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externalLinks/externalLink99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9.xml" ContentType="application/vnd.openxmlformats-officedocument.spreadsheetml.externalLink+xml"/>
  <Override PartName="/xl/worksheets/sheet5.xml" ContentType="application/vnd.openxmlformats-officedocument.spreadsheetml.worksheet+xml"/>
  <Override PartName="/xl/externalLinks/externalLink167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9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externalLinks/externalLink113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76.xml" ContentType="application/vnd.openxmlformats-officedocument.spreadsheetml.externalLink+xml"/>
  <Override PartName="/xl/worksheets/sheet7.xml" ContentType="application/vnd.openxmlformats-officedocument.spreadsheetml.worksheet+xml"/>
  <Override PartName="/xl/externalLinks/externalLink194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180.xml" ContentType="application/vnd.openxmlformats-officedocument.spreadsheetml.externalLink+xml"/>
  <Override PartName="/xl/workbook.xml" ContentType="application/vnd.openxmlformats-officedocument.spreadsheetml.sheet.main+xml"/>
  <Override PartName="/xl/externalLinks/externalLink114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47.xml" ContentType="application/vnd.openxmlformats-officedocument.spreadsheetml.externalLink+xml"/>
  <Override PartName="/xl/worksheets/sheet9.xml" ContentType="application/vnd.openxmlformats-officedocument.spreadsheetml.worksheet+xml"/>
  <Override PartName="/xl/externalLinks/externalLink18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88.xml" ContentType="application/vnd.openxmlformats-officedocument.spreadsheetml.externalLink+xml"/>
  <Override PartName="/xl/worksheets/sheet4.xml" ContentType="application/vnd.openxmlformats-officedocument.spreadsheetml.worksheet+xml"/>
  <Override PartName="/xl/externalLinks/externalLink189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worksheets/sheet16.xml" ContentType="application/vnd.openxmlformats-officedocument.spreadsheetml.worksheet+xml"/>
  <Override PartName="/xl/externalLinks/externalLink12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34.xml" ContentType="application/vnd.openxmlformats-officedocument.spreadsheetml.externalLink+xml"/>
  <Override PartName="/xl/worksheets/sheet2.xml" ContentType="application/vnd.openxmlformats-officedocument.spreadsheetml.worksheet+xml"/>
  <Override PartName="/xl/externalLinks/externalLink30.xml" ContentType="application/vnd.openxmlformats-officedocument.spreadsheetml.externalLink+xml"/>
  <Override PartName="/xl/externalLinks/externalLink40.xml" ContentType="application/vnd.openxmlformats-officedocument.spreadsheetml.externalLink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61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19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24.xml" ContentType="application/vnd.openxmlformats-officedocument.spreadsheetml.externalLink+xml"/>
  <Override PartName="/xl/worksheets/sheet6.xml" ContentType="application/vnd.openxmlformats-officedocument.spreadsheetml.worksheet+xml"/>
  <Override PartName="/xl/externalLinks/externalLink2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78.xml" ContentType="application/vnd.openxmlformats-officedocument.spreadsheetml.externalLink+xml"/>
  <Override PartName="/xl/worksheets/sheet15.xml" ContentType="application/vnd.openxmlformats-officedocument.spreadsheetml.worksheet+xml"/>
  <Override PartName="/xl/externalLinks/externalLink38.xml" ContentType="application/vnd.openxmlformats-officedocument.spreadsheetml.externalLink+xml"/>
  <Override PartName="/xl/styles.xml" ContentType="application/vnd.openxmlformats-officedocument.spreadsheetml.styles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RESUMEN TOTAL" sheetId="1" state="hidden" r:id="rId195"/>
    <sheet name="RES-GRAL OBRA" sheetId="2" state="hidden" r:id="rId196"/>
    <sheet name="RG" sheetId="3" state="hidden" r:id="rId197"/>
    <sheet name="GG Contr." sheetId="4" state="hidden" r:id="rId198"/>
    <sheet name="RES-LP" sheetId="5" state="hidden" r:id="rId199"/>
    <sheet name="LP" sheetId="6" state="visible" r:id="rId200"/>
    <sheet name="FP LP" sheetId="7" state="hidden" r:id="rId201"/>
    <sheet name="RES-RP" sheetId="8" state="hidden" r:id="rId202"/>
    <sheet name="RP" sheetId="9" state="visible" r:id="rId203"/>
    <sheet name="FP RP" sheetId="10" state="hidden" r:id="rId204"/>
    <sheet name="RES-RS" sheetId="11" state="hidden" r:id="rId205"/>
    <sheet name="RS" sheetId="12" state="visible" r:id="rId206"/>
    <sheet name="FP RS" sheetId="13" state="hidden" r:id="rId207"/>
    <sheet name="RES- SFV" sheetId="14" state="hidden" r:id="rId208"/>
    <sheet name="SFV" sheetId="15" state="visible" r:id="rId209"/>
    <sheet name="FP  SFVS" sheetId="16" state="hidden" r:id="rId210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</externalReferences>
  <definedNames>
    <definedName name="_1__123Graph_FCURRENT" localSheetId="0" hidden="1">[12]FlujoTJ!#REF!</definedName>
    <definedName name="_10ELECSURME" localSheetId="0">'[35]Unit-op-cartel'!#REF!</definedName>
    <definedName name="_13ELECT" localSheetId="0">'[35]Unit-op-cartel'!#REF!</definedName>
    <definedName name="_16ELECTROL" localSheetId="0">'[35]Unit-op-cartel'!#REF!</definedName>
    <definedName name="_19ELEORIE" localSheetId="0">'[35]Unit-op-cartel'!#REF!</definedName>
    <definedName name="_1EL" localSheetId="0">'[35]Unit-op-cartel'!#REF!</definedName>
    <definedName name="_22ELNO" localSheetId="0">'[35]Unit-op-cartel'!#REF!</definedName>
    <definedName name="_25ELSURE" localSheetId="0">'[35]Unit-op-cartel'!#REF!</definedName>
    <definedName name="_28HIDRAND" localSheetId="0">'[35]Unit-op-cartel'!#REF!</definedName>
    <definedName name="_31S" localSheetId="0">'[35]Unit-op-cartel'!#REF!</definedName>
    <definedName name="_4__123Graph_FCURRENT" localSheetId="0" hidden="1">[12]FlujoTJ!#REF!</definedName>
    <definedName name="_4ELCEN" localSheetId="0">'[35]Unit-op-cartel'!#REF!</definedName>
    <definedName name="_7ELECSURE" localSheetId="0">'[35]Unit-op-cartel'!#REF!</definedName>
    <definedName name="_Fill" localSheetId="0" hidden="1">#REF!</definedName>
    <definedName name="_xlnm._FilterDatabase" localSheetId="0" hidden="1">#REF!</definedName>
    <definedName name="_Key1" localSheetId="0" hidden="1">'[20]Tipo de Cambio'!#REF!</definedName>
    <definedName name="_Key2" localSheetId="0" hidden="1">'[20]Tipo de Cambio'!#REF!</definedName>
    <definedName name="_Order1" localSheetId="0" hidden="1">255</definedName>
    <definedName name="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sec01" localSheetId="0">'[44]Datos'!$D$26</definedName>
    <definedName name="_sec02" localSheetId="0">'[44]Datos'!$D$27</definedName>
    <definedName name="_sec03" localSheetId="0">'[44]Datos'!$D$28</definedName>
    <definedName name="_sec04" localSheetId="0">'[44]Datos'!$D$29</definedName>
    <definedName name="_sec05" localSheetId="0">'[44]Datos'!$D$30</definedName>
    <definedName name="_Sort" localSheetId="0" hidden="1">#REF!</definedName>
    <definedName name="A" localSheetId="0">'[4]REV3'!$A$32</definedName>
    <definedName name="AAA" localSheetId="0">#REF!</definedName>
    <definedName name="ABC" localSheetId="0">'[51]#¡REF'!#REF!</definedName>
    <definedName name="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 localSheetId="0">'[58]#¡REF'!#REF!</definedName>
    <definedName name="AEFecha" localSheetId="0">'[44]Datos'!$D$32</definedName>
    <definedName name="afdsa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MFecha" localSheetId="0">'[44]Datos'!$D$33</definedName>
    <definedName name="_xlnm.Extract" localSheetId="0">#REF!</definedName>
    <definedName name="_xlnm.Print_Area" localSheetId="0">'RESUMEN TOTAL'!$B$1:$J$19</definedName>
    <definedName name="as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Database" localSheetId="0">#REF!</definedName>
    <definedName name="BB" localSheetId="0">#REF!</definedName>
    <definedName name="CD" localSheetId="0">#REF!</definedName>
    <definedName name="_xlnm.Criteria" localSheetId="0">#REF!</definedName>
    <definedName name="DDD" localSheetId="0">[105]CALCULO!#REF!</definedName>
    <definedName name="DDGDGD" localSheetId="0" hidden="1">#REF!</definedName>
    <definedName name="Departamento" localSheetId="0">'[92]DATOS DE CAMPO  LP'!#REF!</definedName>
    <definedName name="DESCRIPCION" localSheetId="0">#REF!</definedName>
    <definedName name="DETAILED" localSheetId="0">'[112]#¡REF'!#REF!</definedName>
    <definedName name="DETALLE" localSheetId="0">'[112]#¡REF'!#REF!</definedName>
    <definedName name="dolar" localSheetId="0">#REF!</definedName>
    <definedName name="fafdsa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echa" localSheetId="0">#REF!</definedName>
    <definedName name="fr" localSheetId="0">'[44]Datos'!$D$9</definedName>
    <definedName name="ggd" localSheetId="0">'[44]Datos'!$D$6</definedName>
    <definedName name="GGGYU" localSheetId="0" hidden="1">#REF!</definedName>
    <definedName name="ggi" localSheetId="0">'[44]Datos'!$D$7</definedName>
    <definedName name="GMB" localSheetId="0" hidden="1">#REF!</definedName>
    <definedName name="I" localSheetId="0">'[127]#¡REF'!#REF!</definedName>
    <definedName name="INDICE" localSheetId="0">#REF!</definedName>
    <definedName name="INDICEUNIFICADO" localSheetId="0">#REF!</definedName>
    <definedName name="jkashfjk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ist_Mon_RS" localSheetId="0">#REF!</definedName>
    <definedName name="List_Res_dger" localSheetId="0">#REF!</definedName>
    <definedName name="Lista_Mon_LP" localSheetId="0">#REF!</definedName>
    <definedName name="localidades" localSheetId="0">'[141]Aux. Disgregados'!$F$46</definedName>
    <definedName name="LR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mmmm" localSheetId="0" hidden="1">#REF!</definedName>
    <definedName name="MNP" localSheetId="0">'[58]#¡REF'!#REF!</definedName>
    <definedName name="name_proy" localSheetId="0">'[151]RES-GRAL'!$F$4</definedName>
    <definedName name="ncon" localSheetId="0">'[44]Datos'!$D$3</definedName>
    <definedName name="ncont" localSheetId="0">'[44]Datos'!$D$4</definedName>
    <definedName name="nk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pro" localSheetId="0">'[44]Datos'!$D$2</definedName>
    <definedName name="p" localSheetId="0">#REF!</definedName>
    <definedName name="PARTIDA" localSheetId="0">#REF!</definedName>
    <definedName name="PBCD" localSheetId="0">'[44]Datos'!$D$16</definedName>
    <definedName name="PBLP" localSheetId="0">'[44]Datos'!$D$12</definedName>
    <definedName name="PBRP" localSheetId="0">'[44]Datos'!$D$13</definedName>
    <definedName name="PBRS" localSheetId="0">'[44]Datos'!$D$15</definedName>
    <definedName name="PBSE" localSheetId="0">'[44]Datos'!$D$14</definedName>
    <definedName name="PCCD" localSheetId="0">'[44]Datos'!$D$23</definedName>
    <definedName name="PCLP" localSheetId="0">'[44]Datos'!$D$19</definedName>
    <definedName name="PCRP" localSheetId="0">'[44]Datos'!$D$20</definedName>
    <definedName name="PCRS" localSheetId="0">'[44]Datos'!$D$22</definedName>
    <definedName name="PCSE" localSheetId="0">'[44]Datos'!$D$21</definedName>
    <definedName name="Q" localSheetId="0">'[58]1'!#REF!</definedName>
    <definedName name="QQQ" localSheetId="0">'[34]#¡REF'!#REF!</definedName>
    <definedName name="Res_Mon_RS" localSheetId="0">#REF!</definedName>
    <definedName name="RESUMEN_MON_LP" localSheetId="0">#REF!</definedName>
    <definedName name="REVISAR" localSheetId="0">#REF!</definedName>
    <definedName name="REVISAR1" localSheetId="0">#REF!</definedName>
    <definedName name="RRRRRRRRRRRRRRRR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0" hidden="1">{"vista 1",#N/A,FALSE,"CMP";"vista 2",#N/A,FALSE,"CMP"}</definedName>
    <definedName name="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0">'[36]#¡REF'!#REF!</definedName>
    <definedName name="ssssssss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tc" localSheetId="0">'[182]PptoVNR'!$E$7</definedName>
    <definedName name="Tramos" localSheetId="0">[59]Líneas!#REF!</definedName>
    <definedName name="UND." localSheetId="0">#REF!</definedName>
    <definedName name="uti" localSheetId="0">'[44]Datos'!$D$8</definedName>
    <definedName name="wal" localSheetId="0">'[58]#¡REF'!#REF!</definedName>
    <definedName name="wrn.Esquema._.Unifilar._.de._.CMP." localSheetId="0" hidden="1">{"vista 1",#N/A,FALSE,"CMP";"vista 2",#N/A,FALSE,"CMP"}</definedName>
    <definedName name="wrn.INCASA." localSheetId="0" hidden="1">{#N/A,#N/A,FALSE,"Inca"}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0" hidden="1">#REF!</definedName>
    <definedName name="XX" localSheetId="0">'[112]#¡REF'!#REF!</definedName>
    <definedName name="XXX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0" hidden="1">{"vista 1",#N/A,FALSE,"CMP";"vista 2",#N/A,FALSE,"CMP"}</definedName>
    <definedName name="yyyyyy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0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6104898C_BDC8_4F17_AC01_8428510C4C82_.wvu.Cols" localSheetId="0" hidden="1">#REF!</definedName>
    <definedName name="Z_6104898C_BDC8_4F17_AC01_8428510C4C82_.wvu.PrintArea" localSheetId="0" hidden="1">#REF!</definedName>
    <definedName name="_xlnm.Print_Area" localSheetId="1">'RES-GRAL OBRA'!$B$2:$L$20</definedName>
    <definedName name="_xlnm.Print_Area" localSheetId="2">RG!$B$2:$N$23</definedName>
    <definedName name="___1__123Graph_FCURRENT" localSheetId="3" hidden="1">[12]FlujoTJ!#REF!</definedName>
    <definedName name="__1__123Graph_FCURRENT" localSheetId="3" hidden="1">[12]FlujoTJ!#REF!</definedName>
    <definedName name="__123Graph_A" localSheetId="3" hidden="1">[19]EVAL!#REF!</definedName>
    <definedName name="__123Graph_ACORNU" localSheetId="3" hidden="1">[19]EVAL!#REF!</definedName>
    <definedName name="__123Graph_ASISTEMAS" localSheetId="3" hidden="1">'[20]Tipo de Cambio'!#REF!</definedName>
    <definedName name="_Fill" localSheetId="3" hidden="1">#REF!</definedName>
    <definedName name="_xlnm._FilterDatabase" localSheetId="3" hidden="1">#REF!</definedName>
    <definedName name="_Key1" localSheetId="3" hidden="1">'[20]Tipo de Cambio'!#REF!</definedName>
    <definedName name="_Key2" localSheetId="3" hidden="1">'[20]Tipo de Cambio'!#REF!</definedName>
    <definedName name="_Sort" localSheetId="3" hidden="1">#REF!</definedName>
    <definedName name="a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3">'GG Contr.'!$B$1:$J$195</definedName>
    <definedName name="as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 localSheetId="3">'[108]RES-GRAL'!$F$23</definedName>
    <definedName name="dger_30mayo2017" localSheetId="3">#REF!</definedName>
    <definedName name="DOLAR" localSheetId="3">'[108]RES-GRAL'!$M$24</definedName>
    <definedName name="fafdsaf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echa" localSheetId="3">'[108]RES-GRAL'!$J$23</definedName>
    <definedName name="GMB" localSheetId="3" hidden="1">#REF!</definedName>
    <definedName name="INDICEUNIFICADO" localSheetId="3">#REF!</definedName>
    <definedName name="jkashfjkdsf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ist_Res_dger" localSheetId="3">'[108]Resúmen'!$D$8:$D$653</definedName>
    <definedName name="LRP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ame_proy" localSheetId="3">'[108]RES-GRAL'!$F$22</definedName>
    <definedName name="nk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ESUMEN_MON_LP" localSheetId="3">'[108]Resúmen_LP-RP'!$B$5:$F$400</definedName>
    <definedName name="RRRRRRRRRRRRRRRR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3" hidden="1">{"vista 1",#N/A,FALSE,"CMP";"vista 2",#N/A,FALSE,"CMP"}</definedName>
    <definedName name="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3" hidden="1">{"vista 1",#N/A,FALSE,"CMP";"vista 2",#N/A,FALSE,"CMP"}</definedName>
    <definedName name="ssssssss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tc" localSheetId="3">'[108]RES-GRAL'!$J$24</definedName>
    <definedName name="Print_Titles" localSheetId="3">'GG Contr.'!$1:$8</definedName>
    <definedName name="Vehiculos_de_Transporte" localSheetId="3">'[108]Transporte'!$R$2:$V$4</definedName>
    <definedName name="wrn.Esquema._.Unifilar._.de._.CMP." localSheetId="3" hidden="1">{"vista 1",#N/A,FALSE,"CMP";"vista 2",#N/A,FALSE,"CMP"}</definedName>
    <definedName name="wrn.INCASA." localSheetId="3" hidden="1">{#N/A,#N/A,FALSE,"Inca"}</definedName>
    <definedName name="wrn.precios.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3" hidden="1">{"vista1",#N/A,FALSE,"Tarifas_Teoricas_May_97";"vista2",#N/A,FALSE,"Tarifas_Teoricas_May_97";"vista1",#N/A,FALSE,"Tarifas_Barra_May_97";"vista2",#N/A,FALSE,"Tarifas_Barra_May_97"}</definedName>
    <definedName name="wrn.Todo." localSheetId="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3" hidden="1">{"vista 1",#N/A,FALSE,"CMP";"vista 2",#N/A,FALSE,"CMP"}</definedName>
    <definedName name="yyyyyy" localSheetId="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6104898C_BDC8_4F17_AC01_8428510C4C82_.wvu.Cols" localSheetId="3" hidden="1">#REF!</definedName>
    <definedName name="Z_6104898C_BDC8_4F17_AC01_8428510C4C82_.wvu.PrintArea" localSheetId="3" hidden="1">#REF!</definedName>
    <definedName name="_____1__123Graph_FCURRENT" localSheetId="4" hidden="1">[12]FlujoTJ!#REF!</definedName>
    <definedName name="____1__123Graph_FCURRENT" localSheetId="4" hidden="1">[12]FlujoTJ!#REF!</definedName>
    <definedName name="___1__123Graph_FCURRENT" localSheetId="4" hidden="1">[12]FlujoTJ!#REF!</definedName>
    <definedName name="_A4355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_FilterDatabase" localSheetId="4" hidden="1">#REF!</definedName>
    <definedName name="_Key1" localSheetId="4" hidden="1">'[20]Tipo de Cambio'!#REF!</definedName>
    <definedName name="_r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4">'RES-LP'!$B$2:$L$20</definedName>
    <definedName name="as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4" hidden="1">{"vista 1",#N/A,FALSE,"CMP";"vista 2",#N/A,FALSE,"CMP"}</definedName>
    <definedName name="COPI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4" hidden="1">{"vista1",#N/A,FALSE,"SE_Piura_Oeste";"vista2",#N/A,FALSE,"SE_Piura_Oeste";"vista3",#N/A,FALSE,"SE_Piura_Oeste";"vista4",#N/A,FALSE,"SE_Piura_Oeste";"vista5",#N/A,FALSE,"SE_Piura_Oeste"}</definedName>
    <definedName name="jkashfjkdsf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4" hidden="1">{"vista1",#N/A,FALSE,"SE_Zapallal"}</definedName>
    <definedName name="o" localSheetId="4" hidden="1">{"vista1",#N/A,FALSE,"SE_Ica";"vista2",#N/A,FALSE,"SE_Ica";"vista3",#N/A,FALSE,"SE_Ica"}</definedName>
    <definedName name="p" localSheetId="4" hidden="1">{"vista1",#N/A,FALSE,"SE_Guadalupe";"vista2",#N/A,FALSE,"SE_Guadalupe";"vista3",#N/A,FALSE,"SE_Guadalupe"}</definedName>
    <definedName name="PJE.RAMIREZ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4" hidden="1">{"vista1",#N/A,FALSE,"SE_Paramonga_Nueva";"vista2",#N/A,FALSE,"SE_Paramonga_Nueva";"vista3",#N/A,FALSE,"SE_Paramonga_Nueva"}</definedName>
    <definedName name="P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4" hidden="1">{"vista 1",#N/A,FALSE,"CMP";"vista 2",#N/A,FALSE,"CMP"}</definedName>
    <definedName name="QQQQQQQQQQQQQQQQ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4" hidden="1">{"vista 1",#N/A,FALSE,"CMP";"vista 2",#N/A,FALSE,"CMP"}</definedName>
    <definedName name="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4" hidden="1">{"vista 1",#N/A,FALSE,"CMP";"vista 2",#N/A,FALSE,"CMP"}</definedName>
    <definedName name="sssssss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TRAFOS" localSheetId="4">#REF!</definedName>
    <definedName name="TRAMOS" localSheetId="4">#REF!</definedName>
    <definedName name="u" localSheetId="4" hidden="1">{"vista1",#N/A,FALSE,"SE_Independencia";"vista2",#N/A,FALSE,"SE_Independencia";"vista3",#N/A,FALSE,"SE_Independencia"}</definedName>
    <definedName name="wrn.Costos_Medios_por_SE." localSheetId="4" hidden="1">{"vista1",#N/A,FALSE,"SE_SICN";"vista2",#N/A,FALSE,"SE_SICN"}</definedName>
    <definedName name="wrn.Esquema._.Unifilar._.de._.CMP." localSheetId="4" hidden="1">{"vista 1",#N/A,FALSE,"CMP";"vista 2",#N/A,FALSE,"CMP"}</definedName>
    <definedName name="wrn.INCASA." localSheetId="4" hidden="1">{#N/A,#N/A,FALSE,"Inca"}</definedName>
    <definedName name="wrn.Lineas_SST." localSheetId="4" hidden="1">{"vista1",#N/A,FALSE,"Lineas_SST";"vista2",#N/A,FALSE,"Lineas_SST"}</definedName>
    <definedName name="wrn.precios.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4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4" hidden="1">{"vista1",#N/A,FALSE,"SE_Chavarria";"vista2",#N/A,FALSE,"SE_Chavarria";"vista3",#N/A,FALSE,"SE_Chavarria";"vista4",#N/A,FALSE,"SE_Chavarria"}</definedName>
    <definedName name="wrn.SE_Chiclayo_Oeste." localSheetId="4" hidden="1">{"vista1",#N/A,FALSE,"SE_Chiclayo_Oeste";"vista2",#N/A,FALSE,"SE_Chiclayo_Oeste";"vista3",#N/A,FALSE,"SE_Chiclayo_Oeste"}</definedName>
    <definedName name="wrn.SE_Chimbote1." localSheetId="4" hidden="1">{"vista1",#N/A,FALSE,"SE_Chimbote1";"vista2",#N/A,FALSE,"SE_Chimbote1";"vista3",#N/A,FALSE,"SE_Chimbote1";"vista4",#N/A,FALSE,"SE_Chimbote1";"vista5",#N/A,FALSE,"SE_Chimbote1"}</definedName>
    <definedName name="wrn.SE_Guadalupe." localSheetId="4" hidden="1">{"vista1",#N/A,FALSE,"SE_Guadalupe";"vista2",#N/A,FALSE,"SE_Guadalupe";"vista3",#N/A,FALSE,"SE_Guadalupe"}</definedName>
    <definedName name="wrn.SE_Ica." localSheetId="4" hidden="1">{"vista1",#N/A,FALSE,"SE_Ica";"vista2",#N/A,FALSE,"SE_Ica";"vista3",#N/A,FALSE,"SE_Ica"}</definedName>
    <definedName name="wrn.SE_Independencia." localSheetId="4" hidden="1">{"vista1",#N/A,FALSE,"SE_Independencia";"vista2",#N/A,FALSE,"SE_Independencia";"vista3",#N/A,FALSE,"SE_Independencia"}</definedName>
    <definedName name="wrn.SE_Marcona." localSheetId="4" hidden="1">{"vista1",#N/A,FALSE,"SE_Marcona"}</definedName>
    <definedName name="wrn.SE_Paramonga_Nueva." localSheetId="4" hidden="1">{"vista1",#N/A,FALSE,"SE_Paramonga_Nueva";"vista2",#N/A,FALSE,"SE_Paramonga_Nueva";"vista3",#N/A,FALSE,"SE_Paramonga_Nueva"}</definedName>
    <definedName name="wrn.SE_Piura_Oeste." localSheetId="4" hidden="1">{"vista1",#N/A,FALSE,"SE_Piura_Oeste";"vista2",#N/A,FALSE,"SE_Piura_Oeste";"vista3",#N/A,FALSE,"SE_Piura_Oeste";"vista4",#N/A,FALSE,"SE_Piura_Oeste";"vista5",#N/A,FALSE,"SE_Piura_Oeste"}</definedName>
    <definedName name="wrn.SE_San_Juan." localSheetId="4" hidden="1">{"vista1",#N/A,FALSE,"SE_San_Juan";"vista2",#N/A,FALSE,"SE_San_Juan"}</definedName>
    <definedName name="wrn.SE_Santa_Rosa." localSheetId="4" hidden="1">{"vista1",#N/A,FALSE,"SE_Santa_Rosa";"vista2",#N/A,FALSE,"SE_Santa_Rosa";"vista3",#N/A,FALSE,"SE_Santa_Rosa"}</definedName>
    <definedName name="wrn.SE_Trujillo_Norte." localSheetId="4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4" hidden="1">{"vista1",#N/A,FALSE,"SE_Ventanilla"}</definedName>
    <definedName name="wrn.SE_Zapallal." localSheetId="4" hidden="1">{"vista1",#N/A,FALSE,"SE_Zapallal"}</definedName>
    <definedName name="wrn.Tarifas." localSheetId="4" hidden="1">{"vista1",#N/A,FALSE,"Tarifas_Teoricas_May_97";"vista2",#N/A,FALSE,"Tarifas_Teoricas_May_97";"vista1",#N/A,FALSE,"Tarifas_Barra_May_97";"vista2",#N/A,FALSE,"Tarifas_Barra_May_97"}</definedName>
    <definedName name="wrn.Todo.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4" hidden="1">{"vista1",#N/A,FALSE,"Trafos";"vista2",#N/A,FALSE,"Trafos";"vista3",#N/A,FALSE,"Trafos"}</definedName>
    <definedName name="wrt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4" hidden="1">{"vista 1",#N/A,FALSE,"CMP";"vista 2",#N/A,FALSE,"CMP"}</definedName>
    <definedName name="yyyyyy" localSheetId="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1__123Graph_FCURRENT" localSheetId="5" hidden="1">[12]FlujoTJ!#REF!</definedName>
    <definedName name="____1__123Graph_FCURRENT" localSheetId="5" hidden="1">[12]FlujoTJ!#REF!</definedName>
    <definedName name="___1__123Graph_FCURRENT" localSheetId="5" hidden="1">[12]FlujoTJ!#REF!</definedName>
    <definedName name="_A4355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_FilterDatabase" localSheetId="5" hidden="1">LP!$B$12:$AF$155</definedName>
    <definedName name="_Key1" localSheetId="5" hidden="1">'[20]Tipo de Cambio'!#REF!</definedName>
    <definedName name="_r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5">LP!$A$5:$AE$154</definedName>
    <definedName name="as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5" hidden="1">{"vista 1",#N/A,FALSE,"CMP";"vista 2",#N/A,FALSE,"CMP"}</definedName>
    <definedName name="COPI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5" hidden="1">{"vista1",#N/A,FALSE,"SE_Piura_Oeste";"vista2",#N/A,FALSE,"SE_Piura_Oeste";"vista3",#N/A,FALSE,"SE_Piura_Oeste";"vista4",#N/A,FALSE,"SE_Piura_Oeste";"vista5",#N/A,FALSE,"SE_Piura_Oeste"}</definedName>
    <definedName name="jkashfjkdsf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5" hidden="1">{"vista1",#N/A,FALSE,"SE_Zapallal"}</definedName>
    <definedName name="o" localSheetId="5" hidden="1">{"vista1",#N/A,FALSE,"SE_Ica";"vista2",#N/A,FALSE,"SE_Ica";"vista3",#N/A,FALSE,"SE_Ica"}</definedName>
    <definedName name="p" localSheetId="5" hidden="1">{"vista1",#N/A,FALSE,"SE_Guadalupe";"vista2",#N/A,FALSE,"SE_Guadalupe";"vista3",#N/A,FALSE,"SE_Guadalupe"}</definedName>
    <definedName name="PJE.RAMIREZ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5" hidden="1">{"vista1",#N/A,FALSE,"SE_Paramonga_Nueva";"vista2",#N/A,FALSE,"SE_Paramonga_Nueva";"vista3",#N/A,FALSE,"SE_Paramonga_Nueva"}</definedName>
    <definedName name="P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5" hidden="1">{"vista 1",#N/A,FALSE,"CMP";"vista 2",#N/A,FALSE,"CMP"}</definedName>
    <definedName name="QQQQQQQQQQQQQQQQ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5" hidden="1">{"vista 1",#N/A,FALSE,"CMP";"vista 2",#N/A,FALSE,"CMP"}</definedName>
    <definedName name="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5" hidden="1">{"vista 1",#N/A,FALSE,"CMP";"vista 2",#N/A,FALSE,"CMP"}</definedName>
    <definedName name="sssssss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int_Titles" localSheetId="5">LP!$6:$15</definedName>
    <definedName name="TRAFOS" localSheetId="5">#REF!</definedName>
    <definedName name="TRAMOS" localSheetId="5">#REF!</definedName>
    <definedName name="u" localSheetId="5" hidden="1">{"vista1",#N/A,FALSE,"SE_Independencia";"vista2",#N/A,FALSE,"SE_Independencia";"vista3",#N/A,FALSE,"SE_Independencia"}</definedName>
    <definedName name="wrn.Costos_Medios_por_SE." localSheetId="5" hidden="1">{"vista1",#N/A,FALSE,"SE_SICN";"vista2",#N/A,FALSE,"SE_SICN"}</definedName>
    <definedName name="wrn.Esquema._.Unifilar._.de._.CMP." localSheetId="5" hidden="1">{"vista 1",#N/A,FALSE,"CMP";"vista 2",#N/A,FALSE,"CMP"}</definedName>
    <definedName name="wrn.INCASA." localSheetId="5" hidden="1">{#N/A,#N/A,FALSE,"Inca"}</definedName>
    <definedName name="wrn.Lineas_SST." localSheetId="5" hidden="1">{"vista1",#N/A,FALSE,"Lineas_SST";"vista2",#N/A,FALSE,"Lineas_SST"}</definedName>
    <definedName name="wrn.precios.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5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5" hidden="1">{"vista1",#N/A,FALSE,"SE_Chavarria";"vista2",#N/A,FALSE,"SE_Chavarria";"vista3",#N/A,FALSE,"SE_Chavarria";"vista4",#N/A,FALSE,"SE_Chavarria"}</definedName>
    <definedName name="wrn.SE_Chiclayo_Oeste." localSheetId="5" hidden="1">{"vista1",#N/A,FALSE,"SE_Chiclayo_Oeste";"vista2",#N/A,FALSE,"SE_Chiclayo_Oeste";"vista3",#N/A,FALSE,"SE_Chiclayo_Oeste"}</definedName>
    <definedName name="wrn.SE_Chimbote1." localSheetId="5" hidden="1">{"vista1",#N/A,FALSE,"SE_Chimbote1";"vista2",#N/A,FALSE,"SE_Chimbote1";"vista3",#N/A,FALSE,"SE_Chimbote1";"vista4",#N/A,FALSE,"SE_Chimbote1";"vista5",#N/A,FALSE,"SE_Chimbote1"}</definedName>
    <definedName name="wrn.SE_Guadalupe." localSheetId="5" hidden="1">{"vista1",#N/A,FALSE,"SE_Guadalupe";"vista2",#N/A,FALSE,"SE_Guadalupe";"vista3",#N/A,FALSE,"SE_Guadalupe"}</definedName>
    <definedName name="wrn.SE_Ica." localSheetId="5" hidden="1">{"vista1",#N/A,FALSE,"SE_Ica";"vista2",#N/A,FALSE,"SE_Ica";"vista3",#N/A,FALSE,"SE_Ica"}</definedName>
    <definedName name="wrn.SE_Independencia." localSheetId="5" hidden="1">{"vista1",#N/A,FALSE,"SE_Independencia";"vista2",#N/A,FALSE,"SE_Independencia";"vista3",#N/A,FALSE,"SE_Independencia"}</definedName>
    <definedName name="wrn.SE_Marcona." localSheetId="5" hidden="1">{"vista1",#N/A,FALSE,"SE_Marcona"}</definedName>
    <definedName name="wrn.SE_Paramonga_Nueva." localSheetId="5" hidden="1">{"vista1",#N/A,FALSE,"SE_Paramonga_Nueva";"vista2",#N/A,FALSE,"SE_Paramonga_Nueva";"vista3",#N/A,FALSE,"SE_Paramonga_Nueva"}</definedName>
    <definedName name="wrn.SE_Piura_Oeste." localSheetId="5" hidden="1">{"vista1",#N/A,FALSE,"SE_Piura_Oeste";"vista2",#N/A,FALSE,"SE_Piura_Oeste";"vista3",#N/A,FALSE,"SE_Piura_Oeste";"vista4",#N/A,FALSE,"SE_Piura_Oeste";"vista5",#N/A,FALSE,"SE_Piura_Oeste"}</definedName>
    <definedName name="wrn.SE_San_Juan." localSheetId="5" hidden="1">{"vista1",#N/A,FALSE,"SE_San_Juan";"vista2",#N/A,FALSE,"SE_San_Juan"}</definedName>
    <definedName name="wrn.SE_Santa_Rosa." localSheetId="5" hidden="1">{"vista1",#N/A,FALSE,"SE_Santa_Rosa";"vista2",#N/A,FALSE,"SE_Santa_Rosa";"vista3",#N/A,FALSE,"SE_Santa_Rosa"}</definedName>
    <definedName name="wrn.SE_Trujillo_Norte." localSheetId="5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5" hidden="1">{"vista1",#N/A,FALSE,"SE_Ventanilla"}</definedName>
    <definedName name="wrn.SE_Zapallal." localSheetId="5" hidden="1">{"vista1",#N/A,FALSE,"SE_Zapallal"}</definedName>
    <definedName name="wrn.Tarifas." localSheetId="5" hidden="1">{"vista1",#N/A,FALSE,"Tarifas_Teoricas_May_97";"vista2",#N/A,FALSE,"Tarifas_Teoricas_May_97";"vista1",#N/A,FALSE,"Tarifas_Barra_May_97";"vista2",#N/A,FALSE,"Tarifas_Barra_May_97"}</definedName>
    <definedName name="wrn.Todo.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5" hidden="1">{"vista1",#N/A,FALSE,"Trafos";"vista2",#N/A,FALSE,"Trafos";"vista3",#N/A,FALSE,"Trafos"}</definedName>
    <definedName name="wrt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5" hidden="1">{"vista 1",#N/A,FALSE,"CMP";"vista 2",#N/A,FALSE,"CMP"}</definedName>
    <definedName name="yyyyyy" localSheetId="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_gg1" localSheetId="6">'[10]#¡REF'!#REF!</definedName>
    <definedName name="_____gg1" localSheetId="6">'[10]#¡REF'!#REF!</definedName>
    <definedName name="_____MET1" localSheetId="6">#REF!</definedName>
    <definedName name="_____MET2" localSheetId="6">#REF!</definedName>
    <definedName name="____A99000" localSheetId="6">[13]RS!#REF!</definedName>
    <definedName name="___apu0201" localSheetId="6">#REF!</definedName>
    <definedName name="___apu0202" localSheetId="6">#REF!</definedName>
    <definedName name="___apu0203" localSheetId="6">#REF!</definedName>
    <definedName name="___apu02033" localSheetId="6">#REF!</definedName>
    <definedName name="___apu0301" localSheetId="6">#REF!</definedName>
    <definedName name="___apu0302" localSheetId="6">#REF!</definedName>
    <definedName name="___apu0303" localSheetId="6">#REF!</definedName>
    <definedName name="___apu0304" localSheetId="6">#REF!</definedName>
    <definedName name="___apu0305" localSheetId="6">#REF!</definedName>
    <definedName name="___apu0401" localSheetId="6">#REF!</definedName>
    <definedName name="___apu0501" localSheetId="6">#REF!</definedName>
    <definedName name="___apu0502" localSheetId="6">#REF!</definedName>
    <definedName name="___apu0503" localSheetId="6">#REF!</definedName>
    <definedName name="___apu0504" localSheetId="6">#REF!</definedName>
    <definedName name="___apu0505" localSheetId="6">#REF!</definedName>
    <definedName name="___apu0506" localSheetId="6">#REF!</definedName>
    <definedName name="___apu0507" localSheetId="6">#REF!</definedName>
    <definedName name="___apu0508" localSheetId="6">#REF!</definedName>
    <definedName name="___apu0601" localSheetId="6">#REF!</definedName>
    <definedName name="___CON1" localSheetId="6">#REF!</definedName>
    <definedName name="___CON3" localSheetId="6">#REF!</definedName>
    <definedName name="___gg1" localSheetId="6">'[10]#¡REF'!#REF!</definedName>
    <definedName name="___MET1" localSheetId="6">#REF!</definedName>
    <definedName name="___MET2" localSheetId="6">#REF!</definedName>
    <definedName name="___PPC3" localSheetId="6">#REF!</definedName>
    <definedName name="___PPD4" localSheetId="6">#REF!</definedName>
    <definedName name="___PPE5" localSheetId="6">#REF!</definedName>
    <definedName name="___PPF6" localSheetId="6">#REF!</definedName>
    <definedName name="__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S1" localSheetId="6">#REF!</definedName>
    <definedName name="___RES2" localSheetId="6">#REF!</definedName>
    <definedName name="___RES3" localSheetId="6">#REF!</definedName>
    <definedName name="___RES4" localSheetId="6">#REF!</definedName>
    <definedName name="___REV3" localSheetId="6">'[4]DATOS'!$A$3:$E$22</definedName>
    <definedName name="___sec01" localSheetId="6">'[18]Datos'!$D$26</definedName>
    <definedName name="___sec02" localSheetId="6">'[18]Datos'!$D$27</definedName>
    <definedName name="___sec03" localSheetId="6">'[18]Datos'!$D$28</definedName>
    <definedName name="___sec04" localSheetId="6">'[18]Datos'!$D$29</definedName>
    <definedName name="___sec05" localSheetId="6">'[18]Datos'!$D$30</definedName>
    <definedName name="___SOL1" localSheetId="6">#REF!</definedName>
    <definedName name="___SOL2" localSheetId="6">#REF!</definedName>
    <definedName name="___SOL3" localSheetId="6">#REF!</definedName>
    <definedName name="___SOL4" localSheetId="6">#REF!</definedName>
    <definedName name="___UI1577" localSheetId="6">#REF!</definedName>
    <definedName name="___vu111" localSheetId="6">#REF!</definedName>
    <definedName name="__1__123Graph_FCURRENT" localSheetId="6" hidden="1">[12]FlujoTJ!#REF!</definedName>
    <definedName name="__123Graph_A" localSheetId="6" hidden="1">[19]EVAL!#REF!</definedName>
    <definedName name="__123Graph_ACORNU" localSheetId="6" hidden="1">[19]EVAL!#REF!</definedName>
    <definedName name="__123Graph_ASISTEMAS" localSheetId="6" hidden="1">'[20]Tipo de Cambio'!#REF!</definedName>
    <definedName name="__apu0201" localSheetId="6">#REF!</definedName>
    <definedName name="__apu0202" localSheetId="6">#REF!</definedName>
    <definedName name="__apu0203" localSheetId="6">#REF!</definedName>
    <definedName name="__apu02033" localSheetId="6">#REF!</definedName>
    <definedName name="__apu0301" localSheetId="6">#REF!</definedName>
    <definedName name="__apu0302" localSheetId="6">#REF!</definedName>
    <definedName name="__apu0303" localSheetId="6">#REF!</definedName>
    <definedName name="__apu0304" localSheetId="6">#REF!</definedName>
    <definedName name="__apu0305" localSheetId="6">#REF!</definedName>
    <definedName name="__apu0401" localSheetId="6">#REF!</definedName>
    <definedName name="__apu0501" localSheetId="6">#REF!</definedName>
    <definedName name="__apu0502" localSheetId="6">#REF!</definedName>
    <definedName name="__apu0503" localSheetId="6">#REF!</definedName>
    <definedName name="__apu0504" localSheetId="6">#REF!</definedName>
    <definedName name="__apu0505" localSheetId="6">#REF!</definedName>
    <definedName name="__apu0506" localSheetId="6">#REF!</definedName>
    <definedName name="__apu0507" localSheetId="6">#REF!</definedName>
    <definedName name="__apu0508" localSheetId="6">#REF!</definedName>
    <definedName name="__apu0601" localSheetId="6">#REF!</definedName>
    <definedName name="__CON1" localSheetId="6">#REF!</definedName>
    <definedName name="__CON3" localSheetId="6">#REF!</definedName>
    <definedName name="__gg1" localSheetId="6">'[10]#¡REF'!#REF!</definedName>
    <definedName name="__MET1" localSheetId="6">#REF!</definedName>
    <definedName name="__MET2" localSheetId="6">#REF!</definedName>
    <definedName name="__PPC3" localSheetId="6">#REF!</definedName>
    <definedName name="__PPD4" localSheetId="6">#REF!</definedName>
    <definedName name="__PPE5" localSheetId="6">#REF!</definedName>
    <definedName name="__PPF6" localSheetId="6">#REF!</definedName>
    <definedName name="_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S1" localSheetId="6">#REF!</definedName>
    <definedName name="__RES2" localSheetId="6">#REF!</definedName>
    <definedName name="__RES3" localSheetId="6">#REF!</definedName>
    <definedName name="__RES4" localSheetId="6">#REF!</definedName>
    <definedName name="__REV3" localSheetId="6">'[4]DATOS'!$A$3:$E$22</definedName>
    <definedName name="__sec01" localSheetId="6">'[18]Datos'!$D$26</definedName>
    <definedName name="__sec02" localSheetId="6">'[18]Datos'!$D$27</definedName>
    <definedName name="__sec03" localSheetId="6">'[18]Datos'!$D$28</definedName>
    <definedName name="__sec04" localSheetId="6">'[18]Datos'!$D$29</definedName>
    <definedName name="__sec05" localSheetId="6">'[18]Datos'!$D$30</definedName>
    <definedName name="__SOL1" localSheetId="6">#REF!</definedName>
    <definedName name="__SOL2" localSheetId="6">#REF!</definedName>
    <definedName name="__SOL3" localSheetId="6">#REF!</definedName>
    <definedName name="__SOL4" localSheetId="6">#REF!</definedName>
    <definedName name="__UI1577" localSheetId="6">#REF!</definedName>
    <definedName name="__vu111" localSheetId="6">#REF!</definedName>
    <definedName name="_1__123Graph_FCURRENT" localSheetId="6" hidden="1">[12]FlujoTJ!#REF!</definedName>
    <definedName name="_1_0EL" localSheetId="6">'[27]#¡REF'!#REF!</definedName>
    <definedName name="_10_0ELECSURE" localSheetId="6">'[29]#¡REF'!#REF!</definedName>
    <definedName name="_10_0ELSURE" localSheetId="6">'[29]#¡REF'!#REF!</definedName>
    <definedName name="_10_0HIDRAND" localSheetId="6">'[27]#¡REF'!#REF!</definedName>
    <definedName name="_10HIDRAND" localSheetId="6">'[29]#¡REF'!#REF!</definedName>
    <definedName name="_11_0HIDRAND" localSheetId="6">'[29]#¡REF'!#REF!</definedName>
    <definedName name="_11_0S" localSheetId="6">'[27]#¡REF'!#REF!</definedName>
    <definedName name="_11S" localSheetId="6">'[29]#¡REF'!#REF!</definedName>
    <definedName name="_12_0S" localSheetId="6">'[29]#¡REF'!#REF!</definedName>
    <definedName name="_13_0ELECSURME" localSheetId="6">'[29]#¡REF'!#REF!</definedName>
    <definedName name="_16_0ELECT" localSheetId="6">'[29]#¡REF'!#REF!</definedName>
    <definedName name="_18ELECTROL" localSheetId="6">'[29]#¡REF'!#REF!</definedName>
    <definedName name="_19_0ELECTROL" localSheetId="6">'[29]#¡REF'!#REF!</definedName>
    <definedName name="_1EL" localSheetId="6">'[29]#¡REF'!#REF!</definedName>
    <definedName name="_2__123Graph_FCURRENT" localSheetId="6" hidden="1">[12]FlujoTJ!#REF!</definedName>
    <definedName name="_2_0EL" localSheetId="6">'[29]#¡REF'!#REF!</definedName>
    <definedName name="_2_0ELCEN" localSheetId="6">'[27]#¡REF'!#REF!</definedName>
    <definedName name="_22_0ELEORIE" localSheetId="6">'[29]#¡REF'!#REF!</definedName>
    <definedName name="_25_0ELNO" localSheetId="6">'[29]#¡REF'!#REF!</definedName>
    <definedName name="_28_0ELSURE" localSheetId="6">'[29]#¡REF'!#REF!</definedName>
    <definedName name="_2ELCEN" localSheetId="6">'[29]#¡REF'!#REF!</definedName>
    <definedName name="_3_0ELCEN" localSheetId="6">'[29]#¡REF'!#REF!</definedName>
    <definedName name="_3_0ELECSURE" localSheetId="6">'[27]#¡REF'!#REF!</definedName>
    <definedName name="_31_0HIDRAND" localSheetId="6">'[29]#¡REF'!#REF!</definedName>
    <definedName name="_33S" localSheetId="6">'[27]#¡REF'!#REF!</definedName>
    <definedName name="_34_0S" localSheetId="6">'[29]#¡REF'!#REF!</definedName>
    <definedName name="_3ELECSURE" localSheetId="6">'[29]#¡REF'!#REF!</definedName>
    <definedName name="_4_0EL" localSheetId="6">'[29]#¡REF'!#REF!</definedName>
    <definedName name="_4_0ELECSURE" localSheetId="6">'[29]#¡REF'!#REF!</definedName>
    <definedName name="_4_0ELECSURME" localSheetId="6">'[27]#¡REF'!#REF!</definedName>
    <definedName name="_41_0ELECSURME" localSheetId="6">'[29]#¡REF'!#REF!</definedName>
    <definedName name="_49ELECT" localSheetId="6">'[29]#¡REF'!#REF!</definedName>
    <definedName name="_4ELECSURME" localSheetId="6">'[29]#¡REF'!#REF!</definedName>
    <definedName name="_5_0ELECSURME" localSheetId="6">'[29]#¡REF'!#REF!</definedName>
    <definedName name="_5_0ELECT" localSheetId="6">'[27]#¡REF'!#REF!</definedName>
    <definedName name="_50_0ELECT" localSheetId="6">'[29]#¡REF'!#REF!</definedName>
    <definedName name="_5ELECT" localSheetId="6">'[29]#¡REF'!#REF!</definedName>
    <definedName name="_6_0ELECT" localSheetId="6">'[29]#¡REF'!#REF!</definedName>
    <definedName name="_6_0ELECTROL" localSheetId="6">'[27]#¡REF'!#REF!</definedName>
    <definedName name="_6ELECTROL" localSheetId="6">'[29]#¡REF'!#REF!</definedName>
    <definedName name="_7_0ELCEN" localSheetId="6">'[29]#¡REF'!#REF!</definedName>
    <definedName name="_7_0ELECTROL" localSheetId="6">'[29]#¡REF'!#REF!</definedName>
    <definedName name="_7_0ELEORIE" localSheetId="6">'[27]#¡REF'!#REF!</definedName>
    <definedName name="_7ELEORIE" localSheetId="6">'[29]#¡REF'!#REF!</definedName>
    <definedName name="_8_0ELEORIE" localSheetId="6">'[29]#¡REF'!#REF!</definedName>
    <definedName name="_8_0ELNO" localSheetId="6">'[27]#¡REF'!#REF!</definedName>
    <definedName name="_8ELNO" localSheetId="6">'[29]#¡REF'!#REF!</definedName>
    <definedName name="_9_0ELNO" localSheetId="6">'[29]#¡REF'!#REF!</definedName>
    <definedName name="_9_0ELSURE" localSheetId="6">'[27]#¡REF'!#REF!</definedName>
    <definedName name="_9ELSURE" localSheetId="6">'[29]#¡REF'!#REF!</definedName>
    <definedName name="_A99000" localSheetId="6">[13]RS!#REF!</definedName>
    <definedName name="_apu0201" localSheetId="6">#REF!</definedName>
    <definedName name="_apu0202" localSheetId="6">#REF!</definedName>
    <definedName name="_apu0203" localSheetId="6">#REF!</definedName>
    <definedName name="_apu02033" localSheetId="6">#REF!</definedName>
    <definedName name="_apu0301" localSheetId="6">#REF!</definedName>
    <definedName name="_apu0302" localSheetId="6">#REF!</definedName>
    <definedName name="_apu0303" localSheetId="6">#REF!</definedName>
    <definedName name="_apu0304" localSheetId="6">#REF!</definedName>
    <definedName name="_apu0305" localSheetId="6">#REF!</definedName>
    <definedName name="_apu0401" localSheetId="6">#REF!</definedName>
    <definedName name="_apu0501" localSheetId="6">#REF!</definedName>
    <definedName name="_apu0502" localSheetId="6">#REF!</definedName>
    <definedName name="_apu0503" localSheetId="6">#REF!</definedName>
    <definedName name="_apu0504" localSheetId="6">#REF!</definedName>
    <definedName name="_apu0505" localSheetId="6">#REF!</definedName>
    <definedName name="_apu0506" localSheetId="6">#REF!</definedName>
    <definedName name="_apu0507" localSheetId="6">#REF!</definedName>
    <definedName name="_apu0508" localSheetId="6">#REF!</definedName>
    <definedName name="_apu0601" localSheetId="6">#REF!</definedName>
    <definedName name="_CON1" localSheetId="6">#REF!</definedName>
    <definedName name="_CON3" localSheetId="6">#REF!</definedName>
    <definedName name="_E410625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localSheetId="6" hidden="1">#REF!</definedName>
    <definedName name="_xlnm._FilterDatabase" localSheetId="6" hidden="1">#REF!</definedName>
    <definedName name="_gg1" localSheetId="6">'[10]#¡REF'!#REF!</definedName>
    <definedName name="_Key1" localSheetId="6" hidden="1">'[20]Tipo de Cambio'!#REF!</definedName>
    <definedName name="_MET1" localSheetId="6">#REF!</definedName>
    <definedName name="_MET2" localSheetId="6">#REF!</definedName>
    <definedName name="_PPA1" localSheetId="6">#REF!</definedName>
    <definedName name="_PPB2" localSheetId="6">#REF!</definedName>
    <definedName name="_PPC3" localSheetId="6">#REF!</definedName>
    <definedName name="_PPD4" localSheetId="6">#REF!</definedName>
    <definedName name="_PPE5" localSheetId="6">#REF!</definedName>
    <definedName name="_PPF6" localSheetId="6">#REF!</definedName>
    <definedName name="_r" localSheetId="6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S1" localSheetId="6">#REF!</definedName>
    <definedName name="_RES2" localSheetId="6">#REF!</definedName>
    <definedName name="_RES3" localSheetId="6">#REF!</definedName>
    <definedName name="_RES4" localSheetId="6">#REF!</definedName>
    <definedName name="_REV3" localSheetId="6">'[4]DATOS'!$A$3:$E$22</definedName>
    <definedName name="_sec01" localSheetId="6">'[18]Datos'!$D$26</definedName>
    <definedName name="_sec02" localSheetId="6">'[18]Datos'!$D$27</definedName>
    <definedName name="_sec03" localSheetId="6">'[18]Datos'!$D$28</definedName>
    <definedName name="_sec04" localSheetId="6">'[18]Datos'!$D$29</definedName>
    <definedName name="_sec05" localSheetId="6">'[18]Datos'!$D$30</definedName>
    <definedName name="_SOL1" localSheetId="6">#REF!</definedName>
    <definedName name="_SOL2" localSheetId="6">#REF!</definedName>
    <definedName name="_SOL3" localSheetId="6">#REF!</definedName>
    <definedName name="_SOL4" localSheetId="6">#REF!</definedName>
    <definedName name="_Sort" localSheetId="6" hidden="1">#REF!</definedName>
    <definedName name="_UI1577" localSheetId="6">#REF!</definedName>
    <definedName name="_vu111" localSheetId="6">#REF!</definedName>
    <definedName name="A" localSheetId="6">'[29]#¡REF'!#REF!</definedName>
    <definedName name="A_1" localSheetId="6">#REF!</definedName>
    <definedName name="A_10" localSheetId="6">#REF!</definedName>
    <definedName name="A_11" localSheetId="6">#REF!</definedName>
    <definedName name="A_12" localSheetId="6">#REF!</definedName>
    <definedName name="A_13" localSheetId="6">#REF!</definedName>
    <definedName name="A_14" localSheetId="6">#REF!</definedName>
    <definedName name="A_15" localSheetId="6">#REF!</definedName>
    <definedName name="A_16" localSheetId="6">#REF!</definedName>
    <definedName name="A_17" localSheetId="6">#REF!</definedName>
    <definedName name="A_18" localSheetId="6">#REF!</definedName>
    <definedName name="A_19" localSheetId="6">#REF!</definedName>
    <definedName name="A_2" localSheetId="6">#REF!</definedName>
    <definedName name="A_20" localSheetId="6">#REF!</definedName>
    <definedName name="A_21" localSheetId="6">#REF!</definedName>
    <definedName name="A_22" localSheetId="6">#REF!</definedName>
    <definedName name="A_3" localSheetId="6">#REF!</definedName>
    <definedName name="A_4" localSheetId="6">#REF!</definedName>
    <definedName name="A_5" localSheetId="6">#REF!</definedName>
    <definedName name="A_6" localSheetId="6">#REF!</definedName>
    <definedName name="A_7" localSheetId="6">#REF!</definedName>
    <definedName name="A_8" localSheetId="6">#REF!</definedName>
    <definedName name="A_9" localSheetId="6">#REF!</definedName>
    <definedName name="A_IMPRESI_N_IM" localSheetId="6">#REF!</definedName>
    <definedName name="A_IMPRESI_N_IM_12" localSheetId="6">#REF!</definedName>
    <definedName name="A_IMPRESI_N_IM_20" localSheetId="6">#REF!</definedName>
    <definedName name="A_IMPRESI_N_IM_21" localSheetId="6">#REF!</definedName>
    <definedName name="A_impresión_IM" localSheetId="6">#REF!</definedName>
    <definedName name="A_impresión_IM_12" localSheetId="6">#REF!</definedName>
    <definedName name="A_impresión_IM_20" localSheetId="6">#REF!</definedName>
    <definedName name="A_impresión_IM_21" localSheetId="6">#REF!</definedName>
    <definedName name="À8" localSheetId="6">#REF!</definedName>
    <definedName name="aA" localSheetId="6">#REF!</definedName>
    <definedName name="aAA" localSheetId="6">#REF!</definedName>
    <definedName name="aB" localSheetId="6">#REF!</definedName>
    <definedName name="ABC" localSheetId="6">'[50]#¡REF'!#REF!</definedName>
    <definedName name="ABONADO" localSheetId="6">#REF!</definedName>
    <definedName name="aC" localSheetId="6">#REF!</definedName>
    <definedName name="ACOM_CC" localSheetId="6">#REF!</definedName>
    <definedName name="ACOM_SC" localSheetId="6">#REF!</definedName>
    <definedName name="ACOMETIDA" localSheetId="6">#REF!</definedName>
    <definedName name="ACUM_P1" localSheetId="6">#REF!</definedName>
    <definedName name="aD" localSheetId="6">#REF!</definedName>
    <definedName name="a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EFecha" localSheetId="6">'[18]Datos'!$D$32</definedName>
    <definedName name="afdsad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 localSheetId="6">'[61]DATOS DE CAMPO'!#REF!</definedName>
    <definedName name="AisladorAnclaje" localSheetId="6">'[61]DATOS DE CAMPO'!#REF!</definedName>
    <definedName name="ALFA" localSheetId="6">'[4]REV3'!$D$8</definedName>
    <definedName name="ALUMBRADO" localSheetId="6">#REF!</definedName>
    <definedName name="AMARRE" localSheetId="6">'[64]HAMAR'!$C$2:$F$36</definedName>
    <definedName name="AMFecha" localSheetId="6">'[18]Datos'!$D$33</definedName>
    <definedName name="an" localSheetId="6">#REF!</definedName>
    <definedName name="ANGELES" localSheetId="6">'[64]POLILINEA'!$E$378:$M$389</definedName>
    <definedName name="ANIBAL" localSheetId="6">'[66]#¡REF'!#REF!</definedName>
    <definedName name="año" localSheetId="6">#REF!</definedName>
    <definedName name="apu_0201" localSheetId="6">#REF!</definedName>
    <definedName name="apu_0202" localSheetId="6">#REF!</definedName>
    <definedName name="_xlnm.Extract" localSheetId="6">#REF!</definedName>
    <definedName name="PRINT_AREA" localSheetId="6">#N/A</definedName>
    <definedName name="Armado" localSheetId="6">#REF!</definedName>
    <definedName name="ARMADO_12P" localSheetId="6">#REF!</definedName>
    <definedName name="ARMADO_8E" localSheetId="6">#REF!</definedName>
    <definedName name="ARMADOS" localSheetId="6">#REF!</definedName>
    <definedName name="ASAS" localSheetId="6">#REF!</definedName>
    <definedName name="as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 localSheetId="6">#REF!</definedName>
    <definedName name="asdfasd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" localSheetId="6">'[29]#¡REF'!#REF!</definedName>
    <definedName name="BASE1" localSheetId="6">'[80]POBLACION'!$E$6:$AJ$194</definedName>
    <definedName name="_xlnm.Database" localSheetId="6">#REF!</definedName>
    <definedName name="BB" localSheetId="6">#REF!</definedName>
    <definedName name="BB_12" localSheetId="6">[82]Base!#REF!</definedName>
    <definedName name="BB_2" localSheetId="6">#REF!</definedName>
    <definedName name="BB_20" localSheetId="6">#REF!</definedName>
    <definedName name="BB_21" localSheetId="6">[82]Base!#REF!</definedName>
    <definedName name="BB_25" localSheetId="6">[83]ENTR_F!#REF!</definedName>
    <definedName name="BB_3" localSheetId="6">#REF!</definedName>
    <definedName name="BB_4" localSheetId="6">'[85]Identificación Cargas _Anexo 4_'!#REF!</definedName>
    <definedName name="BB_7" localSheetId="6">'[83]3_1'!#REF!</definedName>
    <definedName name="BB_8" localSheetId="6">#REF!</definedName>
    <definedName name="BBBB" localSheetId="6">'[66]#¡REF'!#REF!</definedName>
    <definedName name="BODY" localSheetId="6">#REF!</definedName>
    <definedName name="BS" localSheetId="6">#REF!</definedName>
    <definedName name="BS_12" localSheetId="6">[82]Base!#REF!</definedName>
    <definedName name="BS_2" localSheetId="6">#REF!</definedName>
    <definedName name="BS_20" localSheetId="6">#REF!</definedName>
    <definedName name="BS_21" localSheetId="6">[82]Base!#REF!</definedName>
    <definedName name="BS_25" localSheetId="6">[83]ENTR_F!#REF!</definedName>
    <definedName name="BS_3" localSheetId="6">#REF!</definedName>
    <definedName name="BS_4" localSheetId="6">'[85]Identificación Cargas _Anexo 4_'!#REF!</definedName>
    <definedName name="BS_7" localSheetId="6">'[83]3_1'!#REF!</definedName>
    <definedName name="BS_8" localSheetId="6">#REF!</definedName>
    <definedName name="BSS" localSheetId="6">#REF!</definedName>
    <definedName name="BSS_12" localSheetId="6">[82]Base!#REF!</definedName>
    <definedName name="BSS_2" localSheetId="6">#REF!</definedName>
    <definedName name="BSS_20" localSheetId="6">#REF!</definedName>
    <definedName name="BSS_21" localSheetId="6">[82]Base!#REF!</definedName>
    <definedName name="BSS_25" localSheetId="6">[83]ENTR_F!#REF!</definedName>
    <definedName name="BSS_3" localSheetId="6">#REF!</definedName>
    <definedName name="BSS_4" localSheetId="6">'[85]Identificación Cargas _Anexo 4_'!#REF!</definedName>
    <definedName name="BSS_7" localSheetId="6">'[83]3_1'!#REF!</definedName>
    <definedName name="BSS_8" localSheetId="6">#REF!</definedName>
    <definedName name="BT5lista" localSheetId="6">#REF!</definedName>
    <definedName name="CAJA" localSheetId="6">#REF!</definedName>
    <definedName name="CAJA1" localSheetId="6">#REF!</definedName>
    <definedName name="CAJA2" localSheetId="6">#REF!</definedName>
    <definedName name="CAJA4" localSheetId="6">#REF!</definedName>
    <definedName name="CAJA5" localSheetId="6">#REF!</definedName>
    <definedName name="CAJA6" localSheetId="6">#REF!</definedName>
    <definedName name="CalificacionPromedio" localSheetId="6">'[87]DATOS DE CAMPO'!#REF!</definedName>
    <definedName name="Cambio" localSheetId="6">#REF!</definedName>
    <definedName name="CANTIDADES" localSheetId="6">'[90]STRUCT'!$A$6:$CM$119</definedName>
    <definedName name="capterm" localSheetId="6">#REF!</definedName>
    <definedName name="capterm_12" localSheetId="6">#REF!</definedName>
    <definedName name="capterm_20" localSheetId="6">#REF!</definedName>
    <definedName name="capterm_21" localSheetId="6">#REF!</definedName>
    <definedName name="CARAC" localSheetId="6">'[4]DATOS'!$H$7:$Q$13</definedName>
    <definedName name="CARACTERISTICAS" localSheetId="6">#REF!</definedName>
    <definedName name="Cartel" localSheetId="6">#REF!</definedName>
    <definedName name="CBPSL" localSheetId="6">#REF!</definedName>
    <definedName name="CBPST" localSheetId="6">#REF!</definedName>
    <definedName name="CCC" localSheetId="6">'[66]#¡REF'!#REF!</definedName>
    <definedName name="CD" localSheetId="6">#REF!</definedName>
    <definedName name="cgv" localSheetId="6">'[33]#¡REF'!#REF!</definedName>
    <definedName name="Concentrado" localSheetId="6">#REF!</definedName>
    <definedName name="CONCRETE" localSheetId="6">'[95]Fundacion'!$J$13:$Q$20</definedName>
    <definedName name="CONDUC" localSheetId="6">#REF!</definedName>
    <definedName name="CONDUCTOR" localSheetId="6">#REF!</definedName>
    <definedName name="Conexiones" localSheetId="6">#REF!</definedName>
    <definedName name="Consulta_desde_mxichiclayo_16" localSheetId="6">#REF!</definedName>
    <definedName name="ConsumoPromedioCE" localSheetId="6">'[87]DATOS DE CAMPO'!#REF!</definedName>
    <definedName name="COPI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6">#REF!</definedName>
    <definedName name="COSFI" localSheetId="6">#REF!</definedName>
    <definedName name="COSTOS" localSheetId="6">#REF!</definedName>
    <definedName name="COTA_E1" localSheetId="6">#REF!</definedName>
    <definedName name="COTA_P1" localSheetId="6">#REF!</definedName>
    <definedName name="COYMDETORG" localSheetId="6">#REF!</definedName>
    <definedName name="COYMDETORG_12" localSheetId="6">#REF!</definedName>
    <definedName name="COYMDETORG_20" localSheetId="6">#REF!</definedName>
    <definedName name="COYMDETORG_21" localSheetId="6">#REF!</definedName>
    <definedName name="COYMO4" localSheetId="6">#REF!</definedName>
    <definedName name="COYMO4_12" localSheetId="6">#REF!</definedName>
    <definedName name="COYMO4_20" localSheetId="6">#REF!</definedName>
    <definedName name="COYMO4_21" localSheetId="6">#REF!</definedName>
    <definedName name="_xlnm.Criteria" localSheetId="6">#REF!</definedName>
    <definedName name="CRUC" localSheetId="6">'[99]CANT.UNITARIAS'!$F$111:$DA$140</definedName>
    <definedName name="cuadro_li1" localSheetId="6">#REF!</definedName>
    <definedName name="cuadro_li2" localSheetId="6">#REF!</definedName>
    <definedName name="cuadro_li3" localSheetId="6">#REF!</definedName>
    <definedName name="cuadro_se3" localSheetId="6">'[11]FORMA-SE2'!#REF!</definedName>
    <definedName name="d" localSheetId="6">#REF!</definedName>
    <definedName name="Datos" localSheetId="6">#REF!</definedName>
    <definedName name="Datos_12" localSheetId="6">#REF!</definedName>
    <definedName name="Datos_20" localSheetId="6">#REF!</definedName>
    <definedName name="Datos_21" localSheetId="6">#REF!</definedName>
    <definedName name="dATOS1" localSheetId="6">#REF!</definedName>
    <definedName name="dATOS1_12" localSheetId="6">#REF!</definedName>
    <definedName name="dATOS1_20" localSheetId="6">#REF!</definedName>
    <definedName name="dATOS1_21" localSheetId="6">#REF!</definedName>
    <definedName name="DATOS2" localSheetId="6">[103]Presupuesto!#REF!</definedName>
    <definedName name="DATOS3" localSheetId="6">[103]Presupuesto!#REF!</definedName>
    <definedName name="DATOS4" localSheetId="6">[103]Presupuesto!#REF!</definedName>
    <definedName name="DATS" localSheetId="6">#REF!</definedName>
    <definedName name="DATS_12" localSheetId="6">#REF!</definedName>
    <definedName name="DATS_20" localSheetId="6">#REF!</definedName>
    <definedName name="DATS_21" localSheetId="6">#REF!</definedName>
    <definedName name="DC_1" localSheetId="6">#REF!</definedName>
    <definedName name="DC_1T" localSheetId="6">#REF!</definedName>
    <definedName name="DC_2" localSheetId="6">#REF!</definedName>
    <definedName name="DC_2T" localSheetId="6">#REF!</definedName>
    <definedName name="DDD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 localSheetId="6">#REF!</definedName>
    <definedName name="DESCRIPCION" localSheetId="6">#REF!</definedName>
    <definedName name="Detalle" localSheetId="6">'[101]Hoja1'!$A$1:$M$62</definedName>
    <definedName name="dewsfe" localSheetId="6">'[9]#¡REF'!#REF!</definedName>
    <definedName name="df" localSheetId="6">#REF!</definedName>
    <definedName name="Diámetro_sin_cubierta____mm" localSheetId="6">#REF!</definedName>
    <definedName name="Disperso" localSheetId="6">#REF!</definedName>
    <definedName name="dp" localSheetId="6">#REF!</definedName>
    <definedName name="DS_2" localSheetId="6">#REF!</definedName>
    <definedName name="DS_3" localSheetId="6">#REF!</definedName>
    <definedName name="DSD" localSheetId="6">#REF!</definedName>
    <definedName name="DT_0" localSheetId="6">#REF!</definedName>
    <definedName name="DT_2" localSheetId="6">#REF!</definedName>
    <definedName name="E" localSheetId="6">'[4]REV3'!$D$6</definedName>
    <definedName name="E_1" localSheetId="6">#REF!</definedName>
    <definedName name="E_1_1" localSheetId="6">#REF!</definedName>
    <definedName name="E_1_1S" localSheetId="6">#REF!</definedName>
    <definedName name="E_1S" localSheetId="6">#REF!</definedName>
    <definedName name="E_2" localSheetId="6">#REF!</definedName>
    <definedName name="E_2_1" localSheetId="6">#REF!</definedName>
    <definedName name="E_2_1S" localSheetId="6">#REF!</definedName>
    <definedName name="E_2S" localSheetId="6">#REF!</definedName>
    <definedName name="E_3" localSheetId="6">#REF!</definedName>
    <definedName name="E_3_1" localSheetId="6">#REF!</definedName>
    <definedName name="E_3_1S" localSheetId="6">#REF!</definedName>
    <definedName name="E_3S" localSheetId="6">#REF!</definedName>
    <definedName name="E_4" localSheetId="6">#REF!</definedName>
    <definedName name="E_4_1" localSheetId="6">#REF!</definedName>
    <definedName name="E_4_1S" localSheetId="6">#REF!</definedName>
    <definedName name="E_4S" localSheetId="6">#REF!</definedName>
    <definedName name="E_5" localSheetId="6">#REF!</definedName>
    <definedName name="E_5_1" localSheetId="6">#REF!</definedName>
    <definedName name="E_5_1S" localSheetId="6">#REF!</definedName>
    <definedName name="E_5S" localSheetId="6">#REF!</definedName>
    <definedName name="E_6" localSheetId="6">#REF!</definedName>
    <definedName name="E_6_1" localSheetId="6">#REF!</definedName>
    <definedName name="E_6_1S" localSheetId="6">#REF!</definedName>
    <definedName name="E_6S" localSheetId="6">#REF!</definedName>
    <definedName name="E1_ACUM" localSheetId="6">#REF!</definedName>
    <definedName name="E1_COTA" localSheetId="6">#REF!</definedName>
    <definedName name="EDS" localSheetId="6">'[4]REV3'!$A$34</definedName>
    <definedName name="ELCENTRO" localSheetId="6">#REF!</definedName>
    <definedName name="ELECSURESTE" localSheetId="6">#REF!</definedName>
    <definedName name="ELECSURMEDIO" localSheetId="6">#REF!</definedName>
    <definedName name="ELECTROLIMA" localSheetId="6">#REF!</definedName>
    <definedName name="ELECTSUR" localSheetId="6">#REF!</definedName>
    <definedName name="ELEORIENTE" localSheetId="6">#REF!</definedName>
    <definedName name="Elim_cemen_I_p11" localSheetId="6">#REF!</definedName>
    <definedName name="Elim_cemen_I_p12" localSheetId="6">#REF!</definedName>
    <definedName name="Elim_cemen_II_p11" localSheetId="6">#REF!</definedName>
    <definedName name="Elim_cemen_II_p12" localSheetId="6">#REF!</definedName>
    <definedName name="Elim_I_p11" localSheetId="6">#REF!</definedName>
    <definedName name="Elim_I_p12" localSheetId="6">#REF!</definedName>
    <definedName name="Elim_I_pat1" localSheetId="6">#REF!</definedName>
    <definedName name="Elim_I_pat1c" localSheetId="6">#REF!</definedName>
    <definedName name="Elim_I_ri" localSheetId="6">#REF!</definedName>
    <definedName name="Elim_I_rv" localSheetId="6">#REF!</definedName>
    <definedName name="Elim_II_p11" localSheetId="6">#REF!</definedName>
    <definedName name="Elim_II_p12" localSheetId="6">#REF!</definedName>
    <definedName name="Elim_II_pat1" localSheetId="6">#REF!</definedName>
    <definedName name="Elim_II_pat1c" localSheetId="6">#REF!</definedName>
    <definedName name="Elim_II_ri" localSheetId="6">#REF!</definedName>
    <definedName name="Elim_II_rv" localSheetId="6">#REF!</definedName>
    <definedName name="Elim_III_p11" localSheetId="6">#REF!</definedName>
    <definedName name="Elim_III_p12" localSheetId="6">#REF!</definedName>
    <definedName name="Elim_III_pat1" localSheetId="6">#REF!</definedName>
    <definedName name="Elim_III_pat1c" localSheetId="6">#REF!</definedName>
    <definedName name="Elim_III_ri" localSheetId="6">#REF!</definedName>
    <definedName name="Elim_III_rv" localSheetId="6">#REF!</definedName>
    <definedName name="ELIMA" localSheetId="6">#REF!</definedName>
    <definedName name="elmer" localSheetId="6">'[29]#¡REF'!#REF!</definedName>
    <definedName name="ELMER1" localSheetId="6">#REF!</definedName>
    <definedName name="ELNORTE" localSheetId="6">#REF!</definedName>
    <definedName name="ELSUR" localSheetId="6">#REF!</definedName>
    <definedName name="ELSURESTE" localSheetId="6">#REF!</definedName>
    <definedName name="Equipo" localSheetId="6">#REF!</definedName>
    <definedName name="ERR_1" localSheetId="6">[115]CALCULO!#REF!</definedName>
    <definedName name="Exc_12cac" localSheetId="6">#REF!</definedName>
    <definedName name="Exca_11cac" localSheetId="6">#REF!</definedName>
    <definedName name="Exca_12cac" localSheetId="6">#REF!</definedName>
    <definedName name="Exca_cemen_I_p11" localSheetId="6">#REF!</definedName>
    <definedName name="Exca_cemen_I_p12" localSheetId="6">#REF!</definedName>
    <definedName name="Exca_cemen_II_p11" localSheetId="6">#REF!</definedName>
    <definedName name="Exca_cemen_II_p12" localSheetId="6">#REF!</definedName>
    <definedName name="Exca_I_p11" localSheetId="6">#REF!</definedName>
    <definedName name="Exca_I_p12" localSheetId="6">#REF!</definedName>
    <definedName name="Exca_I_pat1" localSheetId="6">#REF!</definedName>
    <definedName name="Exca_I_pat1c" localSheetId="6">#REF!</definedName>
    <definedName name="Exca_I_ri" localSheetId="6">#REF!</definedName>
    <definedName name="Exca_I_rv" localSheetId="6">#REF!</definedName>
    <definedName name="Exca_II_p11" localSheetId="6">#REF!</definedName>
    <definedName name="Exca_II_p12" localSheetId="6">#REF!</definedName>
    <definedName name="Exca_II_pat1" localSheetId="6">#REF!</definedName>
    <definedName name="Exca_II_pat1c" localSheetId="6">#REF!</definedName>
    <definedName name="Exca_II_ri" localSheetId="6">#REF!</definedName>
    <definedName name="Exca_II_rv" localSheetId="6">#REF!</definedName>
    <definedName name="Exca_III_p11" localSheetId="6">#REF!</definedName>
    <definedName name="Exca_III_p12" localSheetId="6">#REF!</definedName>
    <definedName name="Exca_III_pat1" localSheetId="6">#REF!</definedName>
    <definedName name="Exca_III_pat1c" localSheetId="6">#REF!</definedName>
    <definedName name="Exca_III_ri" localSheetId="6">#REF!</definedName>
    <definedName name="Exca_III_rv" localSheetId="6">#REF!</definedName>
    <definedName name="Exca_pat_1" localSheetId="6">#REF!</definedName>
    <definedName name="Exca_pat_1C" localSheetId="6">#REF!</definedName>
    <definedName name="Exca_ret" localSheetId="6">#REF!</definedName>
    <definedName name="Exca_RI" localSheetId="6">#REF!</definedName>
    <definedName name="Exca_RV" localSheetId="6">#REF!</definedName>
    <definedName name="Excel_BuiltIn__FilterDatabase_1" localSheetId="6">'[83]Consun Energ_ _Anexo_5_2_5_'!$A$3:$U$30</definedName>
    <definedName name="Excel_BuiltIn__FilterDatabase_10" localSheetId="6">#REF!</definedName>
    <definedName name="Excel_BuiltIn__FilterDatabase_11" localSheetId="6">#REF!</definedName>
    <definedName name="Excel_BuiltIn__FilterDatabase_12" localSheetId="6">#REF!</definedName>
    <definedName name="Excel_BuiltIn__FilterDatabase_14" localSheetId="6">#REF!</definedName>
    <definedName name="Excel_BuiltIn__FilterDatabase_15" localSheetId="6">#REF!</definedName>
    <definedName name="Excel_BuiltIn__FilterDatabase_16" localSheetId="6">#REF!</definedName>
    <definedName name="Excel_BuiltIn__FilterDatabase_2" localSheetId="6">#REF!</definedName>
    <definedName name="Excel_BuiltIn__FilterDatabase_22" localSheetId="6">#REF!</definedName>
    <definedName name="Excel_BuiltIn__FilterDatabase_3" localSheetId="6">#REF!</definedName>
    <definedName name="Excel_BuiltIn__FilterDatabase_4" localSheetId="6">#REF!</definedName>
    <definedName name="Excel_BuiltIn__FilterDatabase_7" localSheetId="6">'[83]3_1'!$G$4:$G$115</definedName>
    <definedName name="Excel_BuiltIn__FilterDatabase_8" localSheetId="6">#REF!</definedName>
    <definedName name="Excel_BuiltIn_Database" localSheetId="6">#REF!</definedName>
    <definedName name="Excel_BuiltIn_Print_Area" localSheetId="6">'[117]CAP_120mm2'!$B$3:$H$58</definedName>
    <definedName name="Excel_BuiltIn_Print_Area_10" localSheetId="6">#REF!</definedName>
    <definedName name="Excel_BuiltIn_Print_Area_11" localSheetId="6">#REF!</definedName>
    <definedName name="Excel_BuiltIn_Print_Area_18" localSheetId="6">#REF!</definedName>
    <definedName name="Excel_BuiltIn_Print_Area_19" localSheetId="6">#REF!</definedName>
    <definedName name="Excel_BuiltIn_Print_Area_2" localSheetId="6">#REF!</definedName>
    <definedName name="Excel_BuiltIn_Print_Area_21" localSheetId="6">#REF!</definedName>
    <definedName name="Excel_BuiltIn_Print_Area_22" localSheetId="6">#REF!</definedName>
    <definedName name="Excel_BuiltIn_Print_Area_3" localSheetId="6">#REF!</definedName>
    <definedName name="Excel_BuiltIn_Print_Area_4" localSheetId="6">#REF!</definedName>
    <definedName name="Excel_BuiltIn_Print_Area_5" localSheetId="6">#REF!</definedName>
    <definedName name="Excel_BuiltIn_Print_Area_6" localSheetId="6">#REF!</definedName>
    <definedName name="Excel_BuiltIn_Print_Area_8" localSheetId="6">#REF!</definedName>
    <definedName name="Excel_BuiltIn_Print_Titles_10" localSheetId="6">#REF!</definedName>
    <definedName name="Excel_BuiltIn_Print_Titles_11" localSheetId="6">#REF!</definedName>
    <definedName name="Excel_BuiltIn_Print_Titles_2" localSheetId="6">#REF!</definedName>
    <definedName name="Excel_BuiltIn_Print_Titles_21" localSheetId="6">#REF!</definedName>
    <definedName name="Excel_BuiltIn_Print_Titles_22" localSheetId="6">#REF!</definedName>
    <definedName name="Excel_BuiltIn_Print_Titles_3" localSheetId="6">#REF!</definedName>
    <definedName name="Excel_BuiltIn_Print_Titles_4" localSheetId="6">#REF!</definedName>
    <definedName name="EXCV_RET" localSheetId="6">'[119]DATOS'!$I$8:$P$9</definedName>
    <definedName name="F.C." localSheetId="6">#REF!</definedName>
    <definedName name="F.P." localSheetId="6">#REF!</definedName>
    <definedName name="F_COND" localSheetId="6">'[119]DATOS'!$F$2</definedName>
    <definedName name="Fac_Desp_Costa_Sierra" localSheetId="6">#REF!</definedName>
    <definedName name="Fac_Desp_Selva" localSheetId="6">#REF!</definedName>
    <definedName name="Factor" localSheetId="6">#REF!</definedName>
    <definedName name="FACTORDECARGA" localSheetId="6">#REF!</definedName>
    <definedName name="fafdsaf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 localSheetId="6">#REF!</definedName>
    <definedName name="Fecha" localSheetId="6">#REF!</definedName>
    <definedName name="FERR" localSheetId="6">'[99]CANT.UNITARIAS'!$F$7:$DA$106</definedName>
    <definedName name="FERRET1" localSheetId="6">#REF!</definedName>
    <definedName name="FF" localSheetId="6">#REF!</definedName>
    <definedName name="FFF" localSheetId="6">'[66]#¡REF'!#REF!</definedName>
    <definedName name="FJ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m" localSheetId="6">#REF!</definedName>
    <definedName name="fm_12" localSheetId="6">#REF!</definedName>
    <definedName name="fm_20" localSheetId="6">#REF!</definedName>
    <definedName name="fm_21" localSheetId="6">#REF!</definedName>
    <definedName name="Fperdidas" localSheetId="6">#REF!</definedName>
    <definedName name="FPET" localSheetId="6">#REF!</definedName>
    <definedName name="FPME" localSheetId="6">#REF!</definedName>
    <definedName name="fr" localSheetId="6">'[18]Datos'!$D$9</definedName>
    <definedName name="franja" localSheetId="6">#REF!</definedName>
    <definedName name="FS" localSheetId="6">#REF!</definedName>
    <definedName name="G" localSheetId="6">#REF!</definedName>
    <definedName name="GESPUEST" localSheetId="6">#REF!</definedName>
    <definedName name="GESPUEST_12" localSheetId="6">#REF!</definedName>
    <definedName name="GESPUEST_20" localSheetId="6">#REF!</definedName>
    <definedName name="GESPUEST_21" localSheetId="6">#REF!</definedName>
    <definedName name="gg" localSheetId="6">'[10]#¡REF'!#REF!</definedName>
    <definedName name="ggd" localSheetId="6">'[18]Datos'!$D$6</definedName>
    <definedName name="ggi" localSheetId="6">'[18]Datos'!$D$7</definedName>
    <definedName name="GGUU" localSheetId="6">'[50]#¡REF'!#REF!</definedName>
    <definedName name="GMB" localSheetId="6" hidden="1">#REF!</definedName>
    <definedName name="Grupo1" localSheetId="6">#REF!</definedName>
    <definedName name="Grupo1_12" localSheetId="6">#REF!</definedName>
    <definedName name="Grupo1_20" localSheetId="6">#REF!</definedName>
    <definedName name="Grupo1_21" localSheetId="6">#REF!</definedName>
    <definedName name="Grupo2" localSheetId="6">#REF!</definedName>
    <definedName name="GRUPO2_1" localSheetId="6">#REF!</definedName>
    <definedName name="Grupo2_12" localSheetId="6">#REF!</definedName>
    <definedName name="Grupo2_20" localSheetId="6">#REF!</definedName>
    <definedName name="Grupo2_21" localSheetId="6">#REF!</definedName>
    <definedName name="Grupo3" localSheetId="6">#REF!</definedName>
    <definedName name="Grupo3_12" localSheetId="6">#REF!</definedName>
    <definedName name="Grupo3_20" localSheetId="6">#REF!</definedName>
    <definedName name="Grupo3_21" localSheetId="6">#REF!</definedName>
    <definedName name="H" localSheetId="6">'[4]REV3'!$A$33</definedName>
    <definedName name="HH" localSheetId="6">#REF!</definedName>
    <definedName name="HH_12" localSheetId="6">#REF!</definedName>
    <definedName name="HH_20" localSheetId="6">#REF!</definedName>
    <definedName name="HH_21" localSheetId="6">#REF!</definedName>
    <definedName name="HHC" localSheetId="6">#REF!</definedName>
    <definedName name="HHME" localSheetId="6">#REF!</definedName>
    <definedName name="HHT" localSheetId="6">#REF!</definedName>
    <definedName name="HIDRANDINA" localSheetId="6">#REF!</definedName>
    <definedName name="Hoja_Val_Aranc" localSheetId="6">'[125]Aux. Disgregados'!$Z$46</definedName>
    <definedName name="hoja1" localSheetId="6">#REF!</definedName>
    <definedName name="hoja1_12" localSheetId="6">#REF!</definedName>
    <definedName name="hoja1_20" localSheetId="6">#REF!</definedName>
    <definedName name="hoja1_21" localSheetId="6">#REF!</definedName>
    <definedName name="IGV" localSheetId="6">'[128]Datos de Entrada'!$D$45</definedName>
    <definedName name="Imprimir_área_IM" localSheetId="6">#REF!</definedName>
    <definedName name="Inaccesibilidad" localSheetId="6">'[61]DATOS DE CAMPO'!$CK$29</definedName>
    <definedName name="InCD" localSheetId="6">'[130]DATOS'!$F$3</definedName>
    <definedName name="INDICE" localSheetId="6">#REF!</definedName>
    <definedName name="INDICEUNIFICADO" localSheetId="6">#REF!</definedName>
    <definedName name="invllt" localSheetId="6">'[131]DATOS TECNICOS SE SANTUARIO'!#REF!</definedName>
    <definedName name="invllt_12" localSheetId="6">'[133]DATOS TECNICOS SE SANTUARIO'!#REF!</definedName>
    <definedName name="invllt_20" localSheetId="6">'[131]DATOS TECNICOS SE SANTUARIO'!#REF!</definedName>
    <definedName name="ITAT" localSheetId="6">#REF!</definedName>
    <definedName name="ÍtemsCondicionados" localSheetId="6">'[136]Ratio Aproxsumaproducto'!$BU$1</definedName>
    <definedName name="ITMT" localSheetId="6">#REF!</definedName>
    <definedName name="JIMBE1" localSheetId="6">#REF!</definedName>
    <definedName name="JIMBE2" localSheetId="6">#REF!</definedName>
    <definedName name="jkashfjkdsf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 localSheetId="6">[115]CALCULO!#REF!</definedName>
    <definedName name="KKLKLÑKÑKÑ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 localSheetId="6">'[125]Aux. Disgregados'!$AB$46</definedName>
    <definedName name="KM" localSheetId="6">#REF!</definedName>
    <definedName name="levantamiento_topo_expediente_servid" localSheetId="6">'[125]Aux. Disgregados'!$P$46</definedName>
    <definedName name="listademodulos" localSheetId="6">#REF!</definedName>
    <definedName name="LISTADO" localSheetId="6">#REF!</definedName>
    <definedName name="ListaSuministros" localSheetId="6">'[139]SUMINISTRO RP'!#REF!</definedName>
    <definedName name="LKM" localSheetId="6">#REF!</definedName>
    <definedName name="LLL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 localSheetId="6">'[125]Aux. Disgregados'!$AA$46</definedName>
    <definedName name="LOCAL" localSheetId="6">[103]Presupuesto!#REF!</definedName>
    <definedName name="localidades" localSheetId="6">'[140]Aux. Disgregados'!$F$46</definedName>
    <definedName name="LP_ARMADOS" localSheetId="6">'[119]BD_LP'!$E$1:$DE$218</definedName>
    <definedName name="LP_RP" localSheetId="6">#REF!</definedName>
    <definedName name="LR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 localSheetId="6">#REF!</definedName>
    <definedName name="lsst2" localSheetId="6">#REF!</definedName>
    <definedName name="LUM_70" localSheetId="6">#REF!</definedName>
    <definedName name="M" localSheetId="6">'[140]Aux. Disgregados'!#REF!</definedName>
    <definedName name="Matriz" localSheetId="6">#REF!</definedName>
    <definedName name="MC" localSheetId="6">#REF!</definedName>
    <definedName name="MD" localSheetId="6">#REF!</definedName>
    <definedName name="meses" localSheetId="6">'[140]Aux. Disgregados'!#REF!</definedName>
    <definedName name="meses_EstudioIngeniería" localSheetId="6">'[125]Aux. Disgregados'!$I$46</definedName>
    <definedName name="meses_obra" localSheetId="6">'[125]Aux. Disgregados'!$E$46</definedName>
    <definedName name="MET" localSheetId="6">#REF!</definedName>
    <definedName name="METRADO" localSheetId="6">#REF!</definedName>
    <definedName name="Min" localSheetId="6">'[148]Analisis de la T.C. - 2.2'!$AB$6</definedName>
    <definedName name="MNP" localSheetId="6">'[2]#¡REF'!#REF!</definedName>
    <definedName name="Moneda" localSheetId="6">#REF!</definedName>
    <definedName name="monitoreo_inspec_EstudioIngeniería" localSheetId="6">'[125]Aux. Disgregados'!$L$46</definedName>
    <definedName name="MONOFASICO" localSheetId="6">#REF!</definedName>
    <definedName name="MONTAJE" localSheetId="6">#REF!</definedName>
    <definedName name="Monto" localSheetId="6">'[140]Aux. Disgregados'!$D$28</definedName>
    <definedName name="Murete" localSheetId="6">#REF!</definedName>
    <definedName name="MuyConcentrado" localSheetId="6">#REF!</definedName>
    <definedName name="MuyDisperso" localSheetId="6">#REF!</definedName>
    <definedName name="ncon" localSheetId="6">'[18]Datos'!$D$3</definedName>
    <definedName name="ncont" localSheetId="6">'[18]Datos'!$D$4</definedName>
    <definedName name="nk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 localSheetId="6">#REF!</definedName>
    <definedName name="Nombre_Proyecto" localSheetId="6">'[140]Aux. Disgregados'!$D$46</definedName>
    <definedName name="NOMBRE1" localSheetId="6">#REF!</definedName>
    <definedName name="NOMBRE2" localSheetId="6">#REF!</definedName>
    <definedName name="NOMBRE2_1" localSheetId="6">#REF!</definedName>
    <definedName name="NOMBRE3" localSheetId="6">#REF!</definedName>
    <definedName name="npro" localSheetId="6">'[18]Datos'!$D$2</definedName>
    <definedName name="OCIVIL" localSheetId="6">'[90]CIVIL'!$A$47:$BQ$150</definedName>
    <definedName name="ope" localSheetId="6">[156]Hoja4!#REF!</definedName>
    <definedName name="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A1_0" localSheetId="6">#REF!</definedName>
    <definedName name="PA1_0_M" localSheetId="6">#REF!</definedName>
    <definedName name="PA1_1N" localSheetId="6">#REF!</definedName>
    <definedName name="PA1_1N_M" localSheetId="6">#REF!</definedName>
    <definedName name="PA1_1NT" localSheetId="6">#REF!</definedName>
    <definedName name="PA1_1NT_M" localSheetId="6">#REF!</definedName>
    <definedName name="PA1_2" localSheetId="6">#REF!</definedName>
    <definedName name="PA1_2N" localSheetId="6">#REF!</definedName>
    <definedName name="PA1_3" localSheetId="6">#REF!</definedName>
    <definedName name="PA1_3N" localSheetId="6">#REF!</definedName>
    <definedName name="PA1_3NT" localSheetId="6">#REF!</definedName>
    <definedName name="PA2_0" localSheetId="6">#REF!</definedName>
    <definedName name="PA2_0_M" localSheetId="6">#REF!</definedName>
    <definedName name="PA2_1N" localSheetId="6">#REF!</definedName>
    <definedName name="PA2_1N_M" localSheetId="6">#REF!</definedName>
    <definedName name="PA2_1NT" localSheetId="6">#REF!</definedName>
    <definedName name="PA2_1NT_M" localSheetId="6">#REF!</definedName>
    <definedName name="PA2_2" localSheetId="6">#REF!</definedName>
    <definedName name="PA2_2N" localSheetId="6">#REF!</definedName>
    <definedName name="PA2_3" localSheetId="6">#REF!</definedName>
    <definedName name="PA2_3N" localSheetId="6">#REF!</definedName>
    <definedName name="PA2_3NT" localSheetId="6">#REF!</definedName>
    <definedName name="PA3_0" localSheetId="6">#REF!</definedName>
    <definedName name="PA3_0_M" localSheetId="6">#REF!</definedName>
    <definedName name="PA3_1N" localSheetId="6">#REF!</definedName>
    <definedName name="PA3_1N_M" localSheetId="6">#REF!</definedName>
    <definedName name="PA3_1NT" localSheetId="6">#REF!</definedName>
    <definedName name="PA3_1NT_M" localSheetId="6">#REF!</definedName>
    <definedName name="PA3_2" localSheetId="6">#REF!</definedName>
    <definedName name="PA3_2N" localSheetId="6">#REF!</definedName>
    <definedName name="PA3_3" localSheetId="6">#REF!</definedName>
    <definedName name="PA3_3N" localSheetId="6">#REF!</definedName>
    <definedName name="PA3_3NT" localSheetId="6">#REF!</definedName>
    <definedName name="paat_1" localSheetId="6">#REF!</definedName>
    <definedName name="PAAT_1_M" localSheetId="6">#REF!</definedName>
    <definedName name="Pararrayo" localSheetId="6">'[61]DATOS DE CAMPO'!#REF!</definedName>
    <definedName name="PARTIDA" localSheetId="6">#REF!</definedName>
    <definedName name="PAST_C" localSheetId="6">#REF!</definedName>
    <definedName name="PAST_C_BT" localSheetId="6">#REF!</definedName>
    <definedName name="PAST_C_MT" localSheetId="6">#REF!</definedName>
    <definedName name="PAST_M" localSheetId="6">#REF!</definedName>
    <definedName name="PAST_M_BT" localSheetId="6">#REF!</definedName>
    <definedName name="PAST_M_MT" localSheetId="6">#REF!</definedName>
    <definedName name="PAT" localSheetId="6">#REF!</definedName>
    <definedName name="PAT_1" localSheetId="6">#REF!</definedName>
    <definedName name="PAT_1_M" localSheetId="6">#REF!</definedName>
    <definedName name="PAT_2" localSheetId="6">#REF!</definedName>
    <definedName name="PAT_2_M" localSheetId="6">#REF!</definedName>
    <definedName name="PAT_2E" localSheetId="6">#REF!</definedName>
    <definedName name="PAT_2M" localSheetId="6">#REF!</definedName>
    <definedName name="pat_3" localSheetId="6">#REF!</definedName>
    <definedName name="PAT_3_M" localSheetId="6">#REF!</definedName>
    <definedName name="PAT_C" localSheetId="6">#REF!</definedName>
    <definedName name="PAT_M" localSheetId="6">#REF!</definedName>
    <definedName name="PB" localSheetId="6">#REF!</definedName>
    <definedName name="PB_2" localSheetId="6">#REF!</definedName>
    <definedName name="PB_25" localSheetId="6">'[83]ENTR_F'!$D$11:$BH$31</definedName>
    <definedName name="PB_3" localSheetId="6">#REF!</definedName>
    <definedName name="PB_7" localSheetId="6">'[83]3_1'!$C$7:$BG$33</definedName>
    <definedName name="PB_8" localSheetId="6">#REF!</definedName>
    <definedName name="PBCD" localSheetId="6">'[18]Datos'!$D$16</definedName>
    <definedName name="PBLP" localSheetId="6">'[18]Datos'!$D$12</definedName>
    <definedName name="PBRP" localSheetId="6">'[18]Datos'!$D$13</definedName>
    <definedName name="PBRS" localSheetId="6">'[18]Datos'!$D$15</definedName>
    <definedName name="PBSE" localSheetId="6">'[18]Datos'!$D$14</definedName>
    <definedName name="PCCD" localSheetId="6">'[18]Datos'!$D$23</definedName>
    <definedName name="PCLP" localSheetId="6">'[18]Datos'!$D$19</definedName>
    <definedName name="PCRP" localSheetId="6">'[18]Datos'!$D$20</definedName>
    <definedName name="PCRS" localSheetId="6">'[18]Datos'!$D$22</definedName>
    <definedName name="PCSE" localSheetId="6">'[18]Datos'!$D$21</definedName>
    <definedName name="PEL" localSheetId="6">#REF!</definedName>
    <definedName name="Peso" localSheetId="6">#REF!</definedName>
    <definedName name="PJE.RAMIREZ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 localSheetId="6">'[125]Aux. Disgregados'!$H$46</definedName>
    <definedName name="plazo_expediente_servid" localSheetId="6">'[125]Aux. Disgregados'!$O$46</definedName>
    <definedName name="PME" localSheetId="6">#REF!</definedName>
    <definedName name="PORCENTAJE_ROCA" localSheetId="6">'[119]DATOS'!$I$24:$J$38</definedName>
    <definedName name="PorcentajeCEdelTotalCargas" localSheetId="6">'[87]DATOS DE CAMPO'!#REF!</definedName>
    <definedName name="PORTALINEA" localSheetId="6">#REF!</definedName>
    <definedName name="PORTALINEA_12P" localSheetId="6">#REF!</definedName>
    <definedName name="PORTALINEA_8E" localSheetId="6">#REF!</definedName>
    <definedName name="POSTE" localSheetId="6">#REF!</definedName>
    <definedName name="POSTES" localSheetId="6">#REF!</definedName>
    <definedName name="Postes12mts40pies_en_SE1Ø2Ø" localSheetId="6">'[160]DATOS DE CAMPO'!#REF!</definedName>
    <definedName name="P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 localSheetId="6">#REF!</definedName>
    <definedName name="PR3_0_M" localSheetId="6">#REF!</definedName>
    <definedName name="PR3_1N" localSheetId="6">#REF!</definedName>
    <definedName name="PR3_1N_M" localSheetId="6">#REF!</definedName>
    <definedName name="PR3_1NT" localSheetId="6">#REF!</definedName>
    <definedName name="PR3_1NT_M" localSheetId="6">#REF!</definedName>
    <definedName name="PR3_2" localSheetId="6">#REF!</definedName>
    <definedName name="PR3_2N" localSheetId="6">#REF!</definedName>
    <definedName name="PR3_3" localSheetId="6">#REF!</definedName>
    <definedName name="PR3_3N" localSheetId="6">#REF!</definedName>
    <definedName name="PR3_3NT" localSheetId="6">#REF!</definedName>
    <definedName name="PRIMERA" localSheetId="6">#REF!</definedName>
    <definedName name="Print_Area_3" localSheetId="6">#REF!</definedName>
    <definedName name="Print_Area_MI" localSheetId="6">#REF!</definedName>
    <definedName name="PRINT_AREA_MI_20" localSheetId="6">'[117]CAP_120mm2'!$B$3:$H$58</definedName>
    <definedName name="PRINT_AREA_MI_5" localSheetId="6">#REF!</definedName>
    <definedName name="PRINT_AREA_MI_6" localSheetId="6">#REF!</definedName>
    <definedName name="PROCMAN2" localSheetId="6">'[131]PROC MANT LT 1'!#REF!</definedName>
    <definedName name="PROCMAN2_12" localSheetId="6">'[133]PROC MANT LT 1'!#REF!</definedName>
    <definedName name="PROCMAN2_20" localSheetId="6">'[131]PROC MANT LT 1'!#REF!</definedName>
    <definedName name="PROCMAN2_21" localSheetId="6">'[133]PROC MANT LT 1'!#REF!</definedName>
    <definedName name="PROG_E1" localSheetId="6">#REF!</definedName>
    <definedName name="Prom" localSheetId="6">'[148]Analisis de la T.C. - 2.2'!$AC$6</definedName>
    <definedName name="Proyecto" localSheetId="6">#REF!</definedName>
    <definedName name="PRV_3" localSheetId="6">#REF!</definedName>
    <definedName name="PS1_0" localSheetId="6">#REF!</definedName>
    <definedName name="PS1_0_M" localSheetId="6">#REF!</definedName>
    <definedName name="PS1_1N" localSheetId="6">#REF!</definedName>
    <definedName name="PS1_1N_M" localSheetId="6">#REF!</definedName>
    <definedName name="PS1_1N_T" localSheetId="6">#REF!</definedName>
    <definedName name="PS1_1NT" localSheetId="6">#REF!</definedName>
    <definedName name="PS1_1NT_M" localSheetId="6">#REF!</definedName>
    <definedName name="PS1_2" localSheetId="6">#REF!</definedName>
    <definedName name="PS1_2N" localSheetId="6">#REF!</definedName>
    <definedName name="PS1_3" localSheetId="6">#REF!</definedName>
    <definedName name="PS1_3N" localSheetId="6">#REF!</definedName>
    <definedName name="PS1_3NT" localSheetId="6">#REF!</definedName>
    <definedName name="PSEC_0" localSheetId="6">#REF!</definedName>
    <definedName name="PSEC_0_M" localSheetId="6">#REF!</definedName>
    <definedName name="PSEC_0P" localSheetId="6">#REF!</definedName>
    <definedName name="PSEC_0P_M" localSheetId="6">#REF!</definedName>
    <definedName name="PSEC_1N" localSheetId="6">#REF!</definedName>
    <definedName name="PSEC_1N_M" localSheetId="6">#REF!</definedName>
    <definedName name="PSEC_1NP" localSheetId="6">#REF!</definedName>
    <definedName name="PSEC_2" localSheetId="6">#REF!</definedName>
    <definedName name="PSEC_2N" localSheetId="6">#REF!</definedName>
    <definedName name="PSEC_2NP" localSheetId="6">#REF!</definedName>
    <definedName name="PSEC_2P" localSheetId="6">#REF!</definedName>
    <definedName name="PSEC_3" localSheetId="6">#REF!</definedName>
    <definedName name="PSEC_3N" localSheetId="6">#REF!</definedName>
    <definedName name="PSEC_3NP" localSheetId="6">#REF!</definedName>
    <definedName name="PSEC_3P" localSheetId="6">#REF!</definedName>
    <definedName name="PSER_0" localSheetId="6">#REF!</definedName>
    <definedName name="PSER_0_M" localSheetId="6">#REF!</definedName>
    <definedName name="PSER_0P" localSheetId="6">#REF!</definedName>
    <definedName name="PSER_0P_M" localSheetId="6">#REF!</definedName>
    <definedName name="PSV_2" localSheetId="6">#REF!</definedName>
    <definedName name="PSV_2N" localSheetId="6">#REF!</definedName>
    <definedName name="PSV_3" localSheetId="6">#REF!</definedName>
    <definedName name="PSV_3N" localSheetId="6">#REF!</definedName>
    <definedName name="PSVE_2" localSheetId="6">#REF!</definedName>
    <definedName name="PSVE_3" localSheetId="6">#REF!</definedName>
    <definedName name="PT" localSheetId="6">#REF!</definedName>
    <definedName name="PTH_2" localSheetId="6">#REF!</definedName>
    <definedName name="PTH_2N" localSheetId="6">#REF!</definedName>
    <definedName name="PTH_3" localSheetId="6">#REF!</definedName>
    <definedName name="PTH_3N" localSheetId="6">#REF!</definedName>
    <definedName name="PTH_3NT" localSheetId="6">#REF!</definedName>
    <definedName name="PTV_0" localSheetId="6">#REF!</definedName>
    <definedName name="PTV_0_M" localSheetId="6">#REF!</definedName>
    <definedName name="PTV_1N" localSheetId="6">#REF!</definedName>
    <definedName name="PTV_1N_M" localSheetId="6">#REF!</definedName>
    <definedName name="PTV_1NT" localSheetId="6">#REF!</definedName>
    <definedName name="PTV_1NT_M" localSheetId="6">#REF!</definedName>
    <definedName name="PTV_2" localSheetId="6">#REF!</definedName>
    <definedName name="PTV_2N" localSheetId="6">#REF!</definedName>
    <definedName name="PTV_3" localSheetId="6">#REF!</definedName>
    <definedName name="PTV_3N" localSheetId="6">#REF!</definedName>
    <definedName name="PTV_3NT" localSheetId="6">#REF!</definedName>
    <definedName name="Q" localSheetId="6">'[58]1'!#REF!</definedName>
    <definedName name="QQQ" localSheetId="6">'[66]#¡REF'!#REF!</definedName>
    <definedName name="QQQQ" localSheetId="6">#REF!</definedName>
    <definedName name="QQQQQQQQQQQQQQQQ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6">'[87]DATOS DE CAMPO'!#REF!</definedName>
    <definedName name="Ramal1" localSheetId="6">#REF!</definedName>
    <definedName name="Ramal1_12" localSheetId="6">#REF!</definedName>
    <definedName name="Ramal1_20" localSheetId="6">#REF!</definedName>
    <definedName name="Ramal1_21" localSheetId="6">#REF!</definedName>
    <definedName name="Ramal2" localSheetId="6">#REF!</definedName>
    <definedName name="RAMAL2_1" localSheetId="6">#REF!</definedName>
    <definedName name="Ramal2_12" localSheetId="6">#REF!</definedName>
    <definedName name="Ramal2_20" localSheetId="6">#REF!</definedName>
    <definedName name="Ramal2_21" localSheetId="6">#REF!</definedName>
    <definedName name="Ramal3" localSheetId="6">#REF!</definedName>
    <definedName name="Ramal3_12" localSheetId="6">#REF!</definedName>
    <definedName name="Ramal3_20" localSheetId="6">#REF!</definedName>
    <definedName name="Ramal3_21" localSheetId="6">#REF!</definedName>
    <definedName name="Region" localSheetId="6">#REF!</definedName>
    <definedName name="Rell_11cac" localSheetId="6">#REF!</definedName>
    <definedName name="Rell_12cac" localSheetId="6">#REF!</definedName>
    <definedName name="Rell_cemen_I_p11" localSheetId="6">#REF!</definedName>
    <definedName name="Rell_cemen_I_p12" localSheetId="6">#REF!</definedName>
    <definedName name="Rell_cemen_II_p11" localSheetId="6">#REF!</definedName>
    <definedName name="Rell_cemen_II_p12" localSheetId="6">#REF!</definedName>
    <definedName name="Rell_cemen_III_p11" localSheetId="6">#REF!</definedName>
    <definedName name="Rell_cemen_III_p12" localSheetId="6">#REF!</definedName>
    <definedName name="Rell_I_p11" localSheetId="6">#REF!</definedName>
    <definedName name="Rell_I_p12" localSheetId="6">#REF!</definedName>
    <definedName name="Rell_I_pat1" localSheetId="6">#REF!</definedName>
    <definedName name="Rell_I_pat1c" localSheetId="6">#REF!</definedName>
    <definedName name="Rell_I_ri" localSheetId="6">#REF!</definedName>
    <definedName name="Rell_I_rv" localSheetId="6">#REF!</definedName>
    <definedName name="Rell_II_p11" localSheetId="6">#REF!</definedName>
    <definedName name="Rell_II_p12" localSheetId="6">#REF!</definedName>
    <definedName name="Rell_II_pat1" localSheetId="6">#REF!</definedName>
    <definedName name="Rell_II_pat1c" localSheetId="6">#REF!</definedName>
    <definedName name="Rell_II_ri" localSheetId="6">#REF!</definedName>
    <definedName name="Rell_II_rv" localSheetId="6">#REF!</definedName>
    <definedName name="Rell_III_p11" localSheetId="6">#REF!</definedName>
    <definedName name="Rell_III_p12" localSheetId="6">#REF!</definedName>
    <definedName name="Rell_III_pat1" localSheetId="6">#REF!</definedName>
    <definedName name="Rell_III_pat1c" localSheetId="6">#REF!</definedName>
    <definedName name="Rell_III_ri" localSheetId="6">#REF!</definedName>
    <definedName name="Rell_III_rv" localSheetId="6">#REF!</definedName>
    <definedName name="Rell_ret" localSheetId="6">#REF!</definedName>
    <definedName name="RES" localSheetId="6">'[10]#¡REF'!#REF!</definedName>
    <definedName name="RETENIDA_12P" localSheetId="6">#REF!</definedName>
    <definedName name="RETENIDA_8E" localSheetId="6">#REF!</definedName>
    <definedName name="REVISAR" localSheetId="6">#REF!</definedName>
    <definedName name="REVISAR1" localSheetId="6">#REF!</definedName>
    <definedName name="RI" localSheetId="6">#REF!</definedName>
    <definedName name="RI_A" localSheetId="6">#REF!</definedName>
    <definedName name="RI_S" localSheetId="6">#REF!</definedName>
    <definedName name="RRR" localSheetId="6">'[58]1'!#REF!</definedName>
    <definedName name="RRRRRRRRRRRRRRRR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 localSheetId="6">'[10]#¡REF'!#REF!</definedName>
    <definedName name="RV" localSheetId="6">#REF!</definedName>
    <definedName name="RV_A" localSheetId="6">#REF!</definedName>
    <definedName name="RV_S" localSheetId="6">#REF!</definedName>
    <definedName name="s" localSheetId="6">'[4]REV3'!$D$3</definedName>
    <definedName name="sad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BM" localSheetId="6">#REF!</definedName>
    <definedName name="SBM_1" localSheetId="6">#REF!</definedName>
    <definedName name="SBM_1P" localSheetId="6">#REF!</definedName>
    <definedName name="SBM_2" localSheetId="6">#REF!</definedName>
    <definedName name="SBM_2P" localSheetId="6">#REF!</definedName>
    <definedName name="sdfsafsa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 localSheetId="6">#REF!</definedName>
    <definedName name="se_220_60_1" localSheetId="6">[175]SE_Piura_Oeste!#REF!</definedName>
    <definedName name="se_r1" localSheetId="6">#REF!</definedName>
    <definedName name="se_r2" localSheetId="6">#REF!</definedName>
    <definedName name="se_r3" localSheetId="6">#REF!</definedName>
    <definedName name="se_r4" localSheetId="6">#REF!</definedName>
    <definedName name="se_r5" localSheetId="6">#REF!</definedName>
    <definedName name="se_r6" localSheetId="6">#REF!</definedName>
    <definedName name="SE_SICN_1" localSheetId="6">#REF!</definedName>
    <definedName name="SE_SICN_2" localSheetId="6">#REF!</definedName>
    <definedName name="se1_1" localSheetId="6">[175]SE_Piura_Oeste!#REF!</definedName>
    <definedName name="se1_2" localSheetId="6">[175]SE_Piura_Oeste!#REF!</definedName>
    <definedName name="se1_3" localSheetId="6">[175]SE_Piura_Oeste!#REF!</definedName>
    <definedName name="se1_4" localSheetId="6">[175]SE_Piura_Oeste!#REF!</definedName>
    <definedName name="SEAL" localSheetId="6">#REF!</definedName>
    <definedName name="SeccionadorCutOut" localSheetId="6">'[61]DATOS DE CAMPO'!#REF!</definedName>
    <definedName name="SEGUNDA" localSheetId="6">#REF!</definedName>
    <definedName name="SEN" localSheetId="6">#REF!</definedName>
    <definedName name="SMM_1" localSheetId="6">#REF!</definedName>
    <definedName name="SMM_1N" localSheetId="6">#REF!</definedName>
    <definedName name="SMM_1P" localSheetId="6">#REF!</definedName>
    <definedName name="SMM_2" localSheetId="6">#REF!</definedName>
    <definedName name="SMM_2N" localSheetId="6">#REF!</definedName>
    <definedName name="SMM_2P" localSheetId="6">#REF!</definedName>
    <definedName name="Sol" localSheetId="6">#REF!</definedName>
    <definedName name="SOL_1" localSheetId="6">[115]CALCULO!#REF!</definedName>
    <definedName name="ss" localSheetId="6" hidden="1">{"vista 1",#N/A,FALSE,"CMP";"vista 2",#N/A,FALSE,"CMP"}</definedName>
    <definedName name="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6" hidden="1">{"vista 1",#N/A,FALSE,"CMP";"vista 2",#N/A,FALSE,"CMP"}</definedName>
    <definedName name="sssss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 localSheetId="6">#REF!</definedName>
    <definedName name="STEEL" localSheetId="6">'[95]Fundacion'!$J$23:$Q$30</definedName>
    <definedName name="SUM_DE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p_preinversion" localSheetId="6">'[140]Aux. Disgregados'!$D$30</definedName>
    <definedName name="T" localSheetId="6">'[29]#¡REF'!#REF!</definedName>
    <definedName name="Tasa" localSheetId="6">#REF!</definedName>
    <definedName name="TENSION" localSheetId="6">#REF!</definedName>
    <definedName name="TERCERA" localSheetId="6">#REF!</definedName>
    <definedName name="Topo_Loc_EstudioIngeniería" localSheetId="6">'[125]Aux. Disgregados'!$K$46</definedName>
    <definedName name="Topo_LP_EstudioIngeniería" localSheetId="6">'[125]Aux. Disgregados'!$J$46</definedName>
    <definedName name="TORRE" localSheetId="6">'[95]cantidades'!$A$9:$BU$335</definedName>
    <definedName name="trafo_1" localSheetId="6">#REF!</definedName>
    <definedName name="trafo_2" localSheetId="6">#REF!</definedName>
    <definedName name="trafo_3" localSheetId="6">#REF!</definedName>
    <definedName name="TRIFASICO" localSheetId="6">#REF!</definedName>
    <definedName name="TROT" localSheetId="6">'[4]REV3'!$D$5</definedName>
    <definedName name="TS_0" localSheetId="6">#REF!</definedName>
    <definedName name="TS_2" localSheetId="6">#REF!</definedName>
    <definedName name="TS_3" localSheetId="6">#REF!</definedName>
    <definedName name="TT" localSheetId="6">#REF!</definedName>
    <definedName name="UND." localSheetId="6">#REF!</definedName>
    <definedName name="Usuarios" localSheetId="6">'[185]Datos de Entrada'!$D$13</definedName>
    <definedName name="uti" localSheetId="6">'[18]Datos'!$D$8</definedName>
    <definedName name="V" localSheetId="6">#REF!</definedName>
    <definedName name="valaño" localSheetId="6">#REF!</definedName>
    <definedName name="valmes" localSheetId="6">#REF!</definedName>
    <definedName name="VALNUM" localSheetId="6">#REF!</definedName>
    <definedName name="VALNUM2" localSheetId="6">#REF!</definedName>
    <definedName name="Variables" localSheetId="6">#REF!</definedName>
    <definedName name="Variables_12" localSheetId="6">#REF!</definedName>
    <definedName name="Variables_20" localSheetId="6">#REF!</definedName>
    <definedName name="Variables_21" localSheetId="6">#REF!</definedName>
    <definedName name="variables1" localSheetId="6">#REF!</definedName>
    <definedName name="VBCD" localSheetId="6">#REF!</definedName>
    <definedName name="VBLP" localSheetId="6">#REF!</definedName>
    <definedName name="VBRP" localSheetId="6">#REF!</definedName>
    <definedName name="VBRS" localSheetId="6">#REF!</definedName>
    <definedName name="VBSE" localSheetId="6">#REF!</definedName>
    <definedName name="VERTICE2" localSheetId="6">#REF!</definedName>
    <definedName name="VERTICE2_NUEVO" localSheetId="6">#REF!</definedName>
    <definedName name="VIENTO" localSheetId="6">'[4]REV3'!$A$14</definedName>
    <definedName name="VIENTOS" localSheetId="6">'[4]DATOS'!$H$3:$K$5</definedName>
    <definedName name="VOL" localSheetId="6">#REF!</definedName>
    <definedName name="VOLT" localSheetId="6">#REF!</definedName>
    <definedName name="VOLUMENES1" localSheetId="6">#REF!</definedName>
    <definedName name="VP" localSheetId="6">#REF!</definedName>
    <definedName name="VP_12" localSheetId="6">[82]Base!#REF!</definedName>
    <definedName name="VP_2" localSheetId="6">#REF!</definedName>
    <definedName name="VP_20" localSheetId="6">#REF!</definedName>
    <definedName name="VP_21" localSheetId="6">[82]Base!#REF!</definedName>
    <definedName name="VP_25" localSheetId="6">[83]ENTR_F!#REF!</definedName>
    <definedName name="VP_3" localSheetId="6">#REF!</definedName>
    <definedName name="VP_4" localSheetId="6">'[85]Identificación Cargas _Anexo 4_'!#REF!</definedName>
    <definedName name="VP_7" localSheetId="6">'[83]3_1'!#REF!</definedName>
    <definedName name="VP_8" localSheetId="6">#REF!</definedName>
    <definedName name="vu111_3" localSheetId="6">#REF!</definedName>
    <definedName name="VV_ACUM" localSheetId="6">#REF!</definedName>
    <definedName name="VV_COTA" localSheetId="6">#REF!</definedName>
    <definedName name="WAL" localSheetId="6">'[66]#¡REF'!#REF!</definedName>
    <definedName name="WALTER" localSheetId="6">'[66]#¡REF'!#REF!</definedName>
    <definedName name="WC" localSheetId="6">'[4]REV3'!$D$7</definedName>
    <definedName name="wrn.Esquema._.Unifilar._.de._.CMP." localSheetId="6" hidden="1">{"vista 1",#N/A,FALSE,"CMP";"vista 2",#N/A,FALSE,"CMP"}</definedName>
    <definedName name="wrn.INCASA." localSheetId="6" hidden="1">{#N/A,#N/A,FALSE,"Inca"}</definedName>
    <definedName name="wrn.precios.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6" hidden="1">{"vista1",#N/A,FALSE,"Tarifas_Teoricas_May_97";"vista2",#N/A,FALSE,"Tarifas_Teoricas_May_97";"vista1",#N/A,FALSE,"Tarifas_Barra_May_97";"vista2",#N/A,FALSE,"Tarifas_Barra_May_97"}</definedName>
    <definedName name="wrn.Todo." localSheetId="6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6">#REF!</definedName>
    <definedName name="X_1" localSheetId="6">#REF!</definedName>
    <definedName name="X_2" localSheetId="6">#REF!</definedName>
    <definedName name="X_3" localSheetId="6">#REF!</definedName>
    <definedName name="XXX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6" hidden="1">{"vista 1",#N/A,FALSE,"CMP";"vista 2",#N/A,FALSE,"CMP"}</definedName>
    <definedName name="xxxxx" localSheetId="6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 localSheetId="6">#REF!</definedName>
    <definedName name="Y_D" localSheetId="6">#REF!</definedName>
    <definedName name="Y_MC" localSheetId="6">#REF!</definedName>
    <definedName name="Y_MD" localSheetId="6">#REF!</definedName>
    <definedName name="yy" localSheetId="6" hidden="1">{"vista 1",#N/A,FALSE,"CMP";"vista 2",#N/A,FALSE,"CMP"}</definedName>
    <definedName name="yyyyyy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6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6104898C_BDC8_4F17_AC01_8428510C4C82_.wvu.Cols" localSheetId="6" hidden="1">#REF!</definedName>
    <definedName name="Z_6104898C_BDC8_4F17_AC01_8428510C4C82_.wvu.PrintArea" localSheetId="6" hidden="1">#REF!</definedName>
    <definedName name="Z_FDB5D37C_9189_4256_A379_09958CE024B4_.wvu.PrintArea" localSheetId="6" hidden="1">'FP LP'!$A$1:$J$39</definedName>
    <definedName name="_____1__123Graph_FCURRENT" localSheetId="7" hidden="1">[12]FlujoTJ!#REF!</definedName>
    <definedName name="____1__123Graph_FCURRENT" localSheetId="7" hidden="1">[12]FlujoTJ!#REF!</definedName>
    <definedName name="___1__123Graph_FCURRENT" localSheetId="7" hidden="1">[12]FlujoTJ!#REF!</definedName>
    <definedName name="_A4355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r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7">'RES-RP'!$B$2:$L$20</definedName>
    <definedName name="as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7" hidden="1">{"vista 1",#N/A,FALSE,"CMP";"vista 2",#N/A,FALSE,"CMP"}</definedName>
    <definedName name="COPI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7" hidden="1">{"vista1",#N/A,FALSE,"SE_Piura_Oeste";"vista2",#N/A,FALSE,"SE_Piura_Oeste";"vista3",#N/A,FALSE,"SE_Piura_Oeste";"vista4",#N/A,FALSE,"SE_Piura_Oeste";"vista5",#N/A,FALSE,"SE_Piura_Oeste"}</definedName>
    <definedName name="jkashfjkdsf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7" hidden="1">{"vista1",#N/A,FALSE,"SE_Zapallal"}</definedName>
    <definedName name="o" localSheetId="7" hidden="1">{"vista1",#N/A,FALSE,"SE_Ica";"vista2",#N/A,FALSE,"SE_Ica";"vista3",#N/A,FALSE,"SE_Ica"}</definedName>
    <definedName name="p" localSheetId="7" hidden="1">{"vista1",#N/A,FALSE,"SE_Guadalupe";"vista2",#N/A,FALSE,"SE_Guadalupe";"vista3",#N/A,FALSE,"SE_Guadalupe"}</definedName>
    <definedName name="PJE.RAMIREZ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7" hidden="1">{"vista1",#N/A,FALSE,"SE_Paramonga_Nueva";"vista2",#N/A,FALSE,"SE_Paramonga_Nueva";"vista3",#N/A,FALSE,"SE_Paramonga_Nueva"}</definedName>
    <definedName name="P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7" hidden="1">{"vista 1",#N/A,FALSE,"CMP";"vista 2",#N/A,FALSE,"CMP"}</definedName>
    <definedName name="QQQQQQQQQQQQQQQQ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7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7" hidden="1">{"vista 1",#N/A,FALSE,"CMP";"vista 2",#N/A,FALSE,"CMP"}</definedName>
    <definedName name="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7" hidden="1">{"vista 1",#N/A,FALSE,"CMP";"vista 2",#N/A,FALSE,"CMP"}</definedName>
    <definedName name="sssssss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u" localSheetId="7" hidden="1">{"vista1",#N/A,FALSE,"SE_Independencia";"vista2",#N/A,FALSE,"SE_Independencia";"vista3",#N/A,FALSE,"SE_Independencia"}</definedName>
    <definedName name="wrn.Costos_Medios_por_SE." localSheetId="7" hidden="1">{"vista1",#N/A,FALSE,"SE_SICN";"vista2",#N/A,FALSE,"SE_SICN"}</definedName>
    <definedName name="wrn.Esquema._.Unifilar._.de._.CMP." localSheetId="7" hidden="1">{"vista 1",#N/A,FALSE,"CMP";"vista 2",#N/A,FALSE,"CMP"}</definedName>
    <definedName name="wrn.INCASA." localSheetId="7" hidden="1">{#N/A,#N/A,FALSE,"Inca"}</definedName>
    <definedName name="wrn.Lineas_SST." localSheetId="7" hidden="1">{"vista1",#N/A,FALSE,"Lineas_SST";"vista2",#N/A,FALSE,"Lineas_SST"}</definedName>
    <definedName name="wrn.precios.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7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7" hidden="1">{"vista1",#N/A,FALSE,"SE_Chavarria";"vista2",#N/A,FALSE,"SE_Chavarria";"vista3",#N/A,FALSE,"SE_Chavarria";"vista4",#N/A,FALSE,"SE_Chavarria"}</definedName>
    <definedName name="wrn.SE_Chiclayo_Oeste." localSheetId="7" hidden="1">{"vista1",#N/A,FALSE,"SE_Chiclayo_Oeste";"vista2",#N/A,FALSE,"SE_Chiclayo_Oeste";"vista3",#N/A,FALSE,"SE_Chiclayo_Oeste"}</definedName>
    <definedName name="wrn.SE_Chimbote1." localSheetId="7" hidden="1">{"vista1",#N/A,FALSE,"SE_Chimbote1";"vista2",#N/A,FALSE,"SE_Chimbote1";"vista3",#N/A,FALSE,"SE_Chimbote1";"vista4",#N/A,FALSE,"SE_Chimbote1";"vista5",#N/A,FALSE,"SE_Chimbote1"}</definedName>
    <definedName name="wrn.SE_Guadalupe." localSheetId="7" hidden="1">{"vista1",#N/A,FALSE,"SE_Guadalupe";"vista2",#N/A,FALSE,"SE_Guadalupe";"vista3",#N/A,FALSE,"SE_Guadalupe"}</definedName>
    <definedName name="wrn.SE_Ica." localSheetId="7" hidden="1">{"vista1",#N/A,FALSE,"SE_Ica";"vista2",#N/A,FALSE,"SE_Ica";"vista3",#N/A,FALSE,"SE_Ica"}</definedName>
    <definedName name="wrn.SE_Independencia." localSheetId="7" hidden="1">{"vista1",#N/A,FALSE,"SE_Independencia";"vista2",#N/A,FALSE,"SE_Independencia";"vista3",#N/A,FALSE,"SE_Independencia"}</definedName>
    <definedName name="wrn.SE_Marcona." localSheetId="7" hidden="1">{"vista1",#N/A,FALSE,"SE_Marcona"}</definedName>
    <definedName name="wrn.SE_Paramonga_Nueva." localSheetId="7" hidden="1">{"vista1",#N/A,FALSE,"SE_Paramonga_Nueva";"vista2",#N/A,FALSE,"SE_Paramonga_Nueva";"vista3",#N/A,FALSE,"SE_Paramonga_Nueva"}</definedName>
    <definedName name="wrn.SE_Piura_Oeste." localSheetId="7" hidden="1">{"vista1",#N/A,FALSE,"SE_Piura_Oeste";"vista2",#N/A,FALSE,"SE_Piura_Oeste";"vista3",#N/A,FALSE,"SE_Piura_Oeste";"vista4",#N/A,FALSE,"SE_Piura_Oeste";"vista5",#N/A,FALSE,"SE_Piura_Oeste"}</definedName>
    <definedName name="wrn.SE_San_Juan." localSheetId="7" hidden="1">{"vista1",#N/A,FALSE,"SE_San_Juan";"vista2",#N/A,FALSE,"SE_San_Juan"}</definedName>
    <definedName name="wrn.SE_Santa_Rosa." localSheetId="7" hidden="1">{"vista1",#N/A,FALSE,"SE_Santa_Rosa";"vista2",#N/A,FALSE,"SE_Santa_Rosa";"vista3",#N/A,FALSE,"SE_Santa_Rosa"}</definedName>
    <definedName name="wrn.SE_Trujillo_Norte." localSheetId="7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7" hidden="1">{"vista1",#N/A,FALSE,"SE_Ventanilla"}</definedName>
    <definedName name="wrn.SE_Zapallal." localSheetId="7" hidden="1">{"vista1",#N/A,FALSE,"SE_Zapallal"}</definedName>
    <definedName name="wrn.Tarifas." localSheetId="7" hidden="1">{"vista1",#N/A,FALSE,"Tarifas_Teoricas_May_97";"vista2",#N/A,FALSE,"Tarifas_Teoricas_May_97";"vista1",#N/A,FALSE,"Tarifas_Barra_May_97";"vista2",#N/A,FALSE,"Tarifas_Barra_May_97"}</definedName>
    <definedName name="wrn.Todo.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7" hidden="1">{"vista1",#N/A,FALSE,"Trafos";"vista2",#N/A,FALSE,"Trafos";"vista3",#N/A,FALSE,"Trafos"}</definedName>
    <definedName name="wrt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7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7" hidden="1">{"vista 1",#N/A,FALSE,"CMP";"vista 2",#N/A,FALSE,"CMP"}</definedName>
    <definedName name="yyyyyy" localSheetId="7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7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1__123Graph_FCURRENT" localSheetId="8" hidden="1">[12]FlujoTJ!#REF!</definedName>
    <definedName name="____1__123Graph_FCURRENT" localSheetId="8" hidden="1">[12]FlujoTJ!#REF!</definedName>
    <definedName name="___1__123Graph_FCURRENT" localSheetId="8" hidden="1">[12]FlujoTJ!#REF!</definedName>
    <definedName name="_A4355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_FilterDatabase" localSheetId="8" hidden="1">RP!$B$12:$R$136</definedName>
    <definedName name="_r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8">RP!$B$3:$AF$136</definedName>
    <definedName name="as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8" hidden="1">{"vista 1",#N/A,FALSE,"CMP";"vista 2",#N/A,FALSE,"CMP"}</definedName>
    <definedName name="COPI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fdfg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8" hidden="1">{"vista1",#N/A,FALSE,"SE_Piura_Oeste";"vista2",#N/A,FALSE,"SE_Piura_Oeste";"vista3",#N/A,FALSE,"SE_Piura_Oeste";"vista4",#N/A,FALSE,"SE_Piura_Oeste";"vista5",#N/A,FALSE,"SE_Piura_Oeste"}</definedName>
    <definedName name="jkashfjkdsf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8" hidden="1">{"vista1",#N/A,FALSE,"SE_Zapallal"}</definedName>
    <definedName name="o" localSheetId="8" hidden="1">{"vista1",#N/A,FALSE,"SE_Ica";"vista2",#N/A,FALSE,"SE_Ica";"vista3",#N/A,FALSE,"SE_Ica"}</definedName>
    <definedName name="p" localSheetId="8" hidden="1">{"vista1",#N/A,FALSE,"SE_Guadalupe";"vista2",#N/A,FALSE,"SE_Guadalupe";"vista3",#N/A,FALSE,"SE_Guadalupe"}</definedName>
    <definedName name="PJE.RAMIREZ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8" hidden="1">{"vista1",#N/A,FALSE,"SE_Paramonga_Nueva";"vista2",#N/A,FALSE,"SE_Paramonga_Nueva";"vista3",#N/A,FALSE,"SE_Paramonga_Nueva"}</definedName>
    <definedName name="P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8" hidden="1">{"vista 1",#N/A,FALSE,"CMP";"vista 2",#N/A,FALSE,"CMP"}</definedName>
    <definedName name="QQQQQQQQQQQQQQQQ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RRRRRRRRRRRRRR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8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8" hidden="1">{"vista 1",#N/A,FALSE,"CMP";"vista 2",#N/A,FALSE,"CMP"}</definedName>
    <definedName name="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8" hidden="1">{"vista 1",#N/A,FALSE,"CMP";"vista 2",#N/A,FALSE,"CMP"}</definedName>
    <definedName name="sssssss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int_Titles" localSheetId="8">RP!$6:$15</definedName>
    <definedName name="u" localSheetId="8" hidden="1">{"vista1",#N/A,FALSE,"SE_Independencia";"vista2",#N/A,FALSE,"SE_Independencia";"vista3",#N/A,FALSE,"SE_Independencia"}</definedName>
    <definedName name="wrn.Costos_Medios_por_SE." localSheetId="8" hidden="1">{"vista1",#N/A,FALSE,"SE_SICN";"vista2",#N/A,FALSE,"SE_SICN"}</definedName>
    <definedName name="wrn.Esquema._.Unifilar._.de._.CMP." localSheetId="8" hidden="1">{"vista 1",#N/A,FALSE,"CMP";"vista 2",#N/A,FALSE,"CMP"}</definedName>
    <definedName name="wrn.INCASA." localSheetId="8" hidden="1">{#N/A,#N/A,FALSE,"Inca"}</definedName>
    <definedName name="wrn.Lineas_SST." localSheetId="8" hidden="1">{"vista1",#N/A,FALSE,"Lineas_SST";"vista2",#N/A,FALSE,"Lineas_SST"}</definedName>
    <definedName name="wrn.precios.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8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8" hidden="1">{"vista1",#N/A,FALSE,"SE_Chavarria";"vista2",#N/A,FALSE,"SE_Chavarria";"vista3",#N/A,FALSE,"SE_Chavarria";"vista4",#N/A,FALSE,"SE_Chavarria"}</definedName>
    <definedName name="wrn.SE_Chiclayo_Oeste." localSheetId="8" hidden="1">{"vista1",#N/A,FALSE,"SE_Chiclayo_Oeste";"vista2",#N/A,FALSE,"SE_Chiclayo_Oeste";"vista3",#N/A,FALSE,"SE_Chiclayo_Oeste"}</definedName>
    <definedName name="wrn.SE_Chimbote1." localSheetId="8" hidden="1">{"vista1",#N/A,FALSE,"SE_Chimbote1";"vista2",#N/A,FALSE,"SE_Chimbote1";"vista3",#N/A,FALSE,"SE_Chimbote1";"vista4",#N/A,FALSE,"SE_Chimbote1";"vista5",#N/A,FALSE,"SE_Chimbote1"}</definedName>
    <definedName name="wrn.SE_Guadalupe." localSheetId="8" hidden="1">{"vista1",#N/A,FALSE,"SE_Guadalupe";"vista2",#N/A,FALSE,"SE_Guadalupe";"vista3",#N/A,FALSE,"SE_Guadalupe"}</definedName>
    <definedName name="wrn.SE_Ica." localSheetId="8" hidden="1">{"vista1",#N/A,FALSE,"SE_Ica";"vista2",#N/A,FALSE,"SE_Ica";"vista3",#N/A,FALSE,"SE_Ica"}</definedName>
    <definedName name="wrn.SE_Independencia." localSheetId="8" hidden="1">{"vista1",#N/A,FALSE,"SE_Independencia";"vista2",#N/A,FALSE,"SE_Independencia";"vista3",#N/A,FALSE,"SE_Independencia"}</definedName>
    <definedName name="wrn.SE_Marcona." localSheetId="8" hidden="1">{"vista1",#N/A,FALSE,"SE_Marcona"}</definedName>
    <definedName name="wrn.SE_Paramonga_Nueva." localSheetId="8" hidden="1">{"vista1",#N/A,FALSE,"SE_Paramonga_Nueva";"vista2",#N/A,FALSE,"SE_Paramonga_Nueva";"vista3",#N/A,FALSE,"SE_Paramonga_Nueva"}</definedName>
    <definedName name="wrn.SE_Piura_Oeste." localSheetId="8" hidden="1">{"vista1",#N/A,FALSE,"SE_Piura_Oeste";"vista2",#N/A,FALSE,"SE_Piura_Oeste";"vista3",#N/A,FALSE,"SE_Piura_Oeste";"vista4",#N/A,FALSE,"SE_Piura_Oeste";"vista5",#N/A,FALSE,"SE_Piura_Oeste"}</definedName>
    <definedName name="wrn.SE_San_Juan." localSheetId="8" hidden="1">{"vista1",#N/A,FALSE,"SE_San_Juan";"vista2",#N/A,FALSE,"SE_San_Juan"}</definedName>
    <definedName name="wrn.SE_Santa_Rosa." localSheetId="8" hidden="1">{"vista1",#N/A,FALSE,"SE_Santa_Rosa";"vista2",#N/A,FALSE,"SE_Santa_Rosa";"vista3",#N/A,FALSE,"SE_Santa_Rosa"}</definedName>
    <definedName name="wrn.SE_Trujillo_Norte." localSheetId="8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8" hidden="1">{"vista1",#N/A,FALSE,"SE_Ventanilla"}</definedName>
    <definedName name="wrn.SE_Zapallal." localSheetId="8" hidden="1">{"vista1",#N/A,FALSE,"SE_Zapallal"}</definedName>
    <definedName name="wrn.Tarifas." localSheetId="8" hidden="1">{"vista1",#N/A,FALSE,"Tarifas_Teoricas_May_97";"vista2",#N/A,FALSE,"Tarifas_Teoricas_May_97";"vista1",#N/A,FALSE,"Tarifas_Barra_May_97";"vista2",#N/A,FALSE,"Tarifas_Barra_May_97"}</definedName>
    <definedName name="wrn.Todo.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8" hidden="1">{"vista1",#N/A,FALSE,"Trafos";"vista2",#N/A,FALSE,"Trafos";"vista3",#N/A,FALSE,"Trafos"}</definedName>
    <definedName name="wrt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8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8" hidden="1">{"vista 1",#N/A,FALSE,"CMP";"vista 2",#N/A,FALSE,"CMP"}</definedName>
    <definedName name="yyyyyy" localSheetId="8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8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_gg1" localSheetId="9">'[10]#¡REF'!#REF!</definedName>
    <definedName name="_____gg1" localSheetId="9">'[10]#¡REF'!#REF!</definedName>
    <definedName name="_____MET1" localSheetId="9">#REF!</definedName>
    <definedName name="_____MET2" localSheetId="9">#REF!</definedName>
    <definedName name="____A99000" localSheetId="9">[13]RS!#REF!</definedName>
    <definedName name="___apu0201" localSheetId="9">#REF!</definedName>
    <definedName name="___apu0202" localSheetId="9">#REF!</definedName>
    <definedName name="___apu0203" localSheetId="9">#REF!</definedName>
    <definedName name="___apu02033" localSheetId="9">#REF!</definedName>
    <definedName name="___apu0301" localSheetId="9">#REF!</definedName>
    <definedName name="___apu0302" localSheetId="9">#REF!</definedName>
    <definedName name="___apu0303" localSheetId="9">#REF!</definedName>
    <definedName name="___apu0304" localSheetId="9">#REF!</definedName>
    <definedName name="___apu0305" localSheetId="9">#REF!</definedName>
    <definedName name="___apu0401" localSheetId="9">#REF!</definedName>
    <definedName name="___apu0501" localSheetId="9">#REF!</definedName>
    <definedName name="___apu0502" localSheetId="9">#REF!</definedName>
    <definedName name="___apu0503" localSheetId="9">#REF!</definedName>
    <definedName name="___apu0504" localSheetId="9">#REF!</definedName>
    <definedName name="___apu0505" localSheetId="9">#REF!</definedName>
    <definedName name="___apu0506" localSheetId="9">#REF!</definedName>
    <definedName name="___apu0507" localSheetId="9">#REF!</definedName>
    <definedName name="___apu0508" localSheetId="9">#REF!</definedName>
    <definedName name="___apu0601" localSheetId="9">#REF!</definedName>
    <definedName name="___CON1" localSheetId="9">#REF!</definedName>
    <definedName name="___CON3" localSheetId="9">#REF!</definedName>
    <definedName name="___gg1" localSheetId="9">'[10]#¡REF'!#REF!</definedName>
    <definedName name="___MET1" localSheetId="9">#REF!</definedName>
    <definedName name="___MET2" localSheetId="9">#REF!</definedName>
    <definedName name="___PPC3" localSheetId="9">#REF!</definedName>
    <definedName name="___PPD4" localSheetId="9">#REF!</definedName>
    <definedName name="___PPE5" localSheetId="9">#REF!</definedName>
    <definedName name="___PPF6" localSheetId="9">#REF!</definedName>
    <definedName name="__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S1" localSheetId="9">#REF!</definedName>
    <definedName name="___RES2" localSheetId="9">#REF!</definedName>
    <definedName name="___RES3" localSheetId="9">#REF!</definedName>
    <definedName name="___RES4" localSheetId="9">#REF!</definedName>
    <definedName name="___REV3" localSheetId="9">'[4]DATOS'!$A$3:$E$22</definedName>
    <definedName name="___sec01" localSheetId="9">'[18]Datos'!$D$26</definedName>
    <definedName name="___sec02" localSheetId="9">'[18]Datos'!$D$27</definedName>
    <definedName name="___sec03" localSheetId="9">'[18]Datos'!$D$28</definedName>
    <definedName name="___sec04" localSheetId="9">'[18]Datos'!$D$29</definedName>
    <definedName name="___sec05" localSheetId="9">'[18]Datos'!$D$30</definedName>
    <definedName name="___SOL1" localSheetId="9">#REF!</definedName>
    <definedName name="___SOL2" localSheetId="9">#REF!</definedName>
    <definedName name="___SOL3" localSheetId="9">#REF!</definedName>
    <definedName name="___SOL4" localSheetId="9">#REF!</definedName>
    <definedName name="___UI1577" localSheetId="9">#REF!</definedName>
    <definedName name="___vu111" localSheetId="9">#REF!</definedName>
    <definedName name="__1__123Graph_FCURRENT" localSheetId="9" hidden="1">[12]FlujoTJ!#REF!</definedName>
    <definedName name="__123Graph_A" localSheetId="9" hidden="1">[19]EVAL!#REF!</definedName>
    <definedName name="__123Graph_ACORNU" localSheetId="9" hidden="1">[19]EVAL!#REF!</definedName>
    <definedName name="__123Graph_ASISTEMAS" localSheetId="9" hidden="1">'[20]Tipo de Cambio'!#REF!</definedName>
    <definedName name="__apu0201" localSheetId="9">#REF!</definedName>
    <definedName name="__apu0202" localSheetId="9">#REF!</definedName>
    <definedName name="__apu0203" localSheetId="9">#REF!</definedName>
    <definedName name="__apu02033" localSheetId="9">#REF!</definedName>
    <definedName name="__apu0301" localSheetId="9">#REF!</definedName>
    <definedName name="__apu0302" localSheetId="9">#REF!</definedName>
    <definedName name="__apu0303" localSheetId="9">#REF!</definedName>
    <definedName name="__apu0304" localSheetId="9">#REF!</definedName>
    <definedName name="__apu0305" localSheetId="9">#REF!</definedName>
    <definedName name="__apu0401" localSheetId="9">#REF!</definedName>
    <definedName name="__apu0501" localSheetId="9">#REF!</definedName>
    <definedName name="__apu0502" localSheetId="9">#REF!</definedName>
    <definedName name="__apu0503" localSheetId="9">#REF!</definedName>
    <definedName name="__apu0504" localSheetId="9">#REF!</definedName>
    <definedName name="__apu0505" localSheetId="9">#REF!</definedName>
    <definedName name="__apu0506" localSheetId="9">#REF!</definedName>
    <definedName name="__apu0507" localSheetId="9">#REF!</definedName>
    <definedName name="__apu0508" localSheetId="9">#REF!</definedName>
    <definedName name="__apu0601" localSheetId="9">#REF!</definedName>
    <definedName name="__CON1" localSheetId="9">#REF!</definedName>
    <definedName name="__CON3" localSheetId="9">#REF!</definedName>
    <definedName name="__gg1" localSheetId="9">'[10]#¡REF'!#REF!</definedName>
    <definedName name="__MET1" localSheetId="9">#REF!</definedName>
    <definedName name="__MET2" localSheetId="9">#REF!</definedName>
    <definedName name="__PPC3" localSheetId="9">#REF!</definedName>
    <definedName name="__PPD4" localSheetId="9">#REF!</definedName>
    <definedName name="__PPE5" localSheetId="9">#REF!</definedName>
    <definedName name="__PPF6" localSheetId="9">#REF!</definedName>
    <definedName name="_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S1" localSheetId="9">#REF!</definedName>
    <definedName name="__RES2" localSheetId="9">#REF!</definedName>
    <definedName name="__RES3" localSheetId="9">#REF!</definedName>
    <definedName name="__RES4" localSheetId="9">#REF!</definedName>
    <definedName name="__REV3" localSheetId="9">'[4]DATOS'!$A$3:$E$22</definedName>
    <definedName name="__sec01" localSheetId="9">'[18]Datos'!$D$26</definedName>
    <definedName name="__sec02" localSheetId="9">'[18]Datos'!$D$27</definedName>
    <definedName name="__sec03" localSheetId="9">'[18]Datos'!$D$28</definedName>
    <definedName name="__sec04" localSheetId="9">'[18]Datos'!$D$29</definedName>
    <definedName name="__sec05" localSheetId="9">'[18]Datos'!$D$30</definedName>
    <definedName name="__SOL1" localSheetId="9">#REF!</definedName>
    <definedName name="__SOL2" localSheetId="9">#REF!</definedName>
    <definedName name="__SOL3" localSheetId="9">#REF!</definedName>
    <definedName name="__SOL4" localSheetId="9">#REF!</definedName>
    <definedName name="__UI1577" localSheetId="9">#REF!</definedName>
    <definedName name="__vu111" localSheetId="9">#REF!</definedName>
    <definedName name="_1__123Graph_FCURRENT" localSheetId="9" hidden="1">[12]FlujoTJ!#REF!</definedName>
    <definedName name="_1_0EL" localSheetId="9">'[27]#¡REF'!#REF!</definedName>
    <definedName name="_10_0ELECSURE" localSheetId="9">'[29]#¡REF'!#REF!</definedName>
    <definedName name="_10_0ELSURE" localSheetId="9">'[29]#¡REF'!#REF!</definedName>
    <definedName name="_10_0HIDRAND" localSheetId="9">'[27]#¡REF'!#REF!</definedName>
    <definedName name="_10HIDRAND" localSheetId="9">'[29]#¡REF'!#REF!</definedName>
    <definedName name="_11_0HIDRAND" localSheetId="9">'[29]#¡REF'!#REF!</definedName>
    <definedName name="_11_0S" localSheetId="9">'[27]#¡REF'!#REF!</definedName>
    <definedName name="_11S" localSheetId="9">'[29]#¡REF'!#REF!</definedName>
    <definedName name="_12_0S" localSheetId="9">'[29]#¡REF'!#REF!</definedName>
    <definedName name="_13_0ELECSURME" localSheetId="9">'[29]#¡REF'!#REF!</definedName>
    <definedName name="_16_0ELECT" localSheetId="9">'[29]#¡REF'!#REF!</definedName>
    <definedName name="_18ELECTROL" localSheetId="9">'[29]#¡REF'!#REF!</definedName>
    <definedName name="_19_0ELECTROL" localSheetId="9">'[29]#¡REF'!#REF!</definedName>
    <definedName name="_1EL" localSheetId="9">'[29]#¡REF'!#REF!</definedName>
    <definedName name="_2__123Graph_FCURRENT" localSheetId="9" hidden="1">[12]FlujoTJ!#REF!</definedName>
    <definedName name="_2_0EL" localSheetId="9">'[29]#¡REF'!#REF!</definedName>
    <definedName name="_2_0ELCEN" localSheetId="9">'[27]#¡REF'!#REF!</definedName>
    <definedName name="_22_0ELEORIE" localSheetId="9">'[29]#¡REF'!#REF!</definedName>
    <definedName name="_25_0ELNO" localSheetId="9">'[29]#¡REF'!#REF!</definedName>
    <definedName name="_28_0ELSURE" localSheetId="9">'[29]#¡REF'!#REF!</definedName>
    <definedName name="_2ELCEN" localSheetId="9">'[29]#¡REF'!#REF!</definedName>
    <definedName name="_3_0ELCEN" localSheetId="9">'[29]#¡REF'!#REF!</definedName>
    <definedName name="_3_0ELECSURE" localSheetId="9">'[27]#¡REF'!#REF!</definedName>
    <definedName name="_31_0HIDRAND" localSheetId="9">'[29]#¡REF'!#REF!</definedName>
    <definedName name="_33S" localSheetId="9">'[27]#¡REF'!#REF!</definedName>
    <definedName name="_34_0S" localSheetId="9">'[29]#¡REF'!#REF!</definedName>
    <definedName name="_3ELECSURE" localSheetId="9">'[29]#¡REF'!#REF!</definedName>
    <definedName name="_4_0EL" localSheetId="9">'[29]#¡REF'!#REF!</definedName>
    <definedName name="_4_0ELECSURE" localSheetId="9">'[29]#¡REF'!#REF!</definedName>
    <definedName name="_4_0ELECSURME" localSheetId="9">'[27]#¡REF'!#REF!</definedName>
    <definedName name="_41_0ELECSURME" localSheetId="9">'[29]#¡REF'!#REF!</definedName>
    <definedName name="_49ELECT" localSheetId="9">'[29]#¡REF'!#REF!</definedName>
    <definedName name="_4ELECSURME" localSheetId="9">'[29]#¡REF'!#REF!</definedName>
    <definedName name="_5_0ELECSURME" localSheetId="9">'[29]#¡REF'!#REF!</definedName>
    <definedName name="_5_0ELECT" localSheetId="9">'[27]#¡REF'!#REF!</definedName>
    <definedName name="_50_0ELECT" localSheetId="9">'[29]#¡REF'!#REF!</definedName>
    <definedName name="_5ELECT" localSheetId="9">'[29]#¡REF'!#REF!</definedName>
    <definedName name="_6_0ELECT" localSheetId="9">'[29]#¡REF'!#REF!</definedName>
    <definedName name="_6_0ELECTROL" localSheetId="9">'[27]#¡REF'!#REF!</definedName>
    <definedName name="_6ELECTROL" localSheetId="9">'[29]#¡REF'!#REF!</definedName>
    <definedName name="_7_0ELCEN" localSheetId="9">'[29]#¡REF'!#REF!</definedName>
    <definedName name="_7_0ELECTROL" localSheetId="9">'[29]#¡REF'!#REF!</definedName>
    <definedName name="_7_0ELEORIE" localSheetId="9">'[27]#¡REF'!#REF!</definedName>
    <definedName name="_7ELEORIE" localSheetId="9">'[29]#¡REF'!#REF!</definedName>
    <definedName name="_8_0ELEORIE" localSheetId="9">'[29]#¡REF'!#REF!</definedName>
    <definedName name="_8_0ELNO" localSheetId="9">'[27]#¡REF'!#REF!</definedName>
    <definedName name="_8ELNO" localSheetId="9">'[29]#¡REF'!#REF!</definedName>
    <definedName name="_9_0ELNO" localSheetId="9">'[29]#¡REF'!#REF!</definedName>
    <definedName name="_9_0ELSURE" localSheetId="9">'[27]#¡REF'!#REF!</definedName>
    <definedName name="_9ELSURE" localSheetId="9">'[29]#¡REF'!#REF!</definedName>
    <definedName name="_A99000" localSheetId="9">[13]RS!#REF!</definedName>
    <definedName name="_apu0201" localSheetId="9">#REF!</definedName>
    <definedName name="_apu0202" localSheetId="9">#REF!</definedName>
    <definedName name="_apu0203" localSheetId="9">#REF!</definedName>
    <definedName name="_apu02033" localSheetId="9">#REF!</definedName>
    <definedName name="_apu0301" localSheetId="9">#REF!</definedName>
    <definedName name="_apu0302" localSheetId="9">#REF!</definedName>
    <definedName name="_apu0303" localSheetId="9">#REF!</definedName>
    <definedName name="_apu0304" localSheetId="9">#REF!</definedName>
    <definedName name="_apu0305" localSheetId="9">#REF!</definedName>
    <definedName name="_apu0401" localSheetId="9">#REF!</definedName>
    <definedName name="_apu0501" localSheetId="9">#REF!</definedName>
    <definedName name="_apu0502" localSheetId="9">#REF!</definedName>
    <definedName name="_apu0503" localSheetId="9">#REF!</definedName>
    <definedName name="_apu0504" localSheetId="9">#REF!</definedName>
    <definedName name="_apu0505" localSheetId="9">#REF!</definedName>
    <definedName name="_apu0506" localSheetId="9">#REF!</definedName>
    <definedName name="_apu0507" localSheetId="9">#REF!</definedName>
    <definedName name="_apu0508" localSheetId="9">#REF!</definedName>
    <definedName name="_apu0601" localSheetId="9">#REF!</definedName>
    <definedName name="_CON1" localSheetId="9">#REF!</definedName>
    <definedName name="_CON3" localSheetId="9">#REF!</definedName>
    <definedName name="_E410625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localSheetId="9" hidden="1">#REF!</definedName>
    <definedName name="_xlnm._FilterDatabase" localSheetId="9" hidden="1">#REF!</definedName>
    <definedName name="_gg1" localSheetId="9">'[10]#¡REF'!#REF!</definedName>
    <definedName name="_Key1" localSheetId="9" hidden="1">'[20]Tipo de Cambio'!#REF!</definedName>
    <definedName name="_MET1" localSheetId="9">#REF!</definedName>
    <definedName name="_MET2" localSheetId="9">#REF!</definedName>
    <definedName name="_PPA1" localSheetId="9">#REF!</definedName>
    <definedName name="_PPB2" localSheetId="9">#REF!</definedName>
    <definedName name="_PPC3" localSheetId="9">#REF!</definedName>
    <definedName name="_PPD4" localSheetId="9">#REF!</definedName>
    <definedName name="_PPE5" localSheetId="9">#REF!</definedName>
    <definedName name="_PPF6" localSheetId="9">#REF!</definedName>
    <definedName name="_r" localSheetId="9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S1" localSheetId="9">#REF!</definedName>
    <definedName name="_RES2" localSheetId="9">#REF!</definedName>
    <definedName name="_RES3" localSheetId="9">#REF!</definedName>
    <definedName name="_RES4" localSheetId="9">#REF!</definedName>
    <definedName name="_REV3" localSheetId="9">'[4]DATOS'!$A$3:$E$22</definedName>
    <definedName name="_sec01" localSheetId="9">'[18]Datos'!$D$26</definedName>
    <definedName name="_sec02" localSheetId="9">'[18]Datos'!$D$27</definedName>
    <definedName name="_sec03" localSheetId="9">'[18]Datos'!$D$28</definedName>
    <definedName name="_sec04" localSheetId="9">'[18]Datos'!$D$29</definedName>
    <definedName name="_sec05" localSheetId="9">'[18]Datos'!$D$30</definedName>
    <definedName name="_SOL1" localSheetId="9">#REF!</definedName>
    <definedName name="_SOL2" localSheetId="9">#REF!</definedName>
    <definedName name="_SOL3" localSheetId="9">#REF!</definedName>
    <definedName name="_SOL4" localSheetId="9">#REF!</definedName>
    <definedName name="_Sort" localSheetId="9" hidden="1">#REF!</definedName>
    <definedName name="_UI1577" localSheetId="9">#REF!</definedName>
    <definedName name="_vu111" localSheetId="9">#REF!</definedName>
    <definedName name="A" localSheetId="9">'[29]#¡REF'!#REF!</definedName>
    <definedName name="A_1" localSheetId="9">#REF!</definedName>
    <definedName name="A_10" localSheetId="9">#REF!</definedName>
    <definedName name="A_11" localSheetId="9">#REF!</definedName>
    <definedName name="A_12" localSheetId="9">#REF!</definedName>
    <definedName name="A_13" localSheetId="9">#REF!</definedName>
    <definedName name="A_14" localSheetId="9">#REF!</definedName>
    <definedName name="A_15" localSheetId="9">#REF!</definedName>
    <definedName name="A_16" localSheetId="9">#REF!</definedName>
    <definedName name="A_17" localSheetId="9">#REF!</definedName>
    <definedName name="A_18" localSheetId="9">#REF!</definedName>
    <definedName name="A_19" localSheetId="9">#REF!</definedName>
    <definedName name="A_2" localSheetId="9">#REF!</definedName>
    <definedName name="A_20" localSheetId="9">#REF!</definedName>
    <definedName name="A_21" localSheetId="9">#REF!</definedName>
    <definedName name="A_22" localSheetId="9">#REF!</definedName>
    <definedName name="A_3" localSheetId="9">#REF!</definedName>
    <definedName name="A_4" localSheetId="9">#REF!</definedName>
    <definedName name="A_5" localSheetId="9">#REF!</definedName>
    <definedName name="A_6" localSheetId="9">#REF!</definedName>
    <definedName name="A_7" localSheetId="9">#REF!</definedName>
    <definedName name="A_8" localSheetId="9">#REF!</definedName>
    <definedName name="A_9" localSheetId="9">#REF!</definedName>
    <definedName name="A_IMPRESI_N_IM" localSheetId="9">#REF!</definedName>
    <definedName name="A_IMPRESI_N_IM_12" localSheetId="9">#REF!</definedName>
    <definedName name="A_IMPRESI_N_IM_20" localSheetId="9">#REF!</definedName>
    <definedName name="A_IMPRESI_N_IM_21" localSheetId="9">#REF!</definedName>
    <definedName name="A_impresión_IM" localSheetId="9">#REF!</definedName>
    <definedName name="A_impresión_IM_12" localSheetId="9">#REF!</definedName>
    <definedName name="A_impresión_IM_20" localSheetId="9">#REF!</definedName>
    <definedName name="A_impresión_IM_21" localSheetId="9">#REF!</definedName>
    <definedName name="À8" localSheetId="9">#REF!</definedName>
    <definedName name="aA" localSheetId="9">#REF!</definedName>
    <definedName name="aAA" localSheetId="9">#REF!</definedName>
    <definedName name="aB" localSheetId="9">#REF!</definedName>
    <definedName name="ABC" localSheetId="9">'[50]#¡REF'!#REF!</definedName>
    <definedName name="ABONADO" localSheetId="9">#REF!</definedName>
    <definedName name="aC" localSheetId="9">#REF!</definedName>
    <definedName name="ACOM_CC" localSheetId="9">#REF!</definedName>
    <definedName name="ACOM_SC" localSheetId="9">#REF!</definedName>
    <definedName name="ACOMETIDA" localSheetId="9">#REF!</definedName>
    <definedName name="ACUM_P1" localSheetId="9">#REF!</definedName>
    <definedName name="aD" localSheetId="9">#REF!</definedName>
    <definedName name="a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 localSheetId="9">'[57]#¡REF'!#REF!</definedName>
    <definedName name="AEFecha" localSheetId="9">'[18]Datos'!$D$32</definedName>
    <definedName name="afdsad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 localSheetId="9">'[61]DATOS DE CAMPO'!#REF!</definedName>
    <definedName name="AisladorAnclaje" localSheetId="9">'[61]DATOS DE CAMPO'!#REF!</definedName>
    <definedName name="ALFA" localSheetId="9">'[4]REV3'!$D$8</definedName>
    <definedName name="ALUMBRADO" localSheetId="9">#REF!</definedName>
    <definedName name="AMARRE" localSheetId="9">'[64]HAMAR'!$C$2:$F$36</definedName>
    <definedName name="AMFecha" localSheetId="9">'[18]Datos'!$D$33</definedName>
    <definedName name="an" localSheetId="9">#REF!</definedName>
    <definedName name="ANGELES" localSheetId="9">'[64]POLILINEA'!$E$378:$M$389</definedName>
    <definedName name="ANIBAL" localSheetId="9">'[66]#¡REF'!#REF!</definedName>
    <definedName name="año" localSheetId="9">#REF!</definedName>
    <definedName name="apu_0201" localSheetId="9">#REF!</definedName>
    <definedName name="apu_0202" localSheetId="9">#REF!</definedName>
    <definedName name="_xlnm.Extract" localSheetId="9">#REF!</definedName>
    <definedName name="PRINT_AREA" localSheetId="9">#N/A</definedName>
    <definedName name="Armado" localSheetId="9">#REF!</definedName>
    <definedName name="ARMADO_12P" localSheetId="9">#REF!</definedName>
    <definedName name="ARMADO_8E" localSheetId="9">#REF!</definedName>
    <definedName name="ARMADOS" localSheetId="9">#REF!</definedName>
    <definedName name="ASAS" localSheetId="9">#REF!</definedName>
    <definedName name="as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 localSheetId="9">#REF!</definedName>
    <definedName name="asdfasd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" localSheetId="9">'[29]#¡REF'!#REF!</definedName>
    <definedName name="BASE1" localSheetId="9">'[80]POBLACION'!$E$6:$AJ$194</definedName>
    <definedName name="_xlnm.Database" localSheetId="9">#REF!</definedName>
    <definedName name="BB" localSheetId="9">#REF!</definedName>
    <definedName name="BB_12" localSheetId="9">[82]Base!#REF!</definedName>
    <definedName name="BB_2" localSheetId="9">#REF!</definedName>
    <definedName name="BB_20" localSheetId="9">#REF!</definedName>
    <definedName name="BB_21" localSheetId="9">[82]Base!#REF!</definedName>
    <definedName name="BB_25" localSheetId="9">[83]ENTR_F!#REF!</definedName>
    <definedName name="BB_3" localSheetId="9">#REF!</definedName>
    <definedName name="BB_4" localSheetId="9">'[85]Identificación Cargas _Anexo 4_'!#REF!</definedName>
    <definedName name="BB_7" localSheetId="9">'[83]3_1'!#REF!</definedName>
    <definedName name="BB_8" localSheetId="9">#REF!</definedName>
    <definedName name="BBBB" localSheetId="9">'[66]#¡REF'!#REF!</definedName>
    <definedName name="BNJHG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DY" localSheetId="9">#REF!</definedName>
    <definedName name="BS" localSheetId="9">#REF!</definedName>
    <definedName name="BS_12" localSheetId="9">[82]Base!#REF!</definedName>
    <definedName name="BS_2" localSheetId="9">#REF!</definedName>
    <definedName name="BS_20" localSheetId="9">#REF!</definedName>
    <definedName name="BS_21" localSheetId="9">[82]Base!#REF!</definedName>
    <definedName name="BS_25" localSheetId="9">[83]ENTR_F!#REF!</definedName>
    <definedName name="BS_3" localSheetId="9">#REF!</definedName>
    <definedName name="BS_4" localSheetId="9">'[85]Identificación Cargas _Anexo 4_'!#REF!</definedName>
    <definedName name="BS_7" localSheetId="9">'[83]3_1'!#REF!</definedName>
    <definedName name="BS_8" localSheetId="9">#REF!</definedName>
    <definedName name="BSS" localSheetId="9">#REF!</definedName>
    <definedName name="BSS_12" localSheetId="9">[82]Base!#REF!</definedName>
    <definedName name="BSS_2" localSheetId="9">#REF!</definedName>
    <definedName name="BSS_20" localSheetId="9">#REF!</definedName>
    <definedName name="BSS_21" localSheetId="9">[82]Base!#REF!</definedName>
    <definedName name="BSS_25" localSheetId="9">[83]ENTR_F!#REF!</definedName>
    <definedName name="BSS_3" localSheetId="9">#REF!</definedName>
    <definedName name="BSS_4" localSheetId="9">'[85]Identificación Cargas _Anexo 4_'!#REF!</definedName>
    <definedName name="BSS_7" localSheetId="9">'[83]3_1'!#REF!</definedName>
    <definedName name="BSS_8" localSheetId="9">#REF!</definedName>
    <definedName name="BT5lista" localSheetId="9">#REF!</definedName>
    <definedName name="CAJA" localSheetId="9">#REF!</definedName>
    <definedName name="CAJA1" localSheetId="9">#REF!</definedName>
    <definedName name="CAJA2" localSheetId="9">#REF!</definedName>
    <definedName name="CAJA4" localSheetId="9">#REF!</definedName>
    <definedName name="CAJA5" localSheetId="9">#REF!</definedName>
    <definedName name="CAJA6" localSheetId="9">#REF!</definedName>
    <definedName name="CalificacionPromedio" localSheetId="9">'[88]DATOS DE CAMPO'!#REF!</definedName>
    <definedName name="Cambio" localSheetId="9">#REF!</definedName>
    <definedName name="CANTIDADES" localSheetId="9">'[90]STRUCT'!$A$6:$CM$119</definedName>
    <definedName name="capterm" localSheetId="9">#REF!</definedName>
    <definedName name="capterm_12" localSheetId="9">#REF!</definedName>
    <definedName name="capterm_20" localSheetId="9">#REF!</definedName>
    <definedName name="capterm_21" localSheetId="9">#REF!</definedName>
    <definedName name="CARAC" localSheetId="9">'[4]DATOS'!$H$7:$Q$13</definedName>
    <definedName name="CARACTERISTICAS" localSheetId="9">#REF!</definedName>
    <definedName name="Cartel" localSheetId="9">#REF!</definedName>
    <definedName name="CBPSL" localSheetId="9">#REF!</definedName>
    <definedName name="CBPST" localSheetId="9">#REF!</definedName>
    <definedName name="CCC" localSheetId="9">'[66]#¡REF'!#REF!</definedName>
    <definedName name="CD" localSheetId="9">#REF!</definedName>
    <definedName name="cgv" localSheetId="9">'[33]#¡REF'!#REF!</definedName>
    <definedName name="Concentrado" localSheetId="9">#REF!</definedName>
    <definedName name="CONCRETE" localSheetId="9">'[95]Fundacion'!$J$13:$Q$20</definedName>
    <definedName name="CONDUC" localSheetId="9">#REF!</definedName>
    <definedName name="CONDUCTOR" localSheetId="9">#REF!</definedName>
    <definedName name="Conexiones" localSheetId="9">#REF!</definedName>
    <definedName name="Consulta_desde_mxichiclayo_16" localSheetId="9">#REF!</definedName>
    <definedName name="ConsumoPromedioCE" localSheetId="9">'[88]DATOS DE CAMPO'!#REF!</definedName>
    <definedName name="COPI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9">#REF!</definedName>
    <definedName name="COSFI" localSheetId="9">#REF!</definedName>
    <definedName name="COSTOS" localSheetId="9">#REF!</definedName>
    <definedName name="COTA_E1" localSheetId="9">#REF!</definedName>
    <definedName name="COTA_P1" localSheetId="9">#REF!</definedName>
    <definedName name="COYMDETORG" localSheetId="9">#REF!</definedName>
    <definedName name="COYMDETORG_12" localSheetId="9">#REF!</definedName>
    <definedName name="COYMDETORG_20" localSheetId="9">#REF!</definedName>
    <definedName name="COYMDETORG_21" localSheetId="9">#REF!</definedName>
    <definedName name="COYMO4" localSheetId="9">#REF!</definedName>
    <definedName name="COYMO4_12" localSheetId="9">#REF!</definedName>
    <definedName name="COYMO4_20" localSheetId="9">#REF!</definedName>
    <definedName name="COYMO4_21" localSheetId="9">#REF!</definedName>
    <definedName name="_xlnm.Criteria" localSheetId="9">#REF!</definedName>
    <definedName name="CRUC" localSheetId="9">'[99]CANT.UNITARIAS'!$F$111:$DA$140</definedName>
    <definedName name="cuadro_li1" localSheetId="9">#REF!</definedName>
    <definedName name="cuadro_li2" localSheetId="9">#REF!</definedName>
    <definedName name="cuadro_li3" localSheetId="9">#REF!</definedName>
    <definedName name="cuadro_se3" localSheetId="9">'[11]FORMA-SE2'!#REF!</definedName>
    <definedName name="d" localSheetId="9">#REF!</definedName>
    <definedName name="Datos" localSheetId="9">#REF!</definedName>
    <definedName name="Datos_12" localSheetId="9">#REF!</definedName>
    <definedName name="Datos_20" localSheetId="9">#REF!</definedName>
    <definedName name="Datos_21" localSheetId="9">#REF!</definedName>
    <definedName name="dATOS1" localSheetId="9">#REF!</definedName>
    <definedName name="dATOS1_12" localSheetId="9">#REF!</definedName>
    <definedName name="dATOS1_20" localSheetId="9">#REF!</definedName>
    <definedName name="dATOS1_21" localSheetId="9">#REF!</definedName>
    <definedName name="DATOS2" localSheetId="9">[103]Presupuesto!#REF!</definedName>
    <definedName name="DATOS3" localSheetId="9">[103]Presupuesto!#REF!</definedName>
    <definedName name="DATOS4" localSheetId="9">[103]Presupuesto!#REF!</definedName>
    <definedName name="DATS" localSheetId="9">#REF!</definedName>
    <definedName name="DATS_12" localSheetId="9">#REF!</definedName>
    <definedName name="DATS_20" localSheetId="9">#REF!</definedName>
    <definedName name="DATS_21" localSheetId="9">#REF!</definedName>
    <definedName name="DC_1" localSheetId="9">#REF!</definedName>
    <definedName name="DC_1T" localSheetId="9">#REF!</definedName>
    <definedName name="DC_2" localSheetId="9">#REF!</definedName>
    <definedName name="DC_2T" localSheetId="9">#REF!</definedName>
    <definedName name="DDD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 localSheetId="9">#REF!</definedName>
    <definedName name="DESCRIPCION" localSheetId="9">#REF!</definedName>
    <definedName name="Detalle" localSheetId="9">'[101]Hoja1'!$A$1:$M$62</definedName>
    <definedName name="dewsfe" localSheetId="9">'[9]#¡REF'!#REF!</definedName>
    <definedName name="df" localSheetId="9">#REF!</definedName>
    <definedName name="Diámetro_sin_cubierta____mm" localSheetId="9">#REF!</definedName>
    <definedName name="Disperso" localSheetId="9">#REF!</definedName>
    <definedName name="dp" localSheetId="9">#REF!</definedName>
    <definedName name="DS_2" localSheetId="9">#REF!</definedName>
    <definedName name="DS_3" localSheetId="9">#REF!</definedName>
    <definedName name="DSD" localSheetId="9">#REF!</definedName>
    <definedName name="DSVFD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 localSheetId="9">#REF!</definedName>
    <definedName name="DT_2" localSheetId="9">#REF!</definedName>
    <definedName name="E" localSheetId="9">'[4]REV3'!$D$6</definedName>
    <definedName name="E_1" localSheetId="9">#REF!</definedName>
    <definedName name="E_1_1" localSheetId="9">#REF!</definedName>
    <definedName name="E_1_1S" localSheetId="9">#REF!</definedName>
    <definedName name="E_1S" localSheetId="9">#REF!</definedName>
    <definedName name="E_2" localSheetId="9">#REF!</definedName>
    <definedName name="E_2_1" localSheetId="9">#REF!</definedName>
    <definedName name="E_2_1S" localSheetId="9">#REF!</definedName>
    <definedName name="E_2S" localSheetId="9">#REF!</definedName>
    <definedName name="E_3" localSheetId="9">#REF!</definedName>
    <definedName name="E_3_1" localSheetId="9">#REF!</definedName>
    <definedName name="E_3_1S" localSheetId="9">#REF!</definedName>
    <definedName name="E_3S" localSheetId="9">#REF!</definedName>
    <definedName name="E_4" localSheetId="9">#REF!</definedName>
    <definedName name="E_4_1" localSheetId="9">#REF!</definedName>
    <definedName name="E_4_1S" localSheetId="9">#REF!</definedName>
    <definedName name="E_4S" localSheetId="9">#REF!</definedName>
    <definedName name="E_5" localSheetId="9">#REF!</definedName>
    <definedName name="E_5_1" localSheetId="9">#REF!</definedName>
    <definedName name="E_5_1S" localSheetId="9">#REF!</definedName>
    <definedName name="E_5S" localSheetId="9">#REF!</definedName>
    <definedName name="E_6" localSheetId="9">#REF!</definedName>
    <definedName name="E_6_1" localSheetId="9">#REF!</definedName>
    <definedName name="E_6_1S" localSheetId="9">#REF!</definedName>
    <definedName name="E_6S" localSheetId="9">#REF!</definedName>
    <definedName name="E1_ACUM" localSheetId="9">#REF!</definedName>
    <definedName name="E1_COTA" localSheetId="9">#REF!</definedName>
    <definedName name="EDS" localSheetId="9">'[4]REV3'!$A$34</definedName>
    <definedName name="ELCENTRO" localSheetId="9">#REF!</definedName>
    <definedName name="ELECSURESTE" localSheetId="9">#REF!</definedName>
    <definedName name="ELECSURMEDIO" localSheetId="9">#REF!</definedName>
    <definedName name="ELECTROLIMA" localSheetId="9">#REF!</definedName>
    <definedName name="ELECTSUR" localSheetId="9">#REF!</definedName>
    <definedName name="ELEORIENTE" localSheetId="9">#REF!</definedName>
    <definedName name="Elim_cemen_I_p11" localSheetId="9">#REF!</definedName>
    <definedName name="Elim_cemen_I_p12" localSheetId="9">#REF!</definedName>
    <definedName name="Elim_cemen_II_p11" localSheetId="9">#REF!</definedName>
    <definedName name="Elim_cemen_II_p12" localSheetId="9">#REF!</definedName>
    <definedName name="Elim_I_p11" localSheetId="9">#REF!</definedName>
    <definedName name="Elim_I_p12" localSheetId="9">#REF!</definedName>
    <definedName name="Elim_I_pat1" localSheetId="9">#REF!</definedName>
    <definedName name="Elim_I_pat1c" localSheetId="9">#REF!</definedName>
    <definedName name="Elim_I_ri" localSheetId="9">#REF!</definedName>
    <definedName name="Elim_I_rv" localSheetId="9">#REF!</definedName>
    <definedName name="Elim_II_p11" localSheetId="9">#REF!</definedName>
    <definedName name="Elim_II_p12" localSheetId="9">#REF!</definedName>
    <definedName name="Elim_II_pat1" localSheetId="9">#REF!</definedName>
    <definedName name="Elim_II_pat1c" localSheetId="9">#REF!</definedName>
    <definedName name="Elim_II_ri" localSheetId="9">#REF!</definedName>
    <definedName name="Elim_II_rv" localSheetId="9">#REF!</definedName>
    <definedName name="Elim_III_p11" localSheetId="9">#REF!</definedName>
    <definedName name="Elim_III_p12" localSheetId="9">#REF!</definedName>
    <definedName name="Elim_III_pat1" localSheetId="9">#REF!</definedName>
    <definedName name="Elim_III_pat1c" localSheetId="9">#REF!</definedName>
    <definedName name="Elim_III_ri" localSheetId="9">#REF!</definedName>
    <definedName name="Elim_III_rv" localSheetId="9">#REF!</definedName>
    <definedName name="ELIMA" localSheetId="9">#REF!</definedName>
    <definedName name="elmer" localSheetId="9">'[29]#¡REF'!#REF!</definedName>
    <definedName name="ELMER1" localSheetId="9">#REF!</definedName>
    <definedName name="ELNORTE" localSheetId="9">#REF!</definedName>
    <definedName name="ELSUR" localSheetId="9">#REF!</definedName>
    <definedName name="ELSURESTE" localSheetId="9">#REF!</definedName>
    <definedName name="Equipo" localSheetId="9">#REF!</definedName>
    <definedName name="ERR_1" localSheetId="9">[115]CALCULO!#REF!</definedName>
    <definedName name="ewg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 localSheetId="9">'[88]DATOS DE CAMPO'!#REF!</definedName>
    <definedName name="Exca_11cac" localSheetId="9">'[88]DATOS DE CAMPO'!#REF!</definedName>
    <definedName name="Exca_12cac" localSheetId="9">'[88]DATOS DE CAMPO'!#REF!</definedName>
    <definedName name="Exca_cemen_I_p11" localSheetId="9">#REF!</definedName>
    <definedName name="Exca_cemen_I_p12" localSheetId="9">#REF!</definedName>
    <definedName name="Exca_cemen_II_p11" localSheetId="9">#REF!</definedName>
    <definedName name="Exca_cemen_II_p12" localSheetId="9">#REF!</definedName>
    <definedName name="Exca_I_p11" localSheetId="9">#REF!</definedName>
    <definedName name="Exca_I_p12" localSheetId="9">#REF!</definedName>
    <definedName name="Exca_I_pat1" localSheetId="9">#REF!</definedName>
    <definedName name="Exca_I_pat1c" localSheetId="9">#REF!</definedName>
    <definedName name="Exca_I_ri" localSheetId="9">#REF!</definedName>
    <definedName name="Exca_I_rv" localSheetId="9">#REF!</definedName>
    <definedName name="Exca_II_p11" localSheetId="9">#REF!</definedName>
    <definedName name="Exca_II_p12" localSheetId="9">#REF!</definedName>
    <definedName name="Exca_II_pat1" localSheetId="9">#REF!</definedName>
    <definedName name="Exca_II_pat1c" localSheetId="9">#REF!</definedName>
    <definedName name="Exca_II_ri" localSheetId="9">#REF!</definedName>
    <definedName name="Exca_II_rv" localSheetId="9">#REF!</definedName>
    <definedName name="Exca_III_p11" localSheetId="9">#REF!</definedName>
    <definedName name="Exca_III_p12" localSheetId="9">#REF!</definedName>
    <definedName name="Exca_III_pat1" localSheetId="9">#REF!</definedName>
    <definedName name="Exca_III_pat1c" localSheetId="9">#REF!</definedName>
    <definedName name="Exca_III_ri" localSheetId="9">#REF!</definedName>
    <definedName name="Exca_III_rv" localSheetId="9">#REF!</definedName>
    <definedName name="Exca_pat_1" localSheetId="9">#REF!</definedName>
    <definedName name="Exca_pat_1C" localSheetId="9">#REF!</definedName>
    <definedName name="Exca_ret" localSheetId="9">'[88]DATOS DE CAMPO'!#REF!</definedName>
    <definedName name="Exca_RI" localSheetId="9">#REF!</definedName>
    <definedName name="Exca_RV" localSheetId="9">#REF!</definedName>
    <definedName name="Excel_BuiltIn__FilterDatabase_1" localSheetId="9">'[83]Consun Energ_ _Anexo_5_2_5_'!$A$3:$U$30</definedName>
    <definedName name="Excel_BuiltIn__FilterDatabase_10" localSheetId="9">#REF!</definedName>
    <definedName name="Excel_BuiltIn__FilterDatabase_11" localSheetId="9">#REF!</definedName>
    <definedName name="Excel_BuiltIn__FilterDatabase_12" localSheetId="9">#REF!</definedName>
    <definedName name="Excel_BuiltIn__FilterDatabase_14" localSheetId="9">#REF!</definedName>
    <definedName name="Excel_BuiltIn__FilterDatabase_15" localSheetId="9">#REF!</definedName>
    <definedName name="Excel_BuiltIn__FilterDatabase_16" localSheetId="9">#REF!</definedName>
    <definedName name="Excel_BuiltIn__FilterDatabase_2" localSheetId="9">#REF!</definedName>
    <definedName name="Excel_BuiltIn__FilterDatabase_22" localSheetId="9">#REF!</definedName>
    <definedName name="Excel_BuiltIn__FilterDatabase_3" localSheetId="9">#REF!</definedName>
    <definedName name="Excel_BuiltIn__FilterDatabase_4" localSheetId="9">#REF!</definedName>
    <definedName name="Excel_BuiltIn__FilterDatabase_7" localSheetId="9">'[83]3_1'!$G$4:$G$115</definedName>
    <definedName name="Excel_BuiltIn__FilterDatabase_8" localSheetId="9">#REF!</definedName>
    <definedName name="Excel_BuiltIn_Database" localSheetId="9">#REF!</definedName>
    <definedName name="Excel_BuiltIn_Print_Area" localSheetId="9">'[117]CAP_120mm2'!$B$3:$H$58</definedName>
    <definedName name="Excel_BuiltIn_Print_Area_10" localSheetId="9">#REF!</definedName>
    <definedName name="Excel_BuiltIn_Print_Area_11" localSheetId="9">#REF!</definedName>
    <definedName name="Excel_BuiltIn_Print_Area_18" localSheetId="9">#REF!</definedName>
    <definedName name="Excel_BuiltIn_Print_Area_19" localSheetId="9">#REF!</definedName>
    <definedName name="Excel_BuiltIn_Print_Area_2" localSheetId="9">#REF!</definedName>
    <definedName name="Excel_BuiltIn_Print_Area_21" localSheetId="9">#REF!</definedName>
    <definedName name="Excel_BuiltIn_Print_Area_22" localSheetId="9">#REF!</definedName>
    <definedName name="Excel_BuiltIn_Print_Area_3" localSheetId="9">#REF!</definedName>
    <definedName name="Excel_BuiltIn_Print_Area_4" localSheetId="9">#REF!</definedName>
    <definedName name="Excel_BuiltIn_Print_Area_5" localSheetId="9">#REF!</definedName>
    <definedName name="Excel_BuiltIn_Print_Area_6" localSheetId="9">#REF!</definedName>
    <definedName name="Excel_BuiltIn_Print_Area_8" localSheetId="9">#REF!</definedName>
    <definedName name="Excel_BuiltIn_Print_Titles_10" localSheetId="9">#REF!</definedName>
    <definedName name="Excel_BuiltIn_Print_Titles_11" localSheetId="9">#REF!</definedName>
    <definedName name="Excel_BuiltIn_Print_Titles_2" localSheetId="9">#REF!</definedName>
    <definedName name="Excel_BuiltIn_Print_Titles_21" localSheetId="9">#REF!</definedName>
    <definedName name="Excel_BuiltIn_Print_Titles_22" localSheetId="9">#REF!</definedName>
    <definedName name="Excel_BuiltIn_Print_Titles_3" localSheetId="9">#REF!</definedName>
    <definedName name="Excel_BuiltIn_Print_Titles_4" localSheetId="9">#REF!</definedName>
    <definedName name="EXCV_RET" localSheetId="9">'[119]DATOS'!$I$8:$P$9</definedName>
    <definedName name="F.C." localSheetId="9">#REF!</definedName>
    <definedName name="F.P." localSheetId="9">#REF!</definedName>
    <definedName name="F_COND" localSheetId="9">'[119]DATOS'!$F$2</definedName>
    <definedName name="Fac_Desp_Costa_Sierra" localSheetId="9">'[88]DATOS DE CAMPO'!#REF!</definedName>
    <definedName name="Fac_Desp_Selva" localSheetId="9">'[88]DATOS DE CAMPO'!#REF!</definedName>
    <definedName name="Factor" localSheetId="9">#REF!</definedName>
    <definedName name="FACTORDECARGA" localSheetId="9">#REF!</definedName>
    <definedName name="fafdsa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 localSheetId="9">#REF!</definedName>
    <definedName name="Fecha" localSheetId="9">#REF!</definedName>
    <definedName name="FERR" localSheetId="9">'[99]CANT.UNITARIAS'!$F$7:$DA$106</definedName>
    <definedName name="FERRET1" localSheetId="9">#REF!</definedName>
    <definedName name="FF" localSheetId="9">#REF!</definedName>
    <definedName name="FFF" localSheetId="9">'[66]#¡REF'!#REF!</definedName>
    <definedName name="FJ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m" localSheetId="9">#REF!</definedName>
    <definedName name="fm_12" localSheetId="9">#REF!</definedName>
    <definedName name="fm_20" localSheetId="9">#REF!</definedName>
    <definedName name="fm_21" localSheetId="9">#REF!</definedName>
    <definedName name="Fperdidas" localSheetId="9">#REF!</definedName>
    <definedName name="FPET" localSheetId="9">#REF!</definedName>
    <definedName name="FPME" localSheetId="9">#REF!</definedName>
    <definedName name="fr" localSheetId="9">'[18]Datos'!$D$9</definedName>
    <definedName name="franja" localSheetId="9">#REF!</definedName>
    <definedName name="FS" localSheetId="9">#REF!</definedName>
    <definedName name="G" localSheetId="9">#REF!</definedName>
    <definedName name="GESPUEST" localSheetId="9">#REF!</definedName>
    <definedName name="GESPUEST_12" localSheetId="9">#REF!</definedName>
    <definedName name="GESPUEST_20" localSheetId="9">#REF!</definedName>
    <definedName name="GESPUEST_21" localSheetId="9">#REF!</definedName>
    <definedName name="gg" localSheetId="9">'[10]#¡REF'!#REF!</definedName>
    <definedName name="ggd" localSheetId="9">'[18]Datos'!$D$6</definedName>
    <definedName name="ggi" localSheetId="9">'[18]Datos'!$D$7</definedName>
    <definedName name="GGUU" localSheetId="9">'[50]#¡REF'!#REF!</definedName>
    <definedName name="GMB" localSheetId="9" hidden="1">#REF!</definedName>
    <definedName name="Grupo1" localSheetId="9">#REF!</definedName>
    <definedName name="Grupo1_12" localSheetId="9">#REF!</definedName>
    <definedName name="Grupo1_20" localSheetId="9">#REF!</definedName>
    <definedName name="Grupo1_21" localSheetId="9">#REF!</definedName>
    <definedName name="Grupo2" localSheetId="9">#REF!</definedName>
    <definedName name="GRUPO2_1" localSheetId="9">#REF!</definedName>
    <definedName name="Grupo2_12" localSheetId="9">#REF!</definedName>
    <definedName name="Grupo2_20" localSheetId="9">#REF!</definedName>
    <definedName name="Grupo2_21" localSheetId="9">#REF!</definedName>
    <definedName name="Grupo3" localSheetId="9">#REF!</definedName>
    <definedName name="Grupo3_12" localSheetId="9">#REF!</definedName>
    <definedName name="Grupo3_20" localSheetId="9">#REF!</definedName>
    <definedName name="Grupo3_21" localSheetId="9">#REF!</definedName>
    <definedName name="H" localSheetId="9">'[4]REV3'!$A$33</definedName>
    <definedName name="HH" localSheetId="9">#REF!</definedName>
    <definedName name="HH_12" localSheetId="9">#REF!</definedName>
    <definedName name="HH_20" localSheetId="9">#REF!</definedName>
    <definedName name="HH_21" localSheetId="9">#REF!</definedName>
    <definedName name="HHC" localSheetId="9">#REF!</definedName>
    <definedName name="HHME" localSheetId="9">#REF!</definedName>
    <definedName name="HHT" localSheetId="9">#REF!</definedName>
    <definedName name="HIDRANDINA" localSheetId="9">#REF!</definedName>
    <definedName name="Hoja_Val_Aranc" localSheetId="9">'[125]Aux. Disgregados'!$Z$46</definedName>
    <definedName name="hoja1" localSheetId="9">#REF!</definedName>
    <definedName name="hoja1_12" localSheetId="9">#REF!</definedName>
    <definedName name="hoja1_20" localSheetId="9">#REF!</definedName>
    <definedName name="hoja1_21" localSheetId="9">#REF!</definedName>
    <definedName name="IGV" localSheetId="9">'[128]Datos de Entrada'!$D$45</definedName>
    <definedName name="Imprimir_área_IM" localSheetId="9">#REF!</definedName>
    <definedName name="Inaccesibilidad" localSheetId="9">'[61]DATOS DE CAMPO'!$CK$29</definedName>
    <definedName name="InCD" localSheetId="9">'[130]DATOS'!$F$3</definedName>
    <definedName name="INDICE" localSheetId="9">#REF!</definedName>
    <definedName name="INDICEUNIFICADO" localSheetId="9">#REF!</definedName>
    <definedName name="invllt" localSheetId="9">'[131]DATOS TECNICOS SE SANTUARIO'!#REF!</definedName>
    <definedName name="invllt_12" localSheetId="9">'[133]DATOS TECNICOS SE SANTUARIO'!#REF!</definedName>
    <definedName name="invllt_20" localSheetId="9">'[131]DATOS TECNICOS SE SANTUARIO'!#REF!</definedName>
    <definedName name="ITAT" localSheetId="9">#REF!</definedName>
    <definedName name="ÍtemsCondicionados" localSheetId="9">'[136]Ratio Aproxsumaproducto'!$BU$1</definedName>
    <definedName name="ITMT" localSheetId="9">#REF!</definedName>
    <definedName name="JIMBE1" localSheetId="9">#REF!</definedName>
    <definedName name="JIMBE2" localSheetId="9">#REF!</definedName>
    <definedName name="jkashfjkds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 localSheetId="9">[115]CALCULO!#REF!</definedName>
    <definedName name="KKLKLÑKÑKÑ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 localSheetId="9">'[125]Aux. Disgregados'!$AB$46</definedName>
    <definedName name="KM" localSheetId="9">#REF!</definedName>
    <definedName name="levantamiento_topo_expediente_servid" localSheetId="9">'[125]Aux. Disgregados'!$P$46</definedName>
    <definedName name="listademodulos" localSheetId="9">#REF!</definedName>
    <definedName name="LISTADO" localSheetId="9">#REF!</definedName>
    <definedName name="ListaSuministros" localSheetId="9">'[139]SUMINISTRO RP'!#REF!</definedName>
    <definedName name="LKM" localSheetId="9">#REF!</definedName>
    <definedName name="LLL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 localSheetId="9">'[125]Aux. Disgregados'!$AA$46</definedName>
    <definedName name="LOCAL" localSheetId="9">[103]Presupuesto!#REF!</definedName>
    <definedName name="localidades" localSheetId="9">'[140]Aux. Disgregados'!$F$46</definedName>
    <definedName name="LP_ARMADOS" localSheetId="9">'[119]BD_LP'!$E$1:$DE$218</definedName>
    <definedName name="LP_RP" localSheetId="9">#REF!</definedName>
    <definedName name="LPRN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 localSheetId="9">#REF!</definedName>
    <definedName name="lsst2" localSheetId="9">#REF!</definedName>
    <definedName name="LUM_70" localSheetId="9">#REF!</definedName>
    <definedName name="M" localSheetId="9">'[140]Aux. Disgregados'!#REF!</definedName>
    <definedName name="Matriz" localSheetId="9">#REF!</definedName>
    <definedName name="MC" localSheetId="9">#REF!</definedName>
    <definedName name="MD" localSheetId="9">#REF!</definedName>
    <definedName name="meses" localSheetId="9">'[140]Aux. Disgregados'!#REF!</definedName>
    <definedName name="meses_EstudioIngeniería" localSheetId="9">'[125]Aux. Disgregados'!$I$46</definedName>
    <definedName name="meses_obra" localSheetId="9">'[125]Aux. Disgregados'!$E$46</definedName>
    <definedName name="MET" localSheetId="9">#REF!</definedName>
    <definedName name="METRADO" localSheetId="9">#REF!</definedName>
    <definedName name="Min" localSheetId="9">'[148]Analisis de la T.C. - 2.2'!$AB$6</definedName>
    <definedName name="MNP" localSheetId="9">'[57]#¡REF'!#REF!</definedName>
    <definedName name="Moneda" localSheetId="9">#REF!</definedName>
    <definedName name="monitoreo_inspec_EstudioIngeniería" localSheetId="9">'[125]Aux. Disgregados'!$L$46</definedName>
    <definedName name="MONOFASICO" localSheetId="9">#REF!</definedName>
    <definedName name="MONTAJE" localSheetId="9">#REF!</definedName>
    <definedName name="Monto" localSheetId="9">'[140]Aux. Disgregados'!$D$28</definedName>
    <definedName name="Murete" localSheetId="9">#REF!</definedName>
    <definedName name="MuyConcentrado" localSheetId="9">#REF!</definedName>
    <definedName name="MuyDisperso" localSheetId="9">#REF!</definedName>
    <definedName name="ncon" localSheetId="9">'[18]Datos'!$D$3</definedName>
    <definedName name="ncont" localSheetId="9">'[18]Datos'!$D$4</definedName>
    <definedName name="NHBG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 localSheetId="9">#REF!</definedName>
    <definedName name="Nombre_Proyecto" localSheetId="9">'[140]Aux. Disgregados'!$D$46</definedName>
    <definedName name="NOMBRE1" localSheetId="9">#REF!</definedName>
    <definedName name="NOMBRE2" localSheetId="9">#REF!</definedName>
    <definedName name="NOMBRE2_1" localSheetId="9">#REF!</definedName>
    <definedName name="NOMBRE3" localSheetId="9">#REF!</definedName>
    <definedName name="npro" localSheetId="9">'[18]Datos'!$D$2</definedName>
    <definedName name="OCIVIL" localSheetId="9">'[90]CIVIL'!$A$47:$BQ$150</definedName>
    <definedName name="ope" localSheetId="9">[157]Hoja4!#REF!</definedName>
    <definedName name="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A1_0" localSheetId="9">#REF!</definedName>
    <definedName name="PA1_0_M" localSheetId="9">#REF!</definedName>
    <definedName name="PA1_1N" localSheetId="9">#REF!</definedName>
    <definedName name="PA1_1N_M" localSheetId="9">#REF!</definedName>
    <definedName name="PA1_1NT" localSheetId="9">#REF!</definedName>
    <definedName name="PA1_1NT_M" localSheetId="9">#REF!</definedName>
    <definedName name="PA1_2" localSheetId="9">#REF!</definedName>
    <definedName name="PA1_2N" localSheetId="9">#REF!</definedName>
    <definedName name="PA1_3" localSheetId="9">#REF!</definedName>
    <definedName name="PA1_3N" localSheetId="9">#REF!</definedName>
    <definedName name="PA1_3NT" localSheetId="9">#REF!</definedName>
    <definedName name="PA2_0" localSheetId="9">#REF!</definedName>
    <definedName name="PA2_0_M" localSheetId="9">#REF!</definedName>
    <definedName name="PA2_1N" localSheetId="9">#REF!</definedName>
    <definedName name="PA2_1N_M" localSheetId="9">#REF!</definedName>
    <definedName name="PA2_1NT" localSheetId="9">#REF!</definedName>
    <definedName name="PA2_1NT_M" localSheetId="9">#REF!</definedName>
    <definedName name="PA2_2" localSheetId="9">#REF!</definedName>
    <definedName name="PA2_2N" localSheetId="9">#REF!</definedName>
    <definedName name="PA2_3" localSheetId="9">#REF!</definedName>
    <definedName name="PA2_3N" localSheetId="9">#REF!</definedName>
    <definedName name="PA2_3NT" localSheetId="9">#REF!</definedName>
    <definedName name="PA3_0" localSheetId="9">#REF!</definedName>
    <definedName name="PA3_0_M" localSheetId="9">#REF!</definedName>
    <definedName name="PA3_1N" localSheetId="9">#REF!</definedName>
    <definedName name="PA3_1N_M" localSheetId="9">#REF!</definedName>
    <definedName name="PA3_1NT" localSheetId="9">#REF!</definedName>
    <definedName name="PA3_1NT_M" localSheetId="9">#REF!</definedName>
    <definedName name="PA3_2" localSheetId="9">#REF!</definedName>
    <definedName name="PA3_2N" localSheetId="9">#REF!</definedName>
    <definedName name="PA3_3" localSheetId="9">#REF!</definedName>
    <definedName name="PA3_3N" localSheetId="9">#REF!</definedName>
    <definedName name="PA3_3NT" localSheetId="9">#REF!</definedName>
    <definedName name="paat_1" localSheetId="9">#REF!</definedName>
    <definedName name="PAAT_1_M" localSheetId="9">#REF!</definedName>
    <definedName name="Pararrayo" localSheetId="9">'[61]DATOS DE CAMPO'!#REF!</definedName>
    <definedName name="PARTIDA" localSheetId="9">#REF!</definedName>
    <definedName name="PAST_C" localSheetId="9">#REF!</definedName>
    <definedName name="PAST_C_BT" localSheetId="9">#REF!</definedName>
    <definedName name="PAST_C_MT" localSheetId="9">#REF!</definedName>
    <definedName name="PAST_M" localSheetId="9">#REF!</definedName>
    <definedName name="PAST_M_BT" localSheetId="9">#REF!</definedName>
    <definedName name="PAST_M_MT" localSheetId="9">#REF!</definedName>
    <definedName name="PAT" localSheetId="9">#REF!</definedName>
    <definedName name="PAT_1" localSheetId="9">#REF!</definedName>
    <definedName name="PAT_1_M" localSheetId="9">#REF!</definedName>
    <definedName name="PAT_2" localSheetId="9">#REF!</definedName>
    <definedName name="PAT_2_M" localSheetId="9">#REF!</definedName>
    <definedName name="PAT_2E" localSheetId="9">#REF!</definedName>
    <definedName name="PAT_2M" localSheetId="9">#REF!</definedName>
    <definedName name="pat_3" localSheetId="9">#REF!</definedName>
    <definedName name="PAT_3_M" localSheetId="9">#REF!</definedName>
    <definedName name="PAT_C" localSheetId="9">#REF!</definedName>
    <definedName name="PAT_M" localSheetId="9">#REF!</definedName>
    <definedName name="PB" localSheetId="9">#REF!</definedName>
    <definedName name="PB_2" localSheetId="9">#REF!</definedName>
    <definedName name="PB_25" localSheetId="9">'[83]ENTR_F'!$D$11:$BH$31</definedName>
    <definedName name="PB_3" localSheetId="9">#REF!</definedName>
    <definedName name="PB_7" localSheetId="9">'[83]3_1'!$C$7:$BG$33</definedName>
    <definedName name="PB_8" localSheetId="9">#REF!</definedName>
    <definedName name="PBCD" localSheetId="9">'[18]Datos'!$D$16</definedName>
    <definedName name="PBLP" localSheetId="9">'[18]Datos'!$D$12</definedName>
    <definedName name="PBRP" localSheetId="9">'[18]Datos'!$D$13</definedName>
    <definedName name="PBRS" localSheetId="9">'[18]Datos'!$D$15</definedName>
    <definedName name="PBSE" localSheetId="9">'[18]Datos'!$D$14</definedName>
    <definedName name="PCCD" localSheetId="9">'[18]Datos'!$D$23</definedName>
    <definedName name="PCLP" localSheetId="9">'[18]Datos'!$D$19</definedName>
    <definedName name="PCRP" localSheetId="9">'[18]Datos'!$D$20</definedName>
    <definedName name="PCRS" localSheetId="9">'[18]Datos'!$D$22</definedName>
    <definedName name="PCSE" localSheetId="9">'[18]Datos'!$D$21</definedName>
    <definedName name="PEL" localSheetId="9">#REF!</definedName>
    <definedName name="Peso" localSheetId="9">#REF!</definedName>
    <definedName name="PJE.RAMIREZ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 localSheetId="9">'[125]Aux. Disgregados'!$H$46</definedName>
    <definedName name="plazo_expediente_servid" localSheetId="9">'[125]Aux. Disgregados'!$O$46</definedName>
    <definedName name="PME" localSheetId="9">#REF!</definedName>
    <definedName name="PORCENTAJE_ROCA" localSheetId="9">'[119]DATOS'!$I$24:$J$38</definedName>
    <definedName name="PorcentajeCEdelTotalCargas" localSheetId="9">'[88]DATOS DE CAMPO'!#REF!</definedName>
    <definedName name="PORTALINEA" localSheetId="9">#REF!</definedName>
    <definedName name="PORTALINEA_12P" localSheetId="9">#REF!</definedName>
    <definedName name="PORTALINEA_8E" localSheetId="9">#REF!</definedName>
    <definedName name="POSTE" localSheetId="9">#REF!</definedName>
    <definedName name="POSTES" localSheetId="9">#REF!</definedName>
    <definedName name="Postes12mts40pies_en_SE1Ø2Ø" localSheetId="9">'[160]DATOS DE CAMPO'!#REF!</definedName>
    <definedName name="P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 localSheetId="9">#REF!</definedName>
    <definedName name="PR3_0_M" localSheetId="9">#REF!</definedName>
    <definedName name="PR3_1N" localSheetId="9">#REF!</definedName>
    <definedName name="PR3_1N_M" localSheetId="9">#REF!</definedName>
    <definedName name="PR3_1NT" localSheetId="9">#REF!</definedName>
    <definedName name="PR3_1NT_M" localSheetId="9">#REF!</definedName>
    <definedName name="PR3_2" localSheetId="9">#REF!</definedName>
    <definedName name="PR3_2N" localSheetId="9">#REF!</definedName>
    <definedName name="PR3_3" localSheetId="9">#REF!</definedName>
    <definedName name="PR3_3N" localSheetId="9">#REF!</definedName>
    <definedName name="PR3_3NT" localSheetId="9">#REF!</definedName>
    <definedName name="PRIMERA" localSheetId="9">#REF!</definedName>
    <definedName name="Print_Area_3" localSheetId="9">#REF!</definedName>
    <definedName name="Print_Area_MI" localSheetId="9">#REF!</definedName>
    <definedName name="PRINT_AREA_MI_20" localSheetId="9">'[117]CAP_120mm2'!$B$3:$H$58</definedName>
    <definedName name="PRINT_AREA_MI_5" localSheetId="9">#REF!</definedName>
    <definedName name="PRINT_AREA_MI_6" localSheetId="9">#REF!</definedName>
    <definedName name="PROCMAN2" localSheetId="9">'[131]PROC MANT LT 1'!#REF!</definedName>
    <definedName name="PROCMAN2_12" localSheetId="9">'[133]PROC MANT LT 1'!#REF!</definedName>
    <definedName name="PROCMAN2_20" localSheetId="9">'[131]PROC MANT LT 1'!#REF!</definedName>
    <definedName name="PROCMAN2_21" localSheetId="9">'[133]PROC MANT LT 1'!#REF!</definedName>
    <definedName name="PROG_E1" localSheetId="9">#REF!</definedName>
    <definedName name="Prom" localSheetId="9">'[148]Analisis de la T.C. - 2.2'!$AC$6</definedName>
    <definedName name="Proyecto" localSheetId="9">#REF!</definedName>
    <definedName name="PRV_3" localSheetId="9">#REF!</definedName>
    <definedName name="PS1_0" localSheetId="9">#REF!</definedName>
    <definedName name="PS1_0_M" localSheetId="9">#REF!</definedName>
    <definedName name="PS1_1N" localSheetId="9">#REF!</definedName>
    <definedName name="PS1_1N_M" localSheetId="9">#REF!</definedName>
    <definedName name="PS1_1N_T" localSheetId="9">#REF!</definedName>
    <definedName name="PS1_1NT" localSheetId="9">#REF!</definedName>
    <definedName name="PS1_1NT_M" localSheetId="9">#REF!</definedName>
    <definedName name="PS1_2" localSheetId="9">#REF!</definedName>
    <definedName name="PS1_2N" localSheetId="9">#REF!</definedName>
    <definedName name="PS1_3" localSheetId="9">#REF!</definedName>
    <definedName name="PS1_3N" localSheetId="9">#REF!</definedName>
    <definedName name="PS1_3NT" localSheetId="9">#REF!</definedName>
    <definedName name="PSEC_0" localSheetId="9">#REF!</definedName>
    <definedName name="PSEC_0_M" localSheetId="9">#REF!</definedName>
    <definedName name="PSEC_0P" localSheetId="9">#REF!</definedName>
    <definedName name="PSEC_0P_M" localSheetId="9">#REF!</definedName>
    <definedName name="PSEC_1N" localSheetId="9">#REF!</definedName>
    <definedName name="PSEC_1N_M" localSheetId="9">#REF!</definedName>
    <definedName name="PSEC_1NP" localSheetId="9">#REF!</definedName>
    <definedName name="PSEC_2" localSheetId="9">#REF!</definedName>
    <definedName name="PSEC_2N" localSheetId="9">#REF!</definedName>
    <definedName name="PSEC_2NP" localSheetId="9">#REF!</definedName>
    <definedName name="PSEC_2P" localSheetId="9">#REF!</definedName>
    <definedName name="PSEC_3" localSheetId="9">#REF!</definedName>
    <definedName name="PSEC_3N" localSheetId="9">#REF!</definedName>
    <definedName name="PSEC_3NP" localSheetId="9">#REF!</definedName>
    <definedName name="PSEC_3P" localSheetId="9">#REF!</definedName>
    <definedName name="PSER_0" localSheetId="9">#REF!</definedName>
    <definedName name="PSER_0_M" localSheetId="9">#REF!</definedName>
    <definedName name="PSER_0P" localSheetId="9">#REF!</definedName>
    <definedName name="PSER_0P_M" localSheetId="9">#REF!</definedName>
    <definedName name="PSV_2" localSheetId="9">#REF!</definedName>
    <definedName name="PSV_2N" localSheetId="9">#REF!</definedName>
    <definedName name="PSV_3" localSheetId="9">#REF!</definedName>
    <definedName name="PSV_3N" localSheetId="9">#REF!</definedName>
    <definedName name="PSVE_2" localSheetId="9">#REF!</definedName>
    <definedName name="PSVE_3" localSheetId="9">#REF!</definedName>
    <definedName name="PT" localSheetId="9">#REF!</definedName>
    <definedName name="PTH_2" localSheetId="9">#REF!</definedName>
    <definedName name="PTH_2N" localSheetId="9">#REF!</definedName>
    <definedName name="PTH_3" localSheetId="9">#REF!</definedName>
    <definedName name="PTH_3N" localSheetId="9">#REF!</definedName>
    <definedName name="PTH_3NT" localSheetId="9">#REF!</definedName>
    <definedName name="PTV_0" localSheetId="9">#REF!</definedName>
    <definedName name="PTV_0_M" localSheetId="9">#REF!</definedName>
    <definedName name="PTV_1N" localSheetId="9">#REF!</definedName>
    <definedName name="PTV_1N_M" localSheetId="9">#REF!</definedName>
    <definedName name="PTV_1NT" localSheetId="9">#REF!</definedName>
    <definedName name="PTV_1NT_M" localSheetId="9">#REF!</definedName>
    <definedName name="PTV_2" localSheetId="9">#REF!</definedName>
    <definedName name="PTV_2N" localSheetId="9">#REF!</definedName>
    <definedName name="PTV_3" localSheetId="9">#REF!</definedName>
    <definedName name="PTV_3N" localSheetId="9">#REF!</definedName>
    <definedName name="PTV_3NT" localSheetId="9">#REF!</definedName>
    <definedName name="Q" localSheetId="9">'[58]1'!#REF!</definedName>
    <definedName name="QQQ" localSheetId="9">'[66]#¡REF'!#REF!</definedName>
    <definedName name="QQQQ" localSheetId="9">#REF!</definedName>
    <definedName name="QQQQQQQQQQQQQQQQ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9">'[88]DATOS DE CAMPO'!#REF!</definedName>
    <definedName name="Ramal1" localSheetId="9">#REF!</definedName>
    <definedName name="Ramal1_12" localSheetId="9">#REF!</definedName>
    <definedName name="Ramal1_20" localSheetId="9">#REF!</definedName>
    <definedName name="Ramal1_21" localSheetId="9">#REF!</definedName>
    <definedName name="Ramal2" localSheetId="9">#REF!</definedName>
    <definedName name="RAMAL2_1" localSheetId="9">#REF!</definedName>
    <definedName name="Ramal2_12" localSheetId="9">#REF!</definedName>
    <definedName name="Ramal2_20" localSheetId="9">#REF!</definedName>
    <definedName name="Ramal2_21" localSheetId="9">#REF!</definedName>
    <definedName name="Ramal3" localSheetId="9">#REF!</definedName>
    <definedName name="Ramal3_12" localSheetId="9">#REF!</definedName>
    <definedName name="Ramal3_20" localSheetId="9">#REF!</definedName>
    <definedName name="Ramal3_21" localSheetId="9">#REF!</definedName>
    <definedName name="Region" localSheetId="9">#REF!</definedName>
    <definedName name="Rell_11cac" localSheetId="9">'[88]DATOS DE CAMPO'!#REF!</definedName>
    <definedName name="Rell_12cac" localSheetId="9">#REF!</definedName>
    <definedName name="Rell_cemen_I_p11" localSheetId="9">#REF!</definedName>
    <definedName name="Rell_cemen_I_p12" localSheetId="9">#REF!</definedName>
    <definedName name="Rell_cemen_II_p11" localSheetId="9">#REF!</definedName>
    <definedName name="Rell_cemen_II_p12" localSheetId="9">#REF!</definedName>
    <definedName name="Rell_cemen_III_p11" localSheetId="9">#REF!</definedName>
    <definedName name="Rell_cemen_III_p12" localSheetId="9">#REF!</definedName>
    <definedName name="Rell_I_p11" localSheetId="9">#REF!</definedName>
    <definedName name="Rell_I_p12" localSheetId="9">#REF!</definedName>
    <definedName name="Rell_I_pat1" localSheetId="9">#REF!</definedName>
    <definedName name="Rell_I_pat1c" localSheetId="9">#REF!</definedName>
    <definedName name="Rell_I_ri" localSheetId="9">#REF!</definedName>
    <definedName name="Rell_I_rv" localSheetId="9">#REF!</definedName>
    <definedName name="Rell_II_p11" localSheetId="9">#REF!</definedName>
    <definedName name="Rell_II_p12" localSheetId="9">#REF!</definedName>
    <definedName name="Rell_II_pat1" localSheetId="9">#REF!</definedName>
    <definedName name="Rell_II_pat1c" localSheetId="9">#REF!</definedName>
    <definedName name="Rell_II_ri" localSheetId="9">#REF!</definedName>
    <definedName name="Rell_II_rv" localSheetId="9">#REF!</definedName>
    <definedName name="Rell_III_p11" localSheetId="9">#REF!</definedName>
    <definedName name="Rell_III_p12" localSheetId="9">#REF!</definedName>
    <definedName name="Rell_III_pat1" localSheetId="9">#REF!</definedName>
    <definedName name="Rell_III_pat1c" localSheetId="9">#REF!</definedName>
    <definedName name="Rell_III_ri" localSheetId="9">#REF!</definedName>
    <definedName name="Rell_III_rv" localSheetId="9">#REF!</definedName>
    <definedName name="Rell_ret" localSheetId="9">'[88]DATOS DE CAMPO'!#REF!</definedName>
    <definedName name="RES" localSheetId="9">'[10]#¡REF'!#REF!</definedName>
    <definedName name="RETENIDA_12P" localSheetId="9">#REF!</definedName>
    <definedName name="RETENIDA_8E" localSheetId="9">#REF!</definedName>
    <definedName name="REVISAR" localSheetId="9">#REF!</definedName>
    <definedName name="REVISAR1" localSheetId="9">#REF!</definedName>
    <definedName name="RI" localSheetId="9">#REF!</definedName>
    <definedName name="RI_A" localSheetId="9">#REF!</definedName>
    <definedName name="RI_S" localSheetId="9">#REF!</definedName>
    <definedName name="RRR" localSheetId="9">'[58]1'!#REF!</definedName>
    <definedName name="RRRRRRRRRRRRRRRR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 localSheetId="9">'[10]#¡REF'!#REF!</definedName>
    <definedName name="RV" localSheetId="9">#REF!</definedName>
    <definedName name="RV_A" localSheetId="9">#REF!</definedName>
    <definedName name="RV_S" localSheetId="9">#REF!</definedName>
    <definedName name="s" localSheetId="9">'[4]REV3'!$D$3</definedName>
    <definedName name="sad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BM" localSheetId="9">#REF!</definedName>
    <definedName name="SBM_1" localSheetId="9">#REF!</definedName>
    <definedName name="SBM_1P" localSheetId="9">#REF!</definedName>
    <definedName name="SBM_2" localSheetId="9">#REF!</definedName>
    <definedName name="SBM_2P" localSheetId="9">#REF!</definedName>
    <definedName name="sdfsafsa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 localSheetId="9">#REF!</definedName>
    <definedName name="se_220_60_1" localSheetId="9">[175]SE_Piura_Oeste!#REF!</definedName>
    <definedName name="se_r1" localSheetId="9">#REF!</definedName>
    <definedName name="se_r2" localSheetId="9">#REF!</definedName>
    <definedName name="se_r3" localSheetId="9">#REF!</definedName>
    <definedName name="se_r4" localSheetId="9">#REF!</definedName>
    <definedName name="se_r5" localSheetId="9">#REF!</definedName>
    <definedName name="se_r6" localSheetId="9">#REF!</definedName>
    <definedName name="SE_SICN_1" localSheetId="9">#REF!</definedName>
    <definedName name="SE_SICN_2" localSheetId="9">#REF!</definedName>
    <definedName name="se1_1" localSheetId="9">[175]SE_Piura_Oeste!#REF!</definedName>
    <definedName name="se1_2" localSheetId="9">[175]SE_Piura_Oeste!#REF!</definedName>
    <definedName name="se1_3" localSheetId="9">[175]SE_Piura_Oeste!#REF!</definedName>
    <definedName name="se1_4" localSheetId="9">[175]SE_Piura_Oeste!#REF!</definedName>
    <definedName name="SEAL" localSheetId="9">#REF!</definedName>
    <definedName name="SeccionadorCutOut" localSheetId="9">'[61]DATOS DE CAMPO'!#REF!</definedName>
    <definedName name="SEGUNDA" localSheetId="9">#REF!</definedName>
    <definedName name="SEN" localSheetId="9">#REF!</definedName>
    <definedName name="sf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MM_1" localSheetId="9">#REF!</definedName>
    <definedName name="SMM_1N" localSheetId="9">#REF!</definedName>
    <definedName name="SMM_1P" localSheetId="9">#REF!</definedName>
    <definedName name="SMM_2" localSheetId="9">#REF!</definedName>
    <definedName name="SMM_2N" localSheetId="9">#REF!</definedName>
    <definedName name="SMM_2P" localSheetId="9">#REF!</definedName>
    <definedName name="Sol" localSheetId="9">#REF!</definedName>
    <definedName name="SOL_1" localSheetId="9">[115]CALCULO!#REF!</definedName>
    <definedName name="ss" localSheetId="9" hidden="1">{"vista 1",#N/A,FALSE,"CMP";"vista 2",#N/A,FALSE,"CMP"}</definedName>
    <definedName name="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9" hidden="1">{"vista 1",#N/A,FALSE,"CMP";"vista 2",#N/A,FALSE,"CMP"}</definedName>
    <definedName name="ssssssss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 localSheetId="9">#REF!</definedName>
    <definedName name="STEEL" localSheetId="9">'[95]Fundacion'!$J$23:$Q$30</definedName>
    <definedName name="SUM_DEP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p_preinversion" localSheetId="9">'[140]Aux. Disgregados'!$D$30</definedName>
    <definedName name="T" localSheetId="9">'[29]#¡REF'!#REF!</definedName>
    <definedName name="Tasa" localSheetId="9">#REF!</definedName>
    <definedName name="TENSION" localSheetId="9">#REF!</definedName>
    <definedName name="TERCERA" localSheetId="9">#REF!</definedName>
    <definedName name="Topo_Loc_EstudioIngeniería" localSheetId="9">'[125]Aux. Disgregados'!$K$46</definedName>
    <definedName name="Topo_LP_EstudioIngeniería" localSheetId="9">'[125]Aux. Disgregados'!$J$46</definedName>
    <definedName name="TORRE" localSheetId="9">'[95]cantidades'!$A$9:$BU$335</definedName>
    <definedName name="trafo_1" localSheetId="9">#REF!</definedName>
    <definedName name="trafo_2" localSheetId="9">#REF!</definedName>
    <definedName name="trafo_3" localSheetId="9">#REF!</definedName>
    <definedName name="TRIFASICO" localSheetId="9">#REF!</definedName>
    <definedName name="TROT" localSheetId="9">'[4]REV3'!$D$5</definedName>
    <definedName name="TS_0" localSheetId="9">#REF!</definedName>
    <definedName name="TS_2" localSheetId="9">#REF!</definedName>
    <definedName name="TS_3" localSheetId="9">#REF!</definedName>
    <definedName name="TT" localSheetId="9">#REF!</definedName>
    <definedName name="UND." localSheetId="9">#REF!</definedName>
    <definedName name="Usuarios" localSheetId="9">'[185]Datos de Entrada'!$D$13</definedName>
    <definedName name="uti" localSheetId="9">'[18]Datos'!$D$8</definedName>
    <definedName name="V" localSheetId="9">#REF!</definedName>
    <definedName name="valaño" localSheetId="9">#REF!</definedName>
    <definedName name="valmes" localSheetId="9">#REF!</definedName>
    <definedName name="VALNUM" localSheetId="9">#REF!</definedName>
    <definedName name="VALNUM2" localSheetId="9">#REF!</definedName>
    <definedName name="Variables" localSheetId="9">#REF!</definedName>
    <definedName name="Variables_12" localSheetId="9">#REF!</definedName>
    <definedName name="Variables_20" localSheetId="9">#REF!</definedName>
    <definedName name="Variables_21" localSheetId="9">#REF!</definedName>
    <definedName name="variables1" localSheetId="9">#REF!</definedName>
    <definedName name="VBCD" localSheetId="9">#REF!</definedName>
    <definedName name="VBLP" localSheetId="9">#REF!</definedName>
    <definedName name="VBRP" localSheetId="9">#REF!</definedName>
    <definedName name="VBRS" localSheetId="9">#REF!</definedName>
    <definedName name="VBSE" localSheetId="9">#REF!</definedName>
    <definedName name="VERTICE2" localSheetId="9">#REF!</definedName>
    <definedName name="VERTICE2_NUEVO" localSheetId="9">#REF!</definedName>
    <definedName name="VIENTO" localSheetId="9">'[4]REV3'!$A$14</definedName>
    <definedName name="VIENTOS" localSheetId="9">'[4]DATOS'!$H$3:$K$5</definedName>
    <definedName name="VOL" localSheetId="9">#REF!</definedName>
    <definedName name="VOLT" localSheetId="9">#REF!</definedName>
    <definedName name="VOLUMENES1" localSheetId="9">#REF!</definedName>
    <definedName name="VP" localSheetId="9">#REF!</definedName>
    <definedName name="VP_12" localSheetId="9">[82]Base!#REF!</definedName>
    <definedName name="VP_2" localSheetId="9">#REF!</definedName>
    <definedName name="VP_20" localSheetId="9">#REF!</definedName>
    <definedName name="VP_21" localSheetId="9">[82]Base!#REF!</definedName>
    <definedName name="VP_25" localSheetId="9">[83]ENTR_F!#REF!</definedName>
    <definedName name="VP_3" localSheetId="9">#REF!</definedName>
    <definedName name="VP_4" localSheetId="9">'[85]Identificación Cargas _Anexo 4_'!#REF!</definedName>
    <definedName name="VP_7" localSheetId="9">'[83]3_1'!#REF!</definedName>
    <definedName name="VP_8" localSheetId="9">#REF!</definedName>
    <definedName name="vu111_3" localSheetId="9">#REF!</definedName>
    <definedName name="VV_ACUM" localSheetId="9">#REF!</definedName>
    <definedName name="VV_COTA" localSheetId="9">#REF!</definedName>
    <definedName name="WAL" localSheetId="9">'[66]#¡REF'!#REF!</definedName>
    <definedName name="WALTER" localSheetId="9">'[66]#¡REF'!#REF!</definedName>
    <definedName name="WC" localSheetId="9">'[4]REV3'!$D$7</definedName>
    <definedName name="wrn.Esquema._.Unifilar._.de._.CMP." localSheetId="9" hidden="1">{"vista 1",#N/A,FALSE,"CMP";"vista 2",#N/A,FALSE,"CMP"}</definedName>
    <definedName name="wrn.INCASA." localSheetId="9" hidden="1">{#N/A,#N/A,FALSE,"Inca"}</definedName>
    <definedName name="wrn.precios.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9" hidden="1">{"vista1",#N/A,FALSE,"Tarifas_Teoricas_May_97";"vista2",#N/A,FALSE,"Tarifas_Teoricas_May_97";"vista1",#N/A,FALSE,"Tarifas_Barra_May_97";"vista2",#N/A,FALSE,"Tarifas_Barra_May_97"}</definedName>
    <definedName name="wrn.Todo." localSheetId="9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9">#REF!</definedName>
    <definedName name="X_1" localSheetId="9">#REF!</definedName>
    <definedName name="X_2" localSheetId="9">#REF!</definedName>
    <definedName name="X_3" localSheetId="9">#REF!</definedName>
    <definedName name="XXX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9" hidden="1">{"vista 1",#N/A,FALSE,"CMP";"vista 2",#N/A,FALSE,"CMP"}</definedName>
    <definedName name="xxxxx" localSheetId="9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 localSheetId="9">#REF!</definedName>
    <definedName name="Y_D" localSheetId="9">#REF!</definedName>
    <definedName name="Y_MC" localSheetId="9">#REF!</definedName>
    <definedName name="Y_MD" localSheetId="9">#REF!</definedName>
    <definedName name="yy" localSheetId="9" hidden="1">{"vista 1",#N/A,FALSE,"CMP";"vista 2",#N/A,FALSE,"CMP"}</definedName>
    <definedName name="yyyyyy" localSheetId="9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9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6104898C_BDC8_4F17_AC01_8428510C4C82_.wvu.Cols" localSheetId="9" hidden="1">#REF!</definedName>
    <definedName name="Z_6104898C_BDC8_4F17_AC01_8428510C4C82_.wvu.PrintArea" localSheetId="9" hidden="1">#REF!</definedName>
    <definedName name="Z_FDB5D37C_9189_4256_A379_09958CE024B4_.wvu.PrintArea" localSheetId="9" hidden="1">'FP RP'!$A$1:$K$41</definedName>
    <definedName name="_xlnm.Print_Area" localSheetId="10">'RES-RS'!$B$2:$L$20</definedName>
    <definedName name="_xlnm._FilterDatabase" localSheetId="11" hidden="1">RS!$B$12:$AA$127</definedName>
    <definedName name="_xlnm.Print_Area" localSheetId="11">RS!$B$3:$AF$127</definedName>
    <definedName name="Print_Titles" localSheetId="11">RS!$6:$15</definedName>
    <definedName name="______gg1" localSheetId="12">'[10]#¡REF'!#REF!</definedName>
    <definedName name="_____gg1" localSheetId="12">'[10]#¡REF'!#REF!</definedName>
    <definedName name="_____MET1" localSheetId="12">#REF!</definedName>
    <definedName name="_____MET2" localSheetId="12">#REF!</definedName>
    <definedName name="____A99000" localSheetId="12">[13]RS!#REF!</definedName>
    <definedName name="___apu0201" localSheetId="12">#REF!</definedName>
    <definedName name="___apu0202" localSheetId="12">#REF!</definedName>
    <definedName name="___apu0203" localSheetId="12">#REF!</definedName>
    <definedName name="___apu02033" localSheetId="12">#REF!</definedName>
    <definedName name="___apu0301" localSheetId="12">#REF!</definedName>
    <definedName name="___apu0302" localSheetId="12">#REF!</definedName>
    <definedName name="___apu0303" localSheetId="12">#REF!</definedName>
    <definedName name="___apu0304" localSheetId="12">#REF!</definedName>
    <definedName name="___apu0305" localSheetId="12">#REF!</definedName>
    <definedName name="___apu0401" localSheetId="12">#REF!</definedName>
    <definedName name="___apu0501" localSheetId="12">#REF!</definedName>
    <definedName name="___apu0502" localSheetId="12">#REF!</definedName>
    <definedName name="___apu0503" localSheetId="12">#REF!</definedName>
    <definedName name="___apu0504" localSheetId="12">#REF!</definedName>
    <definedName name="___apu0505" localSheetId="12">#REF!</definedName>
    <definedName name="___apu0506" localSheetId="12">#REF!</definedName>
    <definedName name="___apu0507" localSheetId="12">#REF!</definedName>
    <definedName name="___apu0508" localSheetId="12">#REF!</definedName>
    <definedName name="___apu0601" localSheetId="12">#REF!</definedName>
    <definedName name="___CON1" localSheetId="12">#REF!</definedName>
    <definedName name="___CON3" localSheetId="12">#REF!</definedName>
    <definedName name="___gg1" localSheetId="12">'[10]#¡REF'!#REF!</definedName>
    <definedName name="___MET1" localSheetId="12">#REF!</definedName>
    <definedName name="___MET2" localSheetId="12">#REF!</definedName>
    <definedName name="___PPC3" localSheetId="12">#REF!</definedName>
    <definedName name="___PPD4" localSheetId="12">#REF!</definedName>
    <definedName name="___PPE5" localSheetId="12">#REF!</definedName>
    <definedName name="___PPF6" localSheetId="12">#REF!</definedName>
    <definedName name="__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S1" localSheetId="12">#REF!</definedName>
    <definedName name="___RES2" localSheetId="12">#REF!</definedName>
    <definedName name="___RES3" localSheetId="12">#REF!</definedName>
    <definedName name="___RES4" localSheetId="12">#REF!</definedName>
    <definedName name="___REV3" localSheetId="12">'[4]DATOS'!$A$3:$E$22</definedName>
    <definedName name="___sec01" localSheetId="12">'[18]Datos'!$D$26</definedName>
    <definedName name="___sec02" localSheetId="12">'[18]Datos'!$D$27</definedName>
    <definedName name="___sec03" localSheetId="12">'[18]Datos'!$D$28</definedName>
    <definedName name="___sec04" localSheetId="12">'[18]Datos'!$D$29</definedName>
    <definedName name="___sec05" localSheetId="12">'[18]Datos'!$D$30</definedName>
    <definedName name="___SOL1" localSheetId="12">#REF!</definedName>
    <definedName name="___SOL2" localSheetId="12">#REF!</definedName>
    <definedName name="___SOL3" localSheetId="12">#REF!</definedName>
    <definedName name="___SOL4" localSheetId="12">#REF!</definedName>
    <definedName name="___UI1577" localSheetId="12">#REF!</definedName>
    <definedName name="___vu111" localSheetId="12">#REF!</definedName>
    <definedName name="__1__123Graph_FCURRENT" localSheetId="12" hidden="1">[12]FlujoTJ!#REF!</definedName>
    <definedName name="__123Graph_A" localSheetId="12" hidden="1">[19]EVAL!#REF!</definedName>
    <definedName name="__123Graph_ACORNU" localSheetId="12" hidden="1">[19]EVAL!#REF!</definedName>
    <definedName name="__123Graph_ASISTEMAS" localSheetId="12" hidden="1">'[20]Tipo de Cambio'!#REF!</definedName>
    <definedName name="__apu0201" localSheetId="12">#REF!</definedName>
    <definedName name="__apu0202" localSheetId="12">#REF!</definedName>
    <definedName name="__apu0203" localSheetId="12">#REF!</definedName>
    <definedName name="__apu02033" localSheetId="12">#REF!</definedName>
    <definedName name="__apu0301" localSheetId="12">#REF!</definedName>
    <definedName name="__apu0302" localSheetId="12">#REF!</definedName>
    <definedName name="__apu0303" localSheetId="12">#REF!</definedName>
    <definedName name="__apu0304" localSheetId="12">#REF!</definedName>
    <definedName name="__apu0305" localSheetId="12">#REF!</definedName>
    <definedName name="__apu0401" localSheetId="12">#REF!</definedName>
    <definedName name="__apu0501" localSheetId="12">#REF!</definedName>
    <definedName name="__apu0502" localSheetId="12">#REF!</definedName>
    <definedName name="__apu0503" localSheetId="12">#REF!</definedName>
    <definedName name="__apu0504" localSheetId="12">#REF!</definedName>
    <definedName name="__apu0505" localSheetId="12">#REF!</definedName>
    <definedName name="__apu0506" localSheetId="12">#REF!</definedName>
    <definedName name="__apu0507" localSheetId="12">#REF!</definedName>
    <definedName name="__apu0508" localSheetId="12">#REF!</definedName>
    <definedName name="__apu0601" localSheetId="12">#REF!</definedName>
    <definedName name="__CON1" localSheetId="12">#REF!</definedName>
    <definedName name="__CON3" localSheetId="12">#REF!</definedName>
    <definedName name="__gg1" localSheetId="12">'[10]#¡REF'!#REF!</definedName>
    <definedName name="__MET1" localSheetId="12">#REF!</definedName>
    <definedName name="__MET2" localSheetId="12">#REF!</definedName>
    <definedName name="__PPC3" localSheetId="12">#REF!</definedName>
    <definedName name="__PPD4" localSheetId="12">#REF!</definedName>
    <definedName name="__PPE5" localSheetId="12">#REF!</definedName>
    <definedName name="__PPF6" localSheetId="12">#REF!</definedName>
    <definedName name="_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S1" localSheetId="12">#REF!</definedName>
    <definedName name="__RES2" localSheetId="12">#REF!</definedName>
    <definedName name="__RES3" localSheetId="12">#REF!</definedName>
    <definedName name="__RES4" localSheetId="12">#REF!</definedName>
    <definedName name="__REV3" localSheetId="12">'[4]DATOS'!$A$3:$E$22</definedName>
    <definedName name="__sec01" localSheetId="12">'[18]Datos'!$D$26</definedName>
    <definedName name="__sec02" localSheetId="12">'[18]Datos'!$D$27</definedName>
    <definedName name="__sec03" localSheetId="12">'[18]Datos'!$D$28</definedName>
    <definedName name="__sec04" localSheetId="12">'[18]Datos'!$D$29</definedName>
    <definedName name="__sec05" localSheetId="12">'[18]Datos'!$D$30</definedName>
    <definedName name="__SOL1" localSheetId="12">#REF!</definedName>
    <definedName name="__SOL2" localSheetId="12">#REF!</definedName>
    <definedName name="__SOL3" localSheetId="12">#REF!</definedName>
    <definedName name="__SOL4" localSheetId="12">#REF!</definedName>
    <definedName name="__UI1577" localSheetId="12">#REF!</definedName>
    <definedName name="__vu111" localSheetId="12">#REF!</definedName>
    <definedName name="_1__123Graph_FCURRENT" localSheetId="12" hidden="1">[12]FlujoTJ!#REF!</definedName>
    <definedName name="_1_0EL" localSheetId="12">'[27]#¡REF'!#REF!</definedName>
    <definedName name="_10_0ELECSURE" localSheetId="12">'[29]#¡REF'!#REF!</definedName>
    <definedName name="_10_0ELSURE" localSheetId="12">'[29]#¡REF'!#REF!</definedName>
    <definedName name="_10_0HIDRAND" localSheetId="12">'[27]#¡REF'!#REF!</definedName>
    <definedName name="_102_0S" localSheetId="12">'[29]#¡REF'!#REF!</definedName>
    <definedName name="_103_0S" localSheetId="12">'[29]#¡REF'!#REF!</definedName>
    <definedName name="_10HIDRAND" localSheetId="12">'[29]#¡REF'!#REF!</definedName>
    <definedName name="_11_0HIDRAND" localSheetId="12">'[29]#¡REF'!#REF!</definedName>
    <definedName name="_11_0S" localSheetId="12">'[27]#¡REF'!#REF!</definedName>
    <definedName name="_11S" localSheetId="12">'[29]#¡REF'!#REF!</definedName>
    <definedName name="_12_0ELCEN" localSheetId="12">'[29]#¡REF'!#REF!</definedName>
    <definedName name="_12_0S" localSheetId="12">'[29]#¡REF'!#REF!</definedName>
    <definedName name="_13_0ELCEN" localSheetId="12">'[29]#¡REF'!#REF!</definedName>
    <definedName name="_13_0ELECSURME" localSheetId="12">'[29]#¡REF'!#REF!</definedName>
    <definedName name="_16_0ELECT" localSheetId="12">'[29]#¡REF'!#REF!</definedName>
    <definedName name="_18ELECTROL" localSheetId="12">'[29]#¡REF'!#REF!</definedName>
    <definedName name="_19_0ELECTROL" localSheetId="12">'[29]#¡REF'!#REF!</definedName>
    <definedName name="_1EL" localSheetId="12">'[29]#¡REF'!#REF!</definedName>
    <definedName name="_2__123Graph_FCURRENT" localSheetId="12" hidden="1">[12]FlujoTJ!#REF!</definedName>
    <definedName name="_2_0EL" localSheetId="12">'[29]#¡REF'!#REF!</definedName>
    <definedName name="_2_0ELCEN" localSheetId="12">'[27]#¡REF'!#REF!</definedName>
    <definedName name="_22_0ELECSURE" localSheetId="12">'[29]#¡REF'!#REF!</definedName>
    <definedName name="_22_0ELEORIE" localSheetId="12">'[29]#¡REF'!#REF!</definedName>
    <definedName name="_23_0ELECSURE" localSheetId="12">'[29]#¡REF'!#REF!</definedName>
    <definedName name="_25_0ELNO" localSheetId="12">'[29]#¡REF'!#REF!</definedName>
    <definedName name="_28_0ELSURE" localSheetId="12">'[29]#¡REF'!#REF!</definedName>
    <definedName name="_2ELCEN" localSheetId="12">'[29]#¡REF'!#REF!</definedName>
    <definedName name="_3_0EL" localSheetId="12">'[29]#¡REF'!#REF!</definedName>
    <definedName name="_3_0ELCEN" localSheetId="12">'[29]#¡REF'!#REF!</definedName>
    <definedName name="_3_0ELECSURE" localSheetId="12">'[27]#¡REF'!#REF!</definedName>
    <definedName name="_31_0HIDRAND" localSheetId="12">'[29]#¡REF'!#REF!</definedName>
    <definedName name="_32_0ELECSURME" localSheetId="12">'[29]#¡REF'!#REF!</definedName>
    <definedName name="_33_0ELECSURME" localSheetId="12">'[29]#¡REF'!#REF!</definedName>
    <definedName name="_33S" localSheetId="12">'[27]#¡REF'!#REF!</definedName>
    <definedName name="_34_0S" localSheetId="12">'[29]#¡REF'!#REF!</definedName>
    <definedName name="_3ELECSURE" localSheetId="12">'[29]#¡REF'!#REF!</definedName>
    <definedName name="_4_0EL" localSheetId="12">'[29]#¡REF'!#REF!</definedName>
    <definedName name="_4_0ELECSURE" localSheetId="12">'[29]#¡REF'!#REF!</definedName>
    <definedName name="_4_0ELECSURME" localSheetId="12">'[27]#¡REF'!#REF!</definedName>
    <definedName name="_41_0ELECSURME" localSheetId="12">'[29]#¡REF'!#REF!</definedName>
    <definedName name="_42_0ELECT" localSheetId="12">'[29]#¡REF'!#REF!</definedName>
    <definedName name="_43_0ELECT" localSheetId="12">'[29]#¡REF'!#REF!</definedName>
    <definedName name="_49ELECT" localSheetId="12">'[29]#¡REF'!#REF!</definedName>
    <definedName name="_4ELECSURME" localSheetId="12">'[29]#¡REF'!#REF!</definedName>
    <definedName name="_5_0ELECSURME" localSheetId="12">'[29]#¡REF'!#REF!</definedName>
    <definedName name="_5_0ELECT" localSheetId="12">'[27]#¡REF'!#REF!</definedName>
    <definedName name="_50_0ELECT" localSheetId="12">'[29]#¡REF'!#REF!</definedName>
    <definedName name="_52_0ELECTROL" localSheetId="12">'[29]#¡REF'!#REF!</definedName>
    <definedName name="_53_0ELECTROL" localSheetId="12">'[29]#¡REF'!#REF!</definedName>
    <definedName name="_5ELECT" localSheetId="12">'[29]#¡REF'!#REF!</definedName>
    <definedName name="_6_0ELECT" localSheetId="12">'[29]#¡REF'!#REF!</definedName>
    <definedName name="_6_0ELECTROL" localSheetId="12">'[27]#¡REF'!#REF!</definedName>
    <definedName name="_62_0ELEORIE" localSheetId="12">'[29]#¡REF'!#REF!</definedName>
    <definedName name="_63_0ELEORIE" localSheetId="12">'[29]#¡REF'!#REF!</definedName>
    <definedName name="_6ELECTROL" localSheetId="12">'[29]#¡REF'!#REF!</definedName>
    <definedName name="_7_0ELCEN" localSheetId="12">'[29]#¡REF'!#REF!</definedName>
    <definedName name="_7_0ELECTROL" localSheetId="12">'[29]#¡REF'!#REF!</definedName>
    <definedName name="_7_0ELEORIE" localSheetId="12">'[27]#¡REF'!#REF!</definedName>
    <definedName name="_72_0ELNO" localSheetId="12">'[29]#¡REF'!#REF!</definedName>
    <definedName name="_73_0ELNO" localSheetId="12">'[29]#¡REF'!#REF!</definedName>
    <definedName name="_7ELEORIE" localSheetId="12">'[29]#¡REF'!#REF!</definedName>
    <definedName name="_8_0ELEORIE" localSheetId="12">'[29]#¡REF'!#REF!</definedName>
    <definedName name="_8_0ELNO" localSheetId="12">'[27]#¡REF'!#REF!</definedName>
    <definedName name="_82_0ELSURE" localSheetId="12">'[29]#¡REF'!#REF!</definedName>
    <definedName name="_83_0ELSURE" localSheetId="12">'[29]#¡REF'!#REF!</definedName>
    <definedName name="_8ELNO" localSheetId="12">'[29]#¡REF'!#REF!</definedName>
    <definedName name="_9_0ELNO" localSheetId="12">'[29]#¡REF'!#REF!</definedName>
    <definedName name="_9_0ELSURE" localSheetId="12">'[27]#¡REF'!#REF!</definedName>
    <definedName name="_92_0HIDRAND" localSheetId="12">'[29]#¡REF'!#REF!</definedName>
    <definedName name="_93_0HIDRAND" localSheetId="12">'[29]#¡REF'!#REF!</definedName>
    <definedName name="_9ELSURE" localSheetId="12">'[29]#¡REF'!#REF!</definedName>
    <definedName name="_A99000" localSheetId="12">[13]RS!#REF!</definedName>
    <definedName name="_apu0201" localSheetId="12">#REF!</definedName>
    <definedName name="_apu0202" localSheetId="12">#REF!</definedName>
    <definedName name="_apu0203" localSheetId="12">#REF!</definedName>
    <definedName name="_apu02033" localSheetId="12">#REF!</definedName>
    <definedName name="_apu0301" localSheetId="12">#REF!</definedName>
    <definedName name="_apu0302" localSheetId="12">#REF!</definedName>
    <definedName name="_apu0303" localSheetId="12">#REF!</definedName>
    <definedName name="_apu0304" localSheetId="12">#REF!</definedName>
    <definedName name="_apu0305" localSheetId="12">#REF!</definedName>
    <definedName name="_apu0401" localSheetId="12">#REF!</definedName>
    <definedName name="_apu0501" localSheetId="12">#REF!</definedName>
    <definedName name="_apu0502" localSheetId="12">#REF!</definedName>
    <definedName name="_apu0503" localSheetId="12">#REF!</definedName>
    <definedName name="_apu0504" localSheetId="12">#REF!</definedName>
    <definedName name="_apu0505" localSheetId="12">#REF!</definedName>
    <definedName name="_apu0506" localSheetId="12">#REF!</definedName>
    <definedName name="_apu0507" localSheetId="12">#REF!</definedName>
    <definedName name="_apu0508" localSheetId="12">#REF!</definedName>
    <definedName name="_apu0601" localSheetId="12">#REF!</definedName>
    <definedName name="_CON1" localSheetId="12">#REF!</definedName>
    <definedName name="_CON3" localSheetId="12">#REF!</definedName>
    <definedName name="_E410625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localSheetId="12" hidden="1">#REF!</definedName>
    <definedName name="_xlnm._FilterDatabase" localSheetId="12" hidden="1">#REF!</definedName>
    <definedName name="_gg1" localSheetId="12">'[10]#¡REF'!#REF!</definedName>
    <definedName name="_Key1" localSheetId="12" hidden="1">'[20]Tipo de Cambio'!#REF!</definedName>
    <definedName name="_MET1" localSheetId="12">#REF!</definedName>
    <definedName name="_MET2" localSheetId="12">#REF!</definedName>
    <definedName name="_PPA1" localSheetId="12">#REF!</definedName>
    <definedName name="_PPB2" localSheetId="12">#REF!</definedName>
    <definedName name="_PPC3" localSheetId="12">#REF!</definedName>
    <definedName name="_PPD4" localSheetId="12">#REF!</definedName>
    <definedName name="_PPE5" localSheetId="12">#REF!</definedName>
    <definedName name="_PPF6" localSheetId="12">#REF!</definedName>
    <definedName name="_r" localSheetId="1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S1" localSheetId="12">#REF!</definedName>
    <definedName name="_RES2" localSheetId="12">#REF!</definedName>
    <definedName name="_RES3" localSheetId="12">#REF!</definedName>
    <definedName name="_RES4" localSheetId="12">#REF!</definedName>
    <definedName name="_REV3" localSheetId="12">'[4]DATOS'!$A$3:$E$22</definedName>
    <definedName name="_sec01" localSheetId="12">'[18]Datos'!$D$26</definedName>
    <definedName name="_sec02" localSheetId="12">'[18]Datos'!$D$27</definedName>
    <definedName name="_sec03" localSheetId="12">'[18]Datos'!$D$28</definedName>
    <definedName name="_sec04" localSheetId="12">'[18]Datos'!$D$29</definedName>
    <definedName name="_sec05" localSheetId="12">'[18]Datos'!$D$30</definedName>
    <definedName name="_SOL1" localSheetId="12">#REF!</definedName>
    <definedName name="_SOL2" localSheetId="12">#REF!</definedName>
    <definedName name="_SOL3" localSheetId="12">#REF!</definedName>
    <definedName name="_SOL4" localSheetId="12">#REF!</definedName>
    <definedName name="_Sort" localSheetId="12" hidden="1">#REF!</definedName>
    <definedName name="_UI1577" localSheetId="12">#REF!</definedName>
    <definedName name="_vu111" localSheetId="12">#REF!</definedName>
    <definedName name="A" localSheetId="12">'[29]#¡REF'!#REF!</definedName>
    <definedName name="A_1" localSheetId="12">#REF!</definedName>
    <definedName name="A_10" localSheetId="12">#REF!</definedName>
    <definedName name="A_11" localSheetId="12">#REF!</definedName>
    <definedName name="A_12" localSheetId="12">#REF!</definedName>
    <definedName name="A_13" localSheetId="12">#REF!</definedName>
    <definedName name="A_14" localSheetId="12">#REF!</definedName>
    <definedName name="A_15" localSheetId="12">#REF!</definedName>
    <definedName name="A_16" localSheetId="12">#REF!</definedName>
    <definedName name="A_17" localSheetId="12">#REF!</definedName>
    <definedName name="A_18" localSheetId="12">#REF!</definedName>
    <definedName name="A_19" localSheetId="12">#REF!</definedName>
    <definedName name="A_2" localSheetId="12">#REF!</definedName>
    <definedName name="A_20" localSheetId="12">#REF!</definedName>
    <definedName name="A_21" localSheetId="12">#REF!</definedName>
    <definedName name="A_22" localSheetId="12">#REF!</definedName>
    <definedName name="A_3" localSheetId="12">#REF!</definedName>
    <definedName name="A_4" localSheetId="12">#REF!</definedName>
    <definedName name="A_5" localSheetId="12">#REF!</definedName>
    <definedName name="A_6" localSheetId="12">#REF!</definedName>
    <definedName name="A_7" localSheetId="12">#REF!</definedName>
    <definedName name="A_8" localSheetId="12">#REF!</definedName>
    <definedName name="A_9" localSheetId="12">#REF!</definedName>
    <definedName name="A_IMPRESI_N_IM" localSheetId="12">#REF!</definedName>
    <definedName name="A_IMPRESI_N_IM_12" localSheetId="12">#REF!</definedName>
    <definedName name="A_IMPRESI_N_IM_20" localSheetId="12">#REF!</definedName>
    <definedName name="A_IMPRESI_N_IM_21" localSheetId="12">#REF!</definedName>
    <definedName name="A_impresión_IM" localSheetId="12">#REF!</definedName>
    <definedName name="A_impresión_IM_12" localSheetId="12">#REF!</definedName>
    <definedName name="A_impresión_IM_20" localSheetId="12">#REF!</definedName>
    <definedName name="A_impresión_IM_21" localSheetId="12">#REF!</definedName>
    <definedName name="À8" localSheetId="12">#REF!</definedName>
    <definedName name="aA" localSheetId="12">#REF!</definedName>
    <definedName name="aAA" localSheetId="12">#REF!</definedName>
    <definedName name="aB" localSheetId="12">#REF!</definedName>
    <definedName name="ABC" localSheetId="12">'[50]#¡REF'!#REF!</definedName>
    <definedName name="ABONADO" localSheetId="12">#REF!</definedName>
    <definedName name="aC" localSheetId="12">#REF!</definedName>
    <definedName name="ACOM_CC" localSheetId="12">#REF!</definedName>
    <definedName name="ACOM_SC" localSheetId="12">#REF!</definedName>
    <definedName name="ACOMETIDA" localSheetId="12">#REF!</definedName>
    <definedName name="ACUM_P1" localSheetId="12">#REF!</definedName>
    <definedName name="aD" localSheetId="12">#REF!</definedName>
    <definedName name="a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 localSheetId="12">'[2]#¡REF'!#REF!</definedName>
    <definedName name="AEFecha" localSheetId="12">'[18]Datos'!$D$32</definedName>
    <definedName name="afdsad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 localSheetId="12">'[61]DATOS DE CAMPO'!#REF!</definedName>
    <definedName name="AisladorAnclaje" localSheetId="12">'[61]DATOS DE CAMPO'!#REF!</definedName>
    <definedName name="ALFA" localSheetId="12">'[4]REV3'!$D$8</definedName>
    <definedName name="ALUMBRADO" localSheetId="12">#REF!</definedName>
    <definedName name="AMARRE" localSheetId="12">'[64]HAMAR'!$C$2:$F$36</definedName>
    <definedName name="AMFecha" localSheetId="12">'[18]Datos'!$D$33</definedName>
    <definedName name="an" localSheetId="12">#REF!</definedName>
    <definedName name="ANGELES" localSheetId="12">'[64]POLILINEA'!$E$378:$M$389</definedName>
    <definedName name="ANIBAL" localSheetId="12">'[66]#¡REF'!#REF!</definedName>
    <definedName name="año" localSheetId="12">#REF!</definedName>
    <definedName name="apu_0201" localSheetId="12">#REF!</definedName>
    <definedName name="apu_0202" localSheetId="12">#REF!</definedName>
    <definedName name="_xlnm.Extract" localSheetId="12">#REF!</definedName>
    <definedName name="PRINT_AREA" localSheetId="12">#N/A</definedName>
    <definedName name="Armado" localSheetId="12">#REF!</definedName>
    <definedName name="ARMADO_12P" localSheetId="12">#REF!</definedName>
    <definedName name="ARMADO_8E" localSheetId="12">#REF!</definedName>
    <definedName name="ARMADOS" localSheetId="12">#REF!</definedName>
    <definedName name="ASAS" localSheetId="12">#REF!</definedName>
    <definedName name="as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 localSheetId="12">#REF!</definedName>
    <definedName name="asdfasd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" localSheetId="12">'[29]#¡REF'!#REF!</definedName>
    <definedName name="BASE1" localSheetId="12">'[80]POBLACION'!$E$6:$AJ$194</definedName>
    <definedName name="_xlnm.Database" localSheetId="12">#REF!</definedName>
    <definedName name="BB" localSheetId="12">#REF!</definedName>
    <definedName name="BB_12" localSheetId="12">[82]Base!#REF!</definedName>
    <definedName name="BB_2" localSheetId="12">#REF!</definedName>
    <definedName name="BB_20" localSheetId="12">#REF!</definedName>
    <definedName name="BB_21" localSheetId="12">[82]Base!#REF!</definedName>
    <definedName name="BB_25" localSheetId="12">[83]ENTR_F!#REF!</definedName>
    <definedName name="BB_3" localSheetId="12">#REF!</definedName>
    <definedName name="BB_4" localSheetId="12">'[85]Identificación Cargas _Anexo 4_'!#REF!</definedName>
    <definedName name="BB_7" localSheetId="12">'[83]3_1'!#REF!</definedName>
    <definedName name="BB_8" localSheetId="12">#REF!</definedName>
    <definedName name="BBBB" localSheetId="12">'[66]#¡REF'!#REF!</definedName>
    <definedName name="BNJHG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DY" localSheetId="12">#REF!</definedName>
    <definedName name="BS" localSheetId="12">#REF!</definedName>
    <definedName name="BS_12" localSheetId="12">[82]Base!#REF!</definedName>
    <definedName name="BS_2" localSheetId="12">#REF!</definedName>
    <definedName name="BS_20" localSheetId="12">#REF!</definedName>
    <definedName name="BS_21" localSheetId="12">[82]Base!#REF!</definedName>
    <definedName name="BS_25" localSheetId="12">[83]ENTR_F!#REF!</definedName>
    <definedName name="BS_3" localSheetId="12">#REF!</definedName>
    <definedName name="BS_4" localSheetId="12">'[85]Identificación Cargas _Anexo 4_'!#REF!</definedName>
    <definedName name="BS_7" localSheetId="12">'[83]3_1'!#REF!</definedName>
    <definedName name="BS_8" localSheetId="12">#REF!</definedName>
    <definedName name="BSS" localSheetId="12">#REF!</definedName>
    <definedName name="BSS_12" localSheetId="12">[82]Base!#REF!</definedName>
    <definedName name="BSS_2" localSheetId="12">#REF!</definedName>
    <definedName name="BSS_20" localSheetId="12">#REF!</definedName>
    <definedName name="BSS_21" localSheetId="12">[82]Base!#REF!</definedName>
    <definedName name="BSS_25" localSheetId="12">[83]ENTR_F!#REF!</definedName>
    <definedName name="BSS_3" localSheetId="12">#REF!</definedName>
    <definedName name="BSS_4" localSheetId="12">'[85]Identificación Cargas _Anexo 4_'!#REF!</definedName>
    <definedName name="BSS_7" localSheetId="12">'[83]3_1'!#REF!</definedName>
    <definedName name="BSS_8" localSheetId="12">#REF!</definedName>
    <definedName name="BT5lista" localSheetId="12">#REF!</definedName>
    <definedName name="CAJA" localSheetId="12">#REF!</definedName>
    <definedName name="CAJA1" localSheetId="12">#REF!</definedName>
    <definedName name="CAJA2" localSheetId="12">#REF!</definedName>
    <definedName name="CAJA4" localSheetId="12">#REF!</definedName>
    <definedName name="CAJA5" localSheetId="12">#REF!</definedName>
    <definedName name="CAJA6" localSheetId="12">#REF!</definedName>
    <definedName name="CalificacionPromedio" localSheetId="12">'[87]DATOS DE CAMPO'!#REF!</definedName>
    <definedName name="Cambio" localSheetId="12">#REF!</definedName>
    <definedName name="CANTIDADES" localSheetId="12">'[90]STRUCT'!$A$6:$CM$119</definedName>
    <definedName name="capterm" localSheetId="12">#REF!</definedName>
    <definedName name="capterm_12" localSheetId="12">#REF!</definedName>
    <definedName name="capterm_20" localSheetId="12">#REF!</definedName>
    <definedName name="capterm_21" localSheetId="12">#REF!</definedName>
    <definedName name="CARAC" localSheetId="12">'[4]DATOS'!$H$7:$Q$13</definedName>
    <definedName name="CARACTERISTICAS" localSheetId="12">#REF!</definedName>
    <definedName name="Cartel" localSheetId="12">#REF!</definedName>
    <definedName name="CBPSL" localSheetId="12">#REF!</definedName>
    <definedName name="CBPST" localSheetId="12">#REF!</definedName>
    <definedName name="CCC" localSheetId="12">'[66]#¡REF'!#REF!</definedName>
    <definedName name="CD" localSheetId="12">#REF!</definedName>
    <definedName name="cgv" localSheetId="12">'[33]#¡REF'!#REF!</definedName>
    <definedName name="Concentrado" localSheetId="12">#REF!</definedName>
    <definedName name="CONCRETE" localSheetId="12">'[95]Fundacion'!$J$13:$Q$20</definedName>
    <definedName name="CONDUC" localSheetId="12">#REF!</definedName>
    <definedName name="CONDUCTOR" localSheetId="12">#REF!</definedName>
    <definedName name="Conexiones" localSheetId="12">#REF!</definedName>
    <definedName name="Consulta_desde_mxichiclayo_16" localSheetId="12">#REF!</definedName>
    <definedName name="ConsumoPromedioCE" localSheetId="12">'[87]DATOS DE CAMPO'!#REF!</definedName>
    <definedName name="COPI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12">#REF!</definedName>
    <definedName name="COSFI" localSheetId="12">#REF!</definedName>
    <definedName name="COSTOS" localSheetId="12">#REF!</definedName>
    <definedName name="COTA_E1" localSheetId="12">#REF!</definedName>
    <definedName name="COTA_P1" localSheetId="12">#REF!</definedName>
    <definedName name="COYMDETORG" localSheetId="12">#REF!</definedName>
    <definedName name="COYMDETORG_12" localSheetId="12">#REF!</definedName>
    <definedName name="COYMDETORG_20" localSheetId="12">#REF!</definedName>
    <definedName name="COYMDETORG_21" localSheetId="12">#REF!</definedName>
    <definedName name="COYMO4" localSheetId="12">#REF!</definedName>
    <definedName name="COYMO4_12" localSheetId="12">#REF!</definedName>
    <definedName name="COYMO4_20" localSheetId="12">#REF!</definedName>
    <definedName name="COYMO4_21" localSheetId="12">#REF!</definedName>
    <definedName name="_xlnm.Criteria" localSheetId="12">#REF!</definedName>
    <definedName name="CRUC" localSheetId="12">'[99]CANT.UNITARIAS'!$F$111:$DA$140</definedName>
    <definedName name="cuadro_li1" localSheetId="12">#REF!</definedName>
    <definedName name="cuadro_li2" localSheetId="12">#REF!</definedName>
    <definedName name="cuadro_li3" localSheetId="12">#REF!</definedName>
    <definedName name="cuadro_se3" localSheetId="12">'[11]FORMA-SE2'!#REF!</definedName>
    <definedName name="d" localSheetId="12">#REF!</definedName>
    <definedName name="Datos" localSheetId="12">#REF!</definedName>
    <definedName name="Datos_12" localSheetId="12">#REF!</definedName>
    <definedName name="Datos_20" localSheetId="12">#REF!</definedName>
    <definedName name="Datos_21" localSheetId="12">#REF!</definedName>
    <definedName name="dATOS1" localSheetId="12">#REF!</definedName>
    <definedName name="dATOS1_12" localSheetId="12">#REF!</definedName>
    <definedName name="dATOS1_20" localSheetId="12">#REF!</definedName>
    <definedName name="dATOS1_21" localSheetId="12">#REF!</definedName>
    <definedName name="DATOS2" localSheetId="12">[103]Presupuesto!#REF!</definedName>
    <definedName name="DATOS3" localSheetId="12">[103]Presupuesto!#REF!</definedName>
    <definedName name="DATOS4" localSheetId="12">[103]Presupuesto!#REF!</definedName>
    <definedName name="DATS" localSheetId="12">#REF!</definedName>
    <definedName name="DATS_12" localSheetId="12">#REF!</definedName>
    <definedName name="DATS_20" localSheetId="12">#REF!</definedName>
    <definedName name="DATS_21" localSheetId="12">#REF!</definedName>
    <definedName name="DC_1" localSheetId="12">#REF!</definedName>
    <definedName name="DC_1T" localSheetId="12">#REF!</definedName>
    <definedName name="DC_2" localSheetId="12">#REF!</definedName>
    <definedName name="DC_2T" localSheetId="12">#REF!</definedName>
    <definedName name="DDD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 localSheetId="12">#REF!</definedName>
    <definedName name="DESCRIPCION" localSheetId="12">#REF!</definedName>
    <definedName name="Detalle" localSheetId="12">'[101]Hoja1'!$A$1:$M$62</definedName>
    <definedName name="dewsfe" localSheetId="12">'[9]#¡REF'!#REF!</definedName>
    <definedName name="df" localSheetId="12">#REF!</definedName>
    <definedName name="Diámetro_sin_cubierta____mm" localSheetId="12">#REF!</definedName>
    <definedName name="Disperso" localSheetId="12">#REF!</definedName>
    <definedName name="dp" localSheetId="12">#REF!</definedName>
    <definedName name="DS_2" localSheetId="12">#REF!</definedName>
    <definedName name="DS_3" localSheetId="12">#REF!</definedName>
    <definedName name="DSD" localSheetId="12">#REF!</definedName>
    <definedName name="DSVFD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 localSheetId="12">#REF!</definedName>
    <definedName name="DT_2" localSheetId="12">#REF!</definedName>
    <definedName name="E" localSheetId="12">'[4]REV3'!$D$6</definedName>
    <definedName name="E_1" localSheetId="12">#REF!</definedName>
    <definedName name="E_1_1" localSheetId="12">#REF!</definedName>
    <definedName name="E_1_1S" localSheetId="12">#REF!</definedName>
    <definedName name="E_1S" localSheetId="12">#REF!</definedName>
    <definedName name="E_2" localSheetId="12">#REF!</definedName>
    <definedName name="E_2_1" localSheetId="12">#REF!</definedName>
    <definedName name="E_2_1S" localSheetId="12">#REF!</definedName>
    <definedName name="E_2S" localSheetId="12">#REF!</definedName>
    <definedName name="E_3" localSheetId="12">#REF!</definedName>
    <definedName name="E_3_1" localSheetId="12">#REF!</definedName>
    <definedName name="E_3_1S" localSheetId="12">#REF!</definedName>
    <definedName name="E_3S" localSheetId="12">#REF!</definedName>
    <definedName name="E_4" localSheetId="12">#REF!</definedName>
    <definedName name="E_4_1" localSheetId="12">#REF!</definedName>
    <definedName name="E_4_1S" localSheetId="12">#REF!</definedName>
    <definedName name="E_4S" localSheetId="12">#REF!</definedName>
    <definedName name="E_5" localSheetId="12">#REF!</definedName>
    <definedName name="E_5_1" localSheetId="12">#REF!</definedName>
    <definedName name="E_5_1S" localSheetId="12">#REF!</definedName>
    <definedName name="E_5S" localSheetId="12">#REF!</definedName>
    <definedName name="E_6" localSheetId="12">#REF!</definedName>
    <definedName name="E_6_1" localSheetId="12">#REF!</definedName>
    <definedName name="E_6_1S" localSheetId="12">#REF!</definedName>
    <definedName name="E_6S" localSheetId="12">#REF!</definedName>
    <definedName name="E1_ACUM" localSheetId="12">#REF!</definedName>
    <definedName name="E1_COTA" localSheetId="12">#REF!</definedName>
    <definedName name="EDS" localSheetId="12">'[4]REV3'!$A$34</definedName>
    <definedName name="ELCENTRO" localSheetId="12">#REF!</definedName>
    <definedName name="ELECSURESTE" localSheetId="12">#REF!</definedName>
    <definedName name="ELECSURMEDIO" localSheetId="12">#REF!</definedName>
    <definedName name="ELECTROLIMA" localSheetId="12">#REF!</definedName>
    <definedName name="ELECTSUR" localSheetId="12">#REF!</definedName>
    <definedName name="ELEORIENTE" localSheetId="12">#REF!</definedName>
    <definedName name="Elim_cemen_I_p11" localSheetId="12">#REF!</definedName>
    <definedName name="Elim_cemen_I_p12" localSheetId="12">#REF!</definedName>
    <definedName name="Elim_cemen_II_p11" localSheetId="12">#REF!</definedName>
    <definedName name="Elim_cemen_II_p12" localSheetId="12">#REF!</definedName>
    <definedName name="Elim_I_p11" localSheetId="12">#REF!</definedName>
    <definedName name="Elim_I_p12" localSheetId="12">#REF!</definedName>
    <definedName name="Elim_I_pat1" localSheetId="12">#REF!</definedName>
    <definedName name="Elim_I_pat1c" localSheetId="12">#REF!</definedName>
    <definedName name="Elim_I_ri" localSheetId="12">#REF!</definedName>
    <definedName name="Elim_I_rv" localSheetId="12">#REF!</definedName>
    <definedName name="Elim_II_p11" localSheetId="12">#REF!</definedName>
    <definedName name="Elim_II_p12" localSheetId="12">#REF!</definedName>
    <definedName name="Elim_II_pat1" localSheetId="12">#REF!</definedName>
    <definedName name="Elim_II_pat1c" localSheetId="12">#REF!</definedName>
    <definedName name="Elim_II_ri" localSheetId="12">#REF!</definedName>
    <definedName name="Elim_II_rv" localSheetId="12">#REF!</definedName>
    <definedName name="Elim_III_p11" localSheetId="12">#REF!</definedName>
    <definedName name="Elim_III_p12" localSheetId="12">#REF!</definedName>
    <definedName name="Elim_III_pat1" localSheetId="12">#REF!</definedName>
    <definedName name="Elim_III_pat1c" localSheetId="12">#REF!</definedName>
    <definedName name="Elim_III_ri" localSheetId="12">#REF!</definedName>
    <definedName name="Elim_III_rv" localSheetId="12">#REF!</definedName>
    <definedName name="ELIMA" localSheetId="12">#REF!</definedName>
    <definedName name="elmer" localSheetId="12">'[29]#¡REF'!#REF!</definedName>
    <definedName name="ELMER1" localSheetId="12">#REF!</definedName>
    <definedName name="ELNORTE" localSheetId="12">#REF!</definedName>
    <definedName name="ELSUR" localSheetId="12">#REF!</definedName>
    <definedName name="ELSURESTE" localSheetId="12">#REF!</definedName>
    <definedName name="Equipo" localSheetId="12">#REF!</definedName>
    <definedName name="ERR_1" localSheetId="12">[115]CALCULO!#REF!</definedName>
    <definedName name="ewg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 localSheetId="12">#REF!</definedName>
    <definedName name="Exca_11cac" localSheetId="12">#REF!</definedName>
    <definedName name="Exca_12cac" localSheetId="12">#REF!</definedName>
    <definedName name="Exca_cemen_I_p11" localSheetId="12">#REF!</definedName>
    <definedName name="Exca_cemen_I_p12" localSheetId="12">#REF!</definedName>
    <definedName name="Exca_cemen_II_p11" localSheetId="12">#REF!</definedName>
    <definedName name="Exca_cemen_II_p12" localSheetId="12">#REF!</definedName>
    <definedName name="Exca_I_p11" localSheetId="12">#REF!</definedName>
    <definedName name="Exca_I_p12" localSheetId="12">#REF!</definedName>
    <definedName name="Exca_I_pat1" localSheetId="12">#REF!</definedName>
    <definedName name="Exca_I_pat1c" localSheetId="12">#REF!</definedName>
    <definedName name="Exca_I_ri" localSheetId="12">#REF!</definedName>
    <definedName name="Exca_I_rv" localSheetId="12">#REF!</definedName>
    <definedName name="Exca_II_p11" localSheetId="12">#REF!</definedName>
    <definedName name="Exca_II_p12" localSheetId="12">#REF!</definedName>
    <definedName name="Exca_II_pat1" localSheetId="12">#REF!</definedName>
    <definedName name="Exca_II_pat1c" localSheetId="12">#REF!</definedName>
    <definedName name="Exca_II_ri" localSheetId="12">#REF!</definedName>
    <definedName name="Exca_II_rv" localSheetId="12">#REF!</definedName>
    <definedName name="Exca_III_p11" localSheetId="12">#REF!</definedName>
    <definedName name="Exca_III_p12" localSheetId="12">#REF!</definedName>
    <definedName name="Exca_III_pat1" localSheetId="12">#REF!</definedName>
    <definedName name="Exca_III_pat1c" localSheetId="12">#REF!</definedName>
    <definedName name="Exca_III_ri" localSheetId="12">#REF!</definedName>
    <definedName name="Exca_III_rv" localSheetId="12">#REF!</definedName>
    <definedName name="Exca_pat_1" localSheetId="12">#REF!</definedName>
    <definedName name="Exca_pat_1C" localSheetId="12">#REF!</definedName>
    <definedName name="Exca_ret" localSheetId="12">#REF!</definedName>
    <definedName name="Exca_RI" localSheetId="12">#REF!</definedName>
    <definedName name="Exca_RV" localSheetId="12">#REF!</definedName>
    <definedName name="Excel_BuiltIn__FilterDatabase_1" localSheetId="12">'[83]Consun Energ_ _Anexo_5_2_5_'!$A$3:$U$30</definedName>
    <definedName name="Excel_BuiltIn__FilterDatabase_10" localSheetId="12">#REF!</definedName>
    <definedName name="Excel_BuiltIn__FilterDatabase_11" localSheetId="12">#REF!</definedName>
    <definedName name="Excel_BuiltIn__FilterDatabase_12" localSheetId="12">#REF!</definedName>
    <definedName name="Excel_BuiltIn__FilterDatabase_14" localSheetId="12">#REF!</definedName>
    <definedName name="Excel_BuiltIn__FilterDatabase_15" localSheetId="12">#REF!</definedName>
    <definedName name="Excel_BuiltIn__FilterDatabase_16" localSheetId="12">#REF!</definedName>
    <definedName name="Excel_BuiltIn__FilterDatabase_2" localSheetId="12">#REF!</definedName>
    <definedName name="Excel_BuiltIn__FilterDatabase_22" localSheetId="12">#REF!</definedName>
    <definedName name="Excel_BuiltIn__FilterDatabase_3" localSheetId="12">#REF!</definedName>
    <definedName name="Excel_BuiltIn__FilterDatabase_4" localSheetId="12">#REF!</definedName>
    <definedName name="Excel_BuiltIn__FilterDatabase_7" localSheetId="12">'[83]3_1'!$G$4:$G$115</definedName>
    <definedName name="Excel_BuiltIn__FilterDatabase_8" localSheetId="12">#REF!</definedName>
    <definedName name="Excel_BuiltIn_Database" localSheetId="12">#REF!</definedName>
    <definedName name="Excel_BuiltIn_Print_Area" localSheetId="12">'[117]CAP_120mm2'!$B$3:$H$58</definedName>
    <definedName name="Excel_BuiltIn_Print_Area_10" localSheetId="12">#REF!</definedName>
    <definedName name="Excel_BuiltIn_Print_Area_11" localSheetId="12">#REF!</definedName>
    <definedName name="Excel_BuiltIn_Print_Area_18" localSheetId="12">#REF!</definedName>
    <definedName name="Excel_BuiltIn_Print_Area_19" localSheetId="12">#REF!</definedName>
    <definedName name="Excel_BuiltIn_Print_Area_2" localSheetId="12">#REF!</definedName>
    <definedName name="Excel_BuiltIn_Print_Area_21" localSheetId="12">#REF!</definedName>
    <definedName name="Excel_BuiltIn_Print_Area_22" localSheetId="12">#REF!</definedName>
    <definedName name="Excel_BuiltIn_Print_Area_3" localSheetId="12">#REF!</definedName>
    <definedName name="Excel_BuiltIn_Print_Area_4" localSheetId="12">#REF!</definedName>
    <definedName name="Excel_BuiltIn_Print_Area_5" localSheetId="12">#REF!</definedName>
    <definedName name="Excel_BuiltIn_Print_Area_6" localSheetId="12">#REF!</definedName>
    <definedName name="Excel_BuiltIn_Print_Area_8" localSheetId="12">#REF!</definedName>
    <definedName name="Excel_BuiltIn_Print_Titles_10" localSheetId="12">#REF!</definedName>
    <definedName name="Excel_BuiltIn_Print_Titles_11" localSheetId="12">#REF!</definedName>
    <definedName name="Excel_BuiltIn_Print_Titles_2" localSheetId="12">#REF!</definedName>
    <definedName name="Excel_BuiltIn_Print_Titles_21" localSheetId="12">#REF!</definedName>
    <definedName name="Excel_BuiltIn_Print_Titles_22" localSheetId="12">#REF!</definedName>
    <definedName name="Excel_BuiltIn_Print_Titles_3" localSheetId="12">#REF!</definedName>
    <definedName name="Excel_BuiltIn_Print_Titles_4" localSheetId="12">#REF!</definedName>
    <definedName name="EXCV_RET" localSheetId="12">'[119]DATOS'!$I$8:$P$9</definedName>
    <definedName name="F.C." localSheetId="12">#REF!</definedName>
    <definedName name="F.P." localSheetId="12">#REF!</definedName>
    <definedName name="F_COND" localSheetId="12">'[119]DATOS'!$F$2</definedName>
    <definedName name="Fac_Desp_Costa_Sierra" localSheetId="12">#REF!</definedName>
    <definedName name="Fac_Desp_Selva" localSheetId="12">#REF!</definedName>
    <definedName name="Factor" localSheetId="12">#REF!</definedName>
    <definedName name="FACTORDECARGA" localSheetId="12">#REF!</definedName>
    <definedName name="fafdsa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 localSheetId="12">#REF!</definedName>
    <definedName name="Fecha" localSheetId="12">#REF!</definedName>
    <definedName name="FERR" localSheetId="12">'[99]CANT.UNITARIAS'!$F$7:$DA$106</definedName>
    <definedName name="FERRET1" localSheetId="12">#REF!</definedName>
    <definedName name="FF" localSheetId="12">#REF!</definedName>
    <definedName name="FFF" localSheetId="12">'[66]#¡REF'!#REF!</definedName>
    <definedName name="FJ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m" localSheetId="12">#REF!</definedName>
    <definedName name="fm_12" localSheetId="12">#REF!</definedName>
    <definedName name="fm_20" localSheetId="12">#REF!</definedName>
    <definedName name="fm_21" localSheetId="12">#REF!</definedName>
    <definedName name="Fperdidas" localSheetId="12">#REF!</definedName>
    <definedName name="FPET" localSheetId="12">#REF!</definedName>
    <definedName name="FPME" localSheetId="12">#REF!</definedName>
    <definedName name="fr" localSheetId="12">'[18]Datos'!$D$9</definedName>
    <definedName name="franja" localSheetId="12">#REF!</definedName>
    <definedName name="FS" localSheetId="12">#REF!</definedName>
    <definedName name="G" localSheetId="12">#REF!</definedName>
    <definedName name="GESPUEST" localSheetId="12">#REF!</definedName>
    <definedName name="GESPUEST_12" localSheetId="12">#REF!</definedName>
    <definedName name="GESPUEST_20" localSheetId="12">#REF!</definedName>
    <definedName name="GESPUEST_21" localSheetId="12">#REF!</definedName>
    <definedName name="gg" localSheetId="12">'[10]#¡REF'!#REF!</definedName>
    <definedName name="ggd" localSheetId="12">'[18]Datos'!$D$6</definedName>
    <definedName name="ggi" localSheetId="12">'[18]Datos'!$D$7</definedName>
    <definedName name="GGUU" localSheetId="12">'[50]#¡REF'!#REF!</definedName>
    <definedName name="GMB" localSheetId="12" hidden="1">#REF!</definedName>
    <definedName name="Grupo1" localSheetId="12">#REF!</definedName>
    <definedName name="Grupo1_12" localSheetId="12">#REF!</definedName>
    <definedName name="Grupo1_20" localSheetId="12">#REF!</definedName>
    <definedName name="Grupo1_21" localSheetId="12">#REF!</definedName>
    <definedName name="Grupo2" localSheetId="12">#REF!</definedName>
    <definedName name="GRUPO2_1" localSheetId="12">#REF!</definedName>
    <definedName name="Grupo2_12" localSheetId="12">#REF!</definedName>
    <definedName name="Grupo2_20" localSheetId="12">#REF!</definedName>
    <definedName name="Grupo2_21" localSheetId="12">#REF!</definedName>
    <definedName name="Grupo3" localSheetId="12">#REF!</definedName>
    <definedName name="Grupo3_12" localSheetId="12">#REF!</definedName>
    <definedName name="Grupo3_20" localSheetId="12">#REF!</definedName>
    <definedName name="Grupo3_21" localSheetId="12">#REF!</definedName>
    <definedName name="H" localSheetId="12">'[4]REV3'!$A$33</definedName>
    <definedName name="HH" localSheetId="12">#REF!</definedName>
    <definedName name="HH_12" localSheetId="12">#REF!</definedName>
    <definedName name="HH_20" localSheetId="12">#REF!</definedName>
    <definedName name="HH_21" localSheetId="12">#REF!</definedName>
    <definedName name="HHC" localSheetId="12">#REF!</definedName>
    <definedName name="HHME" localSheetId="12">#REF!</definedName>
    <definedName name="HHT" localSheetId="12">#REF!</definedName>
    <definedName name="HIDRANDINA" localSheetId="12">#REF!</definedName>
    <definedName name="Hoja_Val_Aranc" localSheetId="12">'[125]Aux. Disgregados'!$Z$46</definedName>
    <definedName name="hoja1" localSheetId="12">#REF!</definedName>
    <definedName name="hoja1_12" localSheetId="12">#REF!</definedName>
    <definedName name="hoja1_20" localSheetId="12">#REF!</definedName>
    <definedName name="hoja1_21" localSheetId="12">#REF!</definedName>
    <definedName name="IGV" localSheetId="12">'[128]Datos de Entrada'!$D$45</definedName>
    <definedName name="Imprimir_área_IM" localSheetId="12">#REF!</definedName>
    <definedName name="Inaccesibilidad" localSheetId="12">'[61]DATOS DE CAMPO'!$CK$29</definedName>
    <definedName name="InCD" localSheetId="12">'[130]DATOS'!$F$3</definedName>
    <definedName name="INDICE" localSheetId="12">#REF!</definedName>
    <definedName name="INDICEUNIFICADO" localSheetId="12">#REF!</definedName>
    <definedName name="invllt" localSheetId="12">'[131]DATOS TECNICOS SE SANTUARIO'!#REF!</definedName>
    <definedName name="invllt_12" localSheetId="12">'[133]DATOS TECNICOS SE SANTUARIO'!#REF!</definedName>
    <definedName name="invllt_20" localSheetId="12">'[131]DATOS TECNICOS SE SANTUARIO'!#REF!</definedName>
    <definedName name="ITAT" localSheetId="12">#REF!</definedName>
    <definedName name="ÍtemsCondicionados" localSheetId="12">'[136]Ratio Aproxsumaproducto'!$BU$1</definedName>
    <definedName name="ITMT" localSheetId="12">#REF!</definedName>
    <definedName name="JIMBE1" localSheetId="12">#REF!</definedName>
    <definedName name="JIMBE2" localSheetId="12">#REF!</definedName>
    <definedName name="jkashfjkds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 localSheetId="12">[115]CALCULO!#REF!</definedName>
    <definedName name="KKLKLÑKÑKÑ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 localSheetId="12">'[125]Aux. Disgregados'!$AB$46</definedName>
    <definedName name="KM" localSheetId="12">#REF!</definedName>
    <definedName name="levantamiento_topo_expediente_servid" localSheetId="12">'[125]Aux. Disgregados'!$P$46</definedName>
    <definedName name="listademodulos" localSheetId="12">#REF!</definedName>
    <definedName name="LISTADO" localSheetId="12">#REF!</definedName>
    <definedName name="ListaSuministros" localSheetId="12">'[139]SUMINISTRO RP'!#REF!</definedName>
    <definedName name="LKM" localSheetId="12">#REF!</definedName>
    <definedName name="LLL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 localSheetId="12">'[125]Aux. Disgregados'!$AA$46</definedName>
    <definedName name="LOCAL" localSheetId="12">[103]Presupuesto!#REF!</definedName>
    <definedName name="localidades" localSheetId="12">'[140]Aux. Disgregados'!$F$46</definedName>
    <definedName name="LP_ARMADOS" localSheetId="12">'[119]BD_LP'!$E$1:$DE$218</definedName>
    <definedName name="LP_RP" localSheetId="12">#REF!</definedName>
    <definedName name="LPRN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 localSheetId="12">#REF!</definedName>
    <definedName name="lsst2" localSheetId="12">#REF!</definedName>
    <definedName name="LUM_70" localSheetId="12">#REF!</definedName>
    <definedName name="M" localSheetId="12">'[140]Aux. Disgregados'!#REF!</definedName>
    <definedName name="Matriz" localSheetId="12">#REF!</definedName>
    <definedName name="MC" localSheetId="12">#REF!</definedName>
    <definedName name="MD" localSheetId="12">#REF!</definedName>
    <definedName name="meses" localSheetId="12">'[140]Aux. Disgregados'!#REF!</definedName>
    <definedName name="meses_EstudioIngeniería" localSheetId="12">'[125]Aux. Disgregados'!$I$46</definedName>
    <definedName name="meses_obra" localSheetId="12">'[125]Aux. Disgregados'!$E$46</definedName>
    <definedName name="MET" localSheetId="12">#REF!</definedName>
    <definedName name="METRADO" localSheetId="12">#REF!</definedName>
    <definedName name="Min" localSheetId="12">'[148]Analisis de la T.C. - 2.2'!$AB$6</definedName>
    <definedName name="MNP" localSheetId="12">'[2]#¡REF'!#REF!</definedName>
    <definedName name="Moneda" localSheetId="12">#REF!</definedName>
    <definedName name="monitoreo_inspec_EstudioIngeniería" localSheetId="12">'[125]Aux. Disgregados'!$L$46</definedName>
    <definedName name="MONOFASICO" localSheetId="12">#REF!</definedName>
    <definedName name="MONTAJE" localSheetId="12">#REF!</definedName>
    <definedName name="Monto" localSheetId="12">'[140]Aux. Disgregados'!$D$28</definedName>
    <definedName name="Murete" localSheetId="12">#REF!</definedName>
    <definedName name="MuyConcentrado" localSheetId="12">#REF!</definedName>
    <definedName name="MuyDisperso" localSheetId="12">#REF!</definedName>
    <definedName name="ncon" localSheetId="12">'[18]Datos'!$D$3</definedName>
    <definedName name="ncont" localSheetId="12">'[18]Datos'!$D$4</definedName>
    <definedName name="NHBG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 localSheetId="12">#REF!</definedName>
    <definedName name="Nombre_Proyecto" localSheetId="12">'[140]Aux. Disgregados'!$D$46</definedName>
    <definedName name="NOMBRE1" localSheetId="12">#REF!</definedName>
    <definedName name="NOMBRE2" localSheetId="12">#REF!</definedName>
    <definedName name="NOMBRE2_1" localSheetId="12">#REF!</definedName>
    <definedName name="NOMBRE3" localSheetId="12">#REF!</definedName>
    <definedName name="npro" localSheetId="12">'[18]Datos'!$D$2</definedName>
    <definedName name="OCIVIL" localSheetId="12">'[90]CIVIL'!$A$47:$BQ$150</definedName>
    <definedName name="ope" localSheetId="12">[156]Hoja4!#REF!</definedName>
    <definedName name="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A1_0" localSheetId="12">#REF!</definedName>
    <definedName name="PA1_0_M" localSheetId="12">#REF!</definedName>
    <definedName name="PA1_1N" localSheetId="12">#REF!</definedName>
    <definedName name="PA1_1N_M" localSheetId="12">#REF!</definedName>
    <definedName name="PA1_1NT" localSheetId="12">#REF!</definedName>
    <definedName name="PA1_1NT_M" localSheetId="12">#REF!</definedName>
    <definedName name="PA1_2" localSheetId="12">#REF!</definedName>
    <definedName name="PA1_2N" localSheetId="12">#REF!</definedName>
    <definedName name="PA1_3" localSheetId="12">#REF!</definedName>
    <definedName name="PA1_3N" localSheetId="12">#REF!</definedName>
    <definedName name="PA1_3NT" localSheetId="12">#REF!</definedName>
    <definedName name="PA2_0" localSheetId="12">#REF!</definedName>
    <definedName name="PA2_0_M" localSheetId="12">#REF!</definedName>
    <definedName name="PA2_1N" localSheetId="12">#REF!</definedName>
    <definedName name="PA2_1N_M" localSheetId="12">#REF!</definedName>
    <definedName name="PA2_1NT" localSheetId="12">#REF!</definedName>
    <definedName name="PA2_1NT_M" localSheetId="12">#REF!</definedName>
    <definedName name="PA2_2" localSheetId="12">#REF!</definedName>
    <definedName name="PA2_2N" localSheetId="12">#REF!</definedName>
    <definedName name="PA2_3" localSheetId="12">#REF!</definedName>
    <definedName name="PA2_3N" localSheetId="12">#REF!</definedName>
    <definedName name="PA2_3NT" localSheetId="12">#REF!</definedName>
    <definedName name="PA3_0" localSheetId="12">#REF!</definedName>
    <definedName name="PA3_0_M" localSheetId="12">#REF!</definedName>
    <definedName name="PA3_1N" localSheetId="12">#REF!</definedName>
    <definedName name="PA3_1N_M" localSheetId="12">#REF!</definedName>
    <definedName name="PA3_1NT" localSheetId="12">#REF!</definedName>
    <definedName name="PA3_1NT_M" localSheetId="12">#REF!</definedName>
    <definedName name="PA3_2" localSheetId="12">#REF!</definedName>
    <definedName name="PA3_2N" localSheetId="12">#REF!</definedName>
    <definedName name="PA3_3" localSheetId="12">#REF!</definedName>
    <definedName name="PA3_3N" localSheetId="12">#REF!</definedName>
    <definedName name="PA3_3NT" localSheetId="12">#REF!</definedName>
    <definedName name="paat_1" localSheetId="12">#REF!</definedName>
    <definedName name="PAAT_1_M" localSheetId="12">#REF!</definedName>
    <definedName name="Pararrayo" localSheetId="12">'[61]DATOS DE CAMPO'!#REF!</definedName>
    <definedName name="PARTIDA" localSheetId="12">#REF!</definedName>
    <definedName name="PAST_C" localSheetId="12">#REF!</definedName>
    <definedName name="PAST_C_BT" localSheetId="12">#REF!</definedName>
    <definedName name="PAST_C_MT" localSheetId="12">#REF!</definedName>
    <definedName name="PAST_M" localSheetId="12">#REF!</definedName>
    <definedName name="PAST_M_BT" localSheetId="12">#REF!</definedName>
    <definedName name="PAST_M_MT" localSheetId="12">#REF!</definedName>
    <definedName name="PAT" localSheetId="12">#REF!</definedName>
    <definedName name="PAT_1" localSheetId="12">#REF!</definedName>
    <definedName name="PAT_1_M" localSheetId="12">#REF!</definedName>
    <definedName name="PAT_2" localSheetId="12">#REF!</definedName>
    <definedName name="PAT_2_M" localSheetId="12">#REF!</definedName>
    <definedName name="PAT_2E" localSheetId="12">#REF!</definedName>
    <definedName name="PAT_2M" localSheetId="12">#REF!</definedName>
    <definedName name="pat_3" localSheetId="12">#REF!</definedName>
    <definedName name="PAT_3_M" localSheetId="12">#REF!</definedName>
    <definedName name="PAT_C" localSheetId="12">#REF!</definedName>
    <definedName name="PAT_M" localSheetId="12">#REF!</definedName>
    <definedName name="PB" localSheetId="12">#REF!</definedName>
    <definedName name="PB_2" localSheetId="12">#REF!</definedName>
    <definedName name="PB_25" localSheetId="12">'[83]ENTR_F'!$D$11:$BH$31</definedName>
    <definedName name="PB_3" localSheetId="12">#REF!</definedName>
    <definedName name="PB_7" localSheetId="12">'[83]3_1'!$C$7:$BG$33</definedName>
    <definedName name="PB_8" localSheetId="12">#REF!</definedName>
    <definedName name="PBCD" localSheetId="12">'[18]Datos'!$D$16</definedName>
    <definedName name="PBLP" localSheetId="12">'[18]Datos'!$D$12</definedName>
    <definedName name="PBRP" localSheetId="12">'[18]Datos'!$D$13</definedName>
    <definedName name="PBRS" localSheetId="12">'[18]Datos'!$D$15</definedName>
    <definedName name="PBSE" localSheetId="12">'[18]Datos'!$D$14</definedName>
    <definedName name="PCCD" localSheetId="12">'[18]Datos'!$D$23</definedName>
    <definedName name="PCLP" localSheetId="12">'[18]Datos'!$D$19</definedName>
    <definedName name="PCRP" localSheetId="12">'[18]Datos'!$D$20</definedName>
    <definedName name="PCRS" localSheetId="12">'[18]Datos'!$D$22</definedName>
    <definedName name="PCSE" localSheetId="12">'[18]Datos'!$D$21</definedName>
    <definedName name="PEL" localSheetId="12">#REF!</definedName>
    <definedName name="Peso" localSheetId="12">#REF!</definedName>
    <definedName name="PJE.RAMIREZ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 localSheetId="12">'[125]Aux. Disgregados'!$H$46</definedName>
    <definedName name="plazo_expediente_servid" localSheetId="12">'[125]Aux. Disgregados'!$O$46</definedName>
    <definedName name="PME" localSheetId="12">#REF!</definedName>
    <definedName name="PORCENTAJE_ROCA" localSheetId="12">'[119]DATOS'!$I$24:$J$38</definedName>
    <definedName name="PorcentajeCEdelTotalCargas" localSheetId="12">'[87]DATOS DE CAMPO'!#REF!</definedName>
    <definedName name="PORTALINEA" localSheetId="12">#REF!</definedName>
    <definedName name="PORTALINEA_12P" localSheetId="12">#REF!</definedName>
    <definedName name="PORTALINEA_8E" localSheetId="12">#REF!</definedName>
    <definedName name="POSTE" localSheetId="12">#REF!</definedName>
    <definedName name="POSTES" localSheetId="12">#REF!</definedName>
    <definedName name="Postes12mts40pies_en_SE1Ø2Ø" localSheetId="12">'[160]DATOS DE CAMPO'!#REF!</definedName>
    <definedName name="P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 localSheetId="12">#REF!</definedName>
    <definedName name="PR3_0_M" localSheetId="12">#REF!</definedName>
    <definedName name="PR3_1N" localSheetId="12">#REF!</definedName>
    <definedName name="PR3_1N_M" localSheetId="12">#REF!</definedName>
    <definedName name="PR3_1NT" localSheetId="12">#REF!</definedName>
    <definedName name="PR3_1NT_M" localSheetId="12">#REF!</definedName>
    <definedName name="PR3_2" localSheetId="12">#REF!</definedName>
    <definedName name="PR3_2N" localSheetId="12">#REF!</definedName>
    <definedName name="PR3_3" localSheetId="12">#REF!</definedName>
    <definedName name="PR3_3N" localSheetId="12">#REF!</definedName>
    <definedName name="PR3_3NT" localSheetId="12">#REF!</definedName>
    <definedName name="PRIMERA" localSheetId="12">#REF!</definedName>
    <definedName name="Print_Area_3" localSheetId="12">#REF!</definedName>
    <definedName name="Print_Area_MI" localSheetId="12">'[164]MALLA DE TIERRA'!$B$1:$E$49</definedName>
    <definedName name="PRINT_AREA_MI_20" localSheetId="12">'[117]CAP_120mm2'!$B$3:$H$58</definedName>
    <definedName name="PRINT_AREA_MI_5" localSheetId="12">#REF!</definedName>
    <definedName name="PRINT_AREA_MI_6" localSheetId="12">#REF!</definedName>
    <definedName name="PROCMAN2" localSheetId="12">'[131]PROC MANT LT 1'!#REF!</definedName>
    <definedName name="PROCMAN2_12" localSheetId="12">'[133]PROC MANT LT 1'!#REF!</definedName>
    <definedName name="PROCMAN2_20" localSheetId="12">'[131]PROC MANT LT 1'!#REF!</definedName>
    <definedName name="PROCMAN2_21" localSheetId="12">'[133]PROC MANT LT 1'!#REF!</definedName>
    <definedName name="PROG_E1" localSheetId="12">#REF!</definedName>
    <definedName name="Prom" localSheetId="12">'[148]Analisis de la T.C. - 2.2'!$AC$6</definedName>
    <definedName name="Proyecto" localSheetId="12">#REF!</definedName>
    <definedName name="PRV_3" localSheetId="12">#REF!</definedName>
    <definedName name="PS1_0" localSheetId="12">#REF!</definedName>
    <definedName name="PS1_0_M" localSheetId="12">#REF!</definedName>
    <definedName name="PS1_1N" localSheetId="12">#REF!</definedName>
    <definedName name="PS1_1N_M" localSheetId="12">#REF!</definedName>
    <definedName name="PS1_1N_T" localSheetId="12">#REF!</definedName>
    <definedName name="PS1_1NT" localSheetId="12">#REF!</definedName>
    <definedName name="PS1_1NT_M" localSheetId="12">#REF!</definedName>
    <definedName name="PS1_2" localSheetId="12">#REF!</definedName>
    <definedName name="PS1_2N" localSheetId="12">#REF!</definedName>
    <definedName name="PS1_3" localSheetId="12">#REF!</definedName>
    <definedName name="PS1_3N" localSheetId="12">#REF!</definedName>
    <definedName name="PS1_3NT" localSheetId="12">#REF!</definedName>
    <definedName name="PSEC_0" localSheetId="12">#REF!</definedName>
    <definedName name="PSEC_0_M" localSheetId="12">#REF!</definedName>
    <definedName name="PSEC_0P" localSheetId="12">#REF!</definedName>
    <definedName name="PSEC_0P_M" localSheetId="12">#REF!</definedName>
    <definedName name="PSEC_1N" localSheetId="12">#REF!</definedName>
    <definedName name="PSEC_1N_M" localSheetId="12">#REF!</definedName>
    <definedName name="PSEC_1NP" localSheetId="12">#REF!</definedName>
    <definedName name="PSEC_2" localSheetId="12">#REF!</definedName>
    <definedName name="PSEC_2N" localSheetId="12">#REF!</definedName>
    <definedName name="PSEC_2NP" localSheetId="12">#REF!</definedName>
    <definedName name="PSEC_2P" localSheetId="12">#REF!</definedName>
    <definedName name="PSEC_3" localSheetId="12">#REF!</definedName>
    <definedName name="PSEC_3N" localSheetId="12">#REF!</definedName>
    <definedName name="PSEC_3NP" localSheetId="12">#REF!</definedName>
    <definedName name="PSEC_3P" localSheetId="12">#REF!</definedName>
    <definedName name="PSER_0" localSheetId="12">#REF!</definedName>
    <definedName name="PSER_0_M" localSheetId="12">#REF!</definedName>
    <definedName name="PSER_0P" localSheetId="12">#REF!</definedName>
    <definedName name="PSER_0P_M" localSheetId="12">#REF!</definedName>
    <definedName name="PSV_2" localSheetId="12">#REF!</definedName>
    <definedName name="PSV_2N" localSheetId="12">#REF!</definedName>
    <definedName name="PSV_3" localSheetId="12">#REF!</definedName>
    <definedName name="PSV_3N" localSheetId="12">#REF!</definedName>
    <definedName name="PSVE_2" localSheetId="12">#REF!</definedName>
    <definedName name="PSVE_3" localSheetId="12">#REF!</definedName>
    <definedName name="PT" localSheetId="12">#REF!</definedName>
    <definedName name="PTH_2" localSheetId="12">#REF!</definedName>
    <definedName name="PTH_2N" localSheetId="12">#REF!</definedName>
    <definedName name="PTH_3" localSheetId="12">#REF!</definedName>
    <definedName name="PTH_3N" localSheetId="12">#REF!</definedName>
    <definedName name="PTH_3NT" localSheetId="12">#REF!</definedName>
    <definedName name="PTV_0" localSheetId="12">#REF!</definedName>
    <definedName name="PTV_0_M" localSheetId="12">#REF!</definedName>
    <definedName name="PTV_1N" localSheetId="12">#REF!</definedName>
    <definedName name="PTV_1N_M" localSheetId="12">#REF!</definedName>
    <definedName name="PTV_1NT" localSheetId="12">#REF!</definedName>
    <definedName name="PTV_1NT_M" localSheetId="12">#REF!</definedName>
    <definedName name="PTV_2" localSheetId="12">#REF!</definedName>
    <definedName name="PTV_2N" localSheetId="12">#REF!</definedName>
    <definedName name="PTV_3" localSheetId="12">#REF!</definedName>
    <definedName name="PTV_3N" localSheetId="12">#REF!</definedName>
    <definedName name="PTV_3NT" localSheetId="12">#REF!</definedName>
    <definedName name="Q" localSheetId="12">'[58]1'!#REF!</definedName>
    <definedName name="QQQ" localSheetId="12">'[66]#¡REF'!#REF!</definedName>
    <definedName name="QQQQ" localSheetId="12">#REF!</definedName>
    <definedName name="QQQQQQQQQQQQQQQQ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12">'[87]DATOS DE CAMPO'!#REF!</definedName>
    <definedName name="Ramal1" localSheetId="12">#REF!</definedName>
    <definedName name="Ramal1_12" localSheetId="12">#REF!</definedName>
    <definedName name="Ramal1_20" localSheetId="12">#REF!</definedName>
    <definedName name="Ramal1_21" localSheetId="12">#REF!</definedName>
    <definedName name="Ramal2" localSheetId="12">#REF!</definedName>
    <definedName name="RAMAL2_1" localSheetId="12">#REF!</definedName>
    <definedName name="Ramal2_12" localSheetId="12">#REF!</definedName>
    <definedName name="Ramal2_20" localSheetId="12">#REF!</definedName>
    <definedName name="Ramal2_21" localSheetId="12">#REF!</definedName>
    <definedName name="Ramal3" localSheetId="12">#REF!</definedName>
    <definedName name="Ramal3_12" localSheetId="12">#REF!</definedName>
    <definedName name="Ramal3_20" localSheetId="12">#REF!</definedName>
    <definedName name="Ramal3_21" localSheetId="12">#REF!</definedName>
    <definedName name="Region" localSheetId="12">#REF!</definedName>
    <definedName name="Rell_11cac" localSheetId="12">#REF!</definedName>
    <definedName name="Rell_12cac" localSheetId="12">#REF!</definedName>
    <definedName name="Rell_cemen_I_p11" localSheetId="12">#REF!</definedName>
    <definedName name="Rell_cemen_I_p12" localSheetId="12">#REF!</definedName>
    <definedName name="Rell_cemen_II_p11" localSheetId="12">#REF!</definedName>
    <definedName name="Rell_cemen_II_p12" localSheetId="12">#REF!</definedName>
    <definedName name="Rell_cemen_III_p11" localSheetId="12">#REF!</definedName>
    <definedName name="Rell_cemen_III_p12" localSheetId="12">#REF!</definedName>
    <definedName name="Rell_I_p11" localSheetId="12">#REF!</definedName>
    <definedName name="Rell_I_p12" localSheetId="12">#REF!</definedName>
    <definedName name="Rell_I_pat1" localSheetId="12">#REF!</definedName>
    <definedName name="Rell_I_pat1c" localSheetId="12">#REF!</definedName>
    <definedName name="Rell_I_ri" localSheetId="12">#REF!</definedName>
    <definedName name="Rell_I_rv" localSheetId="12">#REF!</definedName>
    <definedName name="Rell_II_p11" localSheetId="12">#REF!</definedName>
    <definedName name="Rell_II_p12" localSheetId="12">#REF!</definedName>
    <definedName name="Rell_II_pat1" localSheetId="12">#REF!</definedName>
    <definedName name="Rell_II_pat1c" localSheetId="12">#REF!</definedName>
    <definedName name="Rell_II_ri" localSheetId="12">#REF!</definedName>
    <definedName name="Rell_II_rv" localSheetId="12">#REF!</definedName>
    <definedName name="Rell_III_p11" localSheetId="12">#REF!</definedName>
    <definedName name="Rell_III_p12" localSheetId="12">#REF!</definedName>
    <definedName name="Rell_III_pat1" localSheetId="12">#REF!</definedName>
    <definedName name="Rell_III_pat1c" localSheetId="12">#REF!</definedName>
    <definedName name="Rell_III_ri" localSheetId="12">#REF!</definedName>
    <definedName name="Rell_III_rv" localSheetId="12">#REF!</definedName>
    <definedName name="Rell_ret" localSheetId="12">#REF!</definedName>
    <definedName name="RES" localSheetId="12">'[10]#¡REF'!#REF!</definedName>
    <definedName name="RETENIDA_12P" localSheetId="12">#REF!</definedName>
    <definedName name="RETENIDA_8E" localSheetId="12">#REF!</definedName>
    <definedName name="REVISAR" localSheetId="12">#REF!</definedName>
    <definedName name="REVISAR1" localSheetId="12">#REF!</definedName>
    <definedName name="RI" localSheetId="12">#REF!</definedName>
    <definedName name="RI_A" localSheetId="12">#REF!</definedName>
    <definedName name="RI_S" localSheetId="12">#REF!</definedName>
    <definedName name="RRR" localSheetId="12">'[58]1'!#REF!</definedName>
    <definedName name="RRRRRRRRRRRRRRRR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 localSheetId="12">'[10]#¡REF'!#REF!</definedName>
    <definedName name="RV" localSheetId="12">#REF!</definedName>
    <definedName name="RV_A" localSheetId="12">#REF!</definedName>
    <definedName name="RV_S" localSheetId="12">#REF!</definedName>
    <definedName name="s" localSheetId="12">'[4]REV3'!$D$3</definedName>
    <definedName name="sad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BM" localSheetId="12">#REF!</definedName>
    <definedName name="SBM_1" localSheetId="12">#REF!</definedName>
    <definedName name="SBM_1P" localSheetId="12">#REF!</definedName>
    <definedName name="SBM_2" localSheetId="12">#REF!</definedName>
    <definedName name="SBM_2P" localSheetId="12">#REF!</definedName>
    <definedName name="sdfsafsa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 localSheetId="12">#REF!</definedName>
    <definedName name="se_220_60_1" localSheetId="12">[175]SE_Piura_Oeste!#REF!</definedName>
    <definedName name="se_r1" localSheetId="12">#REF!</definedName>
    <definedName name="se_r2" localSheetId="12">#REF!</definedName>
    <definedName name="se_r3" localSheetId="12">#REF!</definedName>
    <definedName name="se_r4" localSheetId="12">#REF!</definedName>
    <definedName name="se_r5" localSheetId="12">#REF!</definedName>
    <definedName name="se_r6" localSheetId="12">#REF!</definedName>
    <definedName name="SE_SICN_1" localSheetId="12">#REF!</definedName>
    <definedName name="SE_SICN_2" localSheetId="12">#REF!</definedName>
    <definedName name="se1_1" localSheetId="12">[175]SE_Piura_Oeste!#REF!</definedName>
    <definedName name="se1_2" localSheetId="12">[175]SE_Piura_Oeste!#REF!</definedName>
    <definedName name="se1_3" localSheetId="12">[175]SE_Piura_Oeste!#REF!</definedName>
    <definedName name="se1_4" localSheetId="12">[175]SE_Piura_Oeste!#REF!</definedName>
    <definedName name="SEAL" localSheetId="12">#REF!</definedName>
    <definedName name="SeccionadorCutOut" localSheetId="12">'[61]DATOS DE CAMPO'!#REF!</definedName>
    <definedName name="SEGUNDA" localSheetId="12">#REF!</definedName>
    <definedName name="SEN" localSheetId="12">#REF!</definedName>
    <definedName name="sf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MM_1" localSheetId="12">#REF!</definedName>
    <definedName name="SMM_1N" localSheetId="12">#REF!</definedName>
    <definedName name="SMM_1P" localSheetId="12">#REF!</definedName>
    <definedName name="SMM_2" localSheetId="12">#REF!</definedName>
    <definedName name="SMM_2N" localSheetId="12">#REF!</definedName>
    <definedName name="SMM_2P" localSheetId="12">#REF!</definedName>
    <definedName name="Sol" localSheetId="12">#REF!</definedName>
    <definedName name="SOL_1" localSheetId="12">[115]CALCULO!#REF!</definedName>
    <definedName name="ss" localSheetId="12" hidden="1">{"vista 1",#N/A,FALSE,"CMP";"vista 2",#N/A,FALSE,"CMP"}</definedName>
    <definedName name="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12" hidden="1">{"vista 1",#N/A,FALSE,"CMP";"vista 2",#N/A,FALSE,"CMP"}</definedName>
    <definedName name="ssssssss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 localSheetId="12">#REF!</definedName>
    <definedName name="STEEL" localSheetId="12">'[95]Fundacion'!$J$23:$Q$30</definedName>
    <definedName name="SUM_DEP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p_preinversion" localSheetId="12">'[140]Aux. Disgregados'!$D$30</definedName>
    <definedName name="T" localSheetId="12">'[29]#¡REF'!#REF!</definedName>
    <definedName name="Tasa" localSheetId="12">#REF!</definedName>
    <definedName name="TENSION" localSheetId="12">#REF!</definedName>
    <definedName name="TERCERA" localSheetId="12">#REF!</definedName>
    <definedName name="Topo_Loc_EstudioIngeniería" localSheetId="12">'[125]Aux. Disgregados'!$K$46</definedName>
    <definedName name="Topo_LP_EstudioIngeniería" localSheetId="12">'[125]Aux. Disgregados'!$J$46</definedName>
    <definedName name="TORRE" localSheetId="12">'[95]cantidades'!$A$9:$BU$335</definedName>
    <definedName name="trafo_1" localSheetId="12">#REF!</definedName>
    <definedName name="trafo_2" localSheetId="12">#REF!</definedName>
    <definedName name="trafo_3" localSheetId="12">#REF!</definedName>
    <definedName name="TRIFASICO" localSheetId="12">#REF!</definedName>
    <definedName name="TROT" localSheetId="12">'[4]REV3'!$D$5</definedName>
    <definedName name="TS_0" localSheetId="12">#REF!</definedName>
    <definedName name="TS_2" localSheetId="12">#REF!</definedName>
    <definedName name="TS_3" localSheetId="12">#REF!</definedName>
    <definedName name="TT" localSheetId="12">#REF!</definedName>
    <definedName name="UND." localSheetId="12">#REF!</definedName>
    <definedName name="Usuarios" localSheetId="12">'[185]Datos de Entrada'!$D$13</definedName>
    <definedName name="uti" localSheetId="12">'[18]Datos'!$D$8</definedName>
    <definedName name="V" localSheetId="12">#REF!</definedName>
    <definedName name="valaño" localSheetId="12">#REF!</definedName>
    <definedName name="valmes" localSheetId="12">#REF!</definedName>
    <definedName name="VALNUM" localSheetId="12">#REF!</definedName>
    <definedName name="VALNUM2" localSheetId="12">#REF!</definedName>
    <definedName name="Variables" localSheetId="12">#REF!</definedName>
    <definedName name="Variables_12" localSheetId="12">#REF!</definedName>
    <definedName name="Variables_20" localSheetId="12">#REF!</definedName>
    <definedName name="Variables_21" localSheetId="12">#REF!</definedName>
    <definedName name="variables1" localSheetId="12">#REF!</definedName>
    <definedName name="VBCD" localSheetId="12">#REF!</definedName>
    <definedName name="VBLP" localSheetId="12">#REF!</definedName>
    <definedName name="VBRP" localSheetId="12">#REF!</definedName>
    <definedName name="VBRS" localSheetId="12">#REF!</definedName>
    <definedName name="VBSE" localSheetId="12">#REF!</definedName>
    <definedName name="VERTICE2" localSheetId="12">#REF!</definedName>
    <definedName name="VERTICE2_NUEVO" localSheetId="12">#REF!</definedName>
    <definedName name="VIENTO" localSheetId="12">'[4]REV3'!$A$14</definedName>
    <definedName name="VIENTOS" localSheetId="12">'[4]DATOS'!$H$3:$K$5</definedName>
    <definedName name="VOL" localSheetId="12">#REF!</definedName>
    <definedName name="VOLT" localSheetId="12">#REF!</definedName>
    <definedName name="VOLUMENES1" localSheetId="12">#REF!</definedName>
    <definedName name="VP" localSheetId="12">#REF!</definedName>
    <definedName name="VP_12" localSheetId="12">[82]Base!#REF!</definedName>
    <definedName name="VP_2" localSheetId="12">#REF!</definedName>
    <definedName name="VP_20" localSheetId="12">#REF!</definedName>
    <definedName name="VP_21" localSheetId="12">[82]Base!#REF!</definedName>
    <definedName name="VP_25" localSheetId="12">[83]ENTR_F!#REF!</definedName>
    <definedName name="VP_3" localSheetId="12">#REF!</definedName>
    <definedName name="VP_4" localSheetId="12">'[85]Identificación Cargas _Anexo 4_'!#REF!</definedName>
    <definedName name="VP_7" localSheetId="12">'[83]3_1'!#REF!</definedName>
    <definedName name="VP_8" localSheetId="12">#REF!</definedName>
    <definedName name="vu111_3" localSheetId="12">#REF!</definedName>
    <definedName name="VV_ACUM" localSheetId="12">#REF!</definedName>
    <definedName name="VV_COTA" localSheetId="12">#REF!</definedName>
    <definedName name="WAL" localSheetId="12">'[66]#¡REF'!#REF!</definedName>
    <definedName name="WALTER" localSheetId="12">'[66]#¡REF'!#REF!</definedName>
    <definedName name="WC" localSheetId="12">'[4]REV3'!$D$7</definedName>
    <definedName name="wrn.Esquema._.Unifilar._.de._.CMP." localSheetId="12" hidden="1">{"vista 1",#N/A,FALSE,"CMP";"vista 2",#N/A,FALSE,"CMP"}</definedName>
    <definedName name="wrn.INCASA." localSheetId="12" hidden="1">{#N/A,#N/A,FALSE,"Inca"}</definedName>
    <definedName name="wrn.precios.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12" hidden="1">{"vista1",#N/A,FALSE,"Tarifas_Teoricas_May_97";"vista2",#N/A,FALSE,"Tarifas_Teoricas_May_97";"vista1",#N/A,FALSE,"Tarifas_Barra_May_97";"vista2",#N/A,FALSE,"Tarifas_Barra_May_97"}</definedName>
    <definedName name="wrn.Todo." localSheetId="1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12">#REF!</definedName>
    <definedName name="X_1" localSheetId="12">#REF!</definedName>
    <definedName name="X_2" localSheetId="12">#REF!</definedName>
    <definedName name="X_3" localSheetId="12">#REF!</definedName>
    <definedName name="XXX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12" hidden="1">{"vista 1",#N/A,FALSE,"CMP";"vista 2",#N/A,FALSE,"CMP"}</definedName>
    <definedName name="xxxxx" localSheetId="1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 localSheetId="12">#REF!</definedName>
    <definedName name="Y_D" localSheetId="12">#REF!</definedName>
    <definedName name="Y_MC" localSheetId="12">#REF!</definedName>
    <definedName name="Y_MD" localSheetId="12">#REF!</definedName>
    <definedName name="yy" localSheetId="12" hidden="1">{"vista 1",#N/A,FALSE,"CMP";"vista 2",#N/A,FALSE,"CMP"}</definedName>
    <definedName name="yyyyyy" localSheetId="1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12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6104898C_BDC8_4F17_AC01_8428510C4C82_.wvu.Cols" localSheetId="12" hidden="1">#REF!</definedName>
    <definedName name="Z_6104898C_BDC8_4F17_AC01_8428510C4C82_.wvu.PrintArea" localSheetId="12" hidden="1">#REF!</definedName>
    <definedName name="Z_FDB5D37C_9189_4256_A379_09958CE024B4_.wvu.PrintArea" localSheetId="12" hidden="1">'FP RS'!$A$1:$K$38</definedName>
    <definedName name="_____1__123Graph_FCURRENT" localSheetId="13" hidden="1">[12]FlujoTJ!#REF!</definedName>
    <definedName name="____1__123Graph_FCURRENT" localSheetId="13" hidden="1">[12]FlujoTJ!#REF!</definedName>
    <definedName name="___1__123Graph_FCURRENT" localSheetId="13" hidden="1">[12]FlujoTJ!#REF!</definedName>
    <definedName name="_A4355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_FilterDatabase" localSheetId="13" hidden="1">#REF!</definedName>
    <definedName name="_Key1" localSheetId="13" hidden="1">'[20]Tipo de Cambio'!#REF!</definedName>
    <definedName name="_r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13">'RES- SFV'!$B$2:$L$20</definedName>
    <definedName name="ARMADOS_LP" localSheetId="13">#REF!</definedName>
    <definedName name="ARMADOS_RP" localSheetId="13">#REF!</definedName>
    <definedName name="ARMADOS_RS" localSheetId="13">#REF!</definedName>
    <definedName name="as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13" hidden="1">{"vista 1",#N/A,FALSE,"CMP";"vista 2",#N/A,FALSE,"CMP"}</definedName>
    <definedName name="COPI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er_30mayo2017" localSheetId="13">#REF!</definedName>
    <definedName name="dgfdfg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13" hidden="1">{"vista1",#N/A,FALSE,"SE_Piura_Oeste";"vista2",#N/A,FALSE,"SE_Piura_Oeste";"vista3",#N/A,FALSE,"SE_Piura_Oeste";"vista4",#N/A,FALSE,"SE_Piura_Oeste";"vista5",#N/A,FALSE,"SE_Piura_Oeste"}</definedName>
    <definedName name="jkashfjkdsf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13" hidden="1">{"vista1",#N/A,FALSE,"SE_Zapallal"}</definedName>
    <definedName name="o" localSheetId="13" hidden="1">{"vista1",#N/A,FALSE,"SE_Ica";"vista2",#N/A,FALSE,"SE_Ica";"vista3",#N/A,FALSE,"SE_Ica"}</definedName>
    <definedName name="p" localSheetId="13" hidden="1">{"vista1",#N/A,FALSE,"SE_Guadalupe";"vista2",#N/A,FALSE,"SE_Guadalupe";"vista3",#N/A,FALSE,"SE_Guadalupe"}</definedName>
    <definedName name="PJE.RAMIREZ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13" hidden="1">{"vista1",#N/A,FALSE,"SE_Paramonga_Nueva";"vista2",#N/A,FALSE,"SE_Paramonga_Nueva";"vista3",#N/A,FALSE,"SE_Paramonga_Nueva"}</definedName>
    <definedName name="P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13" hidden="1">{"vista 1",#N/A,FALSE,"CMP";"vista 2",#N/A,FALSE,"CMP"}</definedName>
    <definedName name="QQQQQQQQQQQQQQQQ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ET_LP" localSheetId="13">#REF!</definedName>
    <definedName name="RET_RP" localSheetId="13">#REF!</definedName>
    <definedName name="RET_RS" localSheetId="13">#REF!</definedName>
    <definedName name="RRRRRRRRRRRRRRRR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1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13" hidden="1">{"vista 1",#N/A,FALSE,"CMP";"vista 2",#N/A,FALSE,"CMP"}</definedName>
    <definedName name="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13" hidden="1">{"vista 1",#N/A,FALSE,"CMP";"vista 2",#N/A,FALSE,"CMP"}</definedName>
    <definedName name="sssssss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TRAFOS" localSheetId="13">#REF!</definedName>
    <definedName name="TRAMOS" localSheetId="13">#REF!</definedName>
    <definedName name="u" localSheetId="13" hidden="1">{"vista1",#N/A,FALSE,"SE_Independencia";"vista2",#N/A,FALSE,"SE_Independencia";"vista3",#N/A,FALSE,"SE_Independencia"}</definedName>
    <definedName name="wrn.Costos_Medios_por_SE." localSheetId="13" hidden="1">{"vista1",#N/A,FALSE,"SE_SICN";"vista2",#N/A,FALSE,"SE_SICN"}</definedName>
    <definedName name="wrn.Esquema._.Unifilar._.de._.CMP." localSheetId="13" hidden="1">{"vista 1",#N/A,FALSE,"CMP";"vista 2",#N/A,FALSE,"CMP"}</definedName>
    <definedName name="wrn.INCASA." localSheetId="13" hidden="1">{#N/A,#N/A,FALSE,"Inca"}</definedName>
    <definedName name="wrn.Lineas_SST." localSheetId="13" hidden="1">{"vista1",#N/A,FALSE,"Lineas_SST";"vista2",#N/A,FALSE,"Lineas_SST"}</definedName>
    <definedName name="wrn.precios.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13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13" hidden="1">{"vista1",#N/A,FALSE,"SE_Chavarria";"vista2",#N/A,FALSE,"SE_Chavarria";"vista3",#N/A,FALSE,"SE_Chavarria";"vista4",#N/A,FALSE,"SE_Chavarria"}</definedName>
    <definedName name="wrn.SE_Chiclayo_Oeste." localSheetId="13" hidden="1">{"vista1",#N/A,FALSE,"SE_Chiclayo_Oeste";"vista2",#N/A,FALSE,"SE_Chiclayo_Oeste";"vista3",#N/A,FALSE,"SE_Chiclayo_Oeste"}</definedName>
    <definedName name="wrn.SE_Chimbote1." localSheetId="13" hidden="1">{"vista1",#N/A,FALSE,"SE_Chimbote1";"vista2",#N/A,FALSE,"SE_Chimbote1";"vista3",#N/A,FALSE,"SE_Chimbote1";"vista4",#N/A,FALSE,"SE_Chimbote1";"vista5",#N/A,FALSE,"SE_Chimbote1"}</definedName>
    <definedName name="wrn.SE_Guadalupe." localSheetId="13" hidden="1">{"vista1",#N/A,FALSE,"SE_Guadalupe";"vista2",#N/A,FALSE,"SE_Guadalupe";"vista3",#N/A,FALSE,"SE_Guadalupe"}</definedName>
    <definedName name="wrn.SE_Ica." localSheetId="13" hidden="1">{"vista1",#N/A,FALSE,"SE_Ica";"vista2",#N/A,FALSE,"SE_Ica";"vista3",#N/A,FALSE,"SE_Ica"}</definedName>
    <definedName name="wrn.SE_Independencia." localSheetId="13" hidden="1">{"vista1",#N/A,FALSE,"SE_Independencia";"vista2",#N/A,FALSE,"SE_Independencia";"vista3",#N/A,FALSE,"SE_Independencia"}</definedName>
    <definedName name="wrn.SE_Marcona." localSheetId="13" hidden="1">{"vista1",#N/A,FALSE,"SE_Marcona"}</definedName>
    <definedName name="wrn.SE_Paramonga_Nueva." localSheetId="13" hidden="1">{"vista1",#N/A,FALSE,"SE_Paramonga_Nueva";"vista2",#N/A,FALSE,"SE_Paramonga_Nueva";"vista3",#N/A,FALSE,"SE_Paramonga_Nueva"}</definedName>
    <definedName name="wrn.SE_Piura_Oeste." localSheetId="13" hidden="1">{"vista1",#N/A,FALSE,"SE_Piura_Oeste";"vista2",#N/A,FALSE,"SE_Piura_Oeste";"vista3",#N/A,FALSE,"SE_Piura_Oeste";"vista4",#N/A,FALSE,"SE_Piura_Oeste";"vista5",#N/A,FALSE,"SE_Piura_Oeste"}</definedName>
    <definedName name="wrn.SE_San_Juan." localSheetId="13" hidden="1">{"vista1",#N/A,FALSE,"SE_San_Juan";"vista2",#N/A,FALSE,"SE_San_Juan"}</definedName>
    <definedName name="wrn.SE_Santa_Rosa." localSheetId="13" hidden="1">{"vista1",#N/A,FALSE,"SE_Santa_Rosa";"vista2",#N/A,FALSE,"SE_Santa_Rosa";"vista3",#N/A,FALSE,"SE_Santa_Rosa"}</definedName>
    <definedName name="wrn.SE_Trujillo_Norte." localSheetId="13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13" hidden="1">{"vista1",#N/A,FALSE,"SE_Ventanilla"}</definedName>
    <definedName name="wrn.SE_Zapallal." localSheetId="13" hidden="1">{"vista1",#N/A,FALSE,"SE_Zapallal"}</definedName>
    <definedName name="wrn.Tarifas." localSheetId="13" hidden="1">{"vista1",#N/A,FALSE,"Tarifas_Teoricas_May_97";"vista2",#N/A,FALSE,"Tarifas_Teoricas_May_97";"vista1",#N/A,FALSE,"Tarifas_Barra_May_97";"vista2",#N/A,FALSE,"Tarifas_Barra_May_97"}</definedName>
    <definedName name="wrn.Todo.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13" hidden="1">{"vista1",#N/A,FALSE,"Trafos";"vista2",#N/A,FALSE,"Trafos";"vista3",#N/A,FALSE,"Trafos"}</definedName>
    <definedName name="wrt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1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13" hidden="1">{"vista 1",#N/A,FALSE,"CMP";"vista 2",#N/A,FALSE,"CMP"}</definedName>
    <definedName name="yyyyyy" localSheetId="13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13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1__123Graph_FCURRENT" localSheetId="14" hidden="1">[12]FlujoTJ!#REF!</definedName>
    <definedName name="____1__123Graph_FCURRENT" localSheetId="14" hidden="1">[12]FlujoTJ!#REF!</definedName>
    <definedName name="___1__123Graph_FCURRENT" localSheetId="14" hidden="1">[12]FlujoTJ!#REF!</definedName>
    <definedName name="_A4355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E410625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_FilterDatabase" localSheetId="14" hidden="1">#REF!</definedName>
    <definedName name="_Key1" localSheetId="14" hidden="1">'[20]Tipo de Cambio'!#REF!</definedName>
    <definedName name="_r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fdsad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xlnm.Print_Area" localSheetId="14">SFV!$B$3:$V$270</definedName>
    <definedName name="ARMADOS_LP" localSheetId="14">#REF!</definedName>
    <definedName name="ARMADOS_RP" localSheetId="14">#REF!</definedName>
    <definedName name="ARMADOS_RS" localSheetId="14">#REF!</definedName>
    <definedName name="as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asd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b" localSheetId="14" hidden="1">{"vista 1",#N/A,FALSE,"CMP";"vista 2",#N/A,FALSE,"CMP"}</definedName>
    <definedName name="COPI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ger_30mayo2017" localSheetId="14">#REF!</definedName>
    <definedName name="dgfdfg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fdsaf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i" localSheetId="14" hidden="1">{"vista1",#N/A,FALSE,"SE_Piura_Oeste";"vista2",#N/A,FALSE,"SE_Piura_Oeste";"vista3",#N/A,FALSE,"SE_Piura_Oeste";"vista4",#N/A,FALSE,"SE_Piura_Oeste";"vista5",#N/A,FALSE,"SE_Piura_Oeste"}</definedName>
    <definedName name="jkashfjkdsf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LKLÑKÑKÑ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LL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ññ" localSheetId="14" hidden="1">{"vista1",#N/A,FALSE,"SE_Zapallal"}</definedName>
    <definedName name="o" localSheetId="14" hidden="1">{"vista1",#N/A,FALSE,"SE_Ica";"vista2",#N/A,FALSE,"SE_Ica";"vista3",#N/A,FALSE,"SE_Ica"}</definedName>
    <definedName name="p" localSheetId="14" hidden="1">{"vista1",#N/A,FALSE,"SE_Guadalupe";"vista2",#N/A,FALSE,"SE_Guadalupe";"vista3",#N/A,FALSE,"SE_Guadalupe"}</definedName>
    <definedName name="PJE.RAMIREZ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N" localSheetId="14" hidden="1">{"vista1",#N/A,FALSE,"SE_Paramonga_Nueva";"vista2",#N/A,FALSE,"SE_Paramonga_Nueva";"vista3",#N/A,FALSE,"SE_Paramonga_Nueva"}</definedName>
    <definedName name="P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" localSheetId="14" hidden="1">{"vista 1",#N/A,FALSE,"CMP";"vista 2",#N/A,FALSE,"CMP"}</definedName>
    <definedName name="QQQQQQQQQQQQQQQQ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ET_LP" localSheetId="14">#REF!</definedName>
    <definedName name="RET_RP" localSheetId="14">#REF!</definedName>
    <definedName name="RET_RS" localSheetId="14">#REF!</definedName>
    <definedName name="RRRRRRRRRRRRRRRR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VD" localSheetId="1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ad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fsafsa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" localSheetId="14" hidden="1">{"vista 1",#N/A,FALSE,"CMP";"vista 2",#N/A,FALSE,"CMP"}</definedName>
    <definedName name="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14" hidden="1">{"vista 1",#N/A,FALSE,"CMP";"vista 2",#N/A,FALSE,"CMP"}</definedName>
    <definedName name="sssssss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int_Titles" localSheetId="14">SFV!$6:$15</definedName>
    <definedName name="TRAFOS" localSheetId="14">#REF!</definedName>
    <definedName name="TRAMOS" localSheetId="14">#REF!</definedName>
    <definedName name="u" localSheetId="14" hidden="1">{"vista1",#N/A,FALSE,"SE_Independencia";"vista2",#N/A,FALSE,"SE_Independencia";"vista3",#N/A,FALSE,"SE_Independencia"}</definedName>
    <definedName name="wrn.Costos_Medios_por_SE." localSheetId="14" hidden="1">{"vista1",#N/A,FALSE,"SE_SICN";"vista2",#N/A,FALSE,"SE_SICN"}</definedName>
    <definedName name="wrn.Esquema._.Unifilar._.de._.CMP." localSheetId="14" hidden="1">{"vista 1",#N/A,FALSE,"CMP";"vista 2",#N/A,FALSE,"CMP"}</definedName>
    <definedName name="wrn.INCASA." localSheetId="14" hidden="1">{#N/A,#N/A,FALSE,"Inca"}</definedName>
    <definedName name="wrn.Lineas_SST." localSheetId="14" hidden="1">{"vista1",#N/A,FALSE,"Lineas_SST";"vista2",#N/A,FALSE,"Lineas_SST"}</definedName>
    <definedName name="wrn.precios.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localSheetId="14" hidden="1">{"vista1",#N/A,FALSE,"SE_Resumen";"vista2",#N/A,FALSE,"SE_Resumen";"vista3",#N/A,FALSE,"SE_Resumen";"vista4",#N/A,FALSE,"SE_Resumen";"vista5",#N/A,FALSE,"SE_Resumen";"vista6",#N/A,FALSE,"SE_Resumen"}</definedName>
    <definedName name="wrn.SE_Chavarria." localSheetId="14" hidden="1">{"vista1",#N/A,FALSE,"SE_Chavarria";"vista2",#N/A,FALSE,"SE_Chavarria";"vista3",#N/A,FALSE,"SE_Chavarria";"vista4",#N/A,FALSE,"SE_Chavarria"}</definedName>
    <definedName name="wrn.SE_Chiclayo_Oeste." localSheetId="14" hidden="1">{"vista1",#N/A,FALSE,"SE_Chiclayo_Oeste";"vista2",#N/A,FALSE,"SE_Chiclayo_Oeste";"vista3",#N/A,FALSE,"SE_Chiclayo_Oeste"}</definedName>
    <definedName name="wrn.SE_Chimbote1." localSheetId="14" hidden="1">{"vista1",#N/A,FALSE,"SE_Chimbote1";"vista2",#N/A,FALSE,"SE_Chimbote1";"vista3",#N/A,FALSE,"SE_Chimbote1";"vista4",#N/A,FALSE,"SE_Chimbote1";"vista5",#N/A,FALSE,"SE_Chimbote1"}</definedName>
    <definedName name="wrn.SE_Guadalupe." localSheetId="14" hidden="1">{"vista1",#N/A,FALSE,"SE_Guadalupe";"vista2",#N/A,FALSE,"SE_Guadalupe";"vista3",#N/A,FALSE,"SE_Guadalupe"}</definedName>
    <definedName name="wrn.SE_Ica." localSheetId="14" hidden="1">{"vista1",#N/A,FALSE,"SE_Ica";"vista2",#N/A,FALSE,"SE_Ica";"vista3",#N/A,FALSE,"SE_Ica"}</definedName>
    <definedName name="wrn.SE_Independencia." localSheetId="14" hidden="1">{"vista1",#N/A,FALSE,"SE_Independencia";"vista2",#N/A,FALSE,"SE_Independencia";"vista3",#N/A,FALSE,"SE_Independencia"}</definedName>
    <definedName name="wrn.SE_Marcona." localSheetId="14" hidden="1">{"vista1",#N/A,FALSE,"SE_Marcona"}</definedName>
    <definedName name="wrn.SE_Paramonga_Nueva." localSheetId="14" hidden="1">{"vista1",#N/A,FALSE,"SE_Paramonga_Nueva";"vista2",#N/A,FALSE,"SE_Paramonga_Nueva";"vista3",#N/A,FALSE,"SE_Paramonga_Nueva"}</definedName>
    <definedName name="wrn.SE_Piura_Oeste." localSheetId="14" hidden="1">{"vista1",#N/A,FALSE,"SE_Piura_Oeste";"vista2",#N/A,FALSE,"SE_Piura_Oeste";"vista3",#N/A,FALSE,"SE_Piura_Oeste";"vista4",#N/A,FALSE,"SE_Piura_Oeste";"vista5",#N/A,FALSE,"SE_Piura_Oeste"}</definedName>
    <definedName name="wrn.SE_San_Juan." localSheetId="14" hidden="1">{"vista1",#N/A,FALSE,"SE_San_Juan";"vista2",#N/A,FALSE,"SE_San_Juan"}</definedName>
    <definedName name="wrn.SE_Santa_Rosa." localSheetId="14" hidden="1">{"vista1",#N/A,FALSE,"SE_Santa_Rosa";"vista2",#N/A,FALSE,"SE_Santa_Rosa";"vista3",#N/A,FALSE,"SE_Santa_Rosa"}</definedName>
    <definedName name="wrn.SE_Trujillo_Norte." localSheetId="14" hidden="1">{"vista1",#N/A,FALSE,"SE_Trujillo_Norte";"vista2",#N/A,FALSE,"SE_Trujillo_Norte";"vista3",#N/A,FALSE,"SE_Trujillo_Norte";"vista4",#N/A,FALSE,"SE_Trujillo_Norte";"vista5",#N/A,FALSE,"SE_Trujillo_Norte"}</definedName>
    <definedName name="wrn.SE_Ventanilla." localSheetId="14" hidden="1">{"vista1",#N/A,FALSE,"SE_Ventanilla"}</definedName>
    <definedName name="wrn.SE_Zapallal." localSheetId="14" hidden="1">{"vista1",#N/A,FALSE,"SE_Zapallal"}</definedName>
    <definedName name="wrn.Tarifas." localSheetId="14" hidden="1">{"vista1",#N/A,FALSE,"Tarifas_Teoricas_May_97";"vista2",#N/A,FALSE,"Tarifas_Teoricas_May_97";"vista1",#N/A,FALSE,"Tarifas_Barra_May_97";"vista2",#N/A,FALSE,"Tarifas_Barra_May_97"}</definedName>
    <definedName name="wrn.Todo.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localSheetId="14" hidden="1">{"vista1",#N/A,FALSE,"Trafos";"vista2",#N/A,FALSE,"Trafos";"vista3",#N/A,FALSE,"Trafos"}</definedName>
    <definedName name="wrt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x" localSheetId="1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y" localSheetId="14" hidden="1">{"vista 1",#N/A,FALSE,"CMP";"vista 2",#N/A,FALSE,"CMP"}</definedName>
    <definedName name="yyyyyy" localSheetId="14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14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______gg1" localSheetId="15">'[10]#¡REF'!#REF!</definedName>
    <definedName name="_____gg1" localSheetId="15">'[10]#¡REF'!#REF!</definedName>
    <definedName name="_____MET1" localSheetId="15">#REF!</definedName>
    <definedName name="_____MET2" localSheetId="15">#REF!</definedName>
    <definedName name="____A99000" localSheetId="15">[13]RS!#REF!</definedName>
    <definedName name="___apu0201" localSheetId="15">#REF!</definedName>
    <definedName name="___apu0202" localSheetId="15">#REF!</definedName>
    <definedName name="___apu0203" localSheetId="15">#REF!</definedName>
    <definedName name="___apu02033" localSheetId="15">#REF!</definedName>
    <definedName name="___apu0301" localSheetId="15">#REF!</definedName>
    <definedName name="___apu0302" localSheetId="15">#REF!</definedName>
    <definedName name="___apu0303" localSheetId="15">#REF!</definedName>
    <definedName name="___apu0304" localSheetId="15">#REF!</definedName>
    <definedName name="___apu0305" localSheetId="15">#REF!</definedName>
    <definedName name="___apu0401" localSheetId="15">#REF!</definedName>
    <definedName name="___apu0501" localSheetId="15">#REF!</definedName>
    <definedName name="___apu0502" localSheetId="15">#REF!</definedName>
    <definedName name="___apu0503" localSheetId="15">#REF!</definedName>
    <definedName name="___apu0504" localSheetId="15">#REF!</definedName>
    <definedName name="___apu0505" localSheetId="15">#REF!</definedName>
    <definedName name="___apu0506" localSheetId="15">#REF!</definedName>
    <definedName name="___apu0507" localSheetId="15">#REF!</definedName>
    <definedName name="___apu0508" localSheetId="15">#REF!</definedName>
    <definedName name="___apu0601" localSheetId="15">#REF!</definedName>
    <definedName name="___CON1" localSheetId="15">#REF!</definedName>
    <definedName name="___CON3" localSheetId="15">#REF!</definedName>
    <definedName name="___gg1" localSheetId="15">'[10]#¡REF'!#REF!</definedName>
    <definedName name="___MET1" localSheetId="15">#REF!</definedName>
    <definedName name="___MET2" localSheetId="15">#REF!</definedName>
    <definedName name="___PPC3" localSheetId="15">#REF!</definedName>
    <definedName name="___PPD4" localSheetId="15">#REF!</definedName>
    <definedName name="___PPE5" localSheetId="15">#REF!</definedName>
    <definedName name="___PPF6" localSheetId="15">#REF!</definedName>
    <definedName name="__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S1" localSheetId="15">#REF!</definedName>
    <definedName name="___RES2" localSheetId="15">#REF!</definedName>
    <definedName name="___RES3" localSheetId="15">#REF!</definedName>
    <definedName name="___RES4" localSheetId="15">#REF!</definedName>
    <definedName name="___REV3" localSheetId="15">'[4]DATOS'!$A$3:$E$22</definedName>
    <definedName name="___sec01" localSheetId="15">'[18]Datos'!$D$26</definedName>
    <definedName name="___sec02" localSheetId="15">'[18]Datos'!$D$27</definedName>
    <definedName name="___sec03" localSheetId="15">'[18]Datos'!$D$28</definedName>
    <definedName name="___sec04" localSheetId="15">'[18]Datos'!$D$29</definedName>
    <definedName name="___sec05" localSheetId="15">'[18]Datos'!$D$30</definedName>
    <definedName name="___SOL1" localSheetId="15">#REF!</definedName>
    <definedName name="___SOL2" localSheetId="15">#REF!</definedName>
    <definedName name="___SOL3" localSheetId="15">#REF!</definedName>
    <definedName name="___SOL4" localSheetId="15">#REF!</definedName>
    <definedName name="___UI1577" localSheetId="15">#REF!</definedName>
    <definedName name="___vu111" localSheetId="15">#REF!</definedName>
    <definedName name="__1__123Graph_FCURRENT" localSheetId="15" hidden="1">[12]FlujoTJ!#REF!</definedName>
    <definedName name="__123Graph_A" localSheetId="15" hidden="1">[19]EVAL!#REF!</definedName>
    <definedName name="__123Graph_ACORNU" localSheetId="15" hidden="1">[19]EVAL!#REF!</definedName>
    <definedName name="__123Graph_ASISTEMAS" localSheetId="15" hidden="1">'[20]Tipo de Cambio'!#REF!</definedName>
    <definedName name="__apu0201" localSheetId="15">#REF!</definedName>
    <definedName name="__apu0202" localSheetId="15">#REF!</definedName>
    <definedName name="__apu0203" localSheetId="15">#REF!</definedName>
    <definedName name="__apu02033" localSheetId="15">#REF!</definedName>
    <definedName name="__apu0301" localSheetId="15">#REF!</definedName>
    <definedName name="__apu0302" localSheetId="15">#REF!</definedName>
    <definedName name="__apu0303" localSheetId="15">#REF!</definedName>
    <definedName name="__apu0304" localSheetId="15">#REF!</definedName>
    <definedName name="__apu0305" localSheetId="15">#REF!</definedName>
    <definedName name="__apu0401" localSheetId="15">#REF!</definedName>
    <definedName name="__apu0501" localSheetId="15">#REF!</definedName>
    <definedName name="__apu0502" localSheetId="15">#REF!</definedName>
    <definedName name="__apu0503" localSheetId="15">#REF!</definedName>
    <definedName name="__apu0504" localSheetId="15">#REF!</definedName>
    <definedName name="__apu0505" localSheetId="15">#REF!</definedName>
    <definedName name="__apu0506" localSheetId="15">#REF!</definedName>
    <definedName name="__apu0507" localSheetId="15">#REF!</definedName>
    <definedName name="__apu0508" localSheetId="15">#REF!</definedName>
    <definedName name="__apu0601" localSheetId="15">#REF!</definedName>
    <definedName name="__CON1" localSheetId="15">#REF!</definedName>
    <definedName name="__CON3" localSheetId="15">#REF!</definedName>
    <definedName name="__gg1" localSheetId="15">'[10]#¡REF'!#REF!</definedName>
    <definedName name="__MET1" localSheetId="15">#REF!</definedName>
    <definedName name="__MET2" localSheetId="15">#REF!</definedName>
    <definedName name="__PPC3" localSheetId="15">#REF!</definedName>
    <definedName name="__PPD4" localSheetId="15">#REF!</definedName>
    <definedName name="__PPE5" localSheetId="15">#REF!</definedName>
    <definedName name="__PPF6" localSheetId="15">#REF!</definedName>
    <definedName name="_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ES1" localSheetId="15">#REF!</definedName>
    <definedName name="__RES2" localSheetId="15">#REF!</definedName>
    <definedName name="__RES3" localSheetId="15">#REF!</definedName>
    <definedName name="__RES4" localSheetId="15">#REF!</definedName>
    <definedName name="__REV3" localSheetId="15">'[4]DATOS'!$A$3:$E$22</definedName>
    <definedName name="__sec01" localSheetId="15">'[18]Datos'!$D$26</definedName>
    <definedName name="__sec02" localSheetId="15">'[18]Datos'!$D$27</definedName>
    <definedName name="__sec03" localSheetId="15">'[18]Datos'!$D$28</definedName>
    <definedName name="__sec04" localSheetId="15">'[18]Datos'!$D$29</definedName>
    <definedName name="__sec05" localSheetId="15">'[18]Datos'!$D$30</definedName>
    <definedName name="__SOL1" localSheetId="15">#REF!</definedName>
    <definedName name="__SOL2" localSheetId="15">#REF!</definedName>
    <definedName name="__SOL3" localSheetId="15">#REF!</definedName>
    <definedName name="__SOL4" localSheetId="15">#REF!</definedName>
    <definedName name="__UI1577" localSheetId="15">#REF!</definedName>
    <definedName name="__vu111" localSheetId="15">#REF!</definedName>
    <definedName name="_1__123Graph_FCURRENT" localSheetId="15" hidden="1">[12]FlujoTJ!#REF!</definedName>
    <definedName name="_1_0EL" localSheetId="15">'[27]#¡REF'!#REF!</definedName>
    <definedName name="_10_0ELECSURE" localSheetId="15">'[29]#¡REF'!#REF!</definedName>
    <definedName name="_10_0ELSURE" localSheetId="15">'[29]#¡REF'!#REF!</definedName>
    <definedName name="_10_0HIDRAND" localSheetId="15">'[27]#¡REF'!#REF!</definedName>
    <definedName name="_102_0S" localSheetId="15">'[29]#¡REF'!#REF!</definedName>
    <definedName name="_103_0S" localSheetId="15">'[29]#¡REF'!#REF!</definedName>
    <definedName name="_10HIDRAND" localSheetId="15">'[29]#¡REF'!#REF!</definedName>
    <definedName name="_11_0HIDRAND" localSheetId="15">'[29]#¡REF'!#REF!</definedName>
    <definedName name="_11_0S" localSheetId="15">'[27]#¡REF'!#REF!</definedName>
    <definedName name="_11S" localSheetId="15">'[29]#¡REF'!#REF!</definedName>
    <definedName name="_12_0ELCEN" localSheetId="15">'[29]#¡REF'!#REF!</definedName>
    <definedName name="_12_0S" localSheetId="15">'[29]#¡REF'!#REF!</definedName>
    <definedName name="_13_0ELCEN" localSheetId="15">'[29]#¡REF'!#REF!</definedName>
    <definedName name="_13_0ELECSURME" localSheetId="15">'[29]#¡REF'!#REF!</definedName>
    <definedName name="_16_0ELECT" localSheetId="15">'[29]#¡REF'!#REF!</definedName>
    <definedName name="_18ELECTROL" localSheetId="15">'[29]#¡REF'!#REF!</definedName>
    <definedName name="_19_0ELECTROL" localSheetId="15">'[29]#¡REF'!#REF!</definedName>
    <definedName name="_1EL" localSheetId="15">'[29]#¡REF'!#REF!</definedName>
    <definedName name="_2__123Graph_FCURRENT" localSheetId="15" hidden="1">[12]FlujoTJ!#REF!</definedName>
    <definedName name="_2_0EL" localSheetId="15">'[29]#¡REF'!#REF!</definedName>
    <definedName name="_2_0ELCEN" localSheetId="15">'[27]#¡REF'!#REF!</definedName>
    <definedName name="_22_0ELECSURE" localSheetId="15">'[29]#¡REF'!#REF!</definedName>
    <definedName name="_22_0ELEORIE" localSheetId="15">'[29]#¡REF'!#REF!</definedName>
    <definedName name="_23_0ELECSURE" localSheetId="15">'[29]#¡REF'!#REF!</definedName>
    <definedName name="_25_0ELNO" localSheetId="15">'[29]#¡REF'!#REF!</definedName>
    <definedName name="_28_0ELSURE" localSheetId="15">'[29]#¡REF'!#REF!</definedName>
    <definedName name="_2ELCEN" localSheetId="15">'[29]#¡REF'!#REF!</definedName>
    <definedName name="_3_0EL" localSheetId="15">'[29]#¡REF'!#REF!</definedName>
    <definedName name="_3_0ELCEN" localSheetId="15">'[29]#¡REF'!#REF!</definedName>
    <definedName name="_3_0ELECSURE" localSheetId="15">'[27]#¡REF'!#REF!</definedName>
    <definedName name="_31_0HIDRAND" localSheetId="15">'[29]#¡REF'!#REF!</definedName>
    <definedName name="_32_0ELECSURME" localSheetId="15">'[29]#¡REF'!#REF!</definedName>
    <definedName name="_33_0ELECSURME" localSheetId="15">'[29]#¡REF'!#REF!</definedName>
    <definedName name="_33S" localSheetId="15">'[27]#¡REF'!#REF!</definedName>
    <definedName name="_34_0S" localSheetId="15">'[29]#¡REF'!#REF!</definedName>
    <definedName name="_3ELECSURE" localSheetId="15">'[29]#¡REF'!#REF!</definedName>
    <definedName name="_4_0EL" localSheetId="15">'[29]#¡REF'!#REF!</definedName>
    <definedName name="_4_0ELECSURE" localSheetId="15">'[29]#¡REF'!#REF!</definedName>
    <definedName name="_4_0ELECSURME" localSheetId="15">'[27]#¡REF'!#REF!</definedName>
    <definedName name="_41_0ELECSURME" localSheetId="15">'[29]#¡REF'!#REF!</definedName>
    <definedName name="_42_0ELECT" localSheetId="15">'[29]#¡REF'!#REF!</definedName>
    <definedName name="_43_0ELECT" localSheetId="15">'[29]#¡REF'!#REF!</definedName>
    <definedName name="_49ELECT" localSheetId="15">'[29]#¡REF'!#REF!</definedName>
    <definedName name="_4ELECSURME" localSheetId="15">'[29]#¡REF'!#REF!</definedName>
    <definedName name="_5_0ELECSURME" localSheetId="15">'[29]#¡REF'!#REF!</definedName>
    <definedName name="_5_0ELECT" localSheetId="15">'[27]#¡REF'!#REF!</definedName>
    <definedName name="_50_0ELECT" localSheetId="15">'[29]#¡REF'!#REF!</definedName>
    <definedName name="_52_0ELECTROL" localSheetId="15">'[29]#¡REF'!#REF!</definedName>
    <definedName name="_53_0ELECTROL" localSheetId="15">'[29]#¡REF'!#REF!</definedName>
    <definedName name="_5ELECT" localSheetId="15">'[29]#¡REF'!#REF!</definedName>
    <definedName name="_6_0ELECT" localSheetId="15">'[29]#¡REF'!#REF!</definedName>
    <definedName name="_6_0ELECTROL" localSheetId="15">'[27]#¡REF'!#REF!</definedName>
    <definedName name="_62_0ELEORIE" localSheetId="15">'[29]#¡REF'!#REF!</definedName>
    <definedName name="_63_0ELEORIE" localSheetId="15">'[29]#¡REF'!#REF!</definedName>
    <definedName name="_6ELECTROL" localSheetId="15">'[29]#¡REF'!#REF!</definedName>
    <definedName name="_7_0ELCEN" localSheetId="15">'[29]#¡REF'!#REF!</definedName>
    <definedName name="_7_0ELECTROL" localSheetId="15">'[29]#¡REF'!#REF!</definedName>
    <definedName name="_7_0ELEORIE" localSheetId="15">'[27]#¡REF'!#REF!</definedName>
    <definedName name="_72_0ELNO" localSheetId="15">'[29]#¡REF'!#REF!</definedName>
    <definedName name="_73_0ELNO" localSheetId="15">'[29]#¡REF'!#REF!</definedName>
    <definedName name="_7ELEORIE" localSheetId="15">'[29]#¡REF'!#REF!</definedName>
    <definedName name="_8_0ELEORIE" localSheetId="15">'[29]#¡REF'!#REF!</definedName>
    <definedName name="_8_0ELNO" localSheetId="15">'[27]#¡REF'!#REF!</definedName>
    <definedName name="_82_0ELSURE" localSheetId="15">'[29]#¡REF'!#REF!</definedName>
    <definedName name="_83_0ELSURE" localSheetId="15">'[29]#¡REF'!#REF!</definedName>
    <definedName name="_8ELNO" localSheetId="15">'[29]#¡REF'!#REF!</definedName>
    <definedName name="_9_0ELNO" localSheetId="15">'[29]#¡REF'!#REF!</definedName>
    <definedName name="_9_0ELSURE" localSheetId="15">'[27]#¡REF'!#REF!</definedName>
    <definedName name="_92_0HIDRAND" localSheetId="15">'[29]#¡REF'!#REF!</definedName>
    <definedName name="_93_0HIDRAND" localSheetId="15">'[29]#¡REF'!#REF!</definedName>
    <definedName name="_9ELSURE" localSheetId="15">'[29]#¡REF'!#REF!</definedName>
    <definedName name="_A99000" localSheetId="15">[13]RS!#REF!</definedName>
    <definedName name="_apu0201" localSheetId="15">#REF!</definedName>
    <definedName name="_apu0202" localSheetId="15">#REF!</definedName>
    <definedName name="_apu0203" localSheetId="15">#REF!</definedName>
    <definedName name="_apu02033" localSheetId="15">#REF!</definedName>
    <definedName name="_apu0301" localSheetId="15">#REF!</definedName>
    <definedName name="_apu0302" localSheetId="15">#REF!</definedName>
    <definedName name="_apu0303" localSheetId="15">#REF!</definedName>
    <definedName name="_apu0304" localSheetId="15">#REF!</definedName>
    <definedName name="_apu0305" localSheetId="15">#REF!</definedName>
    <definedName name="_apu0401" localSheetId="15">#REF!</definedName>
    <definedName name="_apu0501" localSheetId="15">#REF!</definedName>
    <definedName name="_apu0502" localSheetId="15">#REF!</definedName>
    <definedName name="_apu0503" localSheetId="15">#REF!</definedName>
    <definedName name="_apu0504" localSheetId="15">#REF!</definedName>
    <definedName name="_apu0505" localSheetId="15">#REF!</definedName>
    <definedName name="_apu0506" localSheetId="15">#REF!</definedName>
    <definedName name="_apu0507" localSheetId="15">#REF!</definedName>
    <definedName name="_apu0508" localSheetId="15">#REF!</definedName>
    <definedName name="_apu0601" localSheetId="15">#REF!</definedName>
    <definedName name="_CON1" localSheetId="15">#REF!</definedName>
    <definedName name="_CON3" localSheetId="15">#REF!</definedName>
    <definedName name="_E410625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ill" localSheetId="15" hidden="1">#REF!</definedName>
    <definedName name="_xlnm._FilterDatabase" localSheetId="15" hidden="1">#REF!</definedName>
    <definedName name="_gg1" localSheetId="15">'[10]#¡REF'!#REF!</definedName>
    <definedName name="_Key1" localSheetId="15" hidden="1">'[20]Tipo de Cambio'!#REF!</definedName>
    <definedName name="_MET1" localSheetId="15">#REF!</definedName>
    <definedName name="_MET2" localSheetId="15">#REF!</definedName>
    <definedName name="_PPA1" localSheetId="15">#REF!</definedName>
    <definedName name="_PPB2" localSheetId="15">#REF!</definedName>
    <definedName name="_PPC3" localSheetId="15">#REF!</definedName>
    <definedName name="_PPD4" localSheetId="15">#REF!</definedName>
    <definedName name="_PPE5" localSheetId="15">#REF!</definedName>
    <definedName name="_PPF6" localSheetId="15">#REF!</definedName>
    <definedName name="_r" localSheetId="1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S1" localSheetId="15">#REF!</definedName>
    <definedName name="_RES2" localSheetId="15">#REF!</definedName>
    <definedName name="_RES3" localSheetId="15">#REF!</definedName>
    <definedName name="_RES4" localSheetId="15">#REF!</definedName>
    <definedName name="_REV3" localSheetId="15">'[4]DATOS'!$A$3:$E$22</definedName>
    <definedName name="_sec01" localSheetId="15">'[18]Datos'!$D$26</definedName>
    <definedName name="_sec02" localSheetId="15">'[18]Datos'!$D$27</definedName>
    <definedName name="_sec03" localSheetId="15">'[18]Datos'!$D$28</definedName>
    <definedName name="_sec04" localSheetId="15">'[18]Datos'!$D$29</definedName>
    <definedName name="_sec05" localSheetId="15">'[18]Datos'!$D$30</definedName>
    <definedName name="_SOL1" localSheetId="15">#REF!</definedName>
    <definedName name="_SOL2" localSheetId="15">#REF!</definedName>
    <definedName name="_SOL3" localSheetId="15">#REF!</definedName>
    <definedName name="_SOL4" localSheetId="15">#REF!</definedName>
    <definedName name="_Sort" localSheetId="15" hidden="1">#REF!</definedName>
    <definedName name="_UI1577" localSheetId="15">#REF!</definedName>
    <definedName name="_vu111" localSheetId="15">#REF!</definedName>
    <definedName name="A" localSheetId="15">'[29]#¡REF'!#REF!</definedName>
    <definedName name="A_1" localSheetId="15">#REF!</definedName>
    <definedName name="A_10" localSheetId="15">#REF!</definedName>
    <definedName name="A_11" localSheetId="15">#REF!</definedName>
    <definedName name="A_12" localSheetId="15">#REF!</definedName>
    <definedName name="A_13" localSheetId="15">#REF!</definedName>
    <definedName name="A_14" localSheetId="15">#REF!</definedName>
    <definedName name="A_15" localSheetId="15">#REF!</definedName>
    <definedName name="A_16" localSheetId="15">#REF!</definedName>
    <definedName name="A_17" localSheetId="15">#REF!</definedName>
    <definedName name="A_18" localSheetId="15">#REF!</definedName>
    <definedName name="A_19" localSheetId="15">#REF!</definedName>
    <definedName name="A_2" localSheetId="15">#REF!</definedName>
    <definedName name="A_20" localSheetId="15">#REF!</definedName>
    <definedName name="A_21" localSheetId="15">#REF!</definedName>
    <definedName name="A_22" localSheetId="15">#REF!</definedName>
    <definedName name="A_3" localSheetId="15">#REF!</definedName>
    <definedName name="A_4" localSheetId="15">#REF!</definedName>
    <definedName name="A_5" localSheetId="15">#REF!</definedName>
    <definedName name="A_6" localSheetId="15">#REF!</definedName>
    <definedName name="A_7" localSheetId="15">#REF!</definedName>
    <definedName name="A_8" localSheetId="15">#REF!</definedName>
    <definedName name="A_9" localSheetId="15">#REF!</definedName>
    <definedName name="A_IMPRESI_N_IM" localSheetId="15">#REF!</definedName>
    <definedName name="A_IMPRESI_N_IM_12" localSheetId="15">#REF!</definedName>
    <definedName name="A_IMPRESI_N_IM_20" localSheetId="15">#REF!</definedName>
    <definedName name="A_IMPRESI_N_IM_21" localSheetId="15">#REF!</definedName>
    <definedName name="A_impresión_IM" localSheetId="15">#REF!</definedName>
    <definedName name="A_impresión_IM_12" localSheetId="15">#REF!</definedName>
    <definedName name="A_impresión_IM_20" localSheetId="15">#REF!</definedName>
    <definedName name="A_impresión_IM_21" localSheetId="15">#REF!</definedName>
    <definedName name="À8" localSheetId="15">#REF!</definedName>
    <definedName name="aA" localSheetId="15">#REF!</definedName>
    <definedName name="aAA" localSheetId="15">#REF!</definedName>
    <definedName name="aB" localSheetId="15">#REF!</definedName>
    <definedName name="ABC" localSheetId="15">'[50]#¡REF'!#REF!</definedName>
    <definedName name="ABONADO" localSheetId="15">#REF!</definedName>
    <definedName name="aC" localSheetId="15">#REF!</definedName>
    <definedName name="ACOM_CC" localSheetId="15">#REF!</definedName>
    <definedName name="ACOM_SC" localSheetId="15">#REF!</definedName>
    <definedName name="ACOMETIDA" localSheetId="15">#REF!</definedName>
    <definedName name="ACUM_P1" localSheetId="15">#REF!</definedName>
    <definedName name="aD" localSheetId="15">#REF!</definedName>
    <definedName name="a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V" localSheetId="15">'[2]#¡REF'!#REF!</definedName>
    <definedName name="AEFecha" localSheetId="15">'[18]Datos'!$D$32</definedName>
    <definedName name="afdsad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Alineamiento" localSheetId="15">'[61]DATOS DE CAMPO'!#REF!</definedName>
    <definedName name="AisladorAnclaje" localSheetId="15">'[61]DATOS DE CAMPO'!#REF!</definedName>
    <definedName name="ALFA" localSheetId="15">'[4]REV3'!$D$8</definedName>
    <definedName name="ALUMBRADO" localSheetId="15">#REF!</definedName>
    <definedName name="AMARRE" localSheetId="15">'[64]HAMAR'!$C$2:$F$36</definedName>
    <definedName name="AMFecha" localSheetId="15">'[18]Datos'!$D$33</definedName>
    <definedName name="an" localSheetId="15">#REF!</definedName>
    <definedName name="ANGELES" localSheetId="15">'[64]POLILINEA'!$E$378:$M$389</definedName>
    <definedName name="ANIBAL" localSheetId="15">'[66]#¡REF'!#REF!</definedName>
    <definedName name="año" localSheetId="15">#REF!</definedName>
    <definedName name="apu_0201" localSheetId="15">#REF!</definedName>
    <definedName name="apu_0202" localSheetId="15">#REF!</definedName>
    <definedName name="_xlnm.Extract" localSheetId="15">#REF!</definedName>
    <definedName name="PRINT_AREA" localSheetId="15">#N/A</definedName>
    <definedName name="Armado" localSheetId="15">#REF!</definedName>
    <definedName name="ARMADO_12P" localSheetId="15">#REF!</definedName>
    <definedName name="ARMADO_8E" localSheetId="15">#REF!</definedName>
    <definedName name="ARMADOS" localSheetId="15">#REF!</definedName>
    <definedName name="ASAS" localSheetId="15">#REF!</definedName>
    <definedName name="as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" localSheetId="15">#REF!</definedName>
    <definedName name="asdfasd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" localSheetId="15">'[29]#¡REF'!#REF!</definedName>
    <definedName name="BASE1" localSheetId="15">'[80]POBLACION'!$E$6:$AJ$194</definedName>
    <definedName name="_xlnm.Database" localSheetId="15">#REF!</definedName>
    <definedName name="BB" localSheetId="15">#REF!</definedName>
    <definedName name="BB_12" localSheetId="15">[82]Base!#REF!</definedName>
    <definedName name="BB_2" localSheetId="15">#REF!</definedName>
    <definedName name="BB_20" localSheetId="15">#REF!</definedName>
    <definedName name="BB_21" localSheetId="15">[82]Base!#REF!</definedName>
    <definedName name="BB_25" localSheetId="15">[83]ENTR_F!#REF!</definedName>
    <definedName name="BB_3" localSheetId="15">#REF!</definedName>
    <definedName name="BB_4" localSheetId="15">'[85]Identificación Cargas _Anexo 4_'!#REF!</definedName>
    <definedName name="BB_7" localSheetId="15">'[83]3_1'!#REF!</definedName>
    <definedName name="BB_8" localSheetId="15">#REF!</definedName>
    <definedName name="BBBB" localSheetId="15">'[66]#¡REF'!#REF!</definedName>
    <definedName name="BNJHG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DY" localSheetId="15">#REF!</definedName>
    <definedName name="BS" localSheetId="15">#REF!</definedName>
    <definedName name="BS_12" localSheetId="15">[82]Base!#REF!</definedName>
    <definedName name="BS_2" localSheetId="15">#REF!</definedName>
    <definedName name="BS_20" localSheetId="15">#REF!</definedName>
    <definedName name="BS_21" localSheetId="15">[82]Base!#REF!</definedName>
    <definedName name="BS_25" localSheetId="15">[83]ENTR_F!#REF!</definedName>
    <definedName name="BS_3" localSheetId="15">#REF!</definedName>
    <definedName name="BS_4" localSheetId="15">'[85]Identificación Cargas _Anexo 4_'!#REF!</definedName>
    <definedName name="BS_7" localSheetId="15">'[83]3_1'!#REF!</definedName>
    <definedName name="BS_8" localSheetId="15">#REF!</definedName>
    <definedName name="BSS" localSheetId="15">#REF!</definedName>
    <definedName name="BSS_12" localSheetId="15">[82]Base!#REF!</definedName>
    <definedName name="BSS_2" localSheetId="15">#REF!</definedName>
    <definedName name="BSS_20" localSheetId="15">#REF!</definedName>
    <definedName name="BSS_21" localSheetId="15">[82]Base!#REF!</definedName>
    <definedName name="BSS_25" localSheetId="15">[83]ENTR_F!#REF!</definedName>
    <definedName name="BSS_3" localSheetId="15">#REF!</definedName>
    <definedName name="BSS_4" localSheetId="15">'[85]Identificación Cargas _Anexo 4_'!#REF!</definedName>
    <definedName name="BSS_7" localSheetId="15">'[83]3_1'!#REF!</definedName>
    <definedName name="BSS_8" localSheetId="15">#REF!</definedName>
    <definedName name="BT5lista" localSheetId="15">#REF!</definedName>
    <definedName name="CAJA" localSheetId="15">#REF!</definedName>
    <definedName name="CAJA1" localSheetId="15">#REF!</definedName>
    <definedName name="CAJA2" localSheetId="15">#REF!</definedName>
    <definedName name="CAJA4" localSheetId="15">#REF!</definedName>
    <definedName name="CAJA5" localSheetId="15">#REF!</definedName>
    <definedName name="CAJA6" localSheetId="15">#REF!</definedName>
    <definedName name="CalificacionPromedio" localSheetId="15">'[87]DATOS DE CAMPO'!#REF!</definedName>
    <definedName name="Cambio" localSheetId="15">#REF!</definedName>
    <definedName name="CANTIDADES" localSheetId="15">'[90]STRUCT'!$A$6:$CM$119</definedName>
    <definedName name="capterm" localSheetId="15">#REF!</definedName>
    <definedName name="capterm_12" localSheetId="15">#REF!</definedName>
    <definedName name="capterm_20" localSheetId="15">#REF!</definedName>
    <definedName name="capterm_21" localSheetId="15">#REF!</definedName>
    <definedName name="CARAC" localSheetId="15">'[4]DATOS'!$H$7:$Q$13</definedName>
    <definedName name="CARACTERISTICAS" localSheetId="15">#REF!</definedName>
    <definedName name="Cartel" localSheetId="15">#REF!</definedName>
    <definedName name="CBPSL" localSheetId="15">#REF!</definedName>
    <definedName name="CBPST" localSheetId="15">#REF!</definedName>
    <definedName name="CCC" localSheetId="15">'[66]#¡REF'!#REF!</definedName>
    <definedName name="CD" localSheetId="15">#REF!</definedName>
    <definedName name="cgv" localSheetId="15">'[33]#¡REF'!#REF!</definedName>
    <definedName name="Concentrado" localSheetId="15">#REF!</definedName>
    <definedName name="CONCRETE" localSheetId="15">'[95]Fundacion'!$J$13:$Q$20</definedName>
    <definedName name="CONDUC" localSheetId="15">#REF!</definedName>
    <definedName name="CONDUCTOR" localSheetId="15">#REF!</definedName>
    <definedName name="Conexiones" localSheetId="15">#REF!</definedName>
    <definedName name="Consulta_desde_mxichiclayo_16" localSheetId="15">#REF!</definedName>
    <definedName name="ConsumoPromedioCE" localSheetId="15">'[87]DATOS DE CAMPO'!#REF!</definedName>
    <definedName name="COPI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 localSheetId="15">#REF!</definedName>
    <definedName name="COSFI" localSheetId="15">#REF!</definedName>
    <definedName name="COSTOS" localSheetId="15">#REF!</definedName>
    <definedName name="COTA_E1" localSheetId="15">#REF!</definedName>
    <definedName name="COTA_P1" localSheetId="15">#REF!</definedName>
    <definedName name="COYMDETORG" localSheetId="15">#REF!</definedName>
    <definedName name="COYMDETORG_12" localSheetId="15">#REF!</definedName>
    <definedName name="COYMDETORG_20" localSheetId="15">#REF!</definedName>
    <definedName name="COYMDETORG_21" localSheetId="15">#REF!</definedName>
    <definedName name="COYMO4" localSheetId="15">#REF!</definedName>
    <definedName name="COYMO4_12" localSheetId="15">#REF!</definedName>
    <definedName name="COYMO4_20" localSheetId="15">#REF!</definedName>
    <definedName name="COYMO4_21" localSheetId="15">#REF!</definedName>
    <definedName name="_xlnm.Criteria" localSheetId="15">#REF!</definedName>
    <definedName name="CRUC" localSheetId="15">'[99]CANT.UNITARIAS'!$F$111:$DA$140</definedName>
    <definedName name="cuadro_li1" localSheetId="15">#REF!</definedName>
    <definedName name="cuadro_li2" localSheetId="15">#REF!</definedName>
    <definedName name="cuadro_li3" localSheetId="15">#REF!</definedName>
    <definedName name="cuadro_se3" localSheetId="15">'[11]FORMA-SE2'!#REF!</definedName>
    <definedName name="d" localSheetId="15">#REF!</definedName>
    <definedName name="Datos" localSheetId="15">#REF!</definedName>
    <definedName name="Datos_12" localSheetId="15">#REF!</definedName>
    <definedName name="Datos_20" localSheetId="15">#REF!</definedName>
    <definedName name="Datos_21" localSheetId="15">#REF!</definedName>
    <definedName name="dATOS1" localSheetId="15">#REF!</definedName>
    <definedName name="dATOS1_12" localSheetId="15">#REF!</definedName>
    <definedName name="dATOS1_20" localSheetId="15">#REF!</definedName>
    <definedName name="dATOS1_21" localSheetId="15">#REF!</definedName>
    <definedName name="DATOS2" localSheetId="15">[103]Presupuesto!#REF!</definedName>
    <definedName name="DATOS3" localSheetId="15">[103]Presupuesto!#REF!</definedName>
    <definedName name="DATOS4" localSheetId="15">[103]Presupuesto!#REF!</definedName>
    <definedName name="DATS" localSheetId="15">#REF!</definedName>
    <definedName name="DATS_12" localSheetId="15">#REF!</definedName>
    <definedName name="DATS_20" localSheetId="15">#REF!</definedName>
    <definedName name="DATS_21" localSheetId="15">#REF!</definedName>
    <definedName name="DC_1" localSheetId="15">#REF!</definedName>
    <definedName name="DC_1T" localSheetId="15">#REF!</definedName>
    <definedName name="DC_2" localSheetId="15">#REF!</definedName>
    <definedName name="DC_2T" localSheetId="15">#REF!</definedName>
    <definedName name="DDD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epartamento" localSheetId="15">#REF!</definedName>
    <definedName name="DESCRIPCION" localSheetId="15">#REF!</definedName>
    <definedName name="Detalle" localSheetId="15">'[101]Hoja1'!$A$1:$M$62</definedName>
    <definedName name="dewsfe" localSheetId="15">'[9]#¡REF'!#REF!</definedName>
    <definedName name="df" localSheetId="15">#REF!</definedName>
    <definedName name="Diámetro_sin_cubierta____mm" localSheetId="15">#REF!</definedName>
    <definedName name="Disperso" localSheetId="15">#REF!</definedName>
    <definedName name="dp" localSheetId="15">#REF!</definedName>
    <definedName name="DS_2" localSheetId="15">#REF!</definedName>
    <definedName name="DS_3" localSheetId="15">#REF!</definedName>
    <definedName name="DSD" localSheetId="15">#REF!</definedName>
    <definedName name="DSVFD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 localSheetId="15">#REF!</definedName>
    <definedName name="DT_2" localSheetId="15">#REF!</definedName>
    <definedName name="E" localSheetId="15">'[4]REV3'!$D$6</definedName>
    <definedName name="E_1" localSheetId="15">#REF!</definedName>
    <definedName name="E_1_1" localSheetId="15">#REF!</definedName>
    <definedName name="E_1_1S" localSheetId="15">#REF!</definedName>
    <definedName name="E_1S" localSheetId="15">#REF!</definedName>
    <definedName name="E_2" localSheetId="15">#REF!</definedName>
    <definedName name="E_2_1" localSheetId="15">#REF!</definedName>
    <definedName name="E_2_1S" localSheetId="15">#REF!</definedName>
    <definedName name="E_2S" localSheetId="15">#REF!</definedName>
    <definedName name="E_3" localSheetId="15">#REF!</definedName>
    <definedName name="E_3_1" localSheetId="15">#REF!</definedName>
    <definedName name="E_3_1S" localSheetId="15">#REF!</definedName>
    <definedName name="E_3S" localSheetId="15">#REF!</definedName>
    <definedName name="E_4" localSheetId="15">#REF!</definedName>
    <definedName name="E_4_1" localSheetId="15">#REF!</definedName>
    <definedName name="E_4_1S" localSheetId="15">#REF!</definedName>
    <definedName name="E_4S" localSheetId="15">#REF!</definedName>
    <definedName name="E_5" localSheetId="15">#REF!</definedName>
    <definedName name="E_5_1" localSheetId="15">#REF!</definedName>
    <definedName name="E_5_1S" localSheetId="15">#REF!</definedName>
    <definedName name="E_5S" localSheetId="15">#REF!</definedName>
    <definedName name="E_6" localSheetId="15">#REF!</definedName>
    <definedName name="E_6_1" localSheetId="15">#REF!</definedName>
    <definedName name="E_6_1S" localSheetId="15">#REF!</definedName>
    <definedName name="E_6S" localSheetId="15">#REF!</definedName>
    <definedName name="E1_ACUM" localSheetId="15">#REF!</definedName>
    <definedName name="E1_COTA" localSheetId="15">#REF!</definedName>
    <definedName name="EDS" localSheetId="15">'[4]REV3'!$A$34</definedName>
    <definedName name="ELCENTRO" localSheetId="15">#REF!</definedName>
    <definedName name="ELECSURESTE" localSheetId="15">#REF!</definedName>
    <definedName name="ELECSURMEDIO" localSheetId="15">#REF!</definedName>
    <definedName name="ELECTROLIMA" localSheetId="15">#REF!</definedName>
    <definedName name="ELECTSUR" localSheetId="15">#REF!</definedName>
    <definedName name="ELEORIENTE" localSheetId="15">#REF!</definedName>
    <definedName name="Elim_cemen_I_p11" localSheetId="15">#REF!</definedName>
    <definedName name="Elim_cemen_I_p12" localSheetId="15">#REF!</definedName>
    <definedName name="Elim_cemen_II_p11" localSheetId="15">#REF!</definedName>
    <definedName name="Elim_cemen_II_p12" localSheetId="15">#REF!</definedName>
    <definedName name="Elim_I_p11" localSheetId="15">#REF!</definedName>
    <definedName name="Elim_I_p12" localSheetId="15">#REF!</definedName>
    <definedName name="Elim_I_pat1" localSheetId="15">#REF!</definedName>
    <definedName name="Elim_I_pat1c" localSheetId="15">#REF!</definedName>
    <definedName name="Elim_I_ri" localSheetId="15">#REF!</definedName>
    <definedName name="Elim_I_rv" localSheetId="15">#REF!</definedName>
    <definedName name="Elim_II_p11" localSheetId="15">#REF!</definedName>
    <definedName name="Elim_II_p12" localSheetId="15">#REF!</definedName>
    <definedName name="Elim_II_pat1" localSheetId="15">#REF!</definedName>
    <definedName name="Elim_II_pat1c" localSheetId="15">#REF!</definedName>
    <definedName name="Elim_II_ri" localSheetId="15">#REF!</definedName>
    <definedName name="Elim_II_rv" localSheetId="15">#REF!</definedName>
    <definedName name="Elim_III_p11" localSheetId="15">#REF!</definedName>
    <definedName name="Elim_III_p12" localSheetId="15">#REF!</definedName>
    <definedName name="Elim_III_pat1" localSheetId="15">#REF!</definedName>
    <definedName name="Elim_III_pat1c" localSheetId="15">#REF!</definedName>
    <definedName name="Elim_III_ri" localSheetId="15">#REF!</definedName>
    <definedName name="Elim_III_rv" localSheetId="15">#REF!</definedName>
    <definedName name="ELIMA" localSheetId="15">#REF!</definedName>
    <definedName name="elmer" localSheetId="15">'[29]#¡REF'!#REF!</definedName>
    <definedName name="ELMER1" localSheetId="15">#REF!</definedName>
    <definedName name="ELNORTE" localSheetId="15">#REF!</definedName>
    <definedName name="ELSUR" localSheetId="15">#REF!</definedName>
    <definedName name="ELSURESTE" localSheetId="15">#REF!</definedName>
    <definedName name="Equipo" localSheetId="15">#REF!</definedName>
    <definedName name="ERR_1" localSheetId="15">[115]CALCULO!#REF!</definedName>
    <definedName name="ewg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 localSheetId="15">#REF!</definedName>
    <definedName name="Exca_11cac" localSheetId="15">#REF!</definedName>
    <definedName name="Exca_12cac" localSheetId="15">#REF!</definedName>
    <definedName name="Exca_cemen_I_p11" localSheetId="15">#REF!</definedName>
    <definedName name="Exca_cemen_I_p12" localSheetId="15">#REF!</definedName>
    <definedName name="Exca_cemen_II_p11" localSheetId="15">#REF!</definedName>
    <definedName name="Exca_cemen_II_p12" localSheetId="15">#REF!</definedName>
    <definedName name="Exca_I_p11" localSheetId="15">#REF!</definedName>
    <definedName name="Exca_I_p12" localSheetId="15">#REF!</definedName>
    <definedName name="Exca_I_pat1" localSheetId="15">#REF!</definedName>
    <definedName name="Exca_I_pat1c" localSheetId="15">#REF!</definedName>
    <definedName name="Exca_I_ri" localSheetId="15">#REF!</definedName>
    <definedName name="Exca_I_rv" localSheetId="15">#REF!</definedName>
    <definedName name="Exca_II_p11" localSheetId="15">#REF!</definedName>
    <definedName name="Exca_II_p12" localSheetId="15">#REF!</definedName>
    <definedName name="Exca_II_pat1" localSheetId="15">#REF!</definedName>
    <definedName name="Exca_II_pat1c" localSheetId="15">#REF!</definedName>
    <definedName name="Exca_II_ri" localSheetId="15">#REF!</definedName>
    <definedName name="Exca_II_rv" localSheetId="15">#REF!</definedName>
    <definedName name="Exca_III_p11" localSheetId="15">#REF!</definedName>
    <definedName name="Exca_III_p12" localSheetId="15">#REF!</definedName>
    <definedName name="Exca_III_pat1" localSheetId="15">#REF!</definedName>
    <definedName name="Exca_III_pat1c" localSheetId="15">#REF!</definedName>
    <definedName name="Exca_III_ri" localSheetId="15">#REF!</definedName>
    <definedName name="Exca_III_rv" localSheetId="15">#REF!</definedName>
    <definedName name="Exca_pat_1" localSheetId="15">#REF!</definedName>
    <definedName name="Exca_pat_1C" localSheetId="15">#REF!</definedName>
    <definedName name="Exca_ret" localSheetId="15">#REF!</definedName>
    <definedName name="Exca_RI" localSheetId="15">#REF!</definedName>
    <definedName name="Exca_RV" localSheetId="15">#REF!</definedName>
    <definedName name="Excel_BuiltIn__FilterDatabase_1" localSheetId="15">'[83]Consun Energ_ _Anexo_5_2_5_'!$A$3:$U$30</definedName>
    <definedName name="Excel_BuiltIn__FilterDatabase_10" localSheetId="15">#REF!</definedName>
    <definedName name="Excel_BuiltIn__FilterDatabase_11" localSheetId="15">#REF!</definedName>
    <definedName name="Excel_BuiltIn__FilterDatabase_12" localSheetId="15">#REF!</definedName>
    <definedName name="Excel_BuiltIn__FilterDatabase_14" localSheetId="15">#REF!</definedName>
    <definedName name="Excel_BuiltIn__FilterDatabase_15" localSheetId="15">#REF!</definedName>
    <definedName name="Excel_BuiltIn__FilterDatabase_16" localSheetId="15">#REF!</definedName>
    <definedName name="Excel_BuiltIn__FilterDatabase_2" localSheetId="15">#REF!</definedName>
    <definedName name="Excel_BuiltIn__FilterDatabase_22" localSheetId="15">#REF!</definedName>
    <definedName name="Excel_BuiltIn__FilterDatabase_3" localSheetId="15">#REF!</definedName>
    <definedName name="Excel_BuiltIn__FilterDatabase_4" localSheetId="15">#REF!</definedName>
    <definedName name="Excel_BuiltIn__FilterDatabase_7" localSheetId="15">'[83]3_1'!$G$4:$G$115</definedName>
    <definedName name="Excel_BuiltIn__FilterDatabase_8" localSheetId="15">#REF!</definedName>
    <definedName name="Excel_BuiltIn_Database" localSheetId="15">#REF!</definedName>
    <definedName name="Excel_BuiltIn_Print_Area" localSheetId="15">'[117]CAP_120mm2'!$B$3:$H$58</definedName>
    <definedName name="Excel_BuiltIn_Print_Area_10" localSheetId="15">#REF!</definedName>
    <definedName name="Excel_BuiltIn_Print_Area_11" localSheetId="15">#REF!</definedName>
    <definedName name="Excel_BuiltIn_Print_Area_18" localSheetId="15">#REF!</definedName>
    <definedName name="Excel_BuiltIn_Print_Area_19" localSheetId="15">#REF!</definedName>
    <definedName name="Excel_BuiltIn_Print_Area_2" localSheetId="15">#REF!</definedName>
    <definedName name="Excel_BuiltIn_Print_Area_21" localSheetId="15">#REF!</definedName>
    <definedName name="Excel_BuiltIn_Print_Area_22" localSheetId="15">#REF!</definedName>
    <definedName name="Excel_BuiltIn_Print_Area_3" localSheetId="15">#REF!</definedName>
    <definedName name="Excel_BuiltIn_Print_Area_4" localSheetId="15">#REF!</definedName>
    <definedName name="Excel_BuiltIn_Print_Area_5" localSheetId="15">#REF!</definedName>
    <definedName name="Excel_BuiltIn_Print_Area_6" localSheetId="15">#REF!</definedName>
    <definedName name="Excel_BuiltIn_Print_Area_8" localSheetId="15">#REF!</definedName>
    <definedName name="Excel_BuiltIn_Print_Titles_10" localSheetId="15">#REF!</definedName>
    <definedName name="Excel_BuiltIn_Print_Titles_11" localSheetId="15">#REF!</definedName>
    <definedName name="Excel_BuiltIn_Print_Titles_2" localSheetId="15">#REF!</definedName>
    <definedName name="Excel_BuiltIn_Print_Titles_21" localSheetId="15">#REF!</definedName>
    <definedName name="Excel_BuiltIn_Print_Titles_22" localSheetId="15">#REF!</definedName>
    <definedName name="Excel_BuiltIn_Print_Titles_3" localSheetId="15">#REF!</definedName>
    <definedName name="Excel_BuiltIn_Print_Titles_4" localSheetId="15">#REF!</definedName>
    <definedName name="EXCV_RET" localSheetId="15">'[119]DATOS'!$I$8:$P$9</definedName>
    <definedName name="F.C." localSheetId="15">#REF!</definedName>
    <definedName name="F.P." localSheetId="15">#REF!</definedName>
    <definedName name="F_COND" localSheetId="15">'[119]DATOS'!$F$2</definedName>
    <definedName name="Fac_Desp_Costa_Sierra" localSheetId="15">#REF!</definedName>
    <definedName name="Fac_Desp_Selva" localSheetId="15">#REF!</definedName>
    <definedName name="Factor" localSheetId="15">#REF!</definedName>
    <definedName name="FACTORDECARGA" localSheetId="15">#REF!</definedName>
    <definedName name="fafdsa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carga" localSheetId="15">#REF!</definedName>
    <definedName name="Fecha" localSheetId="15">#REF!</definedName>
    <definedName name="FERR" localSheetId="15">'[99]CANT.UNITARIAS'!$F$7:$DA$106</definedName>
    <definedName name="FERRET1" localSheetId="15">#REF!</definedName>
    <definedName name="FF" localSheetId="15">#REF!</definedName>
    <definedName name="FFF" localSheetId="15">'[66]#¡REF'!#REF!</definedName>
    <definedName name="FJ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m" localSheetId="15">#REF!</definedName>
    <definedName name="fm_12" localSheetId="15">#REF!</definedName>
    <definedName name="fm_20" localSheetId="15">#REF!</definedName>
    <definedName name="fm_21" localSheetId="15">#REF!</definedName>
    <definedName name="Fperdidas" localSheetId="15">#REF!</definedName>
    <definedName name="FPET" localSheetId="15">#REF!</definedName>
    <definedName name="FPME" localSheetId="15">#REF!</definedName>
    <definedName name="fr" localSheetId="15">'[18]Datos'!$D$9</definedName>
    <definedName name="franja" localSheetId="15">#REF!</definedName>
    <definedName name="FS" localSheetId="15">#REF!</definedName>
    <definedName name="G" localSheetId="15">#REF!</definedName>
    <definedName name="GESPUEST" localSheetId="15">#REF!</definedName>
    <definedName name="GESPUEST_12" localSheetId="15">#REF!</definedName>
    <definedName name="GESPUEST_20" localSheetId="15">#REF!</definedName>
    <definedName name="GESPUEST_21" localSheetId="15">#REF!</definedName>
    <definedName name="gg" localSheetId="15">'[10]#¡REF'!#REF!</definedName>
    <definedName name="ggd" localSheetId="15">'[18]Datos'!$D$6</definedName>
    <definedName name="ggi" localSheetId="15">'[18]Datos'!$D$7</definedName>
    <definedName name="GGUU" localSheetId="15">'[50]#¡REF'!#REF!</definedName>
    <definedName name="GMB" localSheetId="15" hidden="1">#REF!</definedName>
    <definedName name="Grupo1" localSheetId="15">#REF!</definedName>
    <definedName name="Grupo1_12" localSheetId="15">#REF!</definedName>
    <definedName name="Grupo1_20" localSheetId="15">#REF!</definedName>
    <definedName name="Grupo1_21" localSheetId="15">#REF!</definedName>
    <definedName name="Grupo2" localSheetId="15">#REF!</definedName>
    <definedName name="GRUPO2_1" localSheetId="15">#REF!</definedName>
    <definedName name="Grupo2_12" localSheetId="15">#REF!</definedName>
    <definedName name="Grupo2_20" localSheetId="15">#REF!</definedName>
    <definedName name="Grupo2_21" localSheetId="15">#REF!</definedName>
    <definedName name="Grupo3" localSheetId="15">#REF!</definedName>
    <definedName name="Grupo3_12" localSheetId="15">#REF!</definedName>
    <definedName name="Grupo3_20" localSheetId="15">#REF!</definedName>
    <definedName name="Grupo3_21" localSheetId="15">#REF!</definedName>
    <definedName name="H" localSheetId="15">'[4]REV3'!$A$33</definedName>
    <definedName name="HH" localSheetId="15">#REF!</definedName>
    <definedName name="HH_12" localSheetId="15">#REF!</definedName>
    <definedName name="HH_20" localSheetId="15">#REF!</definedName>
    <definedName name="HH_21" localSheetId="15">#REF!</definedName>
    <definedName name="HHC" localSheetId="15">#REF!</definedName>
    <definedName name="HHME" localSheetId="15">#REF!</definedName>
    <definedName name="HHT" localSheetId="15">#REF!</definedName>
    <definedName name="HIDRANDINA" localSheetId="15">#REF!</definedName>
    <definedName name="Hoja_Val_Aranc" localSheetId="15">'[125]Aux. Disgregados'!$Z$46</definedName>
    <definedName name="hoja1" localSheetId="15">#REF!</definedName>
    <definedName name="hoja1_12" localSheetId="15">#REF!</definedName>
    <definedName name="hoja1_20" localSheetId="15">#REF!</definedName>
    <definedName name="hoja1_21" localSheetId="15">#REF!</definedName>
    <definedName name="IGV" localSheetId="15">'[128]Datos de Entrada'!$D$45</definedName>
    <definedName name="Imprimir_área_IM" localSheetId="15">#REF!</definedName>
    <definedName name="Inaccesibilidad" localSheetId="15">'[61]DATOS DE CAMPO'!$CK$29</definedName>
    <definedName name="InCD" localSheetId="15">'[130]DATOS'!$F$3</definedName>
    <definedName name="INDICE" localSheetId="15">#REF!</definedName>
    <definedName name="INDICEUNIFICADO" localSheetId="15">#REF!</definedName>
    <definedName name="invllt" localSheetId="15">'[131]DATOS TECNICOS SE SANTUARIO'!#REF!</definedName>
    <definedName name="invllt_12" localSheetId="15">'[133]DATOS TECNICOS SE SANTUARIO'!#REF!</definedName>
    <definedName name="invllt_20" localSheetId="15">'[131]DATOS TECNICOS SE SANTUARIO'!#REF!</definedName>
    <definedName name="ITAT" localSheetId="15">#REF!</definedName>
    <definedName name="ÍtemsCondicionados" localSheetId="15">'[136]Ratio Aproxsumaproducto'!$BU$1</definedName>
    <definedName name="ITMT" localSheetId="15">#REF!</definedName>
    <definedName name="JIMBE1" localSheetId="15">#REF!</definedName>
    <definedName name="JIMBE2" localSheetId="15">#REF!</definedName>
    <definedName name="jkashfjkds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oel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K" localSheetId="15">[115]CALCULO!#REF!</definedName>
    <definedName name="KKLKLÑKÑKÑ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 localSheetId="15">'[125]Aux. Disgregados'!$AB$46</definedName>
    <definedName name="KM" localSheetId="15">#REF!</definedName>
    <definedName name="levantamiento_topo_expediente_servid" localSheetId="15">'[125]Aux. Disgregados'!$P$46</definedName>
    <definedName name="listademodulos" localSheetId="15">#REF!</definedName>
    <definedName name="LISTADO" localSheetId="15">#REF!</definedName>
    <definedName name="ListaSuministros" localSheetId="15">'[139]SUMINISTRO RP'!#REF!</definedName>
    <definedName name="LKM" localSheetId="15">#REF!</definedName>
    <definedName name="LLL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 localSheetId="15">'[125]Aux. Disgregados'!$AA$46</definedName>
    <definedName name="LOCAL" localSheetId="15">[103]Presupuesto!#REF!</definedName>
    <definedName name="localidades" localSheetId="15">'[140]Aux. Disgregados'!$F$46</definedName>
    <definedName name="LP_ARMADOS" localSheetId="15">'[119]BD_LP'!$E$1:$DE$218</definedName>
    <definedName name="LP_RP" localSheetId="15">#REF!</definedName>
    <definedName name="LPRN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 localSheetId="15">#REF!</definedName>
    <definedName name="lsst2" localSheetId="15">#REF!</definedName>
    <definedName name="LUM_70" localSheetId="15">#REF!</definedName>
    <definedName name="M" localSheetId="15">'[140]Aux. Disgregados'!#REF!</definedName>
    <definedName name="Matriz" localSheetId="15">#REF!</definedName>
    <definedName name="MC" localSheetId="15">#REF!</definedName>
    <definedName name="MD" localSheetId="15">#REF!</definedName>
    <definedName name="meses" localSheetId="15">'[140]Aux. Disgregados'!#REF!</definedName>
    <definedName name="meses_EstudioIngeniería" localSheetId="15">'[125]Aux. Disgregados'!$I$46</definedName>
    <definedName name="meses_obra" localSheetId="15">'[125]Aux. Disgregados'!$E$46</definedName>
    <definedName name="MET" localSheetId="15">#REF!</definedName>
    <definedName name="METRADO" localSheetId="15">#REF!</definedName>
    <definedName name="Min" localSheetId="15">'[148]Analisis de la T.C. - 2.2'!$AB$6</definedName>
    <definedName name="MNP" localSheetId="15">'[2]#¡REF'!#REF!</definedName>
    <definedName name="Moneda" localSheetId="15">#REF!</definedName>
    <definedName name="monitoreo_inspec_EstudioIngeniería" localSheetId="15">'[125]Aux. Disgregados'!$L$46</definedName>
    <definedName name="MONOFASICO" localSheetId="15">#REF!</definedName>
    <definedName name="MONTAJE" localSheetId="15">#REF!</definedName>
    <definedName name="Monto" localSheetId="15">'[140]Aux. Disgregados'!$D$28</definedName>
    <definedName name="Murete" localSheetId="15">#REF!</definedName>
    <definedName name="MuyConcentrado" localSheetId="15">#REF!</definedName>
    <definedName name="MuyDisperso" localSheetId="15">#REF!</definedName>
    <definedName name="ncon" localSheetId="15">'[18]Datos'!$D$3</definedName>
    <definedName name="ncont" localSheetId="15">'[18]Datos'!$D$4</definedName>
    <definedName name="NHBG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oBT5" localSheetId="15">#REF!</definedName>
    <definedName name="Nombre_Proyecto" localSheetId="15">'[140]Aux. Disgregados'!$D$46</definedName>
    <definedName name="NOMBRE1" localSheetId="15">#REF!</definedName>
    <definedName name="NOMBRE2" localSheetId="15">#REF!</definedName>
    <definedName name="NOMBRE2_1" localSheetId="15">#REF!</definedName>
    <definedName name="NOMBRE3" localSheetId="15">#REF!</definedName>
    <definedName name="npro" localSheetId="15">'[18]Datos'!$D$2</definedName>
    <definedName name="OCIVIL" localSheetId="15">'[90]CIVIL'!$A$47:$BQ$150</definedName>
    <definedName name="ope" localSheetId="15">[156]Hoja4!#REF!</definedName>
    <definedName name="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A1_0" localSheetId="15">#REF!</definedName>
    <definedName name="PA1_0_M" localSheetId="15">#REF!</definedName>
    <definedName name="PA1_1N" localSheetId="15">#REF!</definedName>
    <definedName name="PA1_1N_M" localSheetId="15">#REF!</definedName>
    <definedName name="PA1_1NT" localSheetId="15">#REF!</definedName>
    <definedName name="PA1_1NT_M" localSheetId="15">#REF!</definedName>
    <definedName name="PA1_2" localSheetId="15">#REF!</definedName>
    <definedName name="PA1_2N" localSheetId="15">#REF!</definedName>
    <definedName name="PA1_3" localSheetId="15">#REF!</definedName>
    <definedName name="PA1_3N" localSheetId="15">#REF!</definedName>
    <definedName name="PA1_3NT" localSheetId="15">#REF!</definedName>
    <definedName name="PA2_0" localSheetId="15">#REF!</definedName>
    <definedName name="PA2_0_M" localSheetId="15">#REF!</definedName>
    <definedName name="PA2_1N" localSheetId="15">#REF!</definedName>
    <definedName name="PA2_1N_M" localSheetId="15">#REF!</definedName>
    <definedName name="PA2_1NT" localSheetId="15">#REF!</definedName>
    <definedName name="PA2_1NT_M" localSheetId="15">#REF!</definedName>
    <definedName name="PA2_2" localSheetId="15">#REF!</definedName>
    <definedName name="PA2_2N" localSheetId="15">#REF!</definedName>
    <definedName name="PA2_3" localSheetId="15">#REF!</definedName>
    <definedName name="PA2_3N" localSheetId="15">#REF!</definedName>
    <definedName name="PA2_3NT" localSheetId="15">#REF!</definedName>
    <definedName name="PA3_0" localSheetId="15">#REF!</definedName>
    <definedName name="PA3_0_M" localSheetId="15">#REF!</definedName>
    <definedName name="PA3_1N" localSheetId="15">#REF!</definedName>
    <definedName name="PA3_1N_M" localSheetId="15">#REF!</definedName>
    <definedName name="PA3_1NT" localSheetId="15">#REF!</definedName>
    <definedName name="PA3_1NT_M" localSheetId="15">#REF!</definedName>
    <definedName name="PA3_2" localSheetId="15">#REF!</definedName>
    <definedName name="PA3_2N" localSheetId="15">#REF!</definedName>
    <definedName name="PA3_3" localSheetId="15">#REF!</definedName>
    <definedName name="PA3_3N" localSheetId="15">#REF!</definedName>
    <definedName name="PA3_3NT" localSheetId="15">#REF!</definedName>
    <definedName name="paat_1" localSheetId="15">#REF!</definedName>
    <definedName name="PAAT_1_M" localSheetId="15">#REF!</definedName>
    <definedName name="Pararrayo" localSheetId="15">'[61]DATOS DE CAMPO'!#REF!</definedName>
    <definedName name="PARTIDA" localSheetId="15">#REF!</definedName>
    <definedName name="PAST_C" localSheetId="15">#REF!</definedName>
    <definedName name="PAST_C_BT" localSheetId="15">#REF!</definedName>
    <definedName name="PAST_C_MT" localSheetId="15">#REF!</definedName>
    <definedName name="PAST_M" localSheetId="15">#REF!</definedName>
    <definedName name="PAST_M_BT" localSheetId="15">#REF!</definedName>
    <definedName name="PAST_M_MT" localSheetId="15">#REF!</definedName>
    <definedName name="PAT" localSheetId="15">#REF!</definedName>
    <definedName name="PAT_1" localSheetId="15">#REF!</definedName>
    <definedName name="PAT_1_M" localSheetId="15">#REF!</definedName>
    <definedName name="PAT_2" localSheetId="15">#REF!</definedName>
    <definedName name="PAT_2_M" localSheetId="15">#REF!</definedName>
    <definedName name="PAT_2E" localSheetId="15">#REF!</definedName>
    <definedName name="PAT_2M" localSheetId="15">#REF!</definedName>
    <definedName name="pat_3" localSheetId="15">#REF!</definedName>
    <definedName name="PAT_3_M" localSheetId="15">#REF!</definedName>
    <definedName name="PAT_C" localSheetId="15">#REF!</definedName>
    <definedName name="PAT_M" localSheetId="15">#REF!</definedName>
    <definedName name="PB" localSheetId="15">#REF!</definedName>
    <definedName name="PB_2" localSheetId="15">#REF!</definedName>
    <definedName name="PB_25" localSheetId="15">'[83]ENTR_F'!$D$11:$BH$31</definedName>
    <definedName name="PB_3" localSheetId="15">#REF!</definedName>
    <definedName name="PB_7" localSheetId="15">'[83]3_1'!$C$7:$BG$33</definedName>
    <definedName name="PB_8" localSheetId="15">#REF!</definedName>
    <definedName name="PBCD" localSheetId="15">'[18]Datos'!$D$16</definedName>
    <definedName name="PBLP" localSheetId="15">'[18]Datos'!$D$12</definedName>
    <definedName name="PBRP" localSheetId="15">'[18]Datos'!$D$13</definedName>
    <definedName name="PBRS" localSheetId="15">'[18]Datos'!$D$15</definedName>
    <definedName name="PBSE" localSheetId="15">'[18]Datos'!$D$14</definedName>
    <definedName name="PCCD" localSheetId="15">'[18]Datos'!$D$23</definedName>
    <definedName name="PCLP" localSheetId="15">'[18]Datos'!$D$19</definedName>
    <definedName name="PCRP" localSheetId="15">'[18]Datos'!$D$20</definedName>
    <definedName name="PCRS" localSheetId="15">'[18]Datos'!$D$22</definedName>
    <definedName name="PCSE" localSheetId="15">'[18]Datos'!$D$21</definedName>
    <definedName name="PEL" localSheetId="15">#REF!</definedName>
    <definedName name="Peso" localSheetId="15">#REF!</definedName>
    <definedName name="PJE.RAMIREZ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 localSheetId="15">'[125]Aux. Disgregados'!$H$46</definedName>
    <definedName name="plazo_expediente_servid" localSheetId="15">'[125]Aux. Disgregados'!$O$46</definedName>
    <definedName name="PME" localSheetId="15">#REF!</definedName>
    <definedName name="PORCENTAJE_ROCA" localSheetId="15">'[119]DATOS'!$I$24:$J$38</definedName>
    <definedName name="PorcentajeCEdelTotalCargas" localSheetId="15">'[87]DATOS DE CAMPO'!#REF!</definedName>
    <definedName name="PORTALINEA" localSheetId="15">#REF!</definedName>
    <definedName name="PORTALINEA_12P" localSheetId="15">#REF!</definedName>
    <definedName name="PORTALINEA_8E" localSheetId="15">#REF!</definedName>
    <definedName name="POSTE" localSheetId="15">#REF!</definedName>
    <definedName name="POSTES" localSheetId="15">#REF!</definedName>
    <definedName name="Postes12mts40pies_en_SE1Ø2Ø" localSheetId="15">'[160]DATOS DE CAMPO'!#REF!</definedName>
    <definedName name="P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R3_0" localSheetId="15">#REF!</definedName>
    <definedName name="PR3_0_M" localSheetId="15">#REF!</definedName>
    <definedName name="PR3_1N" localSheetId="15">#REF!</definedName>
    <definedName name="PR3_1N_M" localSheetId="15">#REF!</definedName>
    <definedName name="PR3_1NT" localSheetId="15">#REF!</definedName>
    <definedName name="PR3_1NT_M" localSheetId="15">#REF!</definedName>
    <definedName name="PR3_2" localSheetId="15">#REF!</definedName>
    <definedName name="PR3_2N" localSheetId="15">#REF!</definedName>
    <definedName name="PR3_3" localSheetId="15">#REF!</definedName>
    <definedName name="PR3_3N" localSheetId="15">#REF!</definedName>
    <definedName name="PR3_3NT" localSheetId="15">#REF!</definedName>
    <definedName name="PRIMERA" localSheetId="15">#REF!</definedName>
    <definedName name="Print_Area_3" localSheetId="15">#REF!</definedName>
    <definedName name="Print_Area_MI" localSheetId="15">'[164]MALLA DE TIERRA'!$B$1:$E$49</definedName>
    <definedName name="PRINT_AREA_MI_20" localSheetId="15">'[117]CAP_120mm2'!$B$3:$H$58</definedName>
    <definedName name="PRINT_AREA_MI_5" localSheetId="15">#REF!</definedName>
    <definedName name="PRINT_AREA_MI_6" localSheetId="15">#REF!</definedName>
    <definedName name="PROCMAN2" localSheetId="15">'[131]PROC MANT LT 1'!#REF!</definedName>
    <definedName name="PROCMAN2_12" localSheetId="15">'[133]PROC MANT LT 1'!#REF!</definedName>
    <definedName name="PROCMAN2_20" localSheetId="15">'[131]PROC MANT LT 1'!#REF!</definedName>
    <definedName name="PROCMAN2_21" localSheetId="15">'[133]PROC MANT LT 1'!#REF!</definedName>
    <definedName name="PROG_E1" localSheetId="15">#REF!</definedName>
    <definedName name="Prom" localSheetId="15">'[148]Analisis de la T.C. - 2.2'!$AC$6</definedName>
    <definedName name="Proyecto" localSheetId="15">#REF!</definedName>
    <definedName name="PRV_3" localSheetId="15">#REF!</definedName>
    <definedName name="PS1_0" localSheetId="15">#REF!</definedName>
    <definedName name="PS1_0_M" localSheetId="15">#REF!</definedName>
    <definedName name="PS1_1N" localSheetId="15">#REF!</definedName>
    <definedName name="PS1_1N_M" localSheetId="15">#REF!</definedName>
    <definedName name="PS1_1N_T" localSheetId="15">#REF!</definedName>
    <definedName name="PS1_1NT" localSheetId="15">#REF!</definedName>
    <definedName name="PS1_1NT_M" localSheetId="15">#REF!</definedName>
    <definedName name="PS1_2" localSheetId="15">#REF!</definedName>
    <definedName name="PS1_2N" localSheetId="15">#REF!</definedName>
    <definedName name="PS1_3" localSheetId="15">#REF!</definedName>
    <definedName name="PS1_3N" localSheetId="15">#REF!</definedName>
    <definedName name="PS1_3NT" localSheetId="15">#REF!</definedName>
    <definedName name="PSEC_0" localSheetId="15">#REF!</definedName>
    <definedName name="PSEC_0_M" localSheetId="15">#REF!</definedName>
    <definedName name="PSEC_0P" localSheetId="15">#REF!</definedName>
    <definedName name="PSEC_0P_M" localSheetId="15">#REF!</definedName>
    <definedName name="PSEC_1N" localSheetId="15">#REF!</definedName>
    <definedName name="PSEC_1N_M" localSheetId="15">#REF!</definedName>
    <definedName name="PSEC_1NP" localSheetId="15">#REF!</definedName>
    <definedName name="PSEC_2" localSheetId="15">#REF!</definedName>
    <definedName name="PSEC_2N" localSheetId="15">#REF!</definedName>
    <definedName name="PSEC_2NP" localSheetId="15">#REF!</definedName>
    <definedName name="PSEC_2P" localSheetId="15">#REF!</definedName>
    <definedName name="PSEC_3" localSheetId="15">#REF!</definedName>
    <definedName name="PSEC_3N" localSheetId="15">#REF!</definedName>
    <definedName name="PSEC_3NP" localSheetId="15">#REF!</definedName>
    <definedName name="PSEC_3P" localSheetId="15">#REF!</definedName>
    <definedName name="PSER_0" localSheetId="15">#REF!</definedName>
    <definedName name="PSER_0_M" localSheetId="15">#REF!</definedName>
    <definedName name="PSER_0P" localSheetId="15">#REF!</definedName>
    <definedName name="PSER_0P_M" localSheetId="15">#REF!</definedName>
    <definedName name="PSV_2" localSheetId="15">#REF!</definedName>
    <definedName name="PSV_2N" localSheetId="15">#REF!</definedName>
    <definedName name="PSV_3" localSheetId="15">#REF!</definedName>
    <definedName name="PSV_3N" localSheetId="15">#REF!</definedName>
    <definedName name="PSVE_2" localSheetId="15">#REF!</definedName>
    <definedName name="PSVE_3" localSheetId="15">#REF!</definedName>
    <definedName name="PT" localSheetId="15">#REF!</definedName>
    <definedName name="PTH_2" localSheetId="15">#REF!</definedName>
    <definedName name="PTH_2N" localSheetId="15">#REF!</definedName>
    <definedName name="PTH_3" localSheetId="15">#REF!</definedName>
    <definedName name="PTH_3N" localSheetId="15">#REF!</definedName>
    <definedName name="PTH_3NT" localSheetId="15">#REF!</definedName>
    <definedName name="PTV_0" localSheetId="15">#REF!</definedName>
    <definedName name="PTV_0_M" localSheetId="15">#REF!</definedName>
    <definedName name="PTV_1N" localSheetId="15">#REF!</definedName>
    <definedName name="PTV_1N_M" localSheetId="15">#REF!</definedName>
    <definedName name="PTV_1NT" localSheetId="15">#REF!</definedName>
    <definedName name="PTV_1NT_M" localSheetId="15">#REF!</definedName>
    <definedName name="PTV_2" localSheetId="15">#REF!</definedName>
    <definedName name="PTV_2N" localSheetId="15">#REF!</definedName>
    <definedName name="PTV_3" localSheetId="15">#REF!</definedName>
    <definedName name="PTV_3N" localSheetId="15">#REF!</definedName>
    <definedName name="PTV_3NT" localSheetId="15">#REF!</definedName>
    <definedName name="Q" localSheetId="15">'[58]1'!#REF!</definedName>
    <definedName name="QQQ" localSheetId="15">'[66]#¡REF'!#REF!</definedName>
    <definedName name="QQQQ" localSheetId="15">#REF!</definedName>
    <definedName name="QQQQQQQQQQQQQQQQ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W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 localSheetId="15">'[87]DATOS DE CAMPO'!#REF!</definedName>
    <definedName name="Ramal1" localSheetId="15">#REF!</definedName>
    <definedName name="Ramal1_12" localSheetId="15">#REF!</definedName>
    <definedName name="Ramal1_20" localSheetId="15">#REF!</definedName>
    <definedName name="Ramal1_21" localSheetId="15">#REF!</definedName>
    <definedName name="Ramal2" localSheetId="15">#REF!</definedName>
    <definedName name="RAMAL2_1" localSheetId="15">#REF!</definedName>
    <definedName name="Ramal2_12" localSheetId="15">#REF!</definedName>
    <definedName name="Ramal2_20" localSheetId="15">#REF!</definedName>
    <definedName name="Ramal2_21" localSheetId="15">#REF!</definedName>
    <definedName name="Ramal3" localSheetId="15">#REF!</definedName>
    <definedName name="Ramal3_12" localSheetId="15">#REF!</definedName>
    <definedName name="Ramal3_20" localSheetId="15">#REF!</definedName>
    <definedName name="Ramal3_21" localSheetId="15">#REF!</definedName>
    <definedName name="Region" localSheetId="15">#REF!</definedName>
    <definedName name="Rell_11cac" localSheetId="15">#REF!</definedName>
    <definedName name="Rell_12cac" localSheetId="15">#REF!</definedName>
    <definedName name="Rell_cemen_I_p11" localSheetId="15">#REF!</definedName>
    <definedName name="Rell_cemen_I_p12" localSheetId="15">#REF!</definedName>
    <definedName name="Rell_cemen_II_p11" localSheetId="15">#REF!</definedName>
    <definedName name="Rell_cemen_II_p12" localSheetId="15">#REF!</definedName>
    <definedName name="Rell_cemen_III_p11" localSheetId="15">#REF!</definedName>
    <definedName name="Rell_cemen_III_p12" localSheetId="15">#REF!</definedName>
    <definedName name="Rell_I_p11" localSheetId="15">#REF!</definedName>
    <definedName name="Rell_I_p12" localSheetId="15">#REF!</definedName>
    <definedName name="Rell_I_pat1" localSheetId="15">#REF!</definedName>
    <definedName name="Rell_I_pat1c" localSheetId="15">#REF!</definedName>
    <definedName name="Rell_I_ri" localSheetId="15">#REF!</definedName>
    <definedName name="Rell_I_rv" localSheetId="15">#REF!</definedName>
    <definedName name="Rell_II_p11" localSheetId="15">#REF!</definedName>
    <definedName name="Rell_II_p12" localSheetId="15">#REF!</definedName>
    <definedName name="Rell_II_pat1" localSheetId="15">#REF!</definedName>
    <definedName name="Rell_II_pat1c" localSheetId="15">#REF!</definedName>
    <definedName name="Rell_II_ri" localSheetId="15">#REF!</definedName>
    <definedName name="Rell_II_rv" localSheetId="15">#REF!</definedName>
    <definedName name="Rell_III_p11" localSheetId="15">#REF!</definedName>
    <definedName name="Rell_III_p12" localSheetId="15">#REF!</definedName>
    <definedName name="Rell_III_pat1" localSheetId="15">#REF!</definedName>
    <definedName name="Rell_III_pat1c" localSheetId="15">#REF!</definedName>
    <definedName name="Rell_III_ri" localSheetId="15">#REF!</definedName>
    <definedName name="Rell_III_rv" localSheetId="15">#REF!</definedName>
    <definedName name="Rell_ret" localSheetId="15">#REF!</definedName>
    <definedName name="RES" localSheetId="15">'[10]#¡REF'!#REF!</definedName>
    <definedName name="RETENIDA_12P" localSheetId="15">#REF!</definedName>
    <definedName name="RETENIDA_8E" localSheetId="15">#REF!</definedName>
    <definedName name="REVISAR" localSheetId="15">#REF!</definedName>
    <definedName name="REVISAR1" localSheetId="15">#REF!</definedName>
    <definedName name="RI" localSheetId="15">#REF!</definedName>
    <definedName name="RI_A" localSheetId="15">#REF!</definedName>
    <definedName name="RI_S" localSheetId="15">#REF!</definedName>
    <definedName name="RRR" localSheetId="15">'[58]1'!#REF!</definedName>
    <definedName name="RRRRRRRRRRRRRRRR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SSUMEN" localSheetId="15">'[10]#¡REF'!#REF!</definedName>
    <definedName name="RV" localSheetId="15">#REF!</definedName>
    <definedName name="RV_A" localSheetId="15">#REF!</definedName>
    <definedName name="RV_S" localSheetId="15">#REF!</definedName>
    <definedName name="s" localSheetId="15">'[4]REV3'!$D$3</definedName>
    <definedName name="sad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BM" localSheetId="15">#REF!</definedName>
    <definedName name="SBM_1" localSheetId="15">#REF!</definedName>
    <definedName name="SBM_1P" localSheetId="15">#REF!</definedName>
    <definedName name="SBM_2" localSheetId="15">#REF!</definedName>
    <definedName name="SBM_2P" localSheetId="15">#REF!</definedName>
    <definedName name="sdfsafsa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DSD" localSheetId="15">#REF!</definedName>
    <definedName name="se_220_60_1" localSheetId="15">[175]SE_Piura_Oeste!#REF!</definedName>
    <definedName name="se_r1" localSheetId="15">#REF!</definedName>
    <definedName name="se_r2" localSheetId="15">#REF!</definedName>
    <definedName name="se_r3" localSheetId="15">#REF!</definedName>
    <definedName name="se_r4" localSheetId="15">#REF!</definedName>
    <definedName name="se_r5" localSheetId="15">#REF!</definedName>
    <definedName name="se_r6" localSheetId="15">#REF!</definedName>
    <definedName name="SE_SICN_1" localSheetId="15">#REF!</definedName>
    <definedName name="SE_SICN_2" localSheetId="15">#REF!</definedName>
    <definedName name="se1_1" localSheetId="15">[175]SE_Piura_Oeste!#REF!</definedName>
    <definedName name="se1_2" localSheetId="15">[175]SE_Piura_Oeste!#REF!</definedName>
    <definedName name="se1_3" localSheetId="15">[175]SE_Piura_Oeste!#REF!</definedName>
    <definedName name="se1_4" localSheetId="15">[175]SE_Piura_Oeste!#REF!</definedName>
    <definedName name="SEAL" localSheetId="15">#REF!</definedName>
    <definedName name="SeccionadorCutOut" localSheetId="15">'[61]DATOS DE CAMPO'!#REF!</definedName>
    <definedName name="SEGUNDA" localSheetId="15">#REF!</definedName>
    <definedName name="SEN" localSheetId="15">#REF!</definedName>
    <definedName name="sf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MM_1" localSheetId="15">#REF!</definedName>
    <definedName name="SMM_1N" localSheetId="15">#REF!</definedName>
    <definedName name="SMM_1P" localSheetId="15">#REF!</definedName>
    <definedName name="SMM_2" localSheetId="15">#REF!</definedName>
    <definedName name="SMM_2N" localSheetId="15">#REF!</definedName>
    <definedName name="SMM_2P" localSheetId="15">#REF!</definedName>
    <definedName name="Sol" localSheetId="15">#REF!</definedName>
    <definedName name="SOL_1" localSheetId="15">[115]CALCULO!#REF!</definedName>
    <definedName name="ss" localSheetId="15" hidden="1">{"vista 1",#N/A,FALSE,"CMP";"vista 2",#N/A,FALSE,"CMP"}</definedName>
    <definedName name="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localSheetId="15" hidden="1">{"vista 1",#N/A,FALSE,"CMP";"vista 2",#N/A,FALSE,"CMP"}</definedName>
    <definedName name="ssssssss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 localSheetId="15">#REF!</definedName>
    <definedName name="STEEL" localSheetId="15">'[95]Fundacion'!$J$23:$Q$30</definedName>
    <definedName name="SUM_DEP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p_preinversion" localSheetId="15">'[140]Aux. Disgregados'!$D$30</definedName>
    <definedName name="T" localSheetId="15">'[29]#¡REF'!#REF!</definedName>
    <definedName name="Tasa" localSheetId="15">#REF!</definedName>
    <definedName name="TENSION" localSheetId="15">#REF!</definedName>
    <definedName name="TERCERA" localSheetId="15">#REF!</definedName>
    <definedName name="Topo_Loc_EstudioIngeniería" localSheetId="15">'[125]Aux. Disgregados'!$K$46</definedName>
    <definedName name="Topo_LP_EstudioIngeniería" localSheetId="15">'[125]Aux. Disgregados'!$J$46</definedName>
    <definedName name="TORRE" localSheetId="15">'[95]cantidades'!$A$9:$BU$335</definedName>
    <definedName name="trafo_1" localSheetId="15">#REF!</definedName>
    <definedName name="trafo_2" localSheetId="15">#REF!</definedName>
    <definedName name="trafo_3" localSheetId="15">#REF!</definedName>
    <definedName name="TRIFASICO" localSheetId="15">#REF!</definedName>
    <definedName name="TROT" localSheetId="15">'[4]REV3'!$D$5</definedName>
    <definedName name="TS_0" localSheetId="15">#REF!</definedName>
    <definedName name="TS_2" localSheetId="15">#REF!</definedName>
    <definedName name="TS_3" localSheetId="15">#REF!</definedName>
    <definedName name="TT" localSheetId="15">#REF!</definedName>
    <definedName name="UND." localSheetId="15">#REF!</definedName>
    <definedName name="Usuarios" localSheetId="15">'[185]Datos de Entrada'!$D$13</definedName>
    <definedName name="uti" localSheetId="15">'[18]Datos'!$D$8</definedName>
    <definedName name="V" localSheetId="15">#REF!</definedName>
    <definedName name="valaño" localSheetId="15">#REF!</definedName>
    <definedName name="valmes" localSheetId="15">#REF!</definedName>
    <definedName name="VALNUM" localSheetId="15">#REF!</definedName>
    <definedName name="VALNUM2" localSheetId="15">#REF!</definedName>
    <definedName name="Variables" localSheetId="15">#REF!</definedName>
    <definedName name="Variables_12" localSheetId="15">#REF!</definedName>
    <definedName name="Variables_20" localSheetId="15">#REF!</definedName>
    <definedName name="Variables_21" localSheetId="15">#REF!</definedName>
    <definedName name="variables1" localSheetId="15">#REF!</definedName>
    <definedName name="VBCD" localSheetId="15">#REF!</definedName>
    <definedName name="VBLP" localSheetId="15">#REF!</definedName>
    <definedName name="VBRP" localSheetId="15">#REF!</definedName>
    <definedName name="VBRS" localSheetId="15">#REF!</definedName>
    <definedName name="VBSE" localSheetId="15">#REF!</definedName>
    <definedName name="VERTICE2" localSheetId="15">#REF!</definedName>
    <definedName name="VERTICE2_NUEVO" localSheetId="15">#REF!</definedName>
    <definedName name="VIENTO" localSheetId="15">'[4]REV3'!$A$14</definedName>
    <definedName name="VIENTOS" localSheetId="15">'[4]DATOS'!$H$3:$K$5</definedName>
    <definedName name="VOL" localSheetId="15">#REF!</definedName>
    <definedName name="VOLT" localSheetId="15">#REF!</definedName>
    <definedName name="VOLUMENES1" localSheetId="15">#REF!</definedName>
    <definedName name="VP" localSheetId="15">#REF!</definedName>
    <definedName name="VP_12" localSheetId="15">[82]Base!#REF!</definedName>
    <definedName name="VP_2" localSheetId="15">#REF!</definedName>
    <definedName name="VP_20" localSheetId="15">#REF!</definedName>
    <definedName name="VP_21" localSheetId="15">[82]Base!#REF!</definedName>
    <definedName name="VP_25" localSheetId="15">[83]ENTR_F!#REF!</definedName>
    <definedName name="VP_3" localSheetId="15">#REF!</definedName>
    <definedName name="VP_4" localSheetId="15">'[85]Identificación Cargas _Anexo 4_'!#REF!</definedName>
    <definedName name="VP_7" localSheetId="15">'[83]3_1'!#REF!</definedName>
    <definedName name="VP_8" localSheetId="15">#REF!</definedName>
    <definedName name="vu111_3" localSheetId="15">#REF!</definedName>
    <definedName name="VV_ACUM" localSheetId="15">#REF!</definedName>
    <definedName name="VV_COTA" localSheetId="15">#REF!</definedName>
    <definedName name="WAL" localSheetId="15">'[66]#¡REF'!#REF!</definedName>
    <definedName name="WALTER" localSheetId="15">'[66]#¡REF'!#REF!</definedName>
    <definedName name="WC" localSheetId="15">'[4]REV3'!$D$7</definedName>
    <definedName name="wrn.Esquema._.Unifilar._.de._.CMP." localSheetId="15" hidden="1">{"vista 1",#N/A,FALSE,"CMP";"vista 2",#N/A,FALSE,"CMP"}</definedName>
    <definedName name="wrn.INCASA." localSheetId="15" hidden="1">{#N/A,#N/A,FALSE,"Inca"}</definedName>
    <definedName name="wrn.precios.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Tarifas." localSheetId="15" hidden="1">{"vista1",#N/A,FALSE,"Tarifas_Teoricas_May_97";"vista2",#N/A,FALSE,"Tarifas_Teoricas_May_97";"vista1",#N/A,FALSE,"Tarifas_Barra_May_97";"vista2",#N/A,FALSE,"Tarifas_Barra_May_97"}</definedName>
    <definedName name="wrn.Todo." localSheetId="1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 localSheetId="15">#REF!</definedName>
    <definedName name="X_1" localSheetId="15">#REF!</definedName>
    <definedName name="X_2" localSheetId="15">#REF!</definedName>
    <definedName name="X_3" localSheetId="15">#REF!</definedName>
    <definedName name="XXX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localSheetId="15" hidden="1">{"vista 1",#N/A,FALSE,"CMP";"vista 2",#N/A,FALSE,"CMP"}</definedName>
    <definedName name="xxxxx" localSheetId="1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Y_C" localSheetId="15">#REF!</definedName>
    <definedName name="Y_D" localSheetId="15">#REF!</definedName>
    <definedName name="Y_MC" localSheetId="15">#REF!</definedName>
    <definedName name="Y_MD" localSheetId="15">#REF!</definedName>
    <definedName name="yy" localSheetId="15" hidden="1">{"vista 1",#N/A,FALSE,"CMP";"vista 2",#N/A,FALSE,"CMP"}</definedName>
    <definedName name="yyyyyy" localSheetId="1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15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A$287:$IV$287,[174]PRESUPUESTO!$A$292:$IV$294</definedName>
    <definedName name="Z_6104898C_BDC8_4F17_AC01_8428510C4C82_.wvu.Cols" localSheetId="15" hidden="1">#REF!</definedName>
    <definedName name="Z_6104898C_BDC8_4F17_AC01_8428510C4C82_.wvu.PrintArea" localSheetId="15" hidden="1">#REF!</definedName>
    <definedName name="Z_FDB5D37C_9189_4256_A379_09958CE024B4_.wvu.PrintArea" localSheetId="15" hidden="1">'FP  SFVS'!$A$1:$K$35</definedName>
    <definedName name="\A">'[1]A'!$D$9:$D$53</definedName>
    <definedName name="\p">#REF!</definedName>
    <definedName name="_">'[2]#¡REF'!#REF!</definedName>
    <definedName name="__?EL">'[3]#¡REF'!#REF!</definedName>
    <definedName name="__?EL_1">'[3]#¡REF'!#REF!</definedName>
    <definedName name="__?ELCEN">'[3]#¡REF'!#REF!</definedName>
    <definedName name="__?ELCEN_1">'[3]#¡REF'!#REF!</definedName>
    <definedName name="__?ELECSURE">'[3]#¡REF'!#REF!</definedName>
    <definedName name="__?ELECSURE_1">'[3]#¡REF'!#REF!</definedName>
    <definedName name="__?ELECSURME">'[3]#¡REF'!#REF!</definedName>
    <definedName name="__?ELECSURME_1">'[3]#¡REF'!#REF!</definedName>
    <definedName name="__?ELECT">'[3]#¡REF'!#REF!</definedName>
    <definedName name="__?ELECT_1">'[3]#¡REF'!#REF!</definedName>
    <definedName name="__?ELECTROL">'[3]#¡REF'!#REF!</definedName>
    <definedName name="__?ELECTROL_1">'[3]#¡REF'!#REF!</definedName>
    <definedName name="__?ELEORIE">'[3]#¡REF'!#REF!</definedName>
    <definedName name="__?ELEORIE_1">'[3]#¡REF'!#REF!</definedName>
    <definedName name="__?ELNO">'[3]#¡REF'!#REF!</definedName>
    <definedName name="__?ELNO_1">'[3]#¡REF'!#REF!</definedName>
    <definedName name="__?ELSURE">'[3]#¡REF'!#REF!</definedName>
    <definedName name="__?ELSURE_1">'[3]#¡REF'!#REF!</definedName>
    <definedName name="__?HIDRAND">'[3]#¡REF'!#REF!</definedName>
    <definedName name="__?HIDRAND_1">'[3]#¡REF'!#REF!</definedName>
    <definedName name="__?S">'[3]#¡REF'!#REF!</definedName>
    <definedName name="__?S_1">'[3]#¡REF'!#REF!</definedName>
    <definedName name="______________REV3">'[4]DATOS'!$A$3:$E$22</definedName>
    <definedName name="______________SOL1">#REF!</definedName>
    <definedName name="_____________REV3">'[4]DATOS'!$A$3:$E$22</definedName>
    <definedName name="_____________SOL1">#REF!</definedName>
    <definedName name="____________PPA1">#REF!</definedName>
    <definedName name="____________REV3">'[4]DATOS'!$A$3:$E$22</definedName>
    <definedName name="____________Rp12">'[5]Datos'!$G$17</definedName>
    <definedName name="____________Sec13">'[5]Datos'!$G$12</definedName>
    <definedName name="____________Sec77">'[5]Datos'!$G$8</definedName>
    <definedName name="____________SOL1">#REF!</definedName>
    <definedName name="___________Pbs1">'[5]Datos'!$E$6</definedName>
    <definedName name="___________PPA1">#REF!</definedName>
    <definedName name="___________REV3">'[4]DATOS'!$A$3:$E$22</definedName>
    <definedName name="___________Rp12">'[5]Datos'!$G$17</definedName>
    <definedName name="___________Sec13">'[5]Datos'!$G$12</definedName>
    <definedName name="___________Sec77">'[5]Datos'!$G$8</definedName>
    <definedName name="___________SOL1">#REF!</definedName>
    <definedName name="__________HED2">#REF!</definedName>
    <definedName name="__________Pbs1">'[5]Datos'!$E$6</definedName>
    <definedName name="__________PPA1">#REF!</definedName>
    <definedName name="__________REV3">'[6]DATOS'!$A$3:$E$22</definedName>
    <definedName name="__________Rp12">'[5]Datos'!$G$17</definedName>
    <definedName name="__________Sec01">'[5]Datos'!$G$4</definedName>
    <definedName name="__________sec02">'[7]Datos'!$D$27</definedName>
    <definedName name="__________sec03">'[8]Datos'!$D$28</definedName>
    <definedName name="__________sec04">'[7]Datos'!$D$29</definedName>
    <definedName name="__________sec05">'[7]Datos'!$D$30</definedName>
    <definedName name="__________Sec13">'[5]Datos'!$G$12</definedName>
    <definedName name="__________Sec77">'[5]Datos'!$G$8</definedName>
    <definedName name="__________SOL1">#REF!</definedName>
    <definedName name="_________HED2">#REF!</definedName>
    <definedName name="_________Pbs1">'[5]Datos'!$E$6</definedName>
    <definedName name="_________PPA1">#REF!</definedName>
    <definedName name="_________REV3">'[6]DATOS'!$A$3:$E$22</definedName>
    <definedName name="_________Rp12">'[5]Datos'!$G$17</definedName>
    <definedName name="_________Sec01">'[5]Datos'!$G$4</definedName>
    <definedName name="_________sec02">'[7]Datos'!$D$27</definedName>
    <definedName name="_________sec03">'[8]Datos'!$D$28</definedName>
    <definedName name="_________sec04">'[7]Datos'!$D$29</definedName>
    <definedName name="_________sec05">'[7]Datos'!$D$30</definedName>
    <definedName name="_________Sec13">'[5]Datos'!$G$12</definedName>
    <definedName name="_________Sec77">'[5]Datos'!$G$8</definedName>
    <definedName name="_________SOL1">#REF!</definedName>
    <definedName name="________HED2">#REF!</definedName>
    <definedName name="________PPA1">#REF!</definedName>
    <definedName name="________REV3">'[6]DATOS'!$A$3:$E$22</definedName>
    <definedName name="________Rp12">'[5]Datos'!$G$17</definedName>
    <definedName name="________Sec01">'[5]Datos'!$G$4</definedName>
    <definedName name="________sec02">'[7]Datos'!$D$27</definedName>
    <definedName name="________sec03">'[8]Datos'!$D$28</definedName>
    <definedName name="________sec04">'[7]Datos'!$D$29</definedName>
    <definedName name="________sec05">'[7]Datos'!$D$30</definedName>
    <definedName name="________Sec13">'[5]Datos'!$G$12</definedName>
    <definedName name="________Sec77">'[5]Datos'!$G$8</definedName>
    <definedName name="________SOL1">#REF!</definedName>
    <definedName name="_______gg1">'[9]#¡REF'!#REF!</definedName>
    <definedName name="_______HED2">#REF!</definedName>
    <definedName name="_______MET1">#REF!</definedName>
    <definedName name="_______MET2">#REF!</definedName>
    <definedName name="_______Pbs1">'[5]Datos'!$E$6</definedName>
    <definedName name="_______PPA1">#REF!</definedName>
    <definedName name="_______REV3">'[6]DATOS'!$A$3:$E$22</definedName>
    <definedName name="_______Rp12">'[5]Datos'!$G$17</definedName>
    <definedName name="_______Sec01">'[5]Datos'!$G$4</definedName>
    <definedName name="_______sec02">'[7]Datos'!$D$27</definedName>
    <definedName name="_______sec03">'[8]Datos'!$D$28</definedName>
    <definedName name="_______sec04">'[7]Datos'!$D$29</definedName>
    <definedName name="_______sec05">'[7]Datos'!$D$30</definedName>
    <definedName name="_______Sec13">'[5]Datos'!$G$12</definedName>
    <definedName name="_______Sec77">'[5]Datos'!$G$8</definedName>
    <definedName name="_______SOL1">#REF!</definedName>
    <definedName name="______gg1">'[10]#¡REF'!#REF!</definedName>
    <definedName name="______HED2">#REF!</definedName>
    <definedName name="______LM3">'[11]FORMA-LM3'!$B$1:$N$48</definedName>
    <definedName name="______LS1">'[11]FORMA-LS1-LS2'!$A$1:$P$83</definedName>
    <definedName name="______LS2">'[11]FORMA-LS1-LS2'!$A$86:$P$168</definedName>
    <definedName name="______LS3">'[11]FORMA-LS3'!$A$1:$M$53</definedName>
    <definedName name="______MET1">#REF!</definedName>
    <definedName name="______MET2">#REF!</definedName>
    <definedName name="______Pbs1">'[5]Datos'!$E$6</definedName>
    <definedName name="______PPA1">#REF!</definedName>
    <definedName name="______RE1">'[11]FORMA- RE1'!$A$3:$H$52</definedName>
    <definedName name="______REV3">'[6]DATOS'!$A$3:$E$22</definedName>
    <definedName name="______RL1">'[11]FORMA-LM3'!$B$1:$L$46</definedName>
    <definedName name="______Rp12">'[5]Datos'!$G$17</definedName>
    <definedName name="______SE2">'[11]FORMA-SE2'!$M$5</definedName>
    <definedName name="______Sec01">'[5]Datos'!$G$4</definedName>
    <definedName name="______sec02">'[7]Datos'!$D$27</definedName>
    <definedName name="______sec03">'[8]Datos'!$D$28</definedName>
    <definedName name="______sec04">'[7]Datos'!$D$29</definedName>
    <definedName name="______sec05">'[7]Datos'!$D$30</definedName>
    <definedName name="______Sec13">'[5]Datos'!$G$12</definedName>
    <definedName name="______Sec77">'[5]Datos'!$G$8</definedName>
    <definedName name="______SOL1">#REF!</definedName>
    <definedName name="______vu111">#REF!</definedName>
    <definedName name="_____1__123Graph_FCURRENT" hidden="1">[12]FlujoTJ!#REF!</definedName>
    <definedName name="_____A99000">[13]RS!#REF!</definedName>
    <definedName name="_____apu0201">#REF!</definedName>
    <definedName name="_____apu0202">#REF!</definedName>
    <definedName name="_____apu0203">#REF!</definedName>
    <definedName name="_____apu02033">#REF!</definedName>
    <definedName name="_____apu0301">#REF!</definedName>
    <definedName name="_____apu0302">#REF!</definedName>
    <definedName name="_____apu0303">#REF!</definedName>
    <definedName name="_____apu0304">#REF!</definedName>
    <definedName name="_____apu0305">#REF!</definedName>
    <definedName name="_____apu0401">#REF!</definedName>
    <definedName name="_____apu0501">#REF!</definedName>
    <definedName name="_____apu0502">#REF!</definedName>
    <definedName name="_____apu0503">#REF!</definedName>
    <definedName name="_____apu0504">#REF!</definedName>
    <definedName name="_____apu0505">#REF!</definedName>
    <definedName name="_____apu0506">#REF!</definedName>
    <definedName name="_____apu0507">#REF!</definedName>
    <definedName name="_____apu0508">#REF!</definedName>
    <definedName name="_____apu0601">#REF!</definedName>
    <definedName name="_____CON1">#REF!</definedName>
    <definedName name="_____CON3">#REF!</definedName>
    <definedName name="_____gg1">'[14]#¡REF'!#REF!</definedName>
    <definedName name="_____HED2">#REF!</definedName>
    <definedName name="_____LM3">'[11]FORMA-LM3'!$B$1:$N$48</definedName>
    <definedName name="_____LS1">'[11]FORMA-LS1-LS2'!$A$1:$P$83</definedName>
    <definedName name="_____LS2">'[11]FORMA-LS1-LS2'!$A$86:$P$168</definedName>
    <definedName name="_____LS3">'[11]FORMA-LS3'!$A$1:$M$53</definedName>
    <definedName name="_____MET1">#REF!</definedName>
    <definedName name="_____MET2">#REF!</definedName>
    <definedName name="_____Pbs1">'[5]Datos'!$E$6</definedName>
    <definedName name="_____PPA1">#REF!</definedName>
    <definedName name="_____PPB2">#REF!</definedName>
    <definedName name="_____PPC3">#REF!</definedName>
    <definedName name="_____PPD4">#REF!</definedName>
    <definedName name="_____PPE5">#REF!</definedName>
    <definedName name="_____PPF6">#REF!</definedName>
    <definedName name="_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_RE1">'[11]FORMA- RE1'!$A$3:$H$52</definedName>
    <definedName name="_____RES1">#REF!</definedName>
    <definedName name="_____RES2">#REF!</definedName>
    <definedName name="_____RES3">#REF!</definedName>
    <definedName name="_____RES4">#REF!</definedName>
    <definedName name="_____REV3">'[15]DATOS'!$A$3:$E$22</definedName>
    <definedName name="_____RL1">'[11]FORMA-LM3'!$B$1:$L$46</definedName>
    <definedName name="_____Rp12">'[5]Datos'!$G$17</definedName>
    <definedName name="_____SE2">'[11]FORMA-SE2'!$M$5</definedName>
    <definedName name="_____Sec01">'[5]Datos'!$G$4</definedName>
    <definedName name="_____sec02">'[16]Datos'!$D$27</definedName>
    <definedName name="_____sec03">'[8]Datos'!$D$28</definedName>
    <definedName name="_____sec04">'[16]Datos'!$D$29</definedName>
    <definedName name="_____sec05">'[16]Datos'!$D$30</definedName>
    <definedName name="_____Sec13">'[5]Datos'!$G$12</definedName>
    <definedName name="_____Sec77">'[5]Datos'!$G$8</definedName>
    <definedName name="_____SOL1">#REF!</definedName>
    <definedName name="_____SOL2">#REF!</definedName>
    <definedName name="_____SOL3">#REF!</definedName>
    <definedName name="_____SOL4">#REF!</definedName>
    <definedName name="_____UI1577">#REF!</definedName>
    <definedName name="_____vu111">#REF!</definedName>
    <definedName name="____1__123Graph_FCURRENT" hidden="1">[12]FlujoTJ!#REF!</definedName>
    <definedName name="____A99000">[17]RS!#REF!</definedName>
    <definedName name="____ANA1">'[11]FORMA-LM1'!$A$1:$Q$71</definedName>
    <definedName name="____ana6">'[11]FORMA-(SE1)'!$A$379:$S$435</definedName>
    <definedName name="____ana7">'[11]FORMA-(SE1)'!$A$458:$S$516</definedName>
    <definedName name="____ana77">'[11]FORMA-(SE1)'!$A$458:$S$516</definedName>
    <definedName name="____apu0201">#REF!</definedName>
    <definedName name="____apu0202">#REF!</definedName>
    <definedName name="____apu0203">#REF!</definedName>
    <definedName name="____apu02033">#REF!</definedName>
    <definedName name="____apu0301">#REF!</definedName>
    <definedName name="____apu0302">#REF!</definedName>
    <definedName name="____apu0303">#REF!</definedName>
    <definedName name="____apu0304">#REF!</definedName>
    <definedName name="____apu0305">#REF!</definedName>
    <definedName name="____apu0401">#REF!</definedName>
    <definedName name="____apu0501">#REF!</definedName>
    <definedName name="____apu0502">#REF!</definedName>
    <definedName name="____apu0503">#REF!</definedName>
    <definedName name="____apu0504">#REF!</definedName>
    <definedName name="____apu0505">#REF!</definedName>
    <definedName name="____apu0506">#REF!</definedName>
    <definedName name="____apu0507">#REF!</definedName>
    <definedName name="____apu0508">#REF!</definedName>
    <definedName name="____apu0601">#REF!</definedName>
    <definedName name="____CON1">#REF!</definedName>
    <definedName name="____CON3">#REF!</definedName>
    <definedName name="____gg1">'[14]#¡REF'!#REF!</definedName>
    <definedName name="____HED2">#REF!</definedName>
    <definedName name="____LM3">'[11]FORMA-LM3'!$B$1:$N$48</definedName>
    <definedName name="____LS1">'[11]FORMA-LS1-LS2'!$A$1:$P$83</definedName>
    <definedName name="____LS2">'[11]FORMA-LS1-LS2'!$A$86:$P$168</definedName>
    <definedName name="____LS3">'[11]FORMA-LS3'!$A$1:$M$53</definedName>
    <definedName name="____MET1">#REF!</definedName>
    <definedName name="____MET2">#REF!</definedName>
    <definedName name="____Pbs1">'[5]Datos'!$E$6</definedName>
    <definedName name="____PPA1">#REF!</definedName>
    <definedName name="____PPB2">#REF!</definedName>
    <definedName name="____PPC3">#REF!</definedName>
    <definedName name="____PPD4">#REF!</definedName>
    <definedName name="____PPE5">#REF!</definedName>
    <definedName name="____PPF6">#REF!</definedName>
    <definedName name="_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_RE1">'[11]FORMA- RE1'!$A$3:$H$52</definedName>
    <definedName name="____RES1">#REF!</definedName>
    <definedName name="____RES2">#REF!</definedName>
    <definedName name="____RES3">#REF!</definedName>
    <definedName name="____RES4">#REF!</definedName>
    <definedName name="____REV3">'[4]DATOS'!$A$3:$E$22</definedName>
    <definedName name="____RL1">'[11]FORMA-LM3'!$B$1:$L$46</definedName>
    <definedName name="____Rp12">'[5]Datos'!$G$17</definedName>
    <definedName name="____SE2">'[11]FORMA-SE2'!$M$5</definedName>
    <definedName name="____sec01">'[7]Datos'!$D$26</definedName>
    <definedName name="____sec02">'[7]Datos'!$D$27</definedName>
    <definedName name="____sec03">'[7]Datos'!$D$28</definedName>
    <definedName name="____sec04">'[7]Datos'!$D$29</definedName>
    <definedName name="____sec05">'[7]Datos'!$D$30</definedName>
    <definedName name="____Sec13">'[5]Datos'!$G$12</definedName>
    <definedName name="____Sec77">'[5]Datos'!$G$8</definedName>
    <definedName name="____SOL1">#REF!</definedName>
    <definedName name="____SOL2">#REF!</definedName>
    <definedName name="____SOL3">#REF!</definedName>
    <definedName name="____SOL4">#REF!</definedName>
    <definedName name="____UI1577">#REF!</definedName>
    <definedName name="____vu111">#REF!</definedName>
    <definedName name="___1__123Graph_FCURRENT" hidden="1">[12]FlujoTJ!#REF!</definedName>
    <definedName name="___A99000">[17]RS!#REF!</definedName>
    <definedName name="___ANA1">'[11]FORMA-LM1'!$A$1:$Q$71</definedName>
    <definedName name="___ana6">'[11]FORMA-(SE1)'!$A$379:$S$435</definedName>
    <definedName name="___ana7">'[11]FORMA-(SE1)'!$A$458:$S$516</definedName>
    <definedName name="___ana77">'[11]FORMA-(SE1)'!$A$458:$S$516</definedName>
    <definedName name="___apu0201">#REF!</definedName>
    <definedName name="___apu0202">#REF!</definedName>
    <definedName name="___apu0203">#REF!</definedName>
    <definedName name="___apu02033">#REF!</definedName>
    <definedName name="___apu0301">#REF!</definedName>
    <definedName name="___apu0302">#REF!</definedName>
    <definedName name="___apu0303">#REF!</definedName>
    <definedName name="___apu0304">#REF!</definedName>
    <definedName name="___apu0305">#REF!</definedName>
    <definedName name="___apu0401">#REF!</definedName>
    <definedName name="___apu0501">#REF!</definedName>
    <definedName name="___apu0502">#REF!</definedName>
    <definedName name="___apu0503">#REF!</definedName>
    <definedName name="___apu0504">#REF!</definedName>
    <definedName name="___apu0505">#REF!</definedName>
    <definedName name="___apu0506">#REF!</definedName>
    <definedName name="___apu0507">#REF!</definedName>
    <definedName name="___apu0508">#REF!</definedName>
    <definedName name="___apu0601">#REF!</definedName>
    <definedName name="___CON1">#REF!</definedName>
    <definedName name="___CON3">#REF!</definedName>
    <definedName name="___F1_PlanOperativo">#REF!</definedName>
    <definedName name="___F2_Metas_Mensuales">#REF!</definedName>
    <definedName name="___F2_MetasTrimestrales">#REF!</definedName>
    <definedName name="___F3_BalanceEnergía">#REF!</definedName>
    <definedName name="___F4_FacturaciónCobranza">#REF!</definedName>
    <definedName name="___F51_PptoEgresos">#REF!</definedName>
    <definedName name="___F52_PptoEgresos">#REF!</definedName>
    <definedName name="___F6_BalanceGeneral">#REF!</definedName>
    <definedName name="___F7_EPGnaturaleza">#REF!</definedName>
    <definedName name="___F7a_DetalleIngresosEPG">#REF!</definedName>
    <definedName name="___F8_EPGdestino">#REF!</definedName>
    <definedName name="___F9_FlujoCaja">#REF!</definedName>
    <definedName name="___gg1">'[14]#¡REF'!#REF!</definedName>
    <definedName name="___HED2">#REF!</definedName>
    <definedName name="___LM3">'[11]FORMA-LM3'!$B$1:$N$48</definedName>
    <definedName name="___LS1">'[11]FORMA-LS1-LS2'!$A$1:$P$83</definedName>
    <definedName name="___LS2">'[11]FORMA-LS1-LS2'!$A$86:$P$168</definedName>
    <definedName name="___LS3">'[11]FORMA-LS3'!$A$1:$M$53</definedName>
    <definedName name="___MET1">#REF!</definedName>
    <definedName name="___MET2">#REF!</definedName>
    <definedName name="___Pbs1">'[5]Datos'!$E$6</definedName>
    <definedName name="___PPA1">#REF!</definedName>
    <definedName name="___PPB2">#REF!</definedName>
    <definedName name="___PPC3">#REF!</definedName>
    <definedName name="___PPD4">#REF!</definedName>
    <definedName name="___PPE5">#REF!</definedName>
    <definedName name="___PPF6">#REF!</definedName>
    <definedName name="_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E1">'[11]FORMA- RE1'!$A$3:$H$52</definedName>
    <definedName name="___RES1">#REF!</definedName>
    <definedName name="___RES2">#REF!</definedName>
    <definedName name="___RES3">#REF!</definedName>
    <definedName name="___RES4">#REF!</definedName>
    <definedName name="___REV3">'[15]DATOS'!$A$3:$E$22</definedName>
    <definedName name="___RL1">'[11]FORMA-LM3'!$B$1:$L$46</definedName>
    <definedName name="___Rp12">'[5]Datos'!$G$17</definedName>
    <definedName name="___SE2">'[11]FORMA-SE2'!$M$5</definedName>
    <definedName name="___Sec01">'[5]Datos'!$G$4</definedName>
    <definedName name="___sec02">'[16]Datos'!$D$27</definedName>
    <definedName name="___sec03">'[8]Datos'!$D$28</definedName>
    <definedName name="___sec04">'[16]Datos'!$D$29</definedName>
    <definedName name="___sec05">'[16]Datos'!$D$30</definedName>
    <definedName name="___Sec13">'[5]Datos'!$G$12</definedName>
    <definedName name="___Sec77">'[5]Datos'!$G$8</definedName>
    <definedName name="___SOL1">#REF!</definedName>
    <definedName name="___SOL2">#REF!</definedName>
    <definedName name="___SOL3">#REF!</definedName>
    <definedName name="___SOL4">#REF!</definedName>
    <definedName name="___UI1577">#REF!</definedName>
    <definedName name="___UND2">#REF!</definedName>
    <definedName name="___vu111">#REF!</definedName>
    <definedName name="__0EL">'[3]#¡REF'!#REF!</definedName>
    <definedName name="__0EL_1">'[3]#¡REF'!#REF!</definedName>
    <definedName name="__0ELCEN">'[3]#¡REF'!#REF!</definedName>
    <definedName name="__0ELCEN_1">'[3]#¡REF'!#REF!</definedName>
    <definedName name="__0ELECSURE">'[3]#¡REF'!#REF!</definedName>
    <definedName name="__0ELECSURE_1">'[3]#¡REF'!#REF!</definedName>
    <definedName name="__0ELECSURME">'[3]#¡REF'!#REF!</definedName>
    <definedName name="__0ELECSURME_1">'[3]#¡REF'!#REF!</definedName>
    <definedName name="__0ELECT">'[3]#¡REF'!#REF!</definedName>
    <definedName name="__0ELECT_1">'[3]#¡REF'!#REF!</definedName>
    <definedName name="__0ELECTROL">'[3]#¡REF'!#REF!</definedName>
    <definedName name="__0ELECTROL_1">'[3]#¡REF'!#REF!</definedName>
    <definedName name="__0ELEORIE">'[3]#¡REF'!#REF!</definedName>
    <definedName name="__0ELEORIE_1">'[3]#¡REF'!#REF!</definedName>
    <definedName name="__0ELNO">'[3]#¡REF'!#REF!</definedName>
    <definedName name="__0ELNO_1">'[3]#¡REF'!#REF!</definedName>
    <definedName name="__0ELSURE">'[3]#¡REF'!#REF!</definedName>
    <definedName name="__0ELSURE_1">'[3]#¡REF'!#REF!</definedName>
    <definedName name="__0HIDRAND">'[3]#¡REF'!#REF!</definedName>
    <definedName name="__0HIDRAND_1">'[3]#¡REF'!#REF!</definedName>
    <definedName name="__0S">'[3]#¡REF'!#REF!</definedName>
    <definedName name="__0S_1">'[3]#¡REF'!#REF!</definedName>
    <definedName name="__1__123Graph_FCURRENT" hidden="1">[12]FlujoTJ!#REF!</definedName>
    <definedName name="__123Graph_A" hidden="1">[19]EVAL!#REF!</definedName>
    <definedName name="__123Graph_ACORNU" hidden="1">[19]EVAL!#REF!</definedName>
    <definedName name="__123Graph_ASISTEMAS" hidden="1">'[20]Tipo de Cambio'!#REF!</definedName>
    <definedName name="__123Graph_B" hidden="1">[12]FlujoTJ!#REF!</definedName>
    <definedName name="__123Graph_BCHART1" hidden="1">[12]FlujoTJ!#REF!</definedName>
    <definedName name="__123Graph_BCHART2" hidden="1">[12]FlujoTJ!#REF!</definedName>
    <definedName name="__123Graph_BCURRENT" hidden="1">[12]FlujoTJ!#REF!</definedName>
    <definedName name="__123Graph_C" hidden="1">[21]BDATOS!#REF!</definedName>
    <definedName name="__123Graph_D" hidden="1">[12]FlujoTJ!#REF!</definedName>
    <definedName name="__123Graph_DCHART1" hidden="1">[12]FlujoTJ!#REF!</definedName>
    <definedName name="__123Graph_DCHART2" hidden="1">[12]FlujoTJ!#REF!</definedName>
    <definedName name="__123Graph_DCURRENT" hidden="1">[12]FlujoTJ!#REF!</definedName>
    <definedName name="__123Graph_E" hidden="1">[22]BD_LL!#REF!</definedName>
    <definedName name="__123Graph_F" hidden="1">[12]FlujoTJ!#REF!</definedName>
    <definedName name="__123Graph_FCHART1" hidden="1">[12]FlujoTJ!#REF!</definedName>
    <definedName name="__123Graph_FCHART2" hidden="1">[12]FlujoTJ!#REF!</definedName>
    <definedName name="__123Graph_X" hidden="1">[19]EVAL!#REF!</definedName>
    <definedName name="__123Graph_XCHART1" hidden="1">[12]FlujoTJ!#REF!</definedName>
    <definedName name="__123Graph_XCHART2" hidden="1">[12]FlujoTJ!#REF!</definedName>
    <definedName name="__123Graph_XCORNU" hidden="1">[19]EVAL!#REF!</definedName>
    <definedName name="__123Graph_XCURRENT" hidden="1">[12]FlujoTJ!#REF!</definedName>
    <definedName name="__15_0ELCEN">'[23]#¡REF'!#REF!</definedName>
    <definedName name="__8_0EL">'[23]#¡REF'!#REF!</definedName>
    <definedName name="__A99000">'[24]REDES SECUNDARIAS'!#REF!</definedName>
    <definedName name="__ANA1">'[11]FORMA-LM1'!$A$1:$Q$71</definedName>
    <definedName name="__ana6">'[11]FORMA-(SE1)'!$A$379:$S$435</definedName>
    <definedName name="__ana7">'[11]FORMA-(SE1)'!$A$458:$S$516</definedName>
    <definedName name="__ana77">'[11]FORMA-(SE1)'!$A$458:$S$516</definedName>
    <definedName name="__apu0201">#REF!</definedName>
    <definedName name="__apu0202">#REF!</definedName>
    <definedName name="__apu0203">#REF!</definedName>
    <definedName name="__apu02033">#REF!</definedName>
    <definedName name="__apu0301">#REF!</definedName>
    <definedName name="__apu0302">#REF!</definedName>
    <definedName name="__apu0303">#REF!</definedName>
    <definedName name="__apu0304">#REF!</definedName>
    <definedName name="__apu0305">#REF!</definedName>
    <definedName name="__apu0401">#REF!</definedName>
    <definedName name="__apu0501">#REF!</definedName>
    <definedName name="__apu0502">#REF!</definedName>
    <definedName name="__apu0503">#REF!</definedName>
    <definedName name="__apu0504">#REF!</definedName>
    <definedName name="__apu0505">#REF!</definedName>
    <definedName name="__apu0506">#REF!</definedName>
    <definedName name="__apu0507">#REF!</definedName>
    <definedName name="__apu0508">#REF!</definedName>
    <definedName name="__apu0601">#REF!</definedName>
    <definedName name="__CON1">#REF!</definedName>
    <definedName name="__CON3">#REF!</definedName>
    <definedName name="__F1_PlanOperativo">#REF!</definedName>
    <definedName name="__F2_Metas_Mensuales">#REF!</definedName>
    <definedName name="__F2_MetasTrimestrales">#REF!</definedName>
    <definedName name="__F3_BalanceEnergía">#REF!</definedName>
    <definedName name="__F4_FacturaciónCobranza">#REF!</definedName>
    <definedName name="__F51_PptoEgresos">#REF!</definedName>
    <definedName name="__F52_PptoEgresos">#REF!</definedName>
    <definedName name="__F6_BalanceGeneral">#REF!</definedName>
    <definedName name="__F7_EPGnaturaleza">#REF!</definedName>
    <definedName name="__F7a_DetalleIngresosEPG">#REF!</definedName>
    <definedName name="__F8_EPGdestino">#REF!</definedName>
    <definedName name="__F9_FlujoCaja">#REF!</definedName>
    <definedName name="__FC">#REF!</definedName>
    <definedName name="__gg1">'[14]#¡REF'!#REF!</definedName>
    <definedName name="__HED2">#REF!</definedName>
    <definedName name="__LM3">'[11]FORMA-LM3'!$B$1:$N$48</definedName>
    <definedName name="__LS1">'[11]FORMA-LS1-LS2'!$A$1:$P$83</definedName>
    <definedName name="__LS2">'[11]FORMA-LS1-LS2'!$A$86:$P$168</definedName>
    <definedName name="__LS3">'[11]FORMA-LS3'!$A$1:$M$53</definedName>
    <definedName name="__MET1">#REF!</definedName>
    <definedName name="__MET2">#REF!</definedName>
    <definedName name="__Pbs1">'[25]Hoja1'!$E$6</definedName>
    <definedName name="__PPA1">#REF!</definedName>
    <definedName name="__PPB2">#REF!</definedName>
    <definedName name="__PPC3">#REF!</definedName>
    <definedName name="__PPD4">#REF!</definedName>
    <definedName name="__PPE5">#REF!</definedName>
    <definedName name="__PPF6">#REF!</definedName>
    <definedName name="__R">#REF!</definedName>
    <definedName name="__RE1">'[11]FORMA- RE1'!$A$3:$H$52</definedName>
    <definedName name="__RES1">#REF!</definedName>
    <definedName name="__RES2">#REF!</definedName>
    <definedName name="__RES3">#REF!</definedName>
    <definedName name="__RES4">#REF!</definedName>
    <definedName name="__REV3">'[6]DATOS'!$A$3:$E$22</definedName>
    <definedName name="__RL1">'[11]FORMA-LM3'!$B$1:$L$46</definedName>
    <definedName name="__RP01" hidden="1">#REF!</definedName>
    <definedName name="__Rp12">'[25]Hoja1'!$G$17</definedName>
    <definedName name="__SE2">'[11]FORMA-SE2'!$M$5</definedName>
    <definedName name="__sec01">'[25]Hoja1'!$D$26</definedName>
    <definedName name="__sec02">'[25]Hoja1'!$D$27</definedName>
    <definedName name="__sec03">'[25]Hoja1'!$D$28</definedName>
    <definedName name="__sec04">'[25]Hoja1'!$D$29</definedName>
    <definedName name="__sec05">'[25]Hoja1'!$D$30</definedName>
    <definedName name="__Sec13">'[25]Hoja1'!$G$12</definedName>
    <definedName name="__Sec77">'[25]Hoja1'!$G$8</definedName>
    <definedName name="__SOL1">#REF!</definedName>
    <definedName name="__SOL2">#REF!</definedName>
    <definedName name="__SOL3">#REF!</definedName>
    <definedName name="__SOL4">#REF!</definedName>
    <definedName name="__UI1577">#REF!</definedName>
    <definedName name="__UND2">#REF!</definedName>
    <definedName name="__vu111">#REF!</definedName>
    <definedName name="_1">"$B$4:$J$59"</definedName>
    <definedName name="_1__________0EL">'[26]#¡REF'!#REF!</definedName>
    <definedName name="_1__123Graph_FCURRENT" hidden="1">[12]FlujoTJ!#REF!</definedName>
    <definedName name="_1_0EL">'[28]#¡REF'!#REF!</definedName>
    <definedName name="_10__________0HIDRAND">'[26]#¡REF'!#REF!</definedName>
    <definedName name="_10_0EL">'[29]#¡REF'!#REF!</definedName>
    <definedName name="_10_0ELECSURE">'[30]#¡REF'!#REF!</definedName>
    <definedName name="_10_0ELECSURME">'[29]#¡REF'!#REF!</definedName>
    <definedName name="_10_0ELSURE">'[30]#¡REF'!#REF!</definedName>
    <definedName name="_10_0HIDRAND">'[28]#¡REF'!#REF!</definedName>
    <definedName name="_100_0ELSURE">'[31]#¡REF'!#REF!</definedName>
    <definedName name="_100_0HIDRAND">'[29]#¡REF'!#REF!</definedName>
    <definedName name="_100ELECTROL">'[29]#¡REF'!#REF!</definedName>
    <definedName name="_101_0ELSURE">'[32]#¡REF'!#REF!</definedName>
    <definedName name="_101_0HIDRAND">'[29]#¡REF'!#REF!</definedName>
    <definedName name="_101ELSURE">'[3]#¡REF'!#REF!</definedName>
    <definedName name="_101HIDRAND">'[33]#¡REF'!#REF!</definedName>
    <definedName name="_102ELECTROL">'[34]#¡REF'!#REF!</definedName>
    <definedName name="_103S">'[33]#¡REF'!#REF!</definedName>
    <definedName name="_104_0S">'[26]#¡REF'!#REF!</definedName>
    <definedName name="_106HIDRAND">'[3]#¡REF'!#REF!</definedName>
    <definedName name="_108ELEORIE">'[34]#¡REF'!#REF!</definedName>
    <definedName name="_10HIDRAND">'[36]#¡REF'!#REF!</definedName>
    <definedName name="_11__________0S">'[26]#¡REF'!#REF!</definedName>
    <definedName name="_11_0EL">'[29]#¡REF'!#REF!</definedName>
    <definedName name="_11_0ELCEN">'[3]#¡REF'!#REF!</definedName>
    <definedName name="_11_0HIDRAND">'[30]#¡REF'!#REF!</definedName>
    <definedName name="_11_0S">'[28]#¡REF'!#REF!</definedName>
    <definedName name="_110_0S">'[29]#¡REF'!#REF!</definedName>
    <definedName name="_111_0HIDRAND">'[31]#¡REF'!#REF!</definedName>
    <definedName name="_111_0S">'[29]#¡REF'!#REF!</definedName>
    <definedName name="_111EL">'[33]#¡REF'!#REF!</definedName>
    <definedName name="_111ELEORIE">'[29]#¡REF'!#REF!</definedName>
    <definedName name="_111S">'[3]#¡REF'!#REF!</definedName>
    <definedName name="_112_0HIDRAND">'[32]#¡REF'!#REF!</definedName>
    <definedName name="_114ELNO">'[34]#¡REF'!#REF!</definedName>
    <definedName name="_118ELCEN">'[33]#¡REF'!#REF!</definedName>
    <definedName name="_11S">'[36]#¡REF'!#REF!</definedName>
    <definedName name="_12___________EL">'[37]#¡REF'!#REF!</definedName>
    <definedName name="_12_0EL">'[31]#¡REF'!#REF!</definedName>
    <definedName name="_12_0ELCEN">'[26]#¡REF'!#REF!</definedName>
    <definedName name="_12_0ELECT">'[29]#¡REF'!#REF!</definedName>
    <definedName name="_12_0S">'[30]#¡REF'!#REF!</definedName>
    <definedName name="_120ELSURE">'[34]#¡REF'!#REF!</definedName>
    <definedName name="_122_0S">'[31]#¡REF'!#REF!</definedName>
    <definedName name="_122ELNO">'[29]#¡REF'!#REF!</definedName>
    <definedName name="_123_0S">'[32]#¡REF'!#REF!</definedName>
    <definedName name="_125ELECSURE">'[33]#¡REF'!#REF!</definedName>
    <definedName name="_126HIDRAND">'[34]#¡REF'!#REF!</definedName>
    <definedName name="_127EL">'[33]#¡REF'!#REF!</definedName>
    <definedName name="_12EL">'[38]#¡REF'!#REF!</definedName>
    <definedName name="_12ELECSURME">'[36]#¡REF'!#REF!</definedName>
    <definedName name="_13___________ELCEN">'[37]#¡REF'!#REF!</definedName>
    <definedName name="_13_0EL">'[32]#¡REF'!#REF!</definedName>
    <definedName name="_13_0ELECSURE">'[3]#¡REF'!#REF!</definedName>
    <definedName name="_13_0ELECSURME">'[30]#¡REF'!#REF!</definedName>
    <definedName name="_131ELCEN">'[33]#¡REF'!#REF!</definedName>
    <definedName name="_132ELECSURME">'[33]#¡REF'!#REF!</definedName>
    <definedName name="_132S">'[34]#¡REF'!#REF!</definedName>
    <definedName name="_133ELSURE">'[29]#¡REF'!#REF!</definedName>
    <definedName name="_135ELECSURE">'[33]#¡REF'!#REF!</definedName>
    <definedName name="_138EL">'[31]#¡REF'!#REF!</definedName>
    <definedName name="_139ELECSURME">'[33]#¡REF'!#REF!</definedName>
    <definedName name="_139ELECT">'[33]#¡REF'!#REF!</definedName>
    <definedName name="_13EL">'[29]#¡REF'!#REF!</definedName>
    <definedName name="_13ELCEN">'[38]#¡REF'!#REF!</definedName>
    <definedName name="_14___________ELECSURE">'[37]#¡REF'!#REF!</definedName>
    <definedName name="_14___123Graph_FCURRENT" hidden="1">[12]FlujoTJ!#REF!</definedName>
    <definedName name="_14_0EL">'[26]#¡REF'!#REF!</definedName>
    <definedName name="_14_0ELECTROL">'[29]#¡REF'!#REF!</definedName>
    <definedName name="_143ELECT">'[33]#¡REF'!#REF!</definedName>
    <definedName name="_144HIDRAND">'[29]#¡REF'!#REF!</definedName>
    <definedName name="_146ELECTROL">'[33]#¡REF'!#REF!</definedName>
    <definedName name="_147ELECTROL">'[33]#¡REF'!#REF!</definedName>
    <definedName name="_14EL">'[38]#¡REF'!#REF!</definedName>
    <definedName name="_14ELCEN">'[29]#¡REF'!#REF!</definedName>
    <definedName name="_14ELECSURE">'[38]#¡REF'!#REF!</definedName>
    <definedName name="_15___________ELECSURME">'[37]#¡REF'!#REF!</definedName>
    <definedName name="_15_0ELCEN">'[34]#¡REF'!#REF!</definedName>
    <definedName name="_151ELEORIE">'[33]#¡REF'!#REF!</definedName>
    <definedName name="_153ELEORIE">'[33]#¡REF'!#REF!</definedName>
    <definedName name="_154ELCEN">'[31]#¡REF'!#REF!</definedName>
    <definedName name="_155ELNO">'[33]#¡REF'!#REF!</definedName>
    <definedName name="_155S">'[29]#¡REF'!#REF!</definedName>
    <definedName name="_159ELSURE">'[33]#¡REF'!#REF!</definedName>
    <definedName name="_15EL">'[30]#¡REF'!#REF!</definedName>
    <definedName name="_15ELCEN">'[27]#¡REF'!#REF!</definedName>
    <definedName name="_15ELECSURE">'[29]#¡REF'!#REF!</definedName>
    <definedName name="_15ELECSURME">'[38]#¡REF'!#REF!</definedName>
    <definedName name="_15ELECT">'[36]#¡REF'!#REF!</definedName>
    <definedName name="_16___________ELECT">'[37]#¡REF'!#REF!</definedName>
    <definedName name="_16_0ELCEN">'[23]#¡REF'!#REF!</definedName>
    <definedName name="_16_0ELECSURE">'[3]#¡REF'!#REF!</definedName>
    <definedName name="_16_0ELECT">'[30]#¡REF'!#REF!</definedName>
    <definedName name="_16_0ELEORIE">'[29]#¡REF'!#REF!</definedName>
    <definedName name="_160ELNO">'[33]#¡REF'!#REF!</definedName>
    <definedName name="_161Excel_BuiltIn_Print_Area_8_1">'[39]Postes de concreto 3ø 35mm²_N'!#REF!</definedName>
    <definedName name="_165HIDRAND">'[33]#¡REF'!#REF!</definedName>
    <definedName name="_167ELSURE">'[33]#¡REF'!#REF!</definedName>
    <definedName name="_169Excel_BuiltIn_Print_Area_8_1">'[40]Postes de concreto 3ø 35mm²_N'!#REF!</definedName>
    <definedName name="_169S">'[33]#¡REF'!#REF!</definedName>
    <definedName name="_16ELECSURME">'[29]#¡REF'!#REF!</definedName>
    <definedName name="_16ELECT">'[38]#¡REF'!#REF!</definedName>
    <definedName name="_17___________ELECTROL">'[37]#¡REF'!#REF!</definedName>
    <definedName name="_17_0ELECSURME">'[3]#¡REF'!#REF!</definedName>
    <definedName name="_170ELECSURE">'[31]#¡REF'!#REF!</definedName>
    <definedName name="_176HIDRAND">'[33]#¡REF'!#REF!</definedName>
    <definedName name="_17ELCEN">'[38]#¡REF'!#REF!</definedName>
    <definedName name="_17ELECSURE">'[27]#¡REF'!#REF!</definedName>
    <definedName name="_17ELECT">'[29]#¡REF'!#REF!</definedName>
    <definedName name="_17ELECTROL">'[38]#¡REF'!#REF!</definedName>
    <definedName name="_18___________ELEORIE">'[37]#¡REF'!#REF!</definedName>
    <definedName name="_18_0ELECSURE">'[26]#¡REF'!#REF!</definedName>
    <definedName name="_18_0ELNO">'[29]#¡REF'!#REF!</definedName>
    <definedName name="_183S">'[33]#¡REF'!#REF!</definedName>
    <definedName name="_186ELECSURME">'[31]#¡REF'!#REF!</definedName>
    <definedName name="_18ELCEN">'[30]#¡REF'!#REF!</definedName>
    <definedName name="_18ELECTROL">'[36]#¡REF'!#REF!</definedName>
    <definedName name="_18ELEORIE">'[38]#¡REF'!#REF!</definedName>
    <definedName name="_19___________ELNO">'[37]#¡REF'!#REF!</definedName>
    <definedName name="_19_0ELECTROL">'[30]#¡REF'!#REF!</definedName>
    <definedName name="_19ELECSURME">'[27]#¡REF'!#REF!</definedName>
    <definedName name="_19ELEORIE">'[29]#¡REF'!#REF!</definedName>
    <definedName name="_19ELNO">'[38]#¡REF'!#REF!</definedName>
    <definedName name="_1EL">'[36]#¡REF'!#REF!</definedName>
    <definedName name="_2">#REF!</definedName>
    <definedName name="_2__________0ELCEN">'[26]#¡REF'!#REF!</definedName>
    <definedName name="_2__123Graph_FCURRENT" hidden="1">[12]FlujoTJ!#REF!</definedName>
    <definedName name="_2_0EL">'[30]#¡REF'!#REF!</definedName>
    <definedName name="_2_0ELCEN">'[28]#¡REF'!#REF!</definedName>
    <definedName name="_20___________ELSURE">'[37]#¡REF'!#REF!</definedName>
    <definedName name="_20_0ELCEN">'[29]#¡REF'!#REF!</definedName>
    <definedName name="_20_0ELSURE">'[29]#¡REF'!#REF!</definedName>
    <definedName name="_202ELECT">'[31]#¡REF'!#REF!</definedName>
    <definedName name="_20ELECSURE">'[38]#¡REF'!#REF!</definedName>
    <definedName name="_20ELNO">'[29]#¡REF'!#REF!</definedName>
    <definedName name="_20ELSURE">'[38]#¡REF'!#REF!</definedName>
    <definedName name="_21___________HIDRAND">'[37]#¡REF'!#REF!</definedName>
    <definedName name="_21_0ELCEN">'[29]#¡REF'!#REF!</definedName>
    <definedName name="_21_0ELECSURME">'[3]#¡REF'!#REF!</definedName>
    <definedName name="_21_0ELECT">'[3]#¡REF'!#REF!</definedName>
    <definedName name="_218ELECTROL">'[31]#¡REF'!#REF!</definedName>
    <definedName name="_21ELECSURE">'[30]#¡REF'!#REF!</definedName>
    <definedName name="_21ELECT">'[27]#¡REF'!#REF!</definedName>
    <definedName name="_21ELEORIE">'[36]#¡REF'!#REF!</definedName>
    <definedName name="_21ELSURE">'[29]#¡REF'!#REF!</definedName>
    <definedName name="_21HIDRAND">'[38]#¡REF'!#REF!</definedName>
    <definedName name="_22___________S">'[37]#¡REF'!#REF!</definedName>
    <definedName name="_22_0ELECSURE">'[34]#¡REF'!#REF!</definedName>
    <definedName name="_22_0ELEORIE">'[30]#¡REF'!#REF!</definedName>
    <definedName name="_22_0HIDRAND">'[29]#¡REF'!#REF!</definedName>
    <definedName name="_22HIDRAND">'[29]#¡REF'!#REF!</definedName>
    <definedName name="_22S">'[38]#¡REF'!#REF!</definedName>
    <definedName name="_23_0ELCEN">'[31]#¡REF'!#REF!</definedName>
    <definedName name="_23_0ELECSURE">'[23]#¡REF'!#REF!</definedName>
    <definedName name="_234ELEORIE">'[31]#¡REF'!#REF!</definedName>
    <definedName name="_23ELECSURME">'[38]#¡REF'!#REF!</definedName>
    <definedName name="_23ELECTROL">'[27]#¡REF'!#REF!</definedName>
    <definedName name="_23S">'[29]#¡REF'!#REF!</definedName>
    <definedName name="_24_0ELCEN">'[32]#¡REF'!#REF!</definedName>
    <definedName name="_24_0ELECSURE">'[23]#¡REF'!#REF!</definedName>
    <definedName name="_24_0ELECSURME">'[26]#¡REF'!#REF!</definedName>
    <definedName name="_24_0S">'[29]#¡REF'!#REF!</definedName>
    <definedName name="_24ELECSURME">'[30]#¡REF'!#REF!</definedName>
    <definedName name="_24ELNO">'[36]#¡REF'!#REF!</definedName>
    <definedName name="_25_0ELECTROL">'[3]#¡REF'!#REF!</definedName>
    <definedName name="_25_0ELNO">'[30]#¡REF'!#REF!</definedName>
    <definedName name="_250ELNO">'[31]#¡REF'!#REF!</definedName>
    <definedName name="_25ELEORIE">'[27]#¡REF'!#REF!</definedName>
    <definedName name="_26_0ELECT">'[3]#¡REF'!#REF!</definedName>
    <definedName name="_266ELSURE">'[31]#¡REF'!#REF!</definedName>
    <definedName name="_26ELECT">'[38]#¡REF'!#REF!</definedName>
    <definedName name="_27ELECT">'[30]#¡REF'!#REF!</definedName>
    <definedName name="_27ELNO">'[27]#¡REF'!#REF!</definedName>
    <definedName name="_27ELSURE">'[36]#¡REF'!#REF!</definedName>
    <definedName name="_28_0ELSURE">'[30]#¡REF'!#REF!</definedName>
    <definedName name="_282HIDRAND">'[31]#¡REF'!#REF!</definedName>
    <definedName name="_29_0ELECSURME">'[34]#¡REF'!#REF!</definedName>
    <definedName name="_29_0ELEORIE">'[3]#¡REF'!#REF!</definedName>
    <definedName name="_298S">'[31]#¡REF'!#REF!</definedName>
    <definedName name="_29EL">'[29]#¡REF'!#REF!</definedName>
    <definedName name="_29ELECTROL">'[38]#¡REF'!#REF!</definedName>
    <definedName name="_29ELSURE">'[27]#¡REF'!#REF!</definedName>
    <definedName name="_2ELCEN">'[36]#¡REF'!#REF!</definedName>
    <definedName name="_3">#REF!</definedName>
    <definedName name="_3__________0ELECSURE">'[26]#¡REF'!#REF!</definedName>
    <definedName name="_3_0ELCEN">'[30]#¡REF'!#REF!</definedName>
    <definedName name="_3_0ELECSURE">'[28]#¡REF'!#REF!</definedName>
    <definedName name="_30_0ELECSURE">'[29]#¡REF'!#REF!</definedName>
    <definedName name="_30_0ELECT">'[26]#¡REF'!#REF!</definedName>
    <definedName name="_30ELECTROL">'[30]#¡REF'!#REF!</definedName>
    <definedName name="_30HIDRAND">'[36]#¡REF'!#REF!</definedName>
    <definedName name="_31_0ELECSURE">'[29]#¡REF'!#REF!</definedName>
    <definedName name="_31_0ELECSURME">'[23]#¡REF'!#REF!</definedName>
    <definedName name="_31_0ELECTROL">'[3]#¡REF'!#REF!</definedName>
    <definedName name="_31_0HIDRAND">'[30]#¡REF'!#REF!</definedName>
    <definedName name="_31HIDRAND">'[27]#¡REF'!#REF!</definedName>
    <definedName name="_32_0ELECSURE">'[26]#¡REF'!#REF!</definedName>
    <definedName name="_32_0ELECSURME">'[23]#¡REF'!#REF!</definedName>
    <definedName name="_32ELEORIE">'[38]#¡REF'!#REF!</definedName>
    <definedName name="_33_0ELNO">'[3]#¡REF'!#REF!</definedName>
    <definedName name="_33ELEORIE">'[30]#¡REF'!#REF!</definedName>
    <definedName name="_33S">'[36]#¡REF'!#REF!</definedName>
    <definedName name="_34_0ELECSURE">'[31]#¡REF'!#REF!</definedName>
    <definedName name="_34_0S">'[30]#¡REF'!#REF!</definedName>
    <definedName name="_34ELCEN">'[29]#¡REF'!#REF!</definedName>
    <definedName name="_35_0ELECSURE">'[32]#¡REF'!#REF!</definedName>
    <definedName name="_35ELNO">'[38]#¡REF'!#REF!</definedName>
    <definedName name="_36_0ELECT">'[34]#¡REF'!#REF!</definedName>
    <definedName name="_36_0ELECTROL">'[26]#¡REF'!#REF!</definedName>
    <definedName name="_36_0ELEORIE">'[3]#¡REF'!#REF!</definedName>
    <definedName name="_36ELNO">'[30]#¡REF'!#REF!</definedName>
    <definedName name="_37_0ELSURE">'[3]#¡REF'!#REF!</definedName>
    <definedName name="_37EL">'[30]#¡REF'!#REF!</definedName>
    <definedName name="_38ELSURE">'[38]#¡REF'!#REF!</definedName>
    <definedName name="_39_0ELECT">'[23]#¡REF'!#REF!</definedName>
    <definedName name="_39ELECSURE">'[29]#¡REF'!#REF!</definedName>
    <definedName name="_39ELSURE">'[30]#¡REF'!#REF!</definedName>
    <definedName name="_3EL">'[36]#¡REF'!#REF!</definedName>
    <definedName name="_3ELECSURE">'[36]#¡REF'!#REF!</definedName>
    <definedName name="_4">#REF!</definedName>
    <definedName name="_4__________0ELECSURME">'[26]#¡REF'!#REF!</definedName>
    <definedName name="_4__123Graph_FCURRENT" hidden="1">[12]FlujoTJ!#REF!</definedName>
    <definedName name="_4_0EL">'[30]#¡REF'!#REF!</definedName>
    <definedName name="_4_0ELECSURE">'[30]#¡REF'!#REF!</definedName>
    <definedName name="_4_0ELECSURME">'[28]#¡REF'!#REF!</definedName>
    <definedName name="_40_0ELECSURME">'[29]#¡REF'!#REF!</definedName>
    <definedName name="_40_0ELECT">'[23]#¡REF'!#REF!</definedName>
    <definedName name="_40ELCEN">'[30]#¡REF'!#REF!</definedName>
    <definedName name="_41_0ELECSURME">'[26]#¡REF'!#REF!</definedName>
    <definedName name="_41_0ELNO">'[3]#¡REF'!#REF!</definedName>
    <definedName name="_41_0HIDRAND">'[3]#¡REF'!#REF!</definedName>
    <definedName name="_41HIDRAND">'[38]#¡REF'!#REF!</definedName>
    <definedName name="_42_0ELEORIE">'[26]#¡REF'!#REF!</definedName>
    <definedName name="_42HIDRAND">'[30]#¡REF'!#REF!</definedName>
    <definedName name="_43_0ELECTROL">'[34]#¡REF'!#REF!</definedName>
    <definedName name="_43ELECSURE">'[30]#¡REF'!#REF!</definedName>
    <definedName name="_44ELECSURME">'[29]#¡REF'!#REF!</definedName>
    <definedName name="_44S">'[38]#¡REF'!#REF!</definedName>
    <definedName name="_45_0ELECSURME">'[31]#¡REF'!#REF!</definedName>
    <definedName name="_45_0S">'[3]#¡REF'!#REF!</definedName>
    <definedName name="_45EL">'[29]#¡REF'!#REF!</definedName>
    <definedName name="_45S">'[30]#¡REF'!#REF!</definedName>
    <definedName name="_46_0ELECSURME">'[32]#¡REF'!#REF!</definedName>
    <definedName name="_46_0ELSURE">'[3]#¡REF'!#REF!</definedName>
    <definedName name="_46ELECSURME">'[30]#¡REF'!#REF!</definedName>
    <definedName name="_47_0ELECTROL">'[23]#¡REF'!#REF!</definedName>
    <definedName name="_48_0ELECTROL">'[23]#¡REF'!#REF!</definedName>
    <definedName name="_48_0ELNO">'[26]#¡REF'!#REF!</definedName>
    <definedName name="_49EL">'[3]#¡REF'!#REF!</definedName>
    <definedName name="_49ELECT">'[30]#¡REF'!#REF!</definedName>
    <definedName name="_4ELECSURME">'[36]#¡REF'!#REF!</definedName>
    <definedName name="_5">#REF!</definedName>
    <definedName name="_5__________0ELECT">'[26]#¡REF'!#REF!</definedName>
    <definedName name="_5__123Graph_FCURRENT" hidden="1">[12]FlujoTJ!#REF!</definedName>
    <definedName name="_5_0EL">'[3]#¡REF'!#REF!</definedName>
    <definedName name="_5_0ELECSURME">'[30]#¡REF'!#REF!</definedName>
    <definedName name="_5_0ELECT">'[28]#¡REF'!#REF!</definedName>
    <definedName name="_50_0ELECT">'[26]#¡REF'!#REF!</definedName>
    <definedName name="_50_0ELEORIE">'[34]#¡REF'!#REF!</definedName>
    <definedName name="_51_0ELECT">'[29]#¡REF'!#REF!</definedName>
    <definedName name="_51_0HIDRAND">'[3]#¡REF'!#REF!</definedName>
    <definedName name="_52ELECTROL">'[30]#¡REF'!#REF!</definedName>
    <definedName name="_53ELCEN">'[3]#¡REF'!#REF!</definedName>
    <definedName name="_54_0ELSURE">'[26]#¡REF'!#REF!</definedName>
    <definedName name="_54ELECTROL">'[29]#¡REF'!#REF!</definedName>
    <definedName name="_55_0ELEORIE">'[23]#¡REF'!#REF!</definedName>
    <definedName name="_55ELEORIE">'[30]#¡REF'!#REF!</definedName>
    <definedName name="_56_0ELECT">'[31]#¡REF'!#REF!</definedName>
    <definedName name="_56_0ELEORIE">'[23]#¡REF'!#REF!</definedName>
    <definedName name="_56_0S">'[3]#¡REF'!#REF!</definedName>
    <definedName name="_56ELCEN">'[29]#¡REF'!#REF!</definedName>
    <definedName name="_57_0ELECT">'[32]#¡REF'!#REF!</definedName>
    <definedName name="_57_0ELNO">'[34]#¡REF'!#REF!</definedName>
    <definedName name="_57ELECSURE">'[3]#¡REF'!#REF!</definedName>
    <definedName name="_58ELNO">'[30]#¡REF'!#REF!</definedName>
    <definedName name="_59_0ELECTROL">'[26]#¡REF'!#REF!</definedName>
    <definedName name="_59ELEORIE">'[29]#¡REF'!#REF!</definedName>
    <definedName name="_5ELECT">'[36]#¡REF'!#REF!</definedName>
    <definedName name="_6">#REF!</definedName>
    <definedName name="_6__________0ELECTROL">'[26]#¡REF'!#REF!</definedName>
    <definedName name="_6_0EL">'[26]#¡REF'!#REF!</definedName>
    <definedName name="_6_0ELCEN">'[29]#¡REF'!#REF!</definedName>
    <definedName name="_6_0ELECT">'[30]#¡REF'!#REF!</definedName>
    <definedName name="_6_0ELECTROL">'[28]#¡REF'!#REF!</definedName>
    <definedName name="_60_0ELECTROL">'[29]#¡REF'!#REF!</definedName>
    <definedName name="_60_0HIDRAND">'[26]#¡REF'!#REF!</definedName>
    <definedName name="_61_0ELECTROL">'[29]#¡REF'!#REF!</definedName>
    <definedName name="_61EL">'[3]#¡REF'!#REF!</definedName>
    <definedName name="_61ELECSURME">'[3]#¡REF'!#REF!</definedName>
    <definedName name="_61ELSURE">'[30]#¡REF'!#REF!</definedName>
    <definedName name="_63_0ELNO">'[23]#¡REF'!#REF!</definedName>
    <definedName name="_64_0ELNO">'[23]#¡REF'!#REF!</definedName>
    <definedName name="_64_0ELSURE">'[34]#¡REF'!#REF!</definedName>
    <definedName name="_64ELNO">'[29]#¡REF'!#REF!</definedName>
    <definedName name="_64HIDRAND">'[30]#¡REF'!#REF!</definedName>
    <definedName name="_65ELECT">'[3]#¡REF'!#REF!</definedName>
    <definedName name="_66_0S">'[26]#¡REF'!#REF!</definedName>
    <definedName name="_66ELCEN">'[3]#¡REF'!#REF!</definedName>
    <definedName name="_67_0ELECTROL">'[31]#¡REF'!#REF!</definedName>
    <definedName name="_67ELECSURE">'[29]#¡REF'!#REF!</definedName>
    <definedName name="_67S">'[30]#¡REF'!#REF!</definedName>
    <definedName name="_68_0ELECTROL">'[32]#¡REF'!#REF!</definedName>
    <definedName name="_68_0ELEORIE">'[26]#¡REF'!#REF!</definedName>
    <definedName name="_69ELECTROL">'[3]#¡REF'!#REF!</definedName>
    <definedName name="_69ELSURE">'[29]#¡REF'!#REF!</definedName>
    <definedName name="_6ELCEN">'[36]#¡REF'!#REF!</definedName>
    <definedName name="_6ELECTROL">'[36]#¡REF'!#REF!</definedName>
    <definedName name="_7">#REF!</definedName>
    <definedName name="_7__________0ELEORIE">'[26]#¡REF'!#REF!</definedName>
    <definedName name="_7_0EL">'[23]#¡REF'!#REF!</definedName>
    <definedName name="_7_0ELCEN">'[30]#¡REF'!#REF!</definedName>
    <definedName name="_7_0ELECTROL">'[30]#¡REF'!#REF!</definedName>
    <definedName name="_7_0ELEORIE">'[28]#¡REF'!#REF!</definedName>
    <definedName name="_70_0ELEORIE">'[29]#¡REF'!#REF!</definedName>
    <definedName name="_71_0ELEORIE">'[29]#¡REF'!#REF!</definedName>
    <definedName name="_71_0ELSURE">'[23]#¡REF'!#REF!</definedName>
    <definedName name="_71_0HIDRAND">'[34]#¡REF'!#REF!</definedName>
    <definedName name="_71ELECSURE">'[3]#¡REF'!#REF!</definedName>
    <definedName name="_72_0ELSURE">'[23]#¡REF'!#REF!</definedName>
    <definedName name="_72EL">'[34]#¡REF'!#REF!</definedName>
    <definedName name="_73ELEORIE">'[3]#¡REF'!#REF!</definedName>
    <definedName name="_74HIDRAND">'[29]#¡REF'!#REF!</definedName>
    <definedName name="_76ELECSURME">'[3]#¡REF'!#REF!</definedName>
    <definedName name="_77_0ELNO">'[26]#¡REF'!#REF!</definedName>
    <definedName name="_77ELNO">'[3]#¡REF'!#REF!</definedName>
    <definedName name="_78_0ELEORIE">'[31]#¡REF'!#REF!</definedName>
    <definedName name="_78_0S">'[34]#¡REF'!#REF!</definedName>
    <definedName name="_78ELCEN">'[34]#¡REF'!#REF!</definedName>
    <definedName name="_78ELECSURME">'[29]#¡REF'!#REF!</definedName>
    <definedName name="_79_0ELEORIE">'[32]#¡REF'!#REF!</definedName>
    <definedName name="_79_0HIDRAND">'[23]#¡REF'!#REF!</definedName>
    <definedName name="_79S">'[29]#¡REF'!#REF!</definedName>
    <definedName name="_7ELEORIE">'[36]#¡REF'!#REF!</definedName>
    <definedName name="_8">#REF!</definedName>
    <definedName name="_8__________0ELNO">'[26]#¡REF'!#REF!</definedName>
    <definedName name="_8__123Graph_FCURRENT" hidden="1">[12]FlujoTJ!#REF!</definedName>
    <definedName name="_8_0EL">'[34]#¡REF'!#REF!</definedName>
    <definedName name="_8_0ELECSURE">'[29]#¡REF'!#REF!</definedName>
    <definedName name="_8_0ELEORIE">'[30]#¡REF'!#REF!</definedName>
    <definedName name="_8_0ELNO">'[28]#¡REF'!#REF!</definedName>
    <definedName name="_80_0ELNO">'[29]#¡REF'!#REF!</definedName>
    <definedName name="_80_0HIDRAND">'[23]#¡REF'!#REF!</definedName>
    <definedName name="_80EL">'[33]#¡REF'!#REF!</definedName>
    <definedName name="_81_0ELNO">'[29]#¡REF'!#REF!</definedName>
    <definedName name="_81ELECT">'[3]#¡REF'!#REF!</definedName>
    <definedName name="_81ELSURE">'[3]#¡REF'!#REF!</definedName>
    <definedName name="_82ELCEN">'[33]#¡REF'!#REF!</definedName>
    <definedName name="_84ELECSURE">'[34]#¡REF'!#REF!</definedName>
    <definedName name="_85HIDRAND">'[3]#¡REF'!#REF!</definedName>
    <definedName name="_86_0ELSURE">'[26]#¡REF'!#REF!</definedName>
    <definedName name="_86ELECSURME">'[33]#¡REF'!#REF!</definedName>
    <definedName name="_86ELECTROL">'[3]#¡REF'!#REF!</definedName>
    <definedName name="_87_0S">'[23]#¡REF'!#REF!</definedName>
    <definedName name="_88_0S">'[23]#¡REF'!#REF!</definedName>
    <definedName name="_88ELECT">'[33]#¡REF'!#REF!</definedName>
    <definedName name="_89_0ELNO">'[31]#¡REF'!#REF!</definedName>
    <definedName name="_89ELECT">'[29]#¡REF'!#REF!</definedName>
    <definedName name="_89S">'[3]#¡REF'!#REF!</definedName>
    <definedName name="_8ELNO">'[36]#¡REF'!#REF!</definedName>
    <definedName name="_9__________0ELSURE">'[26]#¡REF'!#REF!</definedName>
    <definedName name="_9_0ELCEN">'[3]#¡REF'!#REF!</definedName>
    <definedName name="_9_0ELNO">'[30]#¡REF'!#REF!</definedName>
    <definedName name="_9_0ELSURE">'[28]#¡REF'!#REF!</definedName>
    <definedName name="_90_0ELNO">'[32]#¡REF'!#REF!</definedName>
    <definedName name="_90_0ELSURE">'[29]#¡REF'!#REF!</definedName>
    <definedName name="_90ELECSURME">'[34]#¡REF'!#REF!</definedName>
    <definedName name="_90ELECTROL">'[33]#¡REF'!#REF!</definedName>
    <definedName name="_91_0ELSURE">'[29]#¡REF'!#REF!</definedName>
    <definedName name="_91ELEORIE">'[3]#¡REF'!#REF!</definedName>
    <definedName name="_92ELEORIE">'[33]#¡REF'!#REF!</definedName>
    <definedName name="_94ELNO">'[33]#¡REF'!#REF!</definedName>
    <definedName name="_95_0HIDRAND">'[26]#¡REF'!#REF!</definedName>
    <definedName name="_96ELECT">'[34]#¡REF'!#REF!</definedName>
    <definedName name="_96ELNO">'[3]#¡REF'!#REF!</definedName>
    <definedName name="_96ELSURE">'[33]#¡REF'!#REF!</definedName>
    <definedName name="_99Excel_BuiltIn_Print_Area_8_1">'[41]Postes de concreto 3ø 35mm²_N'!#REF!</definedName>
    <definedName name="_9ELECSURE">'[36]#¡REF'!#REF!</definedName>
    <definedName name="_9ELSURE">'[36]#¡REF'!#REF!</definedName>
    <definedName name="_A">'[1]A'!$D$9:$D$53</definedName>
    <definedName name="_A435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A99000">'[24]REDES SECUNDARIAS'!#REF!</definedName>
    <definedName name="_ANA1">'[11]FORMA-LM1'!$A$1:$Q$71</definedName>
    <definedName name="_ana6">'[11]FORMA-(SE1)'!$A$379:$S$435</definedName>
    <definedName name="_ana7">'[11]FORMA-(SE1)'!$A$458:$S$516</definedName>
    <definedName name="_ana77">'[11]FORMA-(SE1)'!$A$458:$S$516</definedName>
    <definedName name="_apu0201">#REF!</definedName>
    <definedName name="_apu0202">#REF!</definedName>
    <definedName name="_apu0203">#REF!</definedName>
    <definedName name="_apu02033">#REF!</definedName>
    <definedName name="_apu0301">#REF!</definedName>
    <definedName name="_apu0302">#REF!</definedName>
    <definedName name="_apu0303">#REF!</definedName>
    <definedName name="_apu0304">#REF!</definedName>
    <definedName name="_apu0305">#REF!</definedName>
    <definedName name="_apu0401">#REF!</definedName>
    <definedName name="_apu0501">#REF!</definedName>
    <definedName name="_apu0502">#REF!</definedName>
    <definedName name="_apu0503">#REF!</definedName>
    <definedName name="_apu0504">#REF!</definedName>
    <definedName name="_apu0505">#REF!</definedName>
    <definedName name="_apu0506">#REF!</definedName>
    <definedName name="_apu0507">#REF!</definedName>
    <definedName name="_apu0508">#REF!</definedName>
    <definedName name="_apu0601">#REF!</definedName>
    <definedName name="_CON1">#REF!</definedName>
    <definedName name="_CON3">#REF!</definedName>
    <definedName name="_Dist_Bin" hidden="1">#REF!</definedName>
    <definedName name="_Dist_Values" hidden="1">#REF!</definedName>
    <definedName name="_E410625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_f">'[42]#¡REF'!#REF!</definedName>
    <definedName name="_F1_PlanOperativo">#REF!</definedName>
    <definedName name="_F2_Metas_Mensuales">#REF!</definedName>
    <definedName name="_F2_MetasTrimestrales">#REF!</definedName>
    <definedName name="_F3_BalanceEnergía">#REF!</definedName>
    <definedName name="_F4_FacturaciónCobranza">#REF!</definedName>
    <definedName name="_F51_PptoEgresos">#REF!</definedName>
    <definedName name="_F52_PptoEgresos">#REF!</definedName>
    <definedName name="_F6_BalanceGeneral">#REF!</definedName>
    <definedName name="_F7_EPGnaturaleza">#REF!</definedName>
    <definedName name="_F7a_DetalleIngresosEPG">#REF!</definedName>
    <definedName name="_F8_EPGdestino">#REF!</definedName>
    <definedName name="_F9_FlujoCaja">#REF!</definedName>
    <definedName name="_FC">#REF!</definedName>
    <definedName name="_Fill" hidden="1">#REF!</definedName>
    <definedName name="_Fill01" hidden="1">#REF!</definedName>
    <definedName name="_Filll" hidden="1">#REF!</definedName>
    <definedName name="_xlnm._FilterDatabase" hidden="1">#REF!</definedName>
    <definedName name="_gg1">'[14]#¡REF'!#REF!</definedName>
    <definedName name="_HED2">#REF!</definedName>
    <definedName name="_JU2">#REF!</definedName>
    <definedName name="_Key1" hidden="1">'[20]Tipo de Cambio'!#REF!</definedName>
    <definedName name="_Key2" hidden="1">'[20]Tipo de Cambio'!#REF!</definedName>
    <definedName name="_LM3">'[11]FORMA-LM3'!$B$1:$N$48</definedName>
    <definedName name="_LS1">'[11]FORMA-LS1-LS2'!$A$1:$P$83</definedName>
    <definedName name="_LS2">'[11]FORMA-LS1-LS2'!$A$86:$P$168</definedName>
    <definedName name="_LS3">'[11]FORMA-LS3'!$A$1:$M$53</definedName>
    <definedName name="_MET1">#REF!</definedName>
    <definedName name="_MET2">#REF!</definedName>
    <definedName name="_Order1" hidden="1">0</definedName>
    <definedName name="_Order2" hidden="1">0</definedName>
    <definedName name="_Parse_Out" hidden="1">#REF!</definedName>
    <definedName name="_Pbs1">'[25]Hoja1'!$E$6</definedName>
    <definedName name="_PPA1">#REF!</definedName>
    <definedName name="_PPB2">#REF!</definedName>
    <definedName name="_PPC3">#REF!</definedName>
    <definedName name="_PPD4">#REF!</definedName>
    <definedName name="_PPE5">#REF!</definedName>
    <definedName name="_PPF6">#REF!</definedName>
    <definedName name="_PT1">'[43]PT'!$A$3:$G$5</definedName>
    <definedName name="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E1">'[11]FORMA- RE1'!$A$3:$H$52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S1">#REF!</definedName>
    <definedName name="_RES2">#REF!</definedName>
    <definedName name="_RES3">#REF!</definedName>
    <definedName name="_RES4">#REF!</definedName>
    <definedName name="_REV3">'[6]DATOS'!$A$3:$E$22</definedName>
    <definedName name="_RL1">'[11]FORMA-LM3'!$B$1:$L$46</definedName>
    <definedName name="_RP01" hidden="1">#REF!</definedName>
    <definedName name="_Rp12">'[25]Hoja1'!$G$17</definedName>
    <definedName name="_SE2">'[11]FORMA-SE2'!$M$5</definedName>
    <definedName name="_sec01">'[25]Hoja1'!$D$26</definedName>
    <definedName name="_sec02">'[25]Hoja1'!$D$27</definedName>
    <definedName name="_sec03">'[25]Hoja1'!$D$28</definedName>
    <definedName name="_sec04">'[25]Hoja1'!$D$29</definedName>
    <definedName name="_sec05">'[25]Hoja1'!$D$30</definedName>
    <definedName name="_Sec13">'[25]Hoja1'!$G$12</definedName>
    <definedName name="_Sec77">'[25]Hoja1'!$G$8</definedName>
    <definedName name="_SOL1">#REF!</definedName>
    <definedName name="_SOL2">#REF!</definedName>
    <definedName name="_SOL3">#REF!</definedName>
    <definedName name="_SOL4">#REF!</definedName>
    <definedName name="_Sort" hidden="1">#REF!</definedName>
    <definedName name="_TC2">'[45]F-7c_Compras-Dolar'!$G$31</definedName>
    <definedName name="_TC3">'[45]F-7c_Compras-Dolar'!$H$31</definedName>
    <definedName name="_TC4">'[45]F-7c_Compras-Dolar'!$I$31</definedName>
    <definedName name="_UI1577">#REF!</definedName>
    <definedName name="_UND2">#REF!</definedName>
    <definedName name="_vu111">#REF!</definedName>
    <definedName name="_X2">'[46]#¡REF'!#REF!</definedName>
    <definedName name="A">#REF!</definedName>
    <definedName name="A_1">#REF!</definedName>
    <definedName name="A_1_1">#REF!</definedName>
    <definedName name="A_10">#REF!</definedName>
    <definedName name="A_10_1">#REF!</definedName>
    <definedName name="A_11">#REF!</definedName>
    <definedName name="A_11_1">#REF!</definedName>
    <definedName name="A_12">#REF!</definedName>
    <definedName name="A_12_1">#REF!</definedName>
    <definedName name="A_13">#REF!</definedName>
    <definedName name="A_13_1">#REF!</definedName>
    <definedName name="A_14">#REF!</definedName>
    <definedName name="A_14_1">#REF!</definedName>
    <definedName name="A_15">#REF!</definedName>
    <definedName name="A_15_1">#REF!</definedName>
    <definedName name="A_16">#REF!</definedName>
    <definedName name="A_16_1">#REF!</definedName>
    <definedName name="A_17">#REF!</definedName>
    <definedName name="A_17_1">#REF!</definedName>
    <definedName name="A_18">#REF!</definedName>
    <definedName name="A_18_1">#REF!</definedName>
    <definedName name="A_19">#REF!</definedName>
    <definedName name="A_19_1">#REF!</definedName>
    <definedName name="A_2">#REF!</definedName>
    <definedName name="A_2_1">#REF!</definedName>
    <definedName name="A_20">#REF!</definedName>
    <definedName name="A_20_1">#REF!</definedName>
    <definedName name="A_21">#REF!</definedName>
    <definedName name="A_21_1">#REF!</definedName>
    <definedName name="A_22">#REF!</definedName>
    <definedName name="A_22_1">#REF!</definedName>
    <definedName name="A_3">#REF!</definedName>
    <definedName name="A_3_1">#REF!</definedName>
    <definedName name="A_4">#REF!</definedName>
    <definedName name="A_4_1">#REF!</definedName>
    <definedName name="A_5">#REF!</definedName>
    <definedName name="A_5_1">#REF!</definedName>
    <definedName name="A_6">#REF!</definedName>
    <definedName name="A_6_1">#REF!</definedName>
    <definedName name="A_7">#REF!</definedName>
    <definedName name="A_7_1">#REF!</definedName>
    <definedName name="A_8">#REF!</definedName>
    <definedName name="A_8_1">#REF!</definedName>
    <definedName name="A_9">#REF!</definedName>
    <definedName name="A_9_1">#REF!</definedName>
    <definedName name="A_IMPRESI_N_IM">#REF!</definedName>
    <definedName name="A_IMPRESI_N_IM_1">#REF!</definedName>
    <definedName name="A_IMPRESI_N_IM_12">#REF!</definedName>
    <definedName name="A_IMPRESI_N_IM_20">#REF!</definedName>
    <definedName name="A_IMPRESI_N_IM_21">#REF!</definedName>
    <definedName name="A_IMPRESION_IM">#REF!</definedName>
    <definedName name="A_impresión_IM">#REF!</definedName>
    <definedName name="A_impresión_IM_12">#REF!</definedName>
    <definedName name="A_impresión_IM_20">#REF!</definedName>
    <definedName name="A_impresión_IM_21">#REF!</definedName>
    <definedName name="A2X4.4.20">'[47]ANALISIS  COSTOS UNIT.'!#REF!</definedName>
    <definedName name="A2X6.6.20">'[47]ANALISIS  COSTOS UNIT.'!#REF!</definedName>
    <definedName name="A3X10.10.25">'[47]ANALISIS  COSTOS UNIT.'!#REF!</definedName>
    <definedName name="A3X120.25.80">'[47]ANALISIS  COSTOS UNIT.'!#REF!</definedName>
    <definedName name="A3X150.25.80">'[47]ANALISIS  COSTOS UNIT.'!#REF!</definedName>
    <definedName name="A3X16.10.40">'[47]ANALISIS  COSTOS UNIT.'!#REF!</definedName>
    <definedName name="A3X185.25.100">'[47]ANALISIS  COSTOS UNIT.'!#REF!</definedName>
    <definedName name="A3X240.35.100">'[47]ANALISIS  COSTOS UNIT.'!#REF!</definedName>
    <definedName name="A3X25.10.40">'[47]ANALISIS  COSTOS UNIT.'!#REF!</definedName>
    <definedName name="A3X35.10.50">'[47]ANALISIS  COSTOS UNIT.'!#REF!</definedName>
    <definedName name="A3X4.4.20">'[47]ANALISIS  COSTOS UNIT.'!#REF!</definedName>
    <definedName name="A3X50.16.50">'[47]ANALISIS  COSTOS UNIT.'!#REF!</definedName>
    <definedName name="A3X6.6.20">'[47]ANALISIS  COSTOS UNIT.'!#REF!</definedName>
    <definedName name="A3X70.16.65">'[47]ANALISIS  COSTOS UNIT.'!#REF!</definedName>
    <definedName name="A3X95.16.65">'[47]ANALISIS  COSTOS UNIT.'!#REF!</definedName>
    <definedName name="À8">#REF!</definedName>
    <definedName name="aA">#REF!</definedName>
    <definedName name="aA_1">#REF!</definedName>
    <definedName name="aA_7">#REF!</definedName>
    <definedName name="aAA">#REF!</definedName>
    <definedName name="aAA_1">#REF!</definedName>
    <definedName name="aAA_7">#REF!</definedName>
    <definedName name="AAAA">'[48]#¡REF'!#REF!</definedName>
    <definedName name="aaaaa">'[48]#¡REF'!#REF!</definedName>
    <definedName name="AAAAAAAA">#REF!</definedName>
    <definedName name="AAS">'[49]#¡REF'!#REF!</definedName>
    <definedName name="aB">#REF!</definedName>
    <definedName name="aB_1">#REF!</definedName>
    <definedName name="aB_7">#REF!</definedName>
    <definedName name="ABC">'[52]#¡REF'!#REF!</definedName>
    <definedName name="ABC_1">'[53]#¡REF'!#REF!</definedName>
    <definedName name="ABCD">'[54]#¡REF'!#REF!</definedName>
    <definedName name="ABONADO">#REF!</definedName>
    <definedName name="Abonados">#REF!</definedName>
    <definedName name="aC">#REF!</definedName>
    <definedName name="aC_1">#REF!</definedName>
    <definedName name="aC_7">#REF!</definedName>
    <definedName name="ACCESO">#REF!</definedName>
    <definedName name="ACE">'[1]A'!$D$38</definedName>
    <definedName name="ACERO">'[1]A'!$D$70:$D$71</definedName>
    <definedName name="ACOM">#REF!</definedName>
    <definedName name="ACOM_CC">#REF!</definedName>
    <definedName name="Acom_L">'[55]DATOS'!$D$7</definedName>
    <definedName name="ACOM_MONO">#REF!</definedName>
    <definedName name="Acom_S">'[55]DATOS'!$D$6</definedName>
    <definedName name="ACOM_SC">#REF!</definedName>
    <definedName name="ACOM_TRIFA">#REF!</definedName>
    <definedName name="ACOM_XL">'[55]DATOS'!$D$8</definedName>
    <definedName name="ACOMETIDA">#REF!</definedName>
    <definedName name="ACUM_P1">#REF!</definedName>
    <definedName name="aD">#REF!</definedName>
    <definedName name="aD_1">#REF!</definedName>
    <definedName name="aD_7">#REF!</definedName>
    <definedName name="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a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delanto">'[56]valores'!$B$2</definedName>
    <definedName name="adler">'[32]#¡REF'!#REF!</definedName>
    <definedName name="ADSE">'[32]#¡REF'!#REF!</definedName>
    <definedName name="ADV">'[2]#¡REF'!#REF!</definedName>
    <definedName name="ADV_1">'[2]#¡REF'!#REF!</definedName>
    <definedName name="ADV_13">'[57]#¡REF'!#REF!</definedName>
    <definedName name="Advertir">[59]Proyecto!#REF!</definedName>
    <definedName name="Advertir_PostesMadera_CrucetaCAV">#REF!</definedName>
    <definedName name="Advertir_Torres_Postes">#REF!</definedName>
    <definedName name="AEFecha">'[25]Hoja1'!$D$32</definedName>
    <definedName name="afdsa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islador_Alineamiento">[60]Datos_Proyectos!#REF!</definedName>
    <definedName name="Aislador_Anclaje">[60]Datos_Proyectos!#REF!</definedName>
    <definedName name="AisladorAlineamiento">'[62]DATOS DE CAMPO'!#REF!</definedName>
    <definedName name="AisladorAnclaje">'[62]DATOS DE CAMPO'!#REF!</definedName>
    <definedName name="AisladorSuspensión">#REF!</definedName>
    <definedName name="AISLAMIENTO">#REF!</definedName>
    <definedName name="Aistente.com">#REF!</definedName>
    <definedName name="ALARGADOR">#REF!</definedName>
    <definedName name="Alargam_LP">[59]Proyecto!#REF!</definedName>
    <definedName name="Alargam_RP">[59]Proyecto!#REF!</definedName>
    <definedName name="Alargam_RS">[59]Proyecto!#REF!</definedName>
    <definedName name="Alargamiento">#REF!</definedName>
    <definedName name="AlargamientoFinal_LP">#REF!</definedName>
    <definedName name="AlargamientoFinal_RP">#REF!</definedName>
    <definedName name="AlargamientoFinal_RS">#REF!</definedName>
    <definedName name="AlargamientoInicial_LP">#REF!</definedName>
    <definedName name="AlargamientoInicial_RP">#REF!</definedName>
    <definedName name="AlargamientoInicial_RS">#REF!</definedName>
    <definedName name="ALFA">'[6]REV3'!$D$8</definedName>
    <definedName name="ALUMBPUBLICO">'[63]BASE-RS'!$EZ$38:$FI$465</definedName>
    <definedName name="ALUMBRADO">#REF!</definedName>
    <definedName name="AMARRE">'[65]HAMAR'!$C$2:$F$36</definedName>
    <definedName name="AMFecha">'[25]Hoja1'!$D$33</definedName>
    <definedName name="an">#REF!</definedName>
    <definedName name="ana">'[11]FORMA-(SE1)'!$A$301:$S$357</definedName>
    <definedName name="ANGELES">'[65]POLILINEA'!$E$378:$M$389</definedName>
    <definedName name="ANIBAL">'[67]#¡REF'!#REF!</definedName>
    <definedName name="año">#REF!</definedName>
    <definedName name="añoval">'[25]Hoja1'!$D$5</definedName>
    <definedName name="APRIN">'[55]DATOS'!$R$52:$V$74</definedName>
    <definedName name="aprovisaad">#REF!</definedName>
    <definedName name="aprovisarp">#REF!</definedName>
    <definedName name="aprovisars">#REF!</definedName>
    <definedName name="apu_0201">#REF!</definedName>
    <definedName name="apu_0202">#REF!</definedName>
    <definedName name="ARA">'[11]FORMA-SE2'!$A$18:$L$18</definedName>
    <definedName name="araislador">#REF!</definedName>
    <definedName name="ARANCEL">'[68]Impuestos'!$B$17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equipos">'[69]impuesTos'!$H$24</definedName>
    <definedName name="Arancel.ferreteria">#REF!</definedName>
    <definedName name="Arancel.PAT">#REF!</definedName>
    <definedName name="Arancel.postes">#REF!</definedName>
    <definedName name="Arancel.Torres">'[70]Impuestos'!$H$18</definedName>
    <definedName name="arconductor">#REF!</definedName>
    <definedName name="area">'[71]DATOS'!$T$33:$V$35</definedName>
    <definedName name="_xlnm.Extract">#REF!</definedName>
    <definedName name="Print_Area">#REF!</definedName>
    <definedName name="ARENA">'[1]A'!$D$55:$D$56</definedName>
    <definedName name="Armado">#REF!</definedName>
    <definedName name="ARMADO_12P">#REF!</definedName>
    <definedName name="ARMADO_8E">#REF!</definedName>
    <definedName name="Armado_C1">#REF!</definedName>
    <definedName name="Armado_C2">#REF!</definedName>
    <definedName name="Armado_C5">#REF!</definedName>
    <definedName name="ARMADOS">#REF!</definedName>
    <definedName name="ARMADOS_1">#REF!</definedName>
    <definedName name="ARMADOS_LP">#REF!</definedName>
    <definedName name="ARMADOS_RP">#REF!</definedName>
    <definedName name="ARMADOS_RS">#REF!</definedName>
    <definedName name="ARMADOSLP">#REF!</definedName>
    <definedName name="ARMADOSRP">#REF!</definedName>
    <definedName name="ARMADOSRS">'[63]BASE-RS'!$H$38:$CI$465</definedName>
    <definedName name="ARMAMT">#REF!</definedName>
    <definedName name="arpat">#REF!</definedName>
    <definedName name="ARQ">#REF!</definedName>
    <definedName name="arse">#REF!</definedName>
    <definedName name="artorres">#REF!</definedName>
    <definedName name="AS">#REF!</definedName>
    <definedName name="ASAS">#REF!</definedName>
    <definedName name="ASAS_7">#REF!</definedName>
    <definedName name="asasawq">'[72]#¡REF'!#REF!</definedName>
    <definedName name="asd">'[48]#¡REF'!#REF!</definedName>
    <definedName name="as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ASD">'[22]Pme'!$A$1:$R$35</definedName>
    <definedName name="asdf">#REF!</definedName>
    <definedName name="asdfasd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sdfg">'[58]#¡REF'!#REF!</definedName>
    <definedName name="asdsd">'[2]#¡REF'!#REF!</definedName>
    <definedName name="Asistente.ing">#REF!</definedName>
    <definedName name="ASS">'[46]#¡REF'!#REF!</definedName>
    <definedName name="ASXA">'[22]Pme'!$A$1:$K$66</definedName>
    <definedName name="auc">'[48]#¡REF'!#REF!</definedName>
    <definedName name="avance2">'[73]BASE'!$A$1:$B$32000</definedName>
    <definedName name="awajun">'[74]ELOR-04'!$B$2373</definedName>
    <definedName name="b">'[75]#¡REF'!#REF!</definedName>
    <definedName name="b_1">'[3]#¡REF'!#REF!</definedName>
    <definedName name="BAG">#REF!</definedName>
    <definedName name="base">'[76]#¡REF'!#REF!</definedName>
    <definedName name="BASE_ARM">'[77]_'!$A$4:$AP$63</definedName>
    <definedName name="BASE_ARMADOS">'[78]Base Armados'!$A$3:$M$11</definedName>
    <definedName name="BASE_COSTOS">'[77]_'!$AT$70:$AW$138</definedName>
    <definedName name="BASE_CU">'[77]C. U.'!$A$1:$H$65536</definedName>
    <definedName name="Base_datos_IM">#REF!</definedName>
    <definedName name="BASE_MH">'[79]BD-PU'!$B$12:$D$107</definedName>
    <definedName name="BASE1">'[81]POBLACION'!$E$6:$AJ$194</definedName>
    <definedName name="_xlnm.Database">#REF!</definedName>
    <definedName name="BASRP">#REF!</definedName>
    <definedName name="bb" hidden="1">{"vista 1",#N/A,FALSE,"CMP";"vista 2",#N/A,FALSE,"CMP"}</definedName>
    <definedName name="BB_12">[82]Base!#REF!</definedName>
    <definedName name="BB_2">#REF!</definedName>
    <definedName name="BB_20">#REF!</definedName>
    <definedName name="BB_21">[82]Base!#REF!</definedName>
    <definedName name="BB_25">[84]ENTR_F!#REF!</definedName>
    <definedName name="BB_3">#REF!</definedName>
    <definedName name="BB_4">'[85]Identificación Cargas _Anexo 4_'!#REF!</definedName>
    <definedName name="BB_7">'[84]3_1'!#REF!</definedName>
    <definedName name="BB_8">#REF!</definedName>
    <definedName name="BBBB">'[67]#¡REF'!#REF!</definedName>
    <definedName name="BD_ARMADOS">#REF!</definedName>
    <definedName name="BD_LUMINARIA">#REF!</definedName>
    <definedName name="BD_PAT">#REF!</definedName>
    <definedName name="BD_RETENIDA">#REF!</definedName>
    <definedName name="BDAPSED_2006">#REF!</definedName>
    <definedName name="BDLP">#REF!</definedName>
    <definedName name="BDRSOK">#REF!</definedName>
    <definedName name="BLOQUE">#REF!</definedName>
    <definedName name="BNJH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BO_ACERO">'[1]A'!$D$37</definedName>
    <definedName name="BO_ARENA">'[1]A'!$D$21</definedName>
    <definedName name="BO_CEMENTO">'[1]A'!$D$27</definedName>
    <definedName name="BO_FORMALETA">'[1]A'!$D$33</definedName>
    <definedName name="BO_GRAVA">'[1]A'!$D$24</definedName>
    <definedName name="BO_OTROS">'[1]A'!$D$30</definedName>
    <definedName name="BO_SUMINISTRO">'[1]A'!$D$41</definedName>
    <definedName name="BODY">#REF!</definedName>
    <definedName name="BODY_1">#REF!</definedName>
    <definedName name="BS">#REF!</definedName>
    <definedName name="BS_12">[82]Base!#REF!</definedName>
    <definedName name="BS_2">#REF!</definedName>
    <definedName name="BS_20">#REF!</definedName>
    <definedName name="BS_21">[82]Base!#REF!</definedName>
    <definedName name="BS_25">[84]ENTR_F!#REF!</definedName>
    <definedName name="BS_3">#REF!</definedName>
    <definedName name="BS_4">'[85]Identificación Cargas _Anexo 4_'!#REF!</definedName>
    <definedName name="BS_7">'[84]3_1'!#REF!</definedName>
    <definedName name="BS_8">#REF!</definedName>
    <definedName name="BSS">#REF!</definedName>
    <definedName name="BSS_12">[82]Base!#REF!</definedName>
    <definedName name="BSS_2">#REF!</definedName>
    <definedName name="BSS_20">#REF!</definedName>
    <definedName name="BSS_21">[82]Base!#REF!</definedName>
    <definedName name="BSS_25">[84]ENTR_F!#REF!</definedName>
    <definedName name="BSS_3">#REF!</definedName>
    <definedName name="BSS_4">'[85]Identificación Cargas _Anexo 4_'!#REF!</definedName>
    <definedName name="BSS_7">'[84]3_1'!#REF!</definedName>
    <definedName name="BSS_8">#REF!</definedName>
    <definedName name="BT5lista">#REF!</definedName>
    <definedName name="BUENOS" hidden="1">#REF!</definedName>
    <definedName name="BUIBVI" hidden="1">#REF!</definedName>
    <definedName name="c_camioneta">'[86]Cuadro Resumes RP'!$C$17</definedName>
    <definedName name="C_capataz">'[86]Cuadro Resumes RP'!$C$11</definedName>
    <definedName name="C_Grua">'[86]Cuadro Resumes RP'!$C$18</definedName>
    <definedName name="C_oficial">'[86]Cuadro Resumes RP'!$C$13</definedName>
    <definedName name="C_operario">'[86]Cuadro Resumes RP'!$C$12</definedName>
    <definedName name="C_peon">'[86]Cuadro Resumes RP'!$C$14</definedName>
    <definedName name="c_teodolito">'[86]Cuadro Resumes RP'!$C$19</definedName>
    <definedName name="CA150X150X100">'[47]ANALISIS  COSTOS UNIT.'!#REF!</definedName>
    <definedName name="CA200X200X100">'[47]ANALISIS  COSTOS UNIT.'!#REF!</definedName>
    <definedName name="CA250X250X100">'[47]ANALISIS  COSTOS UNIT.'!#REF!</definedName>
    <definedName name="CA300X300X100">'[47]ANALISIS  COSTOS UNIT.'!#REF!</definedName>
    <definedName name="CA400X400X100">'[47]ANALISIS  COSTOS UNIT.'!#REF!</definedName>
    <definedName name="CA500X500X100">'[47]ANALISIS  COSTOS UNIT.'!#REF!</definedName>
    <definedName name="CA600X600X100">'[47]ANALISIS  COSTOS UNIT.'!#REF!</definedName>
    <definedName name="CAJA">#REF!</definedName>
    <definedName name="CAJA1">#REF!</definedName>
    <definedName name="CAJA2">#REF!</definedName>
    <definedName name="CAJA4">#REF!</definedName>
    <definedName name="CAJA5">#REF!</definedName>
    <definedName name="CAJA6">#REF!</definedName>
    <definedName name="CajaConcreto">#REF!</definedName>
    <definedName name="CajaDerivación">#REF!</definedName>
    <definedName name="CAJARS">'[63]BASE-RS'!$CO$38:$DA$465</definedName>
    <definedName name="CalificacionPromedio">'[89]DATOS DE CAMPO'!#REF!</definedName>
    <definedName name="Cambio">#REF!</definedName>
    <definedName name="Cambio_7">#REF!</definedName>
    <definedName name="came">'[46]#¡REF'!#REF!</definedName>
    <definedName name="Camion">#REF!</definedName>
    <definedName name="Camioneta">#REF!</definedName>
    <definedName name="CANT_TRAFO">#REF!</definedName>
    <definedName name="CANTIDADES">'[91]STRUCT'!$A$6:$CM$119</definedName>
    <definedName name="capterm">#REF!</definedName>
    <definedName name="capterm_12">#REF!</definedName>
    <definedName name="capterm_20">#REF!</definedName>
    <definedName name="capterm_21">#REF!</definedName>
    <definedName name="CARAC">'[6]DATOS'!$H$7:$Q$13</definedName>
    <definedName name="CARACTERISTICAS">#REF!</definedName>
    <definedName name="carlos">'[76]#¡REF'!#REF!</definedName>
    <definedName name="Cartel">'[92]DATOS DE CAMPO  LP'!#REF!</definedName>
    <definedName name="CASOS">#REF!</definedName>
    <definedName name="CBPSL">#REF!</definedName>
    <definedName name="CBPST">#REF!</definedName>
    <definedName name="CC">#REF!</definedName>
    <definedName name="CCC">'[67]#¡REF'!#REF!</definedName>
    <definedName name="ccccc">'[34]#¡REF'!#REF!</definedName>
    <definedName name="CD">#REF!</definedName>
    <definedName name="Celda_para_Macros">'[93]PLANILLAS FORMATEADAS'!#REF!</definedName>
    <definedName name="celendin">'[36]#¡REF'!#REF!</definedName>
    <definedName name="CEMENTO">'[1]A'!$D$61:$D$62</definedName>
    <definedName name="cgv">'[33]#¡REF'!#REF!</definedName>
    <definedName name="cgv_1">'[33]#¡REF'!#REF!</definedName>
    <definedName name="cgv_7">'[48]#¡REF'!#REF!</definedName>
    <definedName name="CH">#REF!</definedName>
    <definedName name="CIF">'[68]Impuestos'!$G$24</definedName>
    <definedName name="CIFaislador">#REF!</definedName>
    <definedName name="CIFconductor1">#REF!</definedName>
    <definedName name="CIFconductor2">#REF!</definedName>
    <definedName name="CIFpat">#REF!</definedName>
    <definedName name="CIFpostes">#REF!</definedName>
    <definedName name="CIFse">#REF!</definedName>
    <definedName name="CIFtorres">#REF!</definedName>
    <definedName name="cimen">#REF!</definedName>
    <definedName name="CimentaciónPosesCAC">#REF!</definedName>
    <definedName name="CIMIENTO">#REF!</definedName>
    <definedName name="CIRCUITOS">#REF!</definedName>
    <definedName name="CIVIL">'[11]FORMA-LS3'!$A$11:$M$57</definedName>
    <definedName name="civil2">#REF!</definedName>
    <definedName name="CIVILE">'[11]FORMA-LS3'!$A$10:$M$53</definedName>
    <definedName name="comilla">#REF!</definedName>
    <definedName name="Comp01">'[25]Hoja1'!$G$5</definedName>
    <definedName name="Compactación_poste">'[94]Ratio Redes'!#REF!</definedName>
    <definedName name="Compactadora">#REF!</definedName>
    <definedName name="Concentrado">'[92]DATOS DE CAMPO  RS'!#REF!</definedName>
    <definedName name="CONCRETE">'[96]Fundacion'!$J$13:$Q$20</definedName>
    <definedName name="CONDUC">#REF!</definedName>
    <definedName name="CONDUCTOR">#REF!</definedName>
    <definedName name="CONDUCTORES_RS">#REF!</definedName>
    <definedName name="CONDUCTORESLP">#REF!</definedName>
    <definedName name="CONDUCTORESRP">#REF!</definedName>
    <definedName name="CONDUCTORESRS">'[63]BASE-RS'!$DL$38:$DZ$465</definedName>
    <definedName name="CONEC">#REF!</definedName>
    <definedName name="CONECTORESRS">'[63]BASE-RS'!$FJ$38:$IK$465</definedName>
    <definedName name="Conexiones">#REF!</definedName>
    <definedName name="Consulta_desde_mxichiclayo_16">#REF!</definedName>
    <definedName name="Consultor">#REF!</definedName>
    <definedName name="ConsumoPerdidaAP">'[92]DATOS DE CAMPO  RP'!#REF!</definedName>
    <definedName name="ConsumoPromedioCE">'[89]DATOS DE CAMPO'!#REF!</definedName>
    <definedName name="CONTRATISTA">'[97]DATOS'!$C$7</definedName>
    <definedName name="CONTRATO">'[97]DATOS'!$C$6</definedName>
    <definedName name="COPI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S">#REF!</definedName>
    <definedName name="COSFI">#REF!</definedName>
    <definedName name="CostoDirecto">'[98]Resumen General'!$M$43</definedName>
    <definedName name="COSTOS">#REF!</definedName>
    <definedName name="Costos_7">#REF!</definedName>
    <definedName name="Costos_Insumos">#REF!</definedName>
    <definedName name="COTA_E1">#REF!</definedName>
    <definedName name="COTA_P1">#REF!</definedName>
    <definedName name="covadongaad">#REF!</definedName>
    <definedName name="covadongarp">#REF!</definedName>
    <definedName name="covadongars">#REF!</definedName>
    <definedName name="COYMDETORG">#REF!</definedName>
    <definedName name="COYMDETORG_12">#REF!</definedName>
    <definedName name="COYMDETORG_20">#REF!</definedName>
    <definedName name="COYMDETORG_21">#REF!</definedName>
    <definedName name="COYMO4">#REF!</definedName>
    <definedName name="COYMO4_12">#REF!</definedName>
    <definedName name="COYMO4_20">#REF!</definedName>
    <definedName name="COYMO4_21">#REF!</definedName>
    <definedName name="_xlnm.Criteria">#REF!</definedName>
    <definedName name="CRONO">#REF!</definedName>
    <definedName name="CRUC">'[100]CANT.UNITARIAS'!$F$111:$DA$140</definedName>
    <definedName name="CrucetasCAV">#REF!</definedName>
    <definedName name="CU">#REF!</definedName>
    <definedName name="Cu_PAT_1">[59]Proyecto!#REF!</definedName>
    <definedName name="Cu_PAT_1_rs">[59]Proyecto!#REF!</definedName>
    <definedName name="Cu_PAT_1C">[59]Proyecto!#REF!</definedName>
    <definedName name="Cu_PAT_2">[59]Proyecto!#REF!</definedName>
    <definedName name="Cu_PAT_3">[59]Proyecto!#REF!</definedName>
    <definedName name="cuadro_li1">#REF!</definedName>
    <definedName name="cuadro_li2">#REF!</definedName>
    <definedName name="cuadro_li3">#REF!</definedName>
    <definedName name="cuadro_se3">'[11]FORMA-SE2'!#REF!</definedName>
    <definedName name="Cuadro1">'[101]CuadroIyII'!$A$1:$G$29</definedName>
    <definedName name="Cuadro2">'[101]CuadroIyII'!$H$1:$T$29</definedName>
    <definedName name="Cuadro3">'[101]CuadroIyII'!$U$1:$AG$29</definedName>
    <definedName name="Cuadro4">'[101]CuadroIyII'!$AH$1:$AY$29</definedName>
    <definedName name="CUÑAS_CD">#REF!</definedName>
    <definedName name="CUÑAS_REDES">#REF!</definedName>
    <definedName name="D">'[6]REV3'!$D$4</definedName>
    <definedName name="dasdww">'[102]#¡REF'!#REF!</definedName>
    <definedName name="DataLP">#REF!</definedName>
    <definedName name="DataRedes">#REF!</definedName>
    <definedName name="DataRP">#REF!</definedName>
    <definedName name="DataRS">'[59]Redes'!$AW$3:$CS$132</definedName>
    <definedName name="Datos">#REF!</definedName>
    <definedName name="Datos_12">#REF!</definedName>
    <definedName name="Datos_20">#REF!</definedName>
    <definedName name="Datos_21">#REF!</definedName>
    <definedName name="DATOS1">[103]Presupuesto!#REF!</definedName>
    <definedName name="dATOS1_12">#REF!</definedName>
    <definedName name="dATOS1_20">#REF!</definedName>
    <definedName name="dATOS1_21">#REF!</definedName>
    <definedName name="DATOS2">[103]Presupuesto!#REF!</definedName>
    <definedName name="DATOS3">[103]Presupuesto!#REF!</definedName>
    <definedName name="DATOS4">[103]Presupuesto!#REF!</definedName>
    <definedName name="DatoTerreno1">'[104]Resumen General'!$C$46</definedName>
    <definedName name="DatoTerreno2">'[104]Resumen General'!$C$47</definedName>
    <definedName name="DatoTerreno3">'[104]Resumen General'!$C$48</definedName>
    <definedName name="DATS">#REF!</definedName>
    <definedName name="DATS_12">#REF!</definedName>
    <definedName name="DATS_20">#REF!</definedName>
    <definedName name="DATS_21">#REF!</definedName>
    <definedName name="DC_1">#REF!</definedName>
    <definedName name="DC_1T">#REF!</definedName>
    <definedName name="DC_2">#REF!</definedName>
    <definedName name="DC_2T">#REF!</definedName>
    <definedName name="DD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ddd">'[106]Base Armados'!$A$6:$BC$38</definedName>
    <definedName name="DDDDDDD">'[107]#¡REF'!#REF!</definedName>
    <definedName name="ddff" hidden="1">[21]BDATOS!#REF!</definedName>
    <definedName name="DDGDGD" hidden="1">#REF!</definedName>
    <definedName name="de">'[76]#¡REF'!#REF!</definedName>
    <definedName name="Departamento">'[109]RES-GRAL'!$F$5</definedName>
    <definedName name="Departamentos">'[110]1A'!#REF!</definedName>
    <definedName name="DESCRIPCION">#REF!</definedName>
    <definedName name="DESCRIPCION_1">#REF!</definedName>
    <definedName name="DESCRIPCION2">#REF!</definedName>
    <definedName name="DESIGNACION">#N/A</definedName>
    <definedName name="DESMONTAJE">'[111]PLANILLA_D'!$A$14:$AF$642</definedName>
    <definedName name="DETAILED">'[34]#¡REF'!#REF!</definedName>
    <definedName name="DETALLE">'[34]#¡REF'!#REF!</definedName>
    <definedName name="dewsfe">'[9]#¡REF'!#REF!</definedName>
    <definedName name="df">#REF!</definedName>
    <definedName name="dfsdg">[38]__REF!#REF!</definedName>
    <definedName name="dger_30mayo2017">#REF!</definedName>
    <definedName name="dgfdf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iámetro_sin_cubierta____mm">#REF!</definedName>
    <definedName name="Disperso">'[92]DATOS DE CAMPO  RS'!#REF!</definedName>
    <definedName name="DobleTernaRural">'[62]DATOS DE CAMPO'!$BP$32</definedName>
    <definedName name="DobleTernaUrbano">'[62]DATOS DE CAMPO'!$BO$32</definedName>
    <definedName name="DOLAR">'[109]RES-GRAL'!$M$6</definedName>
    <definedName name="dólar">'[113]HIDRANDINA'!$C$4</definedName>
    <definedName name="dp">#REF!</definedName>
    <definedName name="DS_2">#REF!</definedName>
    <definedName name="DS_2_1">#REF!</definedName>
    <definedName name="DS_3">#REF!</definedName>
    <definedName name="DS_3_1">#REF!</definedName>
    <definedName name="DSD">#REF!</definedName>
    <definedName name="DSD_7">#REF!</definedName>
    <definedName name="DSVFD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T_0">#REF!</definedName>
    <definedName name="DT_0_1">#REF!</definedName>
    <definedName name="DT_2">#REF!</definedName>
    <definedName name="DT_2_1">#REF!</definedName>
    <definedName name="dwdwder">'[102]#¡REF'!#REF!</definedName>
    <definedName name="dwdwdw">'[102]#¡REF'!#REF!</definedName>
    <definedName name="E">'[6]REV3'!$D$6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1_ACUM">#REF!</definedName>
    <definedName name="E1_COTA">#REF!</definedName>
    <definedName name="EDDY">'[114]#¡REF'!#REF!</definedName>
    <definedName name="EDR">'[35]Unit-op-cartel'!#REF!</definedName>
    <definedName name="EDS">'[6]REV3'!$A$34</definedName>
    <definedName name="EE">'[34]#¡REF'!#REF!</definedName>
    <definedName name="EEE">'[58]1'!#REF!</definedName>
    <definedName name="elba">'[48]#¡REF'!#REF!</definedName>
    <definedName name="ELCENTRO">#REF!</definedName>
    <definedName name="ELCENTRO_1">#REF!</definedName>
    <definedName name="ELCENTRO_7">#REF!</definedName>
    <definedName name="ELECSURESTE">#REF!</definedName>
    <definedName name="ELECSURESTE_1">#REF!</definedName>
    <definedName name="ELECSURESTE_7">#REF!</definedName>
    <definedName name="ELECSURMEDIO">#REF!</definedName>
    <definedName name="ELECSURMEDIO_1">#REF!</definedName>
    <definedName name="ELECSURMEDIO_7">#REF!</definedName>
    <definedName name="ELECTROLIMA">#REF!</definedName>
    <definedName name="ELECTROLIMA_1">#REF!</definedName>
    <definedName name="ELECTROLIMA_7">#REF!</definedName>
    <definedName name="ELECTSUR">#REF!</definedName>
    <definedName name="ELECTSUR_1">#REF!</definedName>
    <definedName name="ELECTSUR_7">#REF!</definedName>
    <definedName name="ELEORIENTE">#REF!</definedName>
    <definedName name="ELEORIENTE_1">#REF!</definedName>
    <definedName name="ELEORIENTE_7">#REF!</definedName>
    <definedName name="Elim_cemen_I_p11">'[62]DATOS DE CAMPO'!$D$6</definedName>
    <definedName name="Elim_cemen_I_p12">'[62]DATOS DE CAMPO'!$D$21</definedName>
    <definedName name="Elim_cemen_II_p11">'[62]DATOS DE CAMPO'!$D$12</definedName>
    <definedName name="Elim_cemen_II_p12">'[62]DATOS DE CAMPO'!$D$27</definedName>
    <definedName name="Elim_I_p11">'[62]DATOS DE CAMPO'!$D$5</definedName>
    <definedName name="Elim_I_p12">'[62]DATOS DE CAMPO'!$D$20</definedName>
    <definedName name="Elim_I_pat1">'[62]DATOS DE CAMPO'!$P$5</definedName>
    <definedName name="Elim_I_pat1c">'[62]DATOS DE CAMPO'!$P$14</definedName>
    <definedName name="Elim_I_ri">'[62]DATOS DE CAMPO'!$J$5</definedName>
    <definedName name="Elim_I_rv">'[62]DATOS DE CAMPO'!$J$14</definedName>
    <definedName name="Elim_II_p11">'[62]DATOS DE CAMPO'!$D$11</definedName>
    <definedName name="Elim_II_p12">'[62]DATOS DE CAMPO'!$D$26</definedName>
    <definedName name="Elim_II_pat1">'[62]DATOS DE CAMPO'!$P$8</definedName>
    <definedName name="Elim_II_pat1c">'[62]DATOS DE CAMPO'!$P$17</definedName>
    <definedName name="Elim_II_ri">'[62]DATOS DE CAMPO'!$J$8</definedName>
    <definedName name="Elim_II_rv">'[62]DATOS DE CAMPO'!$J$17</definedName>
    <definedName name="Elim_III_p11">'[62]DATOS DE CAMPO'!$D$15</definedName>
    <definedName name="Elim_III_p12">'[62]DATOS DE CAMPO'!$D$30</definedName>
    <definedName name="Elim_III_pat1">'[62]DATOS DE CAMPO'!$P$11</definedName>
    <definedName name="Elim_III_pat1c">'[62]DATOS DE CAMPO'!$P$20</definedName>
    <definedName name="Elim_III_ri">'[62]DATOS DE CAMPO'!$J$11</definedName>
    <definedName name="Elim_III_rv">'[62]DATOS DE CAMPO'!$J$20</definedName>
    <definedName name="ELIMA">#REF!</definedName>
    <definedName name="ELIMA_1">#REF!</definedName>
    <definedName name="ELIMA_7">#REF!</definedName>
    <definedName name="Eliminación_material">[60]Datos_Proyectos!#REF!</definedName>
    <definedName name="elmer">'[34]#¡REF'!#REF!</definedName>
    <definedName name="ELMER1">#REF!</definedName>
    <definedName name="ELNORTE">#REF!</definedName>
    <definedName name="ELNORTE_1">#REF!</definedName>
    <definedName name="ELNORTE_7">#REF!</definedName>
    <definedName name="ELSUR">#REF!</definedName>
    <definedName name="ELSUR_1">#REF!</definedName>
    <definedName name="ELSUR_7">#REF!</definedName>
    <definedName name="ELSURESTE">#REF!</definedName>
    <definedName name="ELSURESTE_1">#REF!</definedName>
    <definedName name="ELSURESTE_7">#REF!</definedName>
    <definedName name="EMPALME_E3">#REF!</definedName>
    <definedName name="EMPALMERP">#REF!</definedName>
    <definedName name="EMPALMES">#REF!</definedName>
    <definedName name="EMPALMESRP">#REF!</definedName>
    <definedName name="EMPALMESRS">'[63]BASE-RS'!$CJ$38:$CN$465</definedName>
    <definedName name="Engrasado">[93]CONFIGURACIÓN!#REF!</definedName>
    <definedName name="Engrase">'[93]CONTEO DE DATOS'!#REF!</definedName>
    <definedName name="Equipo">#REF!</definedName>
    <definedName name="Equipo_7">#REF!</definedName>
    <definedName name="equipos">#REF!</definedName>
    <definedName name="ER">'[107]1'!#REF!</definedName>
    <definedName name="ericka">'[76]#¡REF'!#REF!</definedName>
    <definedName name="ERR_1">[105]CALCULO!#REF!</definedName>
    <definedName name="ertytryr">'[2]#¡REF'!#REF!</definedName>
    <definedName name="Estacion">#REF!</definedName>
    <definedName name="Estructura">#REF!</definedName>
    <definedName name="ESTRUCTURAS">#REF!</definedName>
    <definedName name="ewew22">'[102]#¡REF'!#REF!</definedName>
    <definedName name="ewewe">'[102]#¡REF'!#REF!</definedName>
    <definedName name="ewewww">'[102]#¡REF'!#REF!</definedName>
    <definedName name="EWFWEDFD">#REF!</definedName>
    <definedName name="ewg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w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xc_12cac">'[89]DATOS DE CAMPO'!#REF!</definedName>
    <definedName name="Exc_conductor">#REF!</definedName>
    <definedName name="Exca_11cac">'[89]DATOS DE CAMPO'!#REF!</definedName>
    <definedName name="Exca_12cac">'[89]DATOS DE CAMPO'!#REF!</definedName>
    <definedName name="Exca_cemen_I_p11">'[62]DATOS DE CAMPO'!$D$2</definedName>
    <definedName name="Exca_cemen_I_p12">'[62]DATOS DE CAMPO'!$D$17</definedName>
    <definedName name="Exca_cemen_II_p11">'[62]DATOS DE CAMPO'!$D$8</definedName>
    <definedName name="Exca_cemen_II_p12">'[62]DATOS DE CAMPO'!$D$23</definedName>
    <definedName name="Exca_I_11_200">#REF!</definedName>
    <definedName name="Exca_I_11_200_cemento">#REF!</definedName>
    <definedName name="Exca_I_11_200_Secc">#REF!</definedName>
    <definedName name="Exca_I_11_200_Secc_cemento">#REF!</definedName>
    <definedName name="Exca_I_11_300">#REF!</definedName>
    <definedName name="Exca_I_11_300_cemento">#REF!</definedName>
    <definedName name="Exca_I_11_300_Secc">#REF!</definedName>
    <definedName name="Exca_I_11_300_Secc_cemento">#REF!</definedName>
    <definedName name="Exca_I_11_5D">[116]Datos_Proyectos!#REF!</definedName>
    <definedName name="Exca_I_11_5D_cemento">[116]Datos_Proyectos!#REF!</definedName>
    <definedName name="Exca_I_11_6D">#REF!</definedName>
    <definedName name="Exca_I_11_6D_cemento">#REF!</definedName>
    <definedName name="Exca_I_12_200">#REF!</definedName>
    <definedName name="Exca_I_12_200_cemento">#REF!</definedName>
    <definedName name="Exca_I_12_200_Secc">#REF!</definedName>
    <definedName name="Exca_I_12_200_Secc_cemento">#REF!</definedName>
    <definedName name="Exca_I_12_300">#REF!</definedName>
    <definedName name="Exca_I_12_300_cemento">#REF!</definedName>
    <definedName name="Exca_I_12_300_Secc">#REF!</definedName>
    <definedName name="Exca_I_12_300_Secc_cemento">#REF!</definedName>
    <definedName name="Exca_I_12_5D">#REF!</definedName>
    <definedName name="Exca_I_12_5D_cemento">#REF!</definedName>
    <definedName name="Exca_I_12_6D">#REF!</definedName>
    <definedName name="Exca_I_12_6D_cemento">#REF!</definedName>
    <definedName name="Exca_I_13_200">[59]Proyecto!#REF!</definedName>
    <definedName name="Exca_I_13_300">#REF!</definedName>
    <definedName name="Exca_I_13_300_cemento">#REF!</definedName>
    <definedName name="Exca_I_13_300_Secc">[116]Datos_Proyectos!#REF!</definedName>
    <definedName name="Exca_I_13_300_Secc_cemento">[116]Datos_Proyectos!#REF!</definedName>
    <definedName name="Exca_I_13_400">#REF!</definedName>
    <definedName name="Exca_I_13_400_cemento">#REF!</definedName>
    <definedName name="Exca_I_13_400_Secc">[116]Datos_Proyectos!#REF!</definedName>
    <definedName name="Exca_I_13_400_Secc_cemento">[116]Datos_Proyectos!#REF!</definedName>
    <definedName name="Exca_I_15_300">#REF!</definedName>
    <definedName name="Exca_I_15_300_cemento">#REF!</definedName>
    <definedName name="Exca_I_8_200">#REF!</definedName>
    <definedName name="Exca_I_8_200_cemento">#REF!</definedName>
    <definedName name="Exca_I_8_300">#REF!</definedName>
    <definedName name="Exca_I_8_300_cemento">#REF!</definedName>
    <definedName name="Exca_I_8_7D">#REF!</definedName>
    <definedName name="Exca_I_8_7D_cemento">#REF!</definedName>
    <definedName name="Exca_I_9_200">#REF!</definedName>
    <definedName name="Exca_I_9_200_cemento">#REF!</definedName>
    <definedName name="Exca_I_9_300">#REF!</definedName>
    <definedName name="Exca_I_9_300_cemento">#REF!</definedName>
    <definedName name="Exca_I_CEL_12_200">#REF!</definedName>
    <definedName name="Exca_I_CEL_12_200_cemento">#REF!</definedName>
    <definedName name="Exca_I_CEL_12_300">#REF!</definedName>
    <definedName name="Exca_I_CEL_12_300_cemento">#REF!</definedName>
    <definedName name="Exca_I_CEL_13_300">#REF!</definedName>
    <definedName name="Exca_I_CEL_13_300_cemento">#REF!</definedName>
    <definedName name="Exca_I_CEL_15_400">#REF!</definedName>
    <definedName name="Exca_I_CEL_15_400_cemento">#REF!</definedName>
    <definedName name="Exca_I_CEL_21_400">#REF!</definedName>
    <definedName name="Exca_I_CEL_21_400_cemento">#REF!</definedName>
    <definedName name="Exca_I_p11">'[62]DATOS DE CAMPO'!$D$1</definedName>
    <definedName name="Exca_I_p12">'[62]DATOS DE CAMPO'!$D$16</definedName>
    <definedName name="Exca_I_pat1">'[62]DATOS DE CAMPO'!$P$3</definedName>
    <definedName name="Exca_I_pat1c">'[62]DATOS DE CAMPO'!$P$12</definedName>
    <definedName name="Exca_I_ri">'[62]DATOS DE CAMPO'!$J$3</definedName>
    <definedName name="Exca_I_rv">'[62]DATOS DE CAMPO'!$J$12</definedName>
    <definedName name="Exca_I_TORRE_30">#REF!</definedName>
    <definedName name="Exca_I_TORRE_30_cemento">#REF!</definedName>
    <definedName name="Exca_II_11_200">#REF!</definedName>
    <definedName name="Exca_II_11_200_cemento">#REF!</definedName>
    <definedName name="Exca_II_11_200_Secc">#REF!</definedName>
    <definedName name="Exca_II_11_200_Secc_cemento">#REF!</definedName>
    <definedName name="Exca_II_11_300">#REF!</definedName>
    <definedName name="Exca_II_11_300_cemento">#REF!</definedName>
    <definedName name="Exca_II_11_300_Secc">#REF!</definedName>
    <definedName name="Exca_II_11_300_Secc_cemento">#REF!</definedName>
    <definedName name="Exca_II_11_5D">[116]Datos_Proyectos!#REF!</definedName>
    <definedName name="Exca_II_11_5D_cemento">[116]Datos_Proyectos!#REF!</definedName>
    <definedName name="Exca_II_11_6D">#REF!</definedName>
    <definedName name="Exca_II_11_6D_cemento">#REF!</definedName>
    <definedName name="Exca_II_12_200">#REF!</definedName>
    <definedName name="Exca_II_12_200_cemento">#REF!</definedName>
    <definedName name="Exca_II_12_200_Secc">#REF!</definedName>
    <definedName name="Exca_II_12_200_Secc_cemento">#REF!</definedName>
    <definedName name="Exca_II_12_300">#REF!</definedName>
    <definedName name="Exca_II_12_300_cemento">#REF!</definedName>
    <definedName name="Exca_II_12_300_Secc">#REF!</definedName>
    <definedName name="Exca_II_12_300_Secc_cemento">#REF!</definedName>
    <definedName name="Exca_II_12_5D">#REF!</definedName>
    <definedName name="Exca_II_12_5D_cemento">#REF!</definedName>
    <definedName name="Exca_II_12_6D">#REF!</definedName>
    <definedName name="Exca_II_12_6D_cemento">#REF!</definedName>
    <definedName name="Exca_II_13_200">[59]Proyecto!#REF!</definedName>
    <definedName name="Exca_II_13_300">#REF!</definedName>
    <definedName name="Exca_II_13_300_cemento">#REF!</definedName>
    <definedName name="Exca_II_13_300_Secc">[116]Datos_Proyectos!#REF!</definedName>
    <definedName name="Exca_II_13_300_Secc_cemento">[116]Datos_Proyectos!#REF!</definedName>
    <definedName name="Exca_II_13_400">#REF!</definedName>
    <definedName name="Exca_II_13_400_cemento">#REF!</definedName>
    <definedName name="Exca_II_13_400_Secc">[116]Datos_Proyectos!#REF!</definedName>
    <definedName name="Exca_II_13_400_Secc_cemento">[116]Datos_Proyectos!#REF!</definedName>
    <definedName name="Exca_II_15_300">#REF!</definedName>
    <definedName name="Exca_II_15_300_cemento">#REF!</definedName>
    <definedName name="Exca_II_8_200">#REF!</definedName>
    <definedName name="Exca_II_8_200_cemento">#REF!</definedName>
    <definedName name="Exca_II_8_300">#REF!</definedName>
    <definedName name="Exca_II_8_300_cemento">#REF!</definedName>
    <definedName name="Exca_II_8_7D">#REF!</definedName>
    <definedName name="Exca_II_8_7D_cemento">#REF!</definedName>
    <definedName name="Exca_II_9_200">#REF!</definedName>
    <definedName name="Exca_II_9_200_cemento">#REF!</definedName>
    <definedName name="Exca_II_9_300">#REF!</definedName>
    <definedName name="Exca_II_9_300_cemento">#REF!</definedName>
    <definedName name="Exca_II_CEL_12_200">#REF!</definedName>
    <definedName name="Exca_II_CEL_12_200_cemento">#REF!</definedName>
    <definedName name="Exca_II_CEL_12_300">#REF!</definedName>
    <definedName name="Exca_II_CEL_12_300_cemento">#REF!</definedName>
    <definedName name="Exca_II_CEL_13_300">#REF!</definedName>
    <definedName name="Exca_II_CEL_13_300_cemento">#REF!</definedName>
    <definedName name="Exca_II_CEL_15_400">#REF!</definedName>
    <definedName name="Exca_II_CEL_15_400_cemento">#REF!</definedName>
    <definedName name="Exca_II_CEL_21_400">#REF!</definedName>
    <definedName name="Exca_II_CEL_21_400_cemento">#REF!</definedName>
    <definedName name="Exca_II_p11">'[62]DATOS DE CAMPO'!$D$7</definedName>
    <definedName name="Exca_II_p12">'[62]DATOS DE CAMPO'!$D$22</definedName>
    <definedName name="Exca_II_pat1">'[62]DATOS DE CAMPO'!$P$6</definedName>
    <definedName name="Exca_II_pat1c">'[62]DATOS DE CAMPO'!$P$15</definedName>
    <definedName name="Exca_II_ri">'[62]DATOS DE CAMPO'!$J$6</definedName>
    <definedName name="Exca_II_rv">'[62]DATOS DE CAMPO'!$J$15</definedName>
    <definedName name="Exca_II_TORRE_30">#REF!</definedName>
    <definedName name="Exca_II_TORRE_30_cemento">#REF!</definedName>
    <definedName name="Exca_III_11_200">#REF!</definedName>
    <definedName name="Exca_III_11_200_cemento">#REF!</definedName>
    <definedName name="Exca_III_11_200_Secc">#REF!</definedName>
    <definedName name="Exca_III_11_200_Secc_cemento">#REF!</definedName>
    <definedName name="Exca_III_11_300">#REF!</definedName>
    <definedName name="Exca_III_11_300_cemento">#REF!</definedName>
    <definedName name="Exca_III_11_300_Secc">#REF!</definedName>
    <definedName name="Exca_III_11_300_Secc_cemento">#REF!</definedName>
    <definedName name="Exca_III_11_5D">[116]Datos_Proyectos!#REF!</definedName>
    <definedName name="Exca_III_11_5D_cemento">[116]Datos_Proyectos!#REF!</definedName>
    <definedName name="Exca_III_11_6D">#REF!</definedName>
    <definedName name="Exca_III_11_6D_cemento">#REF!</definedName>
    <definedName name="Exca_III_12_200">#REF!</definedName>
    <definedName name="Exca_III_12_200_cemento">#REF!</definedName>
    <definedName name="Exca_III_12_200_Secc">#REF!</definedName>
    <definedName name="Exca_III_12_200_Secc_cemento">#REF!</definedName>
    <definedName name="Exca_III_12_300">#REF!</definedName>
    <definedName name="Exca_III_12_300_cemento">#REF!</definedName>
    <definedName name="Exca_III_12_300_Secc">#REF!</definedName>
    <definedName name="Exca_III_12_300_Secc_cemento">#REF!</definedName>
    <definedName name="Exca_III_12_5D">#REF!</definedName>
    <definedName name="Exca_III_12_5D_cemento">#REF!</definedName>
    <definedName name="Exca_III_12_6D">#REF!</definedName>
    <definedName name="Exca_III_12_6D_cemento">#REF!</definedName>
    <definedName name="Exca_III_13_200">[59]Proyecto!#REF!</definedName>
    <definedName name="Exca_III_13_300">#REF!</definedName>
    <definedName name="Exca_III_13_300_cemento">#REF!</definedName>
    <definedName name="Exca_III_13_300_Secc">[116]Datos_Proyectos!#REF!</definedName>
    <definedName name="Exca_III_13_300_Secc_cemento">[116]Datos_Proyectos!#REF!</definedName>
    <definedName name="Exca_III_13_400">#REF!</definedName>
    <definedName name="Exca_III_13_400_cemento">#REF!</definedName>
    <definedName name="Exca_III_13_400_Secc">[116]Datos_Proyectos!#REF!</definedName>
    <definedName name="Exca_III_13_400_Secc_cemento">[116]Datos_Proyectos!#REF!</definedName>
    <definedName name="Exca_III_15_300">#REF!</definedName>
    <definedName name="Exca_III_15_300_cemento">#REF!</definedName>
    <definedName name="Exca_III_8_200">#REF!</definedName>
    <definedName name="Exca_III_8_200_cemento">#REF!</definedName>
    <definedName name="Exca_III_8_300">#REF!</definedName>
    <definedName name="Exca_III_8_300_cemento">#REF!</definedName>
    <definedName name="Exca_III_8_7D">#REF!</definedName>
    <definedName name="Exca_III_8_7D_cemento">#REF!</definedName>
    <definedName name="Exca_III_9_200">#REF!</definedName>
    <definedName name="Exca_III_9_200_cemento">#REF!</definedName>
    <definedName name="Exca_III_9_300">#REF!</definedName>
    <definedName name="Exca_III_9_300_cemento">#REF!</definedName>
    <definedName name="Exca_III_CEL_12_200">#REF!</definedName>
    <definedName name="Exca_III_CEL_12_200_cemento">#REF!</definedName>
    <definedName name="Exca_III_CEL_12_300">#REF!</definedName>
    <definedName name="Exca_III_CEL_12_300_cemento">#REF!</definedName>
    <definedName name="Exca_III_CEL_13_300">#REF!</definedName>
    <definedName name="Exca_III_CEL_13_300_cemento">#REF!</definedName>
    <definedName name="Exca_III_CEL_15_400">#REF!</definedName>
    <definedName name="Exca_III_CEL_15_400_cemento">#REF!</definedName>
    <definedName name="Exca_III_CEL_21_400">#REF!</definedName>
    <definedName name="Exca_III_CEL_21_400_cemento">#REF!</definedName>
    <definedName name="Exca_III_p11">'[62]DATOS DE CAMPO'!$D$13</definedName>
    <definedName name="Exca_III_p12">'[62]DATOS DE CAMPO'!$D$28</definedName>
    <definedName name="Exca_III_pat1">'[62]DATOS DE CAMPO'!$P$9</definedName>
    <definedName name="Exca_III_pat1c">'[62]DATOS DE CAMPO'!$P$18</definedName>
    <definedName name="Exca_III_ri">'[62]DATOS DE CAMPO'!$J$9</definedName>
    <definedName name="Exca_III_rv">'[62]DATOS DE CAMPO'!$J$18</definedName>
    <definedName name="Exca_III_TORRE_30">#REF!</definedName>
    <definedName name="Exca_III_TORRE_30_cemento">#REF!</definedName>
    <definedName name="Exca_pat_1">#REF!</definedName>
    <definedName name="Exca_PAT_1_rs">#REF!</definedName>
    <definedName name="Exca_pat_1C">#REF!</definedName>
    <definedName name="Exca_PAT_2">#REF!</definedName>
    <definedName name="Exca_PAT_3">#REF!</definedName>
    <definedName name="Exca_ret">'[89]DATOS DE CAMPO'!#REF!</definedName>
    <definedName name="Exca_RI">#REF!</definedName>
    <definedName name="Exca_RI_rs">#REF!</definedName>
    <definedName name="Exca_RV">#REF!</definedName>
    <definedName name="Exca_RV_rs">#REF!</definedName>
    <definedName name="EXCAVACIONES">#REF!</definedName>
    <definedName name="Excel_BuiltIn__FilterDatabase_1">'[84]Consun Energ_ _Anexo_5_2_5_'!$A$3:$U$30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2">#REF!</definedName>
    <definedName name="Excel_BuiltIn__FilterDatabase_22">#REF!</definedName>
    <definedName name="Excel_BuiltIn__FilterDatabase_3">#REF!</definedName>
    <definedName name="Excel_BuiltIn__FilterDatabase_4">#REF!</definedName>
    <definedName name="Excel_BuiltIn__FilterDatabase_6">#REF!</definedName>
    <definedName name="Excel_BuiltIn__FilterDatabase_7">'[84]3_1'!$G$4:$G$115</definedName>
    <definedName name="Excel_BuiltIn__FilterDatabase_8">#REF!</definedName>
    <definedName name="Excel_BuiltIn_Criteria">#REF!</definedName>
    <definedName name="Excel_BuiltIn_Database">#REF!</definedName>
    <definedName name="Excel_BuiltIn_Extract">#REF!</definedName>
    <definedName name="Excel_BuiltIn_Print_Area">'[118]CAP_120mm2'!$B$3:$H$58</definedName>
    <definedName name="Excel_BuiltIn_Print_Area_1">'[41]Anexo F.3.1 '!#REF!</definedName>
    <definedName name="Excel_BuiltIn_Print_Area_10">#REF!</definedName>
    <definedName name="Excel_BuiltIn_Print_Area_11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1">#REF!</definedName>
    <definedName name="Excel_BuiltIn_Print_Area_2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8">#REF!</definedName>
    <definedName name="Excel_BuiltIn_Print_Titles_10">#REF!</definedName>
    <definedName name="Excel_BuiltIn_Print_Titles_11">#REF!</definedName>
    <definedName name="Excel_BuiltIn_Print_Titles_2">#REF!</definedName>
    <definedName name="Excel_BuiltIn_Print_Titles_21">#REF!</definedName>
    <definedName name="Excel_BuiltIn_Print_Titles_22">#REF!</definedName>
    <definedName name="Excel_BuiltIn_Print_Titles_3">#REF!</definedName>
    <definedName name="Excel_BuiltIn_Print_Titles_4">#REF!</definedName>
    <definedName name="EXCV_PAT">#REF!</definedName>
    <definedName name="EXCV_RET">#REF!</definedName>
    <definedName name="ExistenciaPosteMadera">'[93]CONTEO DE DATOS'!#REF!</definedName>
    <definedName name="ExistenPosteMadera">[93]CONFIGURACIÓN!#REF!</definedName>
    <definedName name="F.C.">#REF!</definedName>
    <definedName name="F.P.">#REF!</definedName>
    <definedName name="F_COND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_Desp_Costa_Sierra">'[89]DATOS DE CAMPO'!#REF!</definedName>
    <definedName name="Fac_Desp_Selva">'[89]DATOS DE CAMPO'!#REF!</definedName>
    <definedName name="Factor">#REF!</definedName>
    <definedName name="Factor_7">#REF!</definedName>
    <definedName name="Factor_I.U.">'[120]Estudio Suministros MEM'!$L$7:$O$22</definedName>
    <definedName name="factor_por_B">#REF!</definedName>
    <definedName name="FACTORDECARGA">#REF!</definedName>
    <definedName name="FactorDiferenNumEstrucVano">'[62]DATOS DE CAMPO'!$J$28</definedName>
    <definedName name="FactorPotencia">'[92]DATOS DE CAMPO  RP'!#REF!</definedName>
    <definedName name="FactorSobrecarga">'[92]DATOS DE CAMPO  RP'!#REF!</definedName>
    <definedName name="FACTURACION">'[22]Pme'!$A$1:$P$36</definedName>
    <definedName name="FACTURACIONES_SALDO_DE_OBRA_IPC_Lista">#REF!</definedName>
    <definedName name="fafdsa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ase">[93]CONFIGURACIÓN!#REF!</definedName>
    <definedName name="Fase_Selec">#REF!</definedName>
    <definedName name="Fases">#REF!</definedName>
    <definedName name="FasesObra">#REF!</definedName>
    <definedName name="FB">#REF!</definedName>
    <definedName name="FBA">#REF!</definedName>
    <definedName name="Fcarga">#REF!</definedName>
    <definedName name="fecha">'[109]RES-GRAL'!$J$5</definedName>
    <definedName name="Fecha_7">#REF!</definedName>
    <definedName name="Fecha_costos">'[121]Insumos'!$K$1</definedName>
    <definedName name="FERR">'[100]CANT.UNITARIAS'!$F$7:$DA$106</definedName>
    <definedName name="FERRET1">#REF!</definedName>
    <definedName name="FF">#REF!</definedName>
    <definedName name="FFF">'[67]#¡REF'!#REF!</definedName>
    <definedName name="FFFFFF">'[25]Hoja1'!$A$1:$V$810</definedName>
    <definedName name="ffgg" hidden="1">[21]BDATOS!#REF!</definedName>
    <definedName name="Fierro">#REF!</definedName>
    <definedName name="Filtro">'[59]Proyecto'!$T$13</definedName>
    <definedName name="FJ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JCC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Flete">'[104]Resumen General'!$K$7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equipos">'[69]impuesTos'!$D$10</definedName>
    <definedName name="Flete.ferreteria">#REF!</definedName>
    <definedName name="Flete.PAT">#REF!</definedName>
    <definedName name="Flete.postes">#REF!</definedName>
    <definedName name="Flete.Torres">'[70]Impuestos'!$C$3</definedName>
    <definedName name="floridaad">#REF!</definedName>
    <definedName name="floridarp">#REF!</definedName>
    <definedName name="floridars">#REF!</definedName>
    <definedName name="fm">#REF!</definedName>
    <definedName name="fm_12">#REF!</definedName>
    <definedName name="fm_20">#REF!</definedName>
    <definedName name="fm_21">#REF!</definedName>
    <definedName name="FO">#REF!</definedName>
    <definedName name="FORM1">'[22]Ifg'!$B$1:$P$85</definedName>
    <definedName name="Form1_PlanOperativo">#REF!</definedName>
    <definedName name="Form10_FlujoCaja">#REF!</definedName>
    <definedName name="Form10_Inversiones">#REF!</definedName>
    <definedName name="Form10a_Inversiones">#REF!</definedName>
    <definedName name="Form10a_InversionesA">#REF!</definedName>
    <definedName name="Form2_Metas">#REF!</definedName>
    <definedName name="Form3_BalanceEnergía">#REF!</definedName>
    <definedName name="Form4_FacturaciónCobranza">#REF!</definedName>
    <definedName name="Form5_PptoEgresos">#REF!</definedName>
    <definedName name="Form6R_BalanceGeneral">#REF!</definedName>
    <definedName name="Form7R_EPGnaturaleza">#REF!</definedName>
    <definedName name="Form8R_EPGdestino">#REF!</definedName>
    <definedName name="FORM9">#REF!</definedName>
    <definedName name="Form9_FlujoCaja">#REF!</definedName>
    <definedName name="FORMALETA">'[1]A'!$D$67:$D$68</definedName>
    <definedName name="Formato_3">#REF!</definedName>
    <definedName name="Formato_4">#REF!</definedName>
    <definedName name="Formato_51">#REF!</definedName>
    <definedName name="Formato_52">#REF!</definedName>
    <definedName name="Formato_6">#REF!</definedName>
    <definedName name="Formato_7">#REF!</definedName>
    <definedName name="Formato_7a">#REF!</definedName>
    <definedName name="Formato_8">#REF!</definedName>
    <definedName name="Formato_9">#REF!</definedName>
    <definedName name="FORMU_POLI">#REF!</definedName>
    <definedName name="Fotocelula">#REF!</definedName>
    <definedName name="FP">#REF!</definedName>
    <definedName name="Fperdidas">#REF!</definedName>
    <definedName name="FPET">#REF!</definedName>
    <definedName name="FPLP">#REF!</definedName>
    <definedName name="FPME">#REF!</definedName>
    <definedName name="FPP">#REF!</definedName>
    <definedName name="FPRP">#REF!</definedName>
    <definedName name="FPRS">#REF!</definedName>
    <definedName name="FR">'[122]DATOS'!$C$23</definedName>
    <definedName name="franja">'[62]DATOS DE CAMPO'!$J$25</definedName>
    <definedName name="FS">#REF!</definedName>
    <definedName name="FUSIB">#REF!</definedName>
    <definedName name="Fusibles">#REF!</definedName>
    <definedName name="FV">#REF!</definedName>
    <definedName name="g">'[25]#¡REF'!$A$1:$V$810</definedName>
    <definedName name="GastosGenerales">'[98]Resumen General'!$M$44</definedName>
    <definedName name="GEN" hidden="1">#REF!</definedName>
    <definedName name="GenTransporte">#REF!</definedName>
    <definedName name="GESPUEST">#REF!</definedName>
    <definedName name="GESPUEST_12">#REF!</definedName>
    <definedName name="GESPUEST_20">#REF!</definedName>
    <definedName name="GESPUEST_21">#REF!</definedName>
    <definedName name="gg">'[14]#¡REF'!#REF!</definedName>
    <definedName name="gg_1">'[10]#¡REF'!#REF!</definedName>
    <definedName name="gg1_1">'[10]#¡REF'!#REF!</definedName>
    <definedName name="GGC">#REF!</definedName>
    <definedName name="ggd">'[25]Hoja1'!$D$6</definedName>
    <definedName name="ggg">'[123]Repr PP'!#REF!</definedName>
    <definedName name="GGGYU" hidden="1">#REF!</definedName>
    <definedName name="ggi">'[25]Hoja1'!$D$7</definedName>
    <definedName name="GGUU">'[124]#¡REF'!#REF!</definedName>
    <definedName name="GMB" hidden="1">#REF!</definedName>
    <definedName name="GRAVA">'[1]A'!$D$58:$D$59</definedName>
    <definedName name="GRD">'[35]Unit-op-cartel'!#REF!</definedName>
    <definedName name="Grupo1">#REF!</definedName>
    <definedName name="Grupo1_12">#REF!</definedName>
    <definedName name="Grupo1_20">#REF!</definedName>
    <definedName name="Grupo1_21">#REF!</definedName>
    <definedName name="GRUPO13">#REF!</definedName>
    <definedName name="Grupo2">#REF!</definedName>
    <definedName name="GRUPO2_1">#REF!</definedName>
    <definedName name="Grupo2_12">#REF!</definedName>
    <definedName name="Grupo2_20">#REF!</definedName>
    <definedName name="Grupo2_21">#REF!</definedName>
    <definedName name="Grupo3">#REF!</definedName>
    <definedName name="Grupo3_12">#REF!</definedName>
    <definedName name="Grupo3_20">#REF!</definedName>
    <definedName name="Grupo3_21">#REF!</definedName>
    <definedName name="GUIAARQ">#REF!</definedName>
    <definedName name="GUIACU">#REF!</definedName>
    <definedName name="GUIAEST">#REF!</definedName>
    <definedName name="GUIAIE">#REF!</definedName>
    <definedName name="GUIAIS">#REF!</definedName>
    <definedName name="H">'[6]REV3'!$A$33</definedName>
    <definedName name="HBT">'[63]Excav. Postes'!$AS$1</definedName>
    <definedName name="HEAD1">#REF!</definedName>
    <definedName name="HEAD2">#REF!</definedName>
    <definedName name="HERRAM">#REF!</definedName>
    <definedName name="HerramEquipos">#REF!</definedName>
    <definedName name="HGRTE">'[22]Pme'!$A$1:$K$66</definedName>
    <definedName name="HH">#REF!</definedName>
    <definedName name="HH_12">#REF!</definedName>
    <definedName name="HH_20">#REF!</definedName>
    <definedName name="HH_21">#REF!</definedName>
    <definedName name="HHC">#REF!</definedName>
    <definedName name="HHC_7">#REF!</definedName>
    <definedName name="hhh">#REF!</definedName>
    <definedName name="HHME">#REF!</definedName>
    <definedName name="HHME_7">#REF!</definedName>
    <definedName name="HHT">#REF!</definedName>
    <definedName name="HHT_7">#REF!</definedName>
    <definedName name="HIDRANDINA">#REF!</definedName>
    <definedName name="HIDRANDINA_1">#REF!</definedName>
    <definedName name="HIDRANDINA_7">#REF!</definedName>
    <definedName name="HMT">'[63]Excav. Postes'!$AS$2</definedName>
    <definedName name="Hoja_Val_Aranc">'[126]Aux. Disgregados'!$Z$46</definedName>
    <definedName name="hoja1">#REF!</definedName>
    <definedName name="hoja1_12">#REF!</definedName>
    <definedName name="hoja1_20">#REF!</definedName>
    <definedName name="hoja1_21">#REF!</definedName>
    <definedName name="HOLA">'[35]Unit-op-cartel'!#REF!</definedName>
    <definedName name="HORA">#REF!</definedName>
    <definedName name="Hormigon">#REF!</definedName>
    <definedName name="HU">[38]__REF!#REF!</definedName>
    <definedName name="i" hidden="1">{"vista1",#N/A,FALSE,"SE_Piura_Oeste";"vista2",#N/A,FALSE,"SE_Piura_Oeste";"vista3",#N/A,FALSE,"SE_Piura_Oeste";"vista4",#N/A,FALSE,"SE_Piura_Oeste";"vista5",#N/A,FALSE,"SE_Piura_Oeste"}</definedName>
    <definedName name="IB">#REF!</definedName>
    <definedName name="IBA">#REF!</definedName>
    <definedName name="IC">#REF!</definedName>
    <definedName name="IGV">'[129]Datos de Entrada'!$D$45</definedName>
    <definedName name="Imprimir_área_IM">#REF!</definedName>
    <definedName name="Inaccesibilidad">'[62]DATOS DE CAMPO'!$CK$29</definedName>
    <definedName name="InCD">'[55]DATOS'!$F$3</definedName>
    <definedName name="incid">'[58]#¡REF'!#REF!</definedName>
    <definedName name="incide">'[58]#¡REF'!#REF!</definedName>
    <definedName name="incidenc">'[58]#¡REF'!#REF!</definedName>
    <definedName name="INCIDENCIA">#REF!</definedName>
    <definedName name="ind">#REF!</definedName>
    <definedName name="ind.mes">#REF!</definedName>
    <definedName name="INDICE">#REF!</definedName>
    <definedName name="INDICE_1">#REF!</definedName>
    <definedName name="INDICE2">#REF!</definedName>
    <definedName name="indices">#REF!</definedName>
    <definedName name="INDICEUNIFICADO">#REF!</definedName>
    <definedName name="Ingeniero">#REF!</definedName>
    <definedName name="INI_CEMENTO">'[1]A'!$D$25</definedName>
    <definedName name="INI_CONCRETOS">'[1]A'!$D$34</definedName>
    <definedName name="INI_FORMALETA">'[1]A'!$D$31</definedName>
    <definedName name="INI_GRAVA">'[1]A'!$D$22</definedName>
    <definedName name="INI_OTROS">'[1]A'!$D$28</definedName>
    <definedName name="INICIO">'[97]DATOS'!$C$9</definedName>
    <definedName name="INSUMO">#REF!</definedName>
    <definedName name="Insumos">'[120]HH  HM'!$B$5:$D$140</definedName>
    <definedName name="Inversion2">'[101]Costos Alt2'!$O$2:$T$53</definedName>
    <definedName name="Inversiones">#REF!</definedName>
    <definedName name="invllt">'[132]DATOS TECNICOS SE SANTUARIO'!#REF!</definedName>
    <definedName name="invllt_12">'[133]DATOS TECNICOS SE SANTUARIO'!#REF!</definedName>
    <definedName name="invllt_20">'[132]DATOS TECNICOS SE SANTUARIO'!#REF!</definedName>
    <definedName name="invllt_21">'[133]DATOS TECNICOS SE SANTUARIO'!#REF!</definedName>
    <definedName name="IO">#REF!</definedName>
    <definedName name="ioc">'[46]#¡REF'!#REF!</definedName>
    <definedName name="IPP">#REF!</definedName>
    <definedName name="ISET">'[134]projectdata'!$H$8</definedName>
    <definedName name="IsStudy">#REF!</definedName>
    <definedName name="ITAT">#REF!</definedName>
    <definedName name="ITEM">'[135]METRADO'!$AUM$3:$AUM$5</definedName>
    <definedName name="Item_Variable">[59]Proyecto!#REF!</definedName>
    <definedName name="ÍtemsCondicionados">'[59]Proyecto'!$T$14</definedName>
    <definedName name="ITMT">#REF!</definedName>
    <definedName name="IV">#REF!</definedName>
    <definedName name="iyuyi">'[102]#¡REF'!#REF!</definedName>
    <definedName name="JIMBE1">#REF!</definedName>
    <definedName name="JIMBE2">#REF!</definedName>
    <definedName name="jjj" hidden="1">[21]BDATOS!#REF!</definedName>
    <definedName name="jjjjjjjjjjjjjjjjj" hidden="1">#REF!</definedName>
    <definedName name="jkashfjk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nazareno">#REF!</definedName>
    <definedName name="jnazarenoad">#REF!</definedName>
    <definedName name="jnazarenorp">#REF!</definedName>
    <definedName name="jnazarenors">#REF!</definedName>
    <definedName name="joe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ju">#REF!</definedName>
    <definedName name="juan">'[46]#¡REF'!#REF!</definedName>
    <definedName name="jueg">#REF!</definedName>
    <definedName name="k">'[42]#¡REF'!#REF!</definedName>
    <definedName name="K1X">'[137]FP'!$I$34:$R$35</definedName>
    <definedName name="keikoad">#REF!</definedName>
    <definedName name="keikorp">#REF!</definedName>
    <definedName name="keikors">#REF!</definedName>
    <definedName name="KK">[105]CALCULO!#REF!</definedName>
    <definedName name="KKKKK">'[48]#¡REF'!#REF!</definedName>
    <definedName name="KKLKLÑKÑKÑ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KLP">'[126]Aux. Disgregados'!$AB$46</definedName>
    <definedName name="KLP_ABRIL">#REF!</definedName>
    <definedName name="KLP_MARZO">#REF!</definedName>
    <definedName name="KM">#REF!</definedName>
    <definedName name="km_LP">'[104]LP MONT'!$DL$340</definedName>
    <definedName name="KRP_ABRIL">#REF!</definedName>
    <definedName name="KRP_MARZO">#REF!</definedName>
    <definedName name="KRS_ABRIL">#REF!</definedName>
    <definedName name="KRS_MARZO">#REF!</definedName>
    <definedName name="L">#REF!</definedName>
    <definedName name="Lampara_150W">#REF!</definedName>
    <definedName name="Lampara150W">#REF!</definedName>
    <definedName name="lapazad">#REF!</definedName>
    <definedName name="lapazrp">#REF!</definedName>
    <definedName name="lapazrs">#REF!</definedName>
    <definedName name="levantamiento_topo_expediente_servid">'[126]Aux. Disgregados'!$P$46</definedName>
    <definedName name="LINEA_60kV">#REF!</definedName>
    <definedName name="Líneas">#REF!</definedName>
    <definedName name="List_Mon_RS">'[109]Resúmen_RS'!$B$5:$B$165</definedName>
    <definedName name="List_Res_dger">'[109]Resúmen'!$D$8:$D$653</definedName>
    <definedName name="Lista">'[138]PRECIOS ELECTR'!$A$3:$A$288</definedName>
    <definedName name="Lista_Mon_LP">'[109]Resúmen_LP-RP'!$B$6:$B$402</definedName>
    <definedName name="LISTA1">#REF!</definedName>
    <definedName name="listademodulos">#REF!</definedName>
    <definedName name="LISTADO">#REF!</definedName>
    <definedName name="LISTADO_7">#REF!</definedName>
    <definedName name="ListaSuministros">#REF!</definedName>
    <definedName name="Listón_Madera">[93]CONFIGURACIÓN!#REF!</definedName>
    <definedName name="LKM">#REF!</definedName>
    <definedName name="LLL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OC">'[126]Aux. Disgregados'!$AA$46</definedName>
    <definedName name="Loc_RP">'[104]RP MONT'!$DL$341</definedName>
    <definedName name="Loc_RS">'[104]RS MONT'!$DL$199</definedName>
    <definedName name="LOCAL">[103]Presupuesto!#REF!</definedName>
    <definedName name="LOCALID">#REF!</definedName>
    <definedName name="Localidad">#REF!</definedName>
    <definedName name="LOCALIDADES">#REF!</definedName>
    <definedName name="LOCALIDADES_RS">#REF!</definedName>
    <definedName name="LOLP">'[49]#¡REF'!#REF!</definedName>
    <definedName name="LongCuFinal_PAT_1">#REF!</definedName>
    <definedName name="LongCuFinal_PAT_1_rs">#REF!</definedName>
    <definedName name="LongCuFinal_PAT_1C">#REF!</definedName>
    <definedName name="LongCuFinal_PAT_2">#REF!</definedName>
    <definedName name="LongCuFinal_PAT_3">#REF!</definedName>
    <definedName name="LongCuInicial_PAT_1">#REF!</definedName>
    <definedName name="LongCuInicial_PAT_1_rs">#REF!</definedName>
    <definedName name="LongCuInicial_PAT_1C">#REF!</definedName>
    <definedName name="LongCuInicial_PAT_2">#REF!</definedName>
    <definedName name="LongCuInicial_PAT_3">#REF!</definedName>
    <definedName name="LP" hidden="1">#REF!</definedName>
    <definedName name="LP_ARMADOS">#REF!</definedName>
    <definedName name="LP_RP">'[62]DATOS DE CAMPO'!#REF!</definedName>
    <definedName name="LPR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is">'[142]CAP-120mm2'!$B$3:$H$58</definedName>
    <definedName name="LUM">#REF!</definedName>
    <definedName name="LUM_70">#REF!</definedName>
    <definedName name="LUMINARIA">#REF!</definedName>
    <definedName name="M">'[141]Aux. Disgregados'!#REF!</definedName>
    <definedName name="m_localidades">#REF!</definedName>
    <definedName name="m_obra">#REF!</definedName>
    <definedName name="Maestro">#REF!</definedName>
    <definedName name="Malla">#REF!</definedName>
    <definedName name="Maray">#REF!</definedName>
    <definedName name="MARI">'[143]FORMA-LS3'!$A$1:$M$53</definedName>
    <definedName name="MARI1">'[143]FORMA-LS1-LS2'!$A$17:$Q$83</definedName>
    <definedName name="MARI2">'[143]FORMA- RE1'!$A$3:$H$52</definedName>
    <definedName name="MARI3">'[143]FORMA-RL1'!$B$1:$L$46</definedName>
    <definedName name="MARI4">'[143]FORMA-SE2'!$M$5</definedName>
    <definedName name="MARI5">'[143]FORMA-SE2'!#REF!</definedName>
    <definedName name="MARI7">'[143]FORMA-SE2'!#REF!</definedName>
    <definedName name="MARI8">'[143]FORMA-LS1-LS2'!$A$98:$Q$170</definedName>
    <definedName name="marlenne">'[76]#¡REF'!#REF!</definedName>
    <definedName name="MARQ">#REF!</definedName>
    <definedName name="Materiales">#REF!</definedName>
    <definedName name="Matriz">#REF!</definedName>
    <definedName name="matriz1">'[144]RESUMEN'!$G$35:$I$48</definedName>
    <definedName name="matriz2">'[144]RESUMEN'!$G$20:$J$33</definedName>
    <definedName name="matriz3">'[144]RESUMEN'!$G$11:$I$18</definedName>
    <definedName name="Max">'[145]Dos Mayo I'!#REF!</definedName>
    <definedName name="MAX_CONDUCTOR">#REF!</definedName>
    <definedName name="MAX_CONDUCTOR2">#REF!</definedName>
    <definedName name="MAX_final">#REF!</definedName>
    <definedName name="MaximasLocalidades">#REF!</definedName>
    <definedName name="MáximasPuntos">#REF!</definedName>
    <definedName name="Mbs">'[25]Hoja1'!$G$6</definedName>
    <definedName name="MC">'[146]DATOS DE CAMPO'!#REF!</definedName>
    <definedName name="MD">'[146]DATOS DE CAMPO'!#REF!</definedName>
    <definedName name="Medidor">#REF!</definedName>
    <definedName name="Medidores">#REF!</definedName>
    <definedName name="MELE">#REF!</definedName>
    <definedName name="meses">'[141]Aux. Disgregados'!#REF!</definedName>
    <definedName name="meses_EstudioIngeniería">'[126]Aux. Disgregados'!$I$46</definedName>
    <definedName name="meses_obra">'[126]Aux. Disgregados'!$E$46</definedName>
    <definedName name="MEST">#REF!</definedName>
    <definedName name="mesval">'[25]Hoja1'!$D$4</definedName>
    <definedName name="MET">#REF!</definedName>
    <definedName name="MET_7">#REF!</definedName>
    <definedName name="MET_MONT">'[77]Metrado y Presupuesto'!$S$583:$DW$682</definedName>
    <definedName name="MET1_7">#REF!</definedName>
    <definedName name="MET2_7">#REF!</definedName>
    <definedName name="METRA">#REF!</definedName>
    <definedName name="METRAD">'[71]DB'!$A$3:$AU$697</definedName>
    <definedName name="METRADO">#REF!</definedName>
    <definedName name="METRADO_7">#REF!</definedName>
    <definedName name="METRADO_MONTAJE">'[147]Metrado y Presupuesto'!$S$540:$DY$638</definedName>
    <definedName name="METRADOSRP">#REF!</definedName>
    <definedName name="METRADOSRS">#REF!</definedName>
    <definedName name="METRRP01">#REF!</definedName>
    <definedName name="METRRP02">#REF!</definedName>
    <definedName name="METRRP03">#REF!</definedName>
    <definedName name="METRRP04">#REF!</definedName>
    <definedName name="METRRP05">#REF!</definedName>
    <definedName name="METRRP06">#REF!</definedName>
    <definedName name="METRRP07">#REF!</definedName>
    <definedName name="METRRP08">#REF!</definedName>
    <definedName name="METRS1">#REF!</definedName>
    <definedName name="METRS2">#REF!</definedName>
    <definedName name="METRS3">#REF!</definedName>
    <definedName name="METRS4">#REF!</definedName>
    <definedName name="METRS5">#REF!</definedName>
    <definedName name="METRS6">#REF!</definedName>
    <definedName name="METRS7">#REF!</definedName>
    <definedName name="METRS8">#REF!</definedName>
    <definedName name="Min">'[149]Analisis de la T.C. - 2.2'!$AB$6</definedName>
    <definedName name="mmm">#REF!</definedName>
    <definedName name="mmmm" hidden="1">#REF!</definedName>
    <definedName name="MNP">'[2]#¡REF'!#REF!</definedName>
    <definedName name="MNP_1">'[2]#¡REF'!#REF!</definedName>
    <definedName name="MNP_13">'[57]#¡REF'!#REF!</definedName>
    <definedName name="MO">#REF!</definedName>
    <definedName name="Moneda">#REF!</definedName>
    <definedName name="Moneda_1">#REF!</definedName>
    <definedName name="Moneda_7">#REF!</definedName>
    <definedName name="monitoreo">#REF!</definedName>
    <definedName name="monitoreo_inspec_EstudioIngeniería">'[126]Aux. Disgregados'!$L$46</definedName>
    <definedName name="monlrp">#REF!</definedName>
    <definedName name="MONOFASICO">#REF!</definedName>
    <definedName name="monrs">#REF!</definedName>
    <definedName name="MONTAJE">#REF!</definedName>
    <definedName name="MontajeBT">#REF!</definedName>
    <definedName name="MontajeMT">#REF!</definedName>
    <definedName name="MONTLP">#REF!</definedName>
    <definedName name="Monto">'[141]Aux. Disgregados'!$D$28</definedName>
    <definedName name="MONTRP">#REF!</definedName>
    <definedName name="MONTRS">'[63]MONT RS'!$A$9:$BU$142</definedName>
    <definedName name="MSAN">#REF!</definedName>
    <definedName name="mtab48p">'[47]ANALISIS  COSTOS UNIT.'!#REF!</definedName>
    <definedName name="mtabtaa">'[47]ANALISIS  COSTOS UNIT.'!#REF!</definedName>
    <definedName name="Murete">#REF!</definedName>
    <definedName name="MuyConcentrado">'[92]DATOS DE CAMPO  RS'!#REF!</definedName>
    <definedName name="MuyDisperso">'[92]DATOS DE CAMPO  RS'!#REF!</definedName>
    <definedName name="Name_Documento">'[150]RESUMEN GRAL'!$B$1</definedName>
    <definedName name="name_proy">'[109]RES-GRAL'!$F$4</definedName>
    <definedName name="ncon">'[25]Hoja1'!$D$3</definedName>
    <definedName name="ncont">'[25]Hoja1'!$D$4</definedName>
    <definedName name="Neutro">[93]CONFIGURACIÓN!#REF!</definedName>
    <definedName name="NHBG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U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JHY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k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NNDSNDSN">'[152]Precios Estruc.'!$A$1:$E$339</definedName>
    <definedName name="no">'[48]#¡REF'!#REF!</definedName>
    <definedName name="Nº_CONEC.">#REF!</definedName>
    <definedName name="NoBT5">#REF!</definedName>
    <definedName name="Nombre">[59]Redes!#REF!</definedName>
    <definedName name="Nombre_Proyecto">'[141]Aux. Disgregados'!$D$46</definedName>
    <definedName name="NOMBRE1">#REF!</definedName>
    <definedName name="NOMBRE2">#REF!</definedName>
    <definedName name="NOMBRE2_1">#REF!</definedName>
    <definedName name="NOMBRE3">#REF!</definedName>
    <definedName name="npro">'[25]Hoja1'!$D$2</definedName>
    <definedName name="numval">'[25]Hoja1'!$D$3</definedName>
    <definedName name="NUNLOC">#REF!</definedName>
    <definedName name="NVal">#REF!</definedName>
    <definedName name="NYY">'[153]DATOS'!$K$35:$O$45</definedName>
    <definedName name="Ñ">'[114]#¡REF'!#REF!</definedName>
    <definedName name="ññ" hidden="1">{"vista1",#N/A,FALSE,"SE_Zapallal"}</definedName>
    <definedName name="o" hidden="1">{"vista1",#N/A,FALSE,"SE_Ica";"vista2",#N/A,FALSE,"SE_Ica";"vista3",#N/A,FALSE,"SE_Ica"}</definedName>
    <definedName name="OBRA">'[97]DATOS'!$C$3</definedName>
    <definedName name="OCIVIL">'[91]CIVIL'!$A$47:$BQ$150</definedName>
    <definedName name="Ocultar_LP">'[154]SUMI LP'!#REF!</definedName>
    <definedName name="Ocultar_RP">'[155]SUMI RP'!$I$288:$DD$290</definedName>
    <definedName name="Ocultar_RS">'[155]SUMI RS'!$I$139:$DD$141</definedName>
    <definedName name="Ocultar_Sum_LP">'[59]SUMI LP'!#REF!</definedName>
    <definedName name="OLE_LINK1">#REF!</definedName>
    <definedName name="olivosad">#REF!</definedName>
    <definedName name="olivosrp">#REF!</definedName>
    <definedName name="olivosrs">#REF!</definedName>
    <definedName name="OO">'[36]#¡REF'!#REF!</definedName>
    <definedName name="OOCC">#REF!</definedName>
    <definedName name="OOOOOOOOOOOOOOOOO">'[48]#¡REF'!#REF!</definedName>
    <definedName name="ope">[156]Hoja4!#REF!</definedName>
    <definedName name="ope_1">[156]Hoja4!#REF!</definedName>
    <definedName name="ope_13">[158]Hoja4!#REF!</definedName>
    <definedName name="os">#REF!</definedName>
    <definedName name="otro">'[58]#¡REF'!#REF!</definedName>
    <definedName name="OTROS">'[1]A'!$D$64:$D$65</definedName>
    <definedName name="p" hidden="1">{"vista1",#N/A,FALSE,"SE_Guadalupe";"vista2",#N/A,FALSE,"SE_Guadalupe";"vista3",#N/A,FALSE,"SE_Guadalupe"}</definedName>
    <definedName name="P_EQUIP">'[1]A'!$D$91:$D$93</definedName>
    <definedName name="P_FORPU">'[1]A'!$D$87:$D$89</definedName>
    <definedName name="P_MACRO">'[1]A'!$D$83:$D$85</definedName>
    <definedName name="P_RESUMEN">'[1]A'!$D$78:$D$80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1">#REF!</definedName>
    <definedName name="PAAT_1_M">#REF!</definedName>
    <definedName name="PAAT_1_M_1">#REF!</definedName>
    <definedName name="Pagina">#REF!</definedName>
    <definedName name="paramateriales">#REF!</definedName>
    <definedName name="Pararrayo">[93]CONFIGURACIÓN!#REF!</definedName>
    <definedName name="PARED">#REF!</definedName>
    <definedName name="PART">#REF!</definedName>
    <definedName name="PARTA">#REF!</definedName>
    <definedName name="PARTE">#REF!</definedName>
    <definedName name="PARTIDA">#REF!</definedName>
    <definedName name="PARTIDA_1">#REF!</definedName>
    <definedName name="PARTIDA2">#REF!</definedName>
    <definedName name="PARTS">#REF!</definedName>
    <definedName name="PAST_C">#REF!</definedName>
    <definedName name="PAST_C_1">#REF!</definedName>
    <definedName name="PAST_C_BT">#REF!</definedName>
    <definedName name="PAST_C_MT">#REF!</definedName>
    <definedName name="PAST_M">#REF!</definedName>
    <definedName name="PAST_M_1">#REF!</definedName>
    <definedName name="PAST_M_BT">#REF!</definedName>
    <definedName name="PAST_M_MT">#REF!</definedName>
    <definedName name="PAT">#REF!</definedName>
    <definedName name="PAT_1">#REF!</definedName>
    <definedName name="PAT_1_7">#REF!</definedName>
    <definedName name="PAT_1_M">#REF!</definedName>
    <definedName name="PAT_1_M_7">#REF!</definedName>
    <definedName name="PAT_2">#REF!</definedName>
    <definedName name="PAT_2_7">#REF!</definedName>
    <definedName name="PAT_2_M">#REF!</definedName>
    <definedName name="PAT_2_M_7">#REF!</definedName>
    <definedName name="PAT_2E">#REF!</definedName>
    <definedName name="PAT_2E_7">#REF!</definedName>
    <definedName name="PAT_2M">#REF!</definedName>
    <definedName name="PAT_2M_1">#REF!</definedName>
    <definedName name="pat_3">#REF!</definedName>
    <definedName name="pat_3_1">#REF!</definedName>
    <definedName name="PAT_3_M">#REF!</definedName>
    <definedName name="PAT_3_M_1">#REF!</definedName>
    <definedName name="PAT_C">#REF!</definedName>
    <definedName name="PAT_LP">#REF!</definedName>
    <definedName name="PAT_M">#REF!</definedName>
    <definedName name="PAT_RP">#REF!</definedName>
    <definedName name="PAT_RS">#REF!</definedName>
    <definedName name="PATLP">#REF!</definedName>
    <definedName name="PATRP">#REF!</definedName>
    <definedName name="PATRS">'[63]BASE-RS'!$EP$38:$EY$465</definedName>
    <definedName name="PB">#REF!</definedName>
    <definedName name="PB_2">#REF!</definedName>
    <definedName name="PB_25">'[84]ENTR_F'!$D$11:$BH$31</definedName>
    <definedName name="PB_3">#REF!</definedName>
    <definedName name="PB_7">'[84]3_1'!$C$7:$BG$33</definedName>
    <definedName name="PB_8">#REF!</definedName>
    <definedName name="PBCD">'[25]Hoja1'!$D$16</definedName>
    <definedName name="PBI">#REF!</definedName>
    <definedName name="PBLP">'[25]Hoja1'!$D$12</definedName>
    <definedName name="PBRP">'[25]Hoja1'!$D$13</definedName>
    <definedName name="PBRS">'[25]Hoja1'!$D$15</definedName>
    <definedName name="Pbs1a">'[25]Hoja1'!$E$10</definedName>
    <definedName name="Pbs1b">'[25]Hoja1'!$E$14</definedName>
    <definedName name="Pbs1c">'[25]Hoja1'!$E$18</definedName>
    <definedName name="PBSE">'[25]Hoja1'!$D$14</definedName>
    <definedName name="PCCD">'[25]Hoja1'!$D$23</definedName>
    <definedName name="PCLP">'[25]Hoja1'!$D$19</definedName>
    <definedName name="PCRP">'[25]Hoja1'!$D$20</definedName>
    <definedName name="PCRS">'[25]Hoja1'!$D$22</definedName>
    <definedName name="Pcs1a">'[25]Hoja1'!$E$11</definedName>
    <definedName name="Pcs1b">'[25]Hoja1'!$E$15</definedName>
    <definedName name="Pcs1c">'[25]Hoja1'!$E$19</definedName>
    <definedName name="PCSE">'[25]Hoja1'!$D$21</definedName>
    <definedName name="PEL">#REF!</definedName>
    <definedName name="Perdidas">'[92]DATOS DE CAMPO  RP'!#REF!</definedName>
    <definedName name="Perforadora">#REF!</definedName>
    <definedName name="Peso">#REF!</definedName>
    <definedName name="Peso_7">#REF!</definedName>
    <definedName name="phibe2">'[159]Base de Datos'!$H$21</definedName>
    <definedName name="phibe3">'[159]Base de Datos'!$H$22</definedName>
    <definedName name="phibi2">'[159]Base de Datos'!$L$21</definedName>
    <definedName name="phibi3">'[159]Base de Datos'!$L$22</definedName>
    <definedName name="phipe2">'[159]Base de Datos'!$D$21</definedName>
    <definedName name="phipe3">'[159]Base de Datos'!$D$22</definedName>
    <definedName name="phipi2">'[159]Base de Datos'!$J$21</definedName>
    <definedName name="phipi3">'[159]Base de Datos'!$J$22</definedName>
    <definedName name="PJE.RAMIREZ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lan_consumidores">'[126]Aux. Disgregados'!$H$46</definedName>
    <definedName name="PLANI">#REF!</definedName>
    <definedName name="PLANIL">'[71]DB'!$C$3:$AU$697</definedName>
    <definedName name="PLANILLA">'[79]PLANILLA_M'!$A$12:$BX$248</definedName>
    <definedName name="PLANILLA_DESMONTAJE_MT">'[77]Planilla - Desmontaje'!$A$14:$BY$445</definedName>
    <definedName name="PLANILLA_MONTAJE_MT">'[77]Planilla - Montaje'!$A$15:$IV$704</definedName>
    <definedName name="PLANILLAS">#REF!</definedName>
    <definedName name="PLANILLAS1">#REF!</definedName>
    <definedName name="plazo_expediente_servid">'[126]Aux. Disgregados'!$O$46</definedName>
    <definedName name="Pliego1">'[101]AnexoVI'!$A$1:$C$45</definedName>
    <definedName name="PME">#REF!</definedName>
    <definedName name="PN" hidden="1">{"vista1",#N/A,FALSE,"SE_Paramonga_Nueva";"vista2",#N/A,FALSE,"SE_Paramonga_Nueva";"vista3",#N/A,FALSE,"SE_Paramonga_Nueva"}</definedName>
    <definedName name="PO" hidden="1">#REF!</definedName>
    <definedName name="polinomica" hidden="1">#REF!</definedName>
    <definedName name="Porcent_conduc">'[93]CONTEO DE DATOS'!#REF!</definedName>
    <definedName name="PORCENTAJE_ROCA">#REF!</definedName>
    <definedName name="PorcentajeCEdelTotalCargas">'[89]DATOS DE CAMPO'!#REF!</definedName>
    <definedName name="PORTALINEA">#REF!</definedName>
    <definedName name="PORTALINEA_12P">#REF!</definedName>
    <definedName name="PORTALINEA_8E">#REF!</definedName>
    <definedName name="Portamira">#REF!</definedName>
    <definedName name="PorTransporte">#REF!</definedName>
    <definedName name="PosiblePastoral">#REF!</definedName>
    <definedName name="Poste">[93]CONFIGURACIÓN!#REF!</definedName>
    <definedName name="Poste_Concreto">[93]CONFIGURACIÓN!#REF!</definedName>
    <definedName name="Poste_de_8m_ó_9m">[59]Proyecto!#REF!</definedName>
    <definedName name="Poste_mad">#REF!</definedName>
    <definedName name="Poste_mat">#REF!</definedName>
    <definedName name="Poste11_12_Inacc">'[62]DATOS DE CAMPO'!$CJ$30</definedName>
    <definedName name="Poste200_6_Inacc">'[62]DATOS DE CAMPO'!$CI$30</definedName>
    <definedName name="PosteBajaMedia">#REF!</definedName>
    <definedName name="POSTECODIGO">#REF!</definedName>
    <definedName name="PosteMaderaConcreto">#REF!</definedName>
    <definedName name="POSTES">#REF!</definedName>
    <definedName name="POSTES_LP">#REF!</definedName>
    <definedName name="POSTES_RP">#REF!</definedName>
    <definedName name="POSTES_RS">#REF!</definedName>
    <definedName name="Postes12mts40pies_en_SE1Ø2Ø">'[161]DATOS DE CAMPO'!#REF!</definedName>
    <definedName name="PostesBT">[59]Proyecto!#REF!</definedName>
    <definedName name="POSTESLP">#REF!</definedName>
    <definedName name="PostesMT">[59]Proyecto!#REF!</definedName>
    <definedName name="PostesRP">#REF!</definedName>
    <definedName name="PostesRS">#REF!</definedName>
    <definedName name="POSTEXCAVA">#REF!</definedName>
    <definedName name="POSTEXCAVAMAD">#REF!</definedName>
    <definedName name="Potencia_Trafos">'[162]Macro Postes y Accesorios'!$A$2:$A$207</definedName>
    <definedName name="P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ppp">[163]AreaLaguna!#REF!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S">#REF!</definedName>
    <definedName name="PRECIOS_TRANS">#REF!</definedName>
    <definedName name="PRECIOS2">#REF!</definedName>
    <definedName name="Precisión">'[93]RESUMEN DE PARTIDAS'!#REF!</definedName>
    <definedName name="Precisión_km">'[121]Ratio Redes'!$T$1</definedName>
    <definedName name="PrecisíónVano">#REF!</definedName>
    <definedName name="PRESUIGV">'[97]DATOS'!$C$12</definedName>
    <definedName name="PRIMERA">#REF!</definedName>
    <definedName name="PRIMERO">'[11]FORMA-LS1-LS2'!$A$17:$Q$83</definedName>
    <definedName name="Prin">#N/A</definedName>
    <definedName name="Print_Area_3">#REF!</definedName>
    <definedName name="Print_Area_MI">#REF!</definedName>
    <definedName name="Print_Area_MI_1">'[164]MALLA DE TIERRA'!$B$1:$E$49</definedName>
    <definedName name="PRINT_AREA_MI_12">'[165]CAP_120mm2'!$B$3:$H$58</definedName>
    <definedName name="PRINT_AREA_MI_20">'[118]CAP_120mm2'!$B$3:$H$58</definedName>
    <definedName name="PRINT_AREA_MI_21">'[165]CAP_120mm2'!$B$3:$H$58</definedName>
    <definedName name="PRINT_AREA_MI_5">#REF!</definedName>
    <definedName name="PRINT_AREA_MI_6">#REF!</definedName>
    <definedName name="Print_Mem">#N/A</definedName>
    <definedName name="Print_Titles">#N/A</definedName>
    <definedName name="Prisma">#REF!</definedName>
    <definedName name="PROCMAN2">'[132]PROC MANT LT 1'!#REF!</definedName>
    <definedName name="PROCMAN2_12">'[133]PROC MANT LT 1'!#REF!</definedName>
    <definedName name="PROCMAN2_20">'[132]PROC MANT LT 1'!#REF!</definedName>
    <definedName name="PROCMAN2_21">'[133]PROC MANT LT 1'!#REF!</definedName>
    <definedName name="PROG_E1">#REF!</definedName>
    <definedName name="Prom">'[149]Analisis de la T.C. - 2.2'!$AC$6</definedName>
    <definedName name="PROV">'[166]CENSO93'!$C$2</definedName>
    <definedName name="PROYECTO">'[97]DATOS'!$C$5</definedName>
    <definedName name="Proyectos">'[59]Proyecto'!$B$83:$E$99</definedName>
    <definedName name="ProyectosDesactualizados">'[154]Ratio Aproxsumaproducto'!$BV$4</definedName>
    <definedName name="ProyectosProcesados">'[154]Ratio Aproxsumaproducto'!#REF!</definedName>
    <definedName name="PRV_3">#REF!</definedName>
    <definedName name="PRV_3_1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_T_1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_M_7">#REF!</definedName>
    <definedName name="PSEC_0P">#REF!</definedName>
    <definedName name="PSEC_0P_M">#REF!</definedName>
    <definedName name="PSEC_0P_M_7">#REF!</definedName>
    <definedName name="PSEC_1N">#REF!</definedName>
    <definedName name="PSEC_1N_M">#REF!</definedName>
    <definedName name="PSEC_1N_M_7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_M_7">#REF!</definedName>
    <definedName name="PSER_0P">#REF!</definedName>
    <definedName name="PSER_0P_M">#REF!</definedName>
    <definedName name="PSER_0P_M_7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2_1">#REF!</definedName>
    <definedName name="PSVE_3">#REF!</definedName>
    <definedName name="PSVE_3_1">#REF!</definedName>
    <definedName name="PT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ofuerza4">'[47]ANALISIS  COSTOS UNIT.'!#REF!</definedName>
    <definedName name="ptoluztecho">'[47]ANALISIS  COSTOS UNIT.'!#REF!</definedName>
    <definedName name="ptotelef">'[47]ANALISIS  COSTOS UNIT.'!#REF!</definedName>
    <definedName name="ptotomadoble">'[47]ANALISIS  COSTOS UNIT.'!#REF!</definedName>
    <definedName name="ptotomadoblet">'[47]ANALISIS  COSTOS UNIT.'!#REF!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'[1]A'!$D$11:$D$53</definedName>
    <definedName name="PUDolares">#REF!</definedName>
    <definedName name="Q">'[36]#¡REF'!#REF!</definedName>
    <definedName name="qq" hidden="1">{"vista 1",#N/A,FALSE,"CMP";"vista 2",#N/A,FALSE,"CMP"}</definedName>
    <definedName name="QQQ">'[36]#¡REF'!#REF!</definedName>
    <definedName name="QQQQ">#REF!</definedName>
    <definedName name="QQQQQ">'[36]#¡REF'!#REF!</definedName>
    <definedName name="qqqqqq">#REF!</definedName>
    <definedName name="QQQQQQQQQQQQQQQQ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QQQSQSQS">'[49]#¡REF'!#REF!</definedName>
    <definedName name="QQSSQ">'[49]#¡REF'!#REF!</definedName>
    <definedName name="QSQDA">'[49]#¡REF'!#REF!</definedName>
    <definedName name="QSQSAAS">'[49]#¡REF'!#REF!</definedName>
    <definedName name="quicapataad">#REF!</definedName>
    <definedName name="quicapatarp">#REF!</definedName>
    <definedName name="quicapatars">#REF!</definedName>
    <definedName name="QUITO" hidden="1">#REF!</definedName>
    <definedName name="QW">'[167]#¡REF'!#REF!</definedName>
    <definedName name="QWEQW">#REF!</definedName>
    <definedName name="Q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adioAccion">'[89]DATOS DE CAMPO'!#REF!</definedName>
    <definedName name="RadioDeAccion">'[92]DATOS DE CAMPO  RP'!#REF!</definedName>
    <definedName name="Ramal1">#REF!</definedName>
    <definedName name="Ramal1_12">#REF!</definedName>
    <definedName name="Ramal1_20">#REF!</definedName>
    <definedName name="Ramal1_21">#REF!</definedName>
    <definedName name="Ramal2">#REF!</definedName>
    <definedName name="RAMAL2_1">#REF!</definedName>
    <definedName name="Ramal2_12">#REF!</definedName>
    <definedName name="Ramal2_20">#REF!</definedName>
    <definedName name="Ramal2_21">#REF!</definedName>
    <definedName name="Ramal3">#REF!</definedName>
    <definedName name="Ramal3_12">#REF!</definedName>
    <definedName name="Ramal3_20">#REF!</definedName>
    <definedName name="Ramal3_21">#REF!</definedName>
    <definedName name="rangodemetrado">#REF!</definedName>
    <definedName name="raphael">'[76]#¡REF'!#REF!</definedName>
    <definedName name="RARQ">#REF!</definedName>
    <definedName name="re">'[167]#¡REF'!#REF!</definedName>
    <definedName name="RECURSOS">'[168]RECURSOS'!$A$4:$D$77</definedName>
    <definedName name="RED_SECUNDARIA_DEL_CENTRO_POBLADO_MARAY">#REF!</definedName>
    <definedName name="Redes">'[59]Redes'!$A$4:$BX$132</definedName>
    <definedName name="Region">'[62]DATOS DE CAMPO'!$I$33</definedName>
    <definedName name="RegiónGeográfica">#REF!</definedName>
    <definedName name="Regulador">[59]Redes!#REF!</definedName>
    <definedName name="RELE">#REF!</definedName>
    <definedName name="Rell_11cac">'[89]DATOS DE CAMPO'!#REF!</definedName>
    <definedName name="Rell_12cac">#REF!</definedName>
    <definedName name="Rell_cemen_I_p11">'[92]DATOS DE CAMPO  LP'!#REF!</definedName>
    <definedName name="Rell_cemen_I_p12">'[92]DATOS DE CAMPO  LP'!#REF!</definedName>
    <definedName name="Rell_cemen_II_p11">'[92]DATOS DE CAMPO  LP'!#REF!</definedName>
    <definedName name="Rell_cemen_II_p12">'[92]DATOS DE CAMPO  LP'!#REF!</definedName>
    <definedName name="Rell_cemen_III_p11">'[169]DATOS DE CAMPO'!#REF!</definedName>
    <definedName name="Rell_cemen_III_p12">'[169]DATOS DE CAMPO'!#REF!</definedName>
    <definedName name="Rell_I_11_200">#REF!</definedName>
    <definedName name="Rell_I_11_200_cemento">#REF!</definedName>
    <definedName name="Rell_I_11_200_Secc">#REF!</definedName>
    <definedName name="Rell_I_11_200_Secc_cemento">#REF!</definedName>
    <definedName name="Rell_I_11_300">#REF!</definedName>
    <definedName name="Rell_I_11_300_cemento">#REF!</definedName>
    <definedName name="Rell_I_11_300_Secc">#REF!</definedName>
    <definedName name="Rell_I_11_300_Secc_cemento">#REF!</definedName>
    <definedName name="Rell_I_11_5D">[116]Datos_Proyectos!#REF!</definedName>
    <definedName name="Rell_I_11_5D_cemento">[116]Datos_Proyectos!#REF!</definedName>
    <definedName name="Rell_I_11_6D">#REF!</definedName>
    <definedName name="Rell_I_11_6D_cemento">#REF!</definedName>
    <definedName name="Rell_I_12_200">#REF!</definedName>
    <definedName name="Rell_I_12_200_cemento">#REF!</definedName>
    <definedName name="Rell_I_12_200_Secc">#REF!</definedName>
    <definedName name="Rell_I_12_200_Secc_cemento">#REF!</definedName>
    <definedName name="Rell_I_12_300">#REF!</definedName>
    <definedName name="Rell_I_12_300_cemento">#REF!</definedName>
    <definedName name="Rell_I_12_300_Secc">#REF!</definedName>
    <definedName name="Rell_I_12_300_Secc_cemento">#REF!</definedName>
    <definedName name="Rell_I_12_5D">#REF!</definedName>
    <definedName name="Rell_I_12_5D_cemento">#REF!</definedName>
    <definedName name="Rell_I_12_6D">#REF!</definedName>
    <definedName name="Rell_I_12_6D_cemento">#REF!</definedName>
    <definedName name="Rell_I_13_200">[59]Proyecto!#REF!</definedName>
    <definedName name="Rell_I_13_300">#REF!</definedName>
    <definedName name="Rell_I_13_300_cemento">#REF!</definedName>
    <definedName name="Rell_I_13_300_Secc">[116]Datos_Proyectos!#REF!</definedName>
    <definedName name="Rell_I_13_300_Secc_cemento">[116]Datos_Proyectos!#REF!</definedName>
    <definedName name="Rell_I_13_400">#REF!</definedName>
    <definedName name="Rell_I_13_400_cemento">#REF!</definedName>
    <definedName name="Rell_I_13_400_Secc">[116]Datos_Proyectos!#REF!</definedName>
    <definedName name="Rell_I_13_400_Secc_cemento">[116]Datos_Proyectos!#REF!</definedName>
    <definedName name="Rell_I_15_300">#REF!</definedName>
    <definedName name="Rell_I_15_300_cemento">#REF!</definedName>
    <definedName name="Rell_I_8_200">#REF!</definedName>
    <definedName name="Rell_I_8_200_cemento">#REF!</definedName>
    <definedName name="Rell_I_8_300">#REF!</definedName>
    <definedName name="Rell_I_8_300_cemento">#REF!</definedName>
    <definedName name="Rell_I_8_7D">#REF!</definedName>
    <definedName name="Rell_I_8_7D_cemento">#REF!</definedName>
    <definedName name="Rell_I_9_200">#REF!</definedName>
    <definedName name="Rell_I_9_200_cemento">#REF!</definedName>
    <definedName name="Rell_I_9_300">#REF!</definedName>
    <definedName name="Rell_I_9_300_cemento">#REF!</definedName>
    <definedName name="Rell_I_CEL_12_200">#REF!</definedName>
    <definedName name="Rell_I_CEL_12_200_cemento">#REF!</definedName>
    <definedName name="Rell_I_CEL_12_300">#REF!</definedName>
    <definedName name="Rell_I_CEL_12_300_cemento">#REF!</definedName>
    <definedName name="Rell_I_CEL_13_300">#REF!</definedName>
    <definedName name="Rell_I_CEL_13_300_cemento">#REF!</definedName>
    <definedName name="Rell_I_CEL_15_400">#REF!</definedName>
    <definedName name="Rell_I_CEL_15_400_cemento">#REF!</definedName>
    <definedName name="Rell_I_CEL_21_400">#REF!</definedName>
    <definedName name="Rell_I_CEL_21_400_cemento">#REF!</definedName>
    <definedName name="Rell_I_p11">'[92]DATOS DE CAMPO  LP'!#REF!</definedName>
    <definedName name="Rell_I_p12">'[92]DATOS DE CAMPO  LP'!#REF!</definedName>
    <definedName name="Rell_I_pat1">'[62]DATOS DE CAMPO'!$P$4</definedName>
    <definedName name="Rell_I_pat1c">'[62]DATOS DE CAMPO'!$P$13</definedName>
    <definedName name="Rell_I_ri">'[62]DATOS DE CAMPO'!$J$4</definedName>
    <definedName name="Rell_I_rv">'[62]DATOS DE CAMPO'!$J$13</definedName>
    <definedName name="Rell_I_TORRE_30">#REF!</definedName>
    <definedName name="Rell_I_TORRE_30_cemento">#REF!</definedName>
    <definedName name="Rell_II_11_200">#REF!</definedName>
    <definedName name="Rell_II_11_200_cemento">#REF!</definedName>
    <definedName name="Rell_II_11_200_Secc">#REF!</definedName>
    <definedName name="Rell_II_11_200_Secc_cemento">#REF!</definedName>
    <definedName name="Rell_II_11_300">#REF!</definedName>
    <definedName name="Rell_II_11_300_cemento">#REF!</definedName>
    <definedName name="Rell_II_11_300_Secc">#REF!</definedName>
    <definedName name="Rell_II_11_300_Secc_cemento">#REF!</definedName>
    <definedName name="Rell_II_11_5D">[116]Datos_Proyectos!#REF!</definedName>
    <definedName name="Rell_II_11_5D_cemento">[116]Datos_Proyectos!#REF!</definedName>
    <definedName name="Rell_II_11_6D">#REF!</definedName>
    <definedName name="Rell_II_11_6D_cemento">#REF!</definedName>
    <definedName name="Rell_II_12_200">#REF!</definedName>
    <definedName name="Rell_II_12_200_cemento">#REF!</definedName>
    <definedName name="Rell_II_12_200_Secc">#REF!</definedName>
    <definedName name="Rell_II_12_200_Secc_cemento">#REF!</definedName>
    <definedName name="Rell_II_12_300">#REF!</definedName>
    <definedName name="Rell_II_12_300_cemento">#REF!</definedName>
    <definedName name="Rell_II_12_300_Secc">#REF!</definedName>
    <definedName name="Rell_II_12_300_Secc_cemento">#REF!</definedName>
    <definedName name="Rell_II_12_5D">#REF!</definedName>
    <definedName name="Rell_II_12_5D_cemento">#REF!</definedName>
    <definedName name="Rell_II_12_6D">#REF!</definedName>
    <definedName name="Rell_II_12_6D_cemento">#REF!</definedName>
    <definedName name="Rell_II_13_200">[59]Proyecto!#REF!</definedName>
    <definedName name="Rell_II_13_300">#REF!</definedName>
    <definedName name="Rell_II_13_300_cemento">#REF!</definedName>
    <definedName name="Rell_II_13_300_Secc">[116]Datos_Proyectos!#REF!</definedName>
    <definedName name="Rell_II_13_300_Secc_cemento">[116]Datos_Proyectos!#REF!</definedName>
    <definedName name="Rell_II_13_400">#REF!</definedName>
    <definedName name="Rell_II_13_400_cemento">#REF!</definedName>
    <definedName name="Rell_II_13_400_Secc">[116]Datos_Proyectos!#REF!</definedName>
    <definedName name="Rell_II_13_400_Secc_cemento">[116]Datos_Proyectos!#REF!</definedName>
    <definedName name="Rell_II_15_300">#REF!</definedName>
    <definedName name="Rell_II_15_300_cemento">#REF!</definedName>
    <definedName name="Rell_II_8_200">#REF!</definedName>
    <definedName name="Rell_II_8_200_cemento">#REF!</definedName>
    <definedName name="Rell_II_8_300">#REF!</definedName>
    <definedName name="Rell_II_8_300_cemento">#REF!</definedName>
    <definedName name="Rell_II_8_7D">#REF!</definedName>
    <definedName name="Rell_II_8_7D_cemento">#REF!</definedName>
    <definedName name="Rell_II_9_200">#REF!</definedName>
    <definedName name="Rell_II_9_200_cemento">#REF!</definedName>
    <definedName name="Rell_II_9_300">#REF!</definedName>
    <definedName name="Rell_II_9_300_cemento">#REF!</definedName>
    <definedName name="Rell_II_CEL_12_200">#REF!</definedName>
    <definedName name="Rell_II_CEL_12_200_cemento">#REF!</definedName>
    <definedName name="Rell_II_CEL_12_300">#REF!</definedName>
    <definedName name="Rell_II_CEL_12_300_cemento">#REF!</definedName>
    <definedName name="Rell_II_CEL_13_300">#REF!</definedName>
    <definedName name="Rell_II_CEL_13_300_cemento">#REF!</definedName>
    <definedName name="Rell_II_CEL_15_400">#REF!</definedName>
    <definedName name="Rell_II_CEL_15_400_cemento">#REF!</definedName>
    <definedName name="Rell_II_CEL_21_400">#REF!</definedName>
    <definedName name="Rell_II_CEL_21_400_cemento">#REF!</definedName>
    <definedName name="Rell_II_p11">'[92]DATOS DE CAMPO  LP'!#REF!</definedName>
    <definedName name="Rell_II_p12">'[92]DATOS DE CAMPO  LP'!#REF!</definedName>
    <definedName name="Rell_II_pat1">'[62]DATOS DE CAMPO'!$P$7</definedName>
    <definedName name="Rell_II_pat1c">'[62]DATOS DE CAMPO'!$P$16</definedName>
    <definedName name="Rell_II_ri">'[62]DATOS DE CAMPO'!$J$7</definedName>
    <definedName name="Rell_II_rv">'[62]DATOS DE CAMPO'!$J$16</definedName>
    <definedName name="Rell_II_TORRE_30">#REF!</definedName>
    <definedName name="Rell_II_TORRE_30_cemento">#REF!</definedName>
    <definedName name="Rell_III_11_200">#REF!</definedName>
    <definedName name="Rell_III_11_200_cemento">#REF!</definedName>
    <definedName name="Rell_III_11_200_Secc">#REF!</definedName>
    <definedName name="Rell_III_11_200_Secc_cemento">#REF!</definedName>
    <definedName name="Rell_III_11_300">#REF!</definedName>
    <definedName name="Rell_III_11_300_cemento">#REF!</definedName>
    <definedName name="Rell_III_11_300_Secc">#REF!</definedName>
    <definedName name="Rell_III_11_300_Secc_cemento">#REF!</definedName>
    <definedName name="Rell_III_11_5D">[116]Datos_Proyectos!#REF!</definedName>
    <definedName name="Rell_III_11_5D_cemento">[116]Datos_Proyectos!#REF!</definedName>
    <definedName name="Rell_III_11_6D">#REF!</definedName>
    <definedName name="Rell_III_11_6D_cemento">#REF!</definedName>
    <definedName name="Rell_III_12_200">#REF!</definedName>
    <definedName name="Rell_III_12_200_cemento">#REF!</definedName>
    <definedName name="Rell_III_12_200_Secc">#REF!</definedName>
    <definedName name="Rell_III_12_200_Secc_cemento">#REF!</definedName>
    <definedName name="Rell_III_12_300">#REF!</definedName>
    <definedName name="Rell_III_12_300_cemento">#REF!</definedName>
    <definedName name="Rell_III_12_300_Secc">#REF!</definedName>
    <definedName name="Rell_III_12_300_Secc_cemento">#REF!</definedName>
    <definedName name="Rell_III_12_5D">#REF!</definedName>
    <definedName name="Rell_III_12_5D_cemento">#REF!</definedName>
    <definedName name="Rell_III_12_6D">#REF!</definedName>
    <definedName name="Rell_III_12_6D_cemento">#REF!</definedName>
    <definedName name="Rell_III_13_200">[59]Proyecto!#REF!</definedName>
    <definedName name="Rell_III_13_300">#REF!</definedName>
    <definedName name="Rell_III_13_300_cemento">#REF!</definedName>
    <definedName name="Rell_III_13_300_Secc">[116]Datos_Proyectos!#REF!</definedName>
    <definedName name="Rell_III_13_300_Secc_cemento">[116]Datos_Proyectos!#REF!</definedName>
    <definedName name="Rell_III_13_400">#REF!</definedName>
    <definedName name="Rell_III_13_400_cemento">#REF!</definedName>
    <definedName name="Rell_III_13_400_Secc">[116]Datos_Proyectos!#REF!</definedName>
    <definedName name="Rell_III_13_400_Secc_cemento">[116]Datos_Proyectos!#REF!</definedName>
    <definedName name="Rell_III_15_300">#REF!</definedName>
    <definedName name="Rell_III_8_200">#REF!</definedName>
    <definedName name="Rell_III_8_200_cemento">#REF!</definedName>
    <definedName name="Rell_III_8_300">#REF!</definedName>
    <definedName name="Rell_III_8_300_cemento">#REF!</definedName>
    <definedName name="Rell_III_8_7D">#REF!</definedName>
    <definedName name="Rell_III_8_7D_cemento">#REF!</definedName>
    <definedName name="Rell_III_9_200">#REF!</definedName>
    <definedName name="Rell_III_9_200_cemento">#REF!</definedName>
    <definedName name="Rell_III_9_300">#REF!</definedName>
    <definedName name="Rell_III_9_300_cemento">#REF!</definedName>
    <definedName name="Rell_III_CEL_12_200">#REF!</definedName>
    <definedName name="Rell_III_CEL_12_200_cemento">#REF!</definedName>
    <definedName name="Rell_III_CEL_12_300">#REF!</definedName>
    <definedName name="Rell_III_CEL_12_300_cemento">#REF!</definedName>
    <definedName name="Rell_III_CEL_13_300">#REF!</definedName>
    <definedName name="Rell_III_CEL_13_300_cemento">#REF!</definedName>
    <definedName name="Rell_III_CEL_15_400">#REF!</definedName>
    <definedName name="Rell_III_CEL_15_400_cemento">#REF!</definedName>
    <definedName name="Rell_III_CEL_21_400">#REF!</definedName>
    <definedName name="Rell_III_CEL_21_400_cemento">#REF!</definedName>
    <definedName name="Rell_III_p11">'[92]DATOS DE CAMPO  LP'!#REF!</definedName>
    <definedName name="Rell_III_p12">'[92]DATOS DE CAMPO  LP'!#REF!</definedName>
    <definedName name="Rell_III_pat1">'[62]DATOS DE CAMPO'!$P$10</definedName>
    <definedName name="Rell_III_pat1c">'[62]DATOS DE CAMPO'!$P$19</definedName>
    <definedName name="Rell_III_ri">'[62]DATOS DE CAMPO'!$J$10</definedName>
    <definedName name="Rell_III_rv">'[62]DATOS DE CAMPO'!$J$19</definedName>
    <definedName name="Rell_III_TORRE_30">#REF!</definedName>
    <definedName name="Rell_III_TORRE_30_cemento">#REF!</definedName>
    <definedName name="Rell_PAT_1">#REF!</definedName>
    <definedName name="Rell_PAT_1_rs">#REF!</definedName>
    <definedName name="Rell_PAT_1C">#REF!</definedName>
    <definedName name="Rell_PAT_2">#REF!</definedName>
    <definedName name="Rell_PAT_3">#REF!</definedName>
    <definedName name="Rell_ret">'[89]DATOS DE CAMPO'!#REF!</definedName>
    <definedName name="Rell_RI">#REF!</definedName>
    <definedName name="Rell_RI_rs">#REF!</definedName>
    <definedName name="Rell_RV">#REF!</definedName>
    <definedName name="Rell_RV_rs">#REF!</definedName>
    <definedName name="Relleno_Cimentación_poste">[60]Datos_Proyectos!#REF!</definedName>
    <definedName name="Relleno_retenida">'[94]Ratio Redes'!#REF!</definedName>
    <definedName name="REPORTE">'[1]A'!$D$9</definedName>
    <definedName name="RES">'[14]#¡REF'!#REF!</definedName>
    <definedName name="RES_1">'[10]#¡REF'!#REF!</definedName>
    <definedName name="Res_Mon_RS">'[170]Resúmen_RS'!$B$5:$E$163</definedName>
    <definedName name="Res_sum_dger">#REF!</definedName>
    <definedName name="REST">#REF!</definedName>
    <definedName name="resu">'[58]#¡REF'!#REF!</definedName>
    <definedName name="RESUM">#REF!</definedName>
    <definedName name="resumen">'[58]#¡REF'!#REF!</definedName>
    <definedName name="RESUMEN_MON_LP">'[109]Resúmen_LP-RP'!$B$5:$F$400</definedName>
    <definedName name="RESUMENNUEVO">'[171]PRESUPUESTO'!$A$1:$G$3</definedName>
    <definedName name="ResumenTipoPostesUsados">#REF!</definedName>
    <definedName name="Ret">#REF!</definedName>
    <definedName name="RET_LP">#REF!</definedName>
    <definedName name="RET_RP">#REF!</definedName>
    <definedName name="RET_RS">#REF!</definedName>
    <definedName name="RETENIDA_12P">#REF!</definedName>
    <definedName name="RETENIDA_8E">#REF!</definedName>
    <definedName name="Retenida_Abrazadera">#REF!</definedName>
    <definedName name="RETENIDAS">#REF!</definedName>
    <definedName name="RETENIDASLP">#REF!</definedName>
    <definedName name="RETENIDASRP">#REF!</definedName>
    <definedName name="RETENIDASRS">'[63]BASE-RS'!$EA$38:$EO$465</definedName>
    <definedName name="REVISAR">#REF!</definedName>
    <definedName name="REVISAR_1">#REF!</definedName>
    <definedName name="REVISAR1">#REF!</definedName>
    <definedName name="REVISAR1_1">#REF!</definedName>
    <definedName name="REVISAR2">#REF!</definedName>
    <definedName name="REVISAR3">#REF!</definedName>
    <definedName name="REVISAR4">#REF!</definedName>
    <definedName name="RI">#REF!</definedName>
    <definedName name="RI_A">#REF!</definedName>
    <definedName name="RI_S">#REF!</definedName>
    <definedName name="RIOS">[172]PRETUMBES1!#REF!</definedName>
    <definedName name="Rocoso">#REF!</definedName>
    <definedName name="ROLANDO" hidden="1">#REF!</definedName>
    <definedName name="RP">'[173]RP'!$A$17:$AE$676</definedName>
    <definedName name="rr">'[114]#¡REF'!#REF!</definedName>
    <definedName name="RRARQ">#REF!</definedName>
    <definedName name="RRELE">#REF!</definedName>
    <definedName name="RREST">#REF!</definedName>
    <definedName name="RRR">'[58]1'!#REF!</definedName>
    <definedName name="RRRRRRRRRR">'[35]Unit-op-cartel'!#REF!</definedName>
    <definedName name="RRRRRRRRRRRRRRRR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RSAN">#REF!</definedName>
    <definedName name="rrtt">#REF!</definedName>
    <definedName name="Rs13slt">'[25]Hoja1'!$G$13</definedName>
    <definedName name="RS77clt">'[25]Hoja1'!$G$9</definedName>
    <definedName name="RSAN">#REF!</definedName>
    <definedName name="RSSUMEN">'[14]#¡REF'!#REF!</definedName>
    <definedName name="RSSUMEN_1">'[10]#¡REF'!#REF!</definedName>
    <definedName name="RTRT">#REF!</definedName>
    <definedName name="RV">#REF!</definedName>
    <definedName name="RV_A">#REF!</definedName>
    <definedName name="RV_S">#REF!</definedName>
    <definedName name="RVD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s">'[6]REV3'!$D$3</definedName>
    <definedName name="SA">[17]RS!#REF!</definedName>
    <definedName name="sad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AL">'[1]A'!$D$52</definedName>
    <definedName name="Sales_PAT_1">#REF!</definedName>
    <definedName name="Sales_PAT_1_rs">#REF!</definedName>
    <definedName name="Sales_PAT_1C">#REF!</definedName>
    <definedName name="Sales_PAT_2">#REF!</definedName>
    <definedName name="Sales_PAT_3">#REF!</definedName>
    <definedName name="SalesPAT_LP">#REF!</definedName>
    <definedName name="SalesPAT_RP">#REF!</definedName>
    <definedName name="SalesPAT_RS">#REF!</definedName>
    <definedName name="SAN">#REF!</definedName>
    <definedName name="SANDIA">'[127]#¡REF'!#REF!</definedName>
    <definedName name="SANDIA1">'[167]#¡REF'!#REF!</definedName>
    <definedName name="SANDIA2">'[42]#¡REF'!#REF!</definedName>
    <definedName name="SANDIA4">'[167]#¡REF'!#REF!</definedName>
    <definedName name="sap">#REF!</definedName>
    <definedName name="SAQSQS">'[49]#¡REF'!#REF!</definedName>
    <definedName name="sasa">'[102]#¡REF'!#REF!</definedName>
    <definedName name="SBM">#REF!</definedName>
    <definedName name="SBM_1">#REF!</definedName>
    <definedName name="SBM_1_7">#REF!</definedName>
    <definedName name="SBM_1P">#REF!</definedName>
    <definedName name="SBM_1P_7">#REF!</definedName>
    <definedName name="SBM_2">#REF!</definedName>
    <definedName name="SBM_2_7">#REF!</definedName>
    <definedName name="SBM_2P">#REF!</definedName>
    <definedName name="SBM_2P_7">#REF!</definedName>
    <definedName name="SBM_7">#REF!</definedName>
    <definedName name="sceciliaad">#REF!</definedName>
    <definedName name="sceciliarp">#REF!</definedName>
    <definedName name="sceciliars">#REF!</definedName>
    <definedName name="sdfsafs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dsad">#REF!</definedName>
    <definedName name="SDSDSD">#REF!</definedName>
    <definedName name="SDSDSD_7">#REF!</definedName>
    <definedName name="se_220_60_1">[175]SE_Piura_Oeste!#REF!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[175]SE_Piura_Oeste!#REF!</definedName>
    <definedName name="se1_2">[175]SE_Piura_Oeste!#REF!</definedName>
    <definedName name="se1_3">[175]SE_Piura_Oeste!#REF!</definedName>
    <definedName name="se1_4">[175]SE_Piura_Oeste!#REF!</definedName>
    <definedName name="se10_1">[175]SE_Santa_Rosa!#REF!</definedName>
    <definedName name="se10_2">[175]SE_Santa_Rosa!#REF!</definedName>
    <definedName name="se11_1">[175]SE_San_Juan!#REF!</definedName>
    <definedName name="se12_1">[175]SE_Independencia!#REF!</definedName>
    <definedName name="se12_2">[175]SE_Independencia!#REF!</definedName>
    <definedName name="se13_1">[175]SE_Ica!#REF!</definedName>
    <definedName name="se13_2">[175]SE_Ica!#REF!</definedName>
    <definedName name="se2_1">[175]SE_Chiclayo_Oeste!#REF!</definedName>
    <definedName name="se2_2">[175]SE_Chiclayo_Oeste!#REF!</definedName>
    <definedName name="se3_1">'[11]FORMA-SE2'!#REF!</definedName>
    <definedName name="se3_2">'[11]FORMA-SE2'!#REF!</definedName>
    <definedName name="se4_1">[175]SE_Trujillo_Norte!#REF!</definedName>
    <definedName name="se4_2">[175]SE_Trujillo_Norte!#REF!</definedName>
    <definedName name="se4_3">[175]SE_Trujillo_Norte!#REF!</definedName>
    <definedName name="se4_4">[175]SE_Trujillo_Norte!#REF!</definedName>
    <definedName name="se5_1">[175]SE_Chimbote1!#REF!</definedName>
    <definedName name="se5_2">[175]SE_Chimbote1!#REF!</definedName>
    <definedName name="se5_3">[175]SE_Chimbote1!#REF!</definedName>
    <definedName name="se5_4">[175]SE_Chimbote1!#REF!</definedName>
    <definedName name="se6_1">[175]SE_Paramonga_Nueva!#REF!</definedName>
    <definedName name="se6_2">[175]SE_Paramonga_Nueva!#REF!</definedName>
    <definedName name="se9_1">[175]SE_Chavarria!#REF!</definedName>
    <definedName name="se9_2">[175]SE_Chavarria!#REF!</definedName>
    <definedName name="se9_3">[175]SE_Chavarria!#REF!</definedName>
    <definedName name="SEAL">#REF!</definedName>
    <definedName name="SEAL_1">#REF!</definedName>
    <definedName name="SEAL_7">#REF!</definedName>
    <definedName name="Seccionador">[93]CONFIGURACIÓN!#REF!</definedName>
    <definedName name="Seccionador_12">[116]Datos_Proyectos!#REF!</definedName>
    <definedName name="Seccionador_15">[116]Datos_Proyectos!#REF!</definedName>
    <definedName name="Seccionador_27_38">[116]Datos_Proyectos!#REF!</definedName>
    <definedName name="SeccionadorCutOut">'[62]DATOS DE CAMPO'!#REF!</definedName>
    <definedName name="SeccionadorFusible">[60]Datos_Proyectos!#REF!</definedName>
    <definedName name="Secretaria">#REF!</definedName>
    <definedName name="sectoriiad">#REF!</definedName>
    <definedName name="sectoriirp">#REF!</definedName>
    <definedName name="sectoriirs">#REF!</definedName>
    <definedName name="sectorvad">#REF!</definedName>
    <definedName name="sectorvrp">#REF!</definedName>
    <definedName name="sectorvrs">#REF!</definedName>
    <definedName name="SECUNDARIA">'[176]#¡REF'!#REF!</definedName>
    <definedName name="SEGUN">'[11]FORMA-LS1-LS2'!$A$98:$Q$170</definedName>
    <definedName name="SEGUNDA">#REF!</definedName>
    <definedName name="SEGUNDO">'[11]FORMA-LS1-LS2'!$A$98:$Q$168</definedName>
    <definedName name="SEN">#REF!</definedName>
    <definedName name="ser">#REF!</definedName>
    <definedName name="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fsfs" hidden="1">[177]BDATOS!#REF!</definedName>
    <definedName name="SGUN">'[143]FORMA-LS1-LS2'!$A$98:$Q$168</definedName>
    <definedName name="SHA">#REF!</definedName>
    <definedName name="shuertoad">#REF!</definedName>
    <definedName name="shuertorp">#REF!</definedName>
    <definedName name="shuertors">#REF!</definedName>
    <definedName name="si" hidden="1">[178]BDATOS!#REF!</definedName>
    <definedName name="Sistema">#REF!</definedName>
    <definedName name="smilagrosad">#REF!</definedName>
    <definedName name="smilagrosrp">#REF!</definedName>
    <definedName name="smilagrosrs">#REF!</definedName>
    <definedName name="SMM_1">#REF!</definedName>
    <definedName name="SMM_1_7">#REF!</definedName>
    <definedName name="SMM_1N">#REF!</definedName>
    <definedName name="SMM_1N_7">#REF!</definedName>
    <definedName name="SMM_1P">#REF!</definedName>
    <definedName name="SMM_1P_7">#REF!</definedName>
    <definedName name="SMM_2">#REF!</definedName>
    <definedName name="SMM_2_7">#REF!</definedName>
    <definedName name="SMM_2N">#REF!</definedName>
    <definedName name="SMM_2N_7">#REF!</definedName>
    <definedName name="SMM_2P">#REF!</definedName>
    <definedName name="SMM_2P_7">#REF!</definedName>
    <definedName name="SNIP55820">[179]APUTANTANI!#REF!</definedName>
    <definedName name="Sol">#REF!</definedName>
    <definedName name="SOL_1">[105]CALCULO!#REF!</definedName>
    <definedName name="Sol_7">#REF!</definedName>
    <definedName name="SOPOR">'[143]FORMA-LS1-LS2'!$A$86:$P$169</definedName>
    <definedName name="SOPORTE">'[11]FORMA-LS1-LS2'!$A$86:$P$169</definedName>
    <definedName name="SQSNMP">'[2]#¡REF'!#REF!</definedName>
    <definedName name="SQSQAASQ">'[49]#¡REF'!#REF!</definedName>
    <definedName name="SQSQQQSQSQ">'[49]#¡REF'!#REF!</definedName>
    <definedName name="SQSQSQ">'[49]#¡REF'!#REF!</definedName>
    <definedName name="ss" hidden="1">{"vista 1",#N/A,FALSE,"CMP";"vista 2",#N/A,FALSE,"CMP"}</definedName>
    <definedName name="SSEE">'[143]FORMA-ST1'!$A$2:$S$55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" hidden="1">{"vista 1",#N/A,FALSE,"CMP";"vista 2",#N/A,FALSE,"CMP"}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XXYY" hidden="1">[12]FlujoTJ!#REF!</definedName>
    <definedName name="STB">#REF!</definedName>
    <definedName name="STB_7">#REF!</definedName>
    <definedName name="STEEL">'[96]Fundacion'!$J$23:$Q$30</definedName>
    <definedName name="SUBESTACIONES">'[11]FORMA-ST1'!$A$2:$S$55</definedName>
    <definedName name="Subtotal">#REF!</definedName>
    <definedName name="Sujección_retenida">[60]Datos_Proyectos!#REF!</definedName>
    <definedName name="sum">#REF!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_cant_TRAFO">#REF!</definedName>
    <definedName name="SUMINISTRO">'[1]A'!$D$73</definedName>
    <definedName name="SUMLP">#REF!</definedName>
    <definedName name="SUMRP">#REF!</definedName>
    <definedName name="SUMRS">'[63]SUM RS'!$A$9:$BU$156</definedName>
    <definedName name="Sup_preinversion">'[141]Aux. Disgregados'!$D$30</definedName>
    <definedName name="SUPERVISION">'[97]DATOS'!$C$8</definedName>
    <definedName name="t">#REF!</definedName>
    <definedName name="TABLA">'[180]PLAN_CONFORME'!$V$1:$W$6</definedName>
    <definedName name="Tabla_Planilla">#REF!</definedName>
    <definedName name="TablaVNR">#REF!</definedName>
    <definedName name="TABLEROSRP">#REF!</definedName>
    <definedName name="tabtabtab">'[181]LINEAS'!$A$3:$BR$18</definedName>
    <definedName name="Tasa">#REF!</definedName>
    <definedName name="tc">'[109]RES-GRAL'!$J$6</definedName>
    <definedName name="tcambio">#REF!</definedName>
    <definedName name="TENSION">#REF!</definedName>
    <definedName name="Tensión10kV">[116]Datos_Proyectos!#REF!</definedName>
    <definedName name="Teodolito">#REF!</definedName>
    <definedName name="TERCERA">#REF!</definedName>
    <definedName name="TERMINALES">#REF!</definedName>
    <definedName name="TERMINO">'[97]DATOS'!$C$10</definedName>
    <definedName name="TERRENO">#REF!</definedName>
    <definedName name="Terreno1">#REF!</definedName>
    <definedName name="Terreno2">#REF!</definedName>
    <definedName name="Terreno3">#REF!</definedName>
    <definedName name="TierraNegra">#REF!</definedName>
    <definedName name="TierraPréstamo_LP">#REF!</definedName>
    <definedName name="TierraPréstamo_PAT_1">#REF!</definedName>
    <definedName name="TierraPréstamo_PAT_1_rs">#REF!</definedName>
    <definedName name="TierraPréstamo_PAT_1C">#REF!</definedName>
    <definedName name="TierraPréstamo_PAT_2">#REF!</definedName>
    <definedName name="TierraPréstamo_PAT_3">#REF!</definedName>
    <definedName name="TierraPréstamo_RP">#REF!</definedName>
    <definedName name="TierraPréstamo_RS">#REF!</definedName>
    <definedName name="tinajerasad">#REF!</definedName>
    <definedName name="tinajerasrp">#REF!</definedName>
    <definedName name="tinajerasrs">#REF!</definedName>
    <definedName name="tip_cim">#REF!</definedName>
    <definedName name="Tipo_de_cambio">#REF!</definedName>
    <definedName name="Tipo_poste">'[183](1) Data para Presupuesto'!#REF!</definedName>
    <definedName name="TipoPoste">'[184]PLANILLA'!$D$145</definedName>
    <definedName name="TipoPT">#REF!</definedName>
    <definedName name="TipoV">#REF!</definedName>
    <definedName name="Tirfor">#REF!</definedName>
    <definedName name="TO_MAT">'[1]A'!$D$42</definedName>
    <definedName name="Topo_Loc_EstudioIngeniería">'[126]Aux. Disgregados'!$K$46</definedName>
    <definedName name="Topo_LP_EstudioIngeniería">'[126]Aux. Disgregados'!$J$46</definedName>
    <definedName name="Topografo">#REF!</definedName>
    <definedName name="TORRE">'[96]cantidades'!$A$9:$BU$335</definedName>
    <definedName name="TR_LP">'[71]DB'!$AW$4:$BC$120</definedName>
    <definedName name="trafo_1">#REF!</definedName>
    <definedName name="trafo_2">#REF!</definedName>
    <definedName name="trafo_3">#REF!</definedName>
    <definedName name="TRAFOS">#REF!</definedName>
    <definedName name="TRAMOS">#REF!</definedName>
    <definedName name="TRANSFORP">#REF!</definedName>
    <definedName name="Transp_poste">[93]CONFIGURACIÓN!#REF!</definedName>
    <definedName name="TRANSPLP">'[63]TRANSP LP'!$A$9:$BU$222</definedName>
    <definedName name="Transporte">'[121]Ratio Redes'!$T$3</definedName>
    <definedName name="Transporte_poste">'[94]Ratio Redes'!#REF!</definedName>
    <definedName name="TRANSPRS">'[63]TRANSP RS'!$A$9:$BU$156</definedName>
    <definedName name="Traslado_tierraprestamo">[60]Datos_Proyectos!#REF!</definedName>
    <definedName name="TRIFASICO">#REF!</definedName>
    <definedName name="TROT">'[6]REV3'!$D$5</definedName>
    <definedName name="TS_0">#REF!</definedName>
    <definedName name="TS_0_1">#REF!</definedName>
    <definedName name="TS_2">#REF!</definedName>
    <definedName name="TS_2_1">#REF!</definedName>
    <definedName name="TS_3">#REF!</definedName>
    <definedName name="TS_3_1">#REF!</definedName>
    <definedName name="TT">#REF!</definedName>
    <definedName name="TTT">'[35]Unit-op-cartel'!#REF!</definedName>
    <definedName name="Tubo">#REF!</definedName>
    <definedName name="u" hidden="1">{"vista1",#N/A,FALSE,"SE_Independencia";"vista2",#N/A,FALSE,"SE_Independencia";"vista3",#N/A,FALSE,"SE_Independencia"}</definedName>
    <definedName name="UBICACION">'[97]DATOS'!$C$4</definedName>
    <definedName name="UBICACIÓN">'[97]DATOS'!$C$4</definedName>
    <definedName name="UND">#REF!</definedName>
    <definedName name="UND.">#REF!</definedName>
    <definedName name="UND._1">#REF!</definedName>
    <definedName name="UNI">#REF!</definedName>
    <definedName name="UNIDAD">#REF!</definedName>
    <definedName name="UNIDADES">'[144]FORMATO'!$D$62:$E$81</definedName>
    <definedName name="unitariosad">#REF!</definedName>
    <definedName name="unitariosrp">#REF!</definedName>
    <definedName name="unitariosrs">#REF!</definedName>
    <definedName name="us">#REF!</definedName>
    <definedName name="Usuarios">'[186]Datos de Entrada'!$D$13</definedName>
    <definedName name="uti">'[25]Hoja1'!$D$8</definedName>
    <definedName name="Utilidades">'[98]Resumen General'!$M$45</definedName>
    <definedName name="Utiliza_Postes_CAC_9m">[59]Proyecto!#REF!</definedName>
    <definedName name="uuu">'[48]#¡REF'!#REF!</definedName>
    <definedName name="UVIMA">'[187]Base Armados'!$A$3:$M$11</definedName>
    <definedName name="V">#REF!</definedName>
    <definedName name="val">#REF!</definedName>
    <definedName name="valaño">#REF!</definedName>
    <definedName name="valegread">#REF!</definedName>
    <definedName name="valegrerp">#REF!</definedName>
    <definedName name="valegrers">#REF!</definedName>
    <definedName name="valmes">#REF!</definedName>
    <definedName name="VALNUM">#REF!</definedName>
    <definedName name="VALNUM2">#REF!</definedName>
    <definedName name="VALORIZACION">'[97]DATOS'!$C$1</definedName>
    <definedName name="Valpag" hidden="1">#REF!</definedName>
    <definedName name="VanoIncrementaSección">'[62]DATOS DE CAMPO'!$J$27</definedName>
    <definedName name="Variables">#REF!</definedName>
    <definedName name="Variables_12">#REF!</definedName>
    <definedName name="Variables_20">#REF!</definedName>
    <definedName name="Variables_21">#REF!</definedName>
    <definedName name="variables1">#REF!</definedName>
    <definedName name="VBCD">#REF!</definedName>
    <definedName name="VBLP">#REF!</definedName>
    <definedName name="VBRP">#REF!</definedName>
    <definedName name="VBRS">'[188]R LP'!#REF!</definedName>
    <definedName name="VBSE">#REF!</definedName>
    <definedName name="Vehiculos_de_Transporte">'[109]Transporte'!$R$2:$V$4</definedName>
    <definedName name="VEREDA">#REF!</definedName>
    <definedName name="VERTICE2">#REF!</definedName>
    <definedName name="VERTICE2_NUEVO">#REF!</definedName>
    <definedName name="VIENTO">'[6]REV3'!$A$14</definedName>
    <definedName name="VIENTOS">'[6]DATOS'!$H$3:$K$5</definedName>
    <definedName name="VLP_01">'[189]BDMETRADO_LP'!$K$272</definedName>
    <definedName name="VLP_02">'[189]BDMETRADO_LP'!$M$272</definedName>
    <definedName name="VLP_03">'[189]BDMETRADO_LP'!$O$272</definedName>
    <definedName name="VLP_10">'[189]BDMETRADO_LP'!$AC$272</definedName>
    <definedName name="VOL">#REF!</definedName>
    <definedName name="VOL_EXC">#REF!</definedName>
    <definedName name="VOL_RYC_CAC">#REF!</definedName>
    <definedName name="VOL_RYC_MAD">#REF!</definedName>
    <definedName name="VOLT">#REF!</definedName>
    <definedName name="VOLUMENES1">#REF!</definedName>
    <definedName name="VP">#REF!</definedName>
    <definedName name="VP_12">[82]Base!#REF!</definedName>
    <definedName name="VP_2">#REF!</definedName>
    <definedName name="VP_20">#REF!</definedName>
    <definedName name="VP_21">[82]Base!#REF!</definedName>
    <definedName name="VP_25">[84]ENTR_F!#REF!</definedName>
    <definedName name="VP_3">#REF!</definedName>
    <definedName name="VP_4">'[85]Identificación Cargas _Anexo 4_'!#REF!</definedName>
    <definedName name="VP_7">'[84]3_1'!#REF!</definedName>
    <definedName name="VP_8">#REF!</definedName>
    <definedName name="VPL_04">'[189]BDMETRADO_LP'!$Q$272</definedName>
    <definedName name="VRP_01">'[189]BDMETRADO_RP'!$K$202</definedName>
    <definedName name="VRP_02">'[189]BDMETRADO_RP'!$M$202</definedName>
    <definedName name="VRP_03">'[189]BDMETRADO_RP'!$O$202</definedName>
    <definedName name="VRP_04">'[189]BDMETRADO_RP'!$Q$202</definedName>
    <definedName name="VRP_10">'[189]BDMETRADO_RP'!$AC$202</definedName>
    <definedName name="VRPMES">#REF!</definedName>
    <definedName name="VRS_01">'[189]BDMETRADO_RS'!$K$215</definedName>
    <definedName name="VRS_02">'[189]BDMETRADO_RS'!$M$215</definedName>
    <definedName name="VRS_03">'[189]BDMETRADO_RS'!$O$215</definedName>
    <definedName name="VRS_04">'[189]BDMETRADO_RS'!$Q$215</definedName>
    <definedName name="VRS_10">'[189]BDMETRADO_RS'!$AC$215</definedName>
    <definedName name="VRSMES">#REF!</definedName>
    <definedName name="vu111_3">#REF!</definedName>
    <definedName name="VV_ACUM">#REF!</definedName>
    <definedName name="VV_COTA">#REF!</definedName>
    <definedName name="W" hidden="1">#REF!</definedName>
    <definedName name="WAL">'[67]#¡REF'!#REF!</definedName>
    <definedName name="WALTER">'[67]#¡REF'!#REF!</definedName>
    <definedName name="WatiosAP">[59]Proyecto!#REF!</definedName>
    <definedName name="WC">'[6]REV3'!$D$7</definedName>
    <definedName name="wdfwf">#REF!</definedName>
    <definedName name="wdg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rw">'[102]#¡REF'!#REF!</definedName>
    <definedName name="wewe">'[102]#¡REF'!#REF!</definedName>
    <definedName name="wewwer">'[102]#¡REF'!#REF!</definedName>
    <definedName name="Winche">#REF!</definedName>
    <definedName name="wqs" hidden="1">'[165]CAP-120mm2'!$E$9</definedName>
    <definedName name="wrn.Costos_Medios_por_SE." hidden="1">{"vista1",#N/A,FALSE,"SE_SICN";"vista2",#N/A,FALSE,"SE_SICN"}</definedName>
    <definedName name="wrn.Esquema._.Unifilar._.de._.CMP." hidden="1">{"vista 1",#N/A,FALSE,"CMP";"vista 2",#N/A,FALSE,"CMP"}</definedName>
    <definedName name="wrn.INCASA." hidden="1">{#N/A,#N/A,FALSE,"Inca"}</definedName>
    <definedName name="wrn.Lineas_SST." hidden="1">{"vista1",#N/A,FALSE,"Lineas_SST";"vista2",#N/A,FALSE,"Lineas_SST"}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_Costos_SE." hidden="1">{"vista1",#N/A,FALSE,"SE_Resumen";"vista2",#N/A,FALSE,"SE_Resumen";"vista3",#N/A,FALSE,"SE_Resumen";"vista4",#N/A,FALSE,"SE_Resumen";"vista5",#N/A,FALSE,"SE_Resumen";"vista6",#N/A,FALSE,"SE_Resumen"}</definedName>
    <definedName name="wrn.SE_Chavarria." hidden="1">{"vista1",#N/A,FALSE,"SE_Chavarria";"vista2",#N/A,FALSE,"SE_Chavarria";"vista3",#N/A,FALSE,"SE_Chavarria";"vista4",#N/A,FALSE,"SE_Chavarria"}</definedName>
    <definedName name="wrn.SE_Chiclayo_Oeste." hidden="1">{"vista1",#N/A,FALSE,"SE_Chiclayo_Oeste";"vista2",#N/A,FALSE,"SE_Chiclayo_Oeste";"vista3",#N/A,FALSE,"SE_Chiclayo_Oeste"}</definedName>
    <definedName name="wrn.SE_Chimbote1." hidden="1">{"vista1",#N/A,FALSE,"SE_Chimbote1";"vista2",#N/A,FALSE,"SE_Chimbote1";"vista3",#N/A,FALSE,"SE_Chimbote1";"vista4",#N/A,FALSE,"SE_Chimbote1";"vista5",#N/A,FALSE,"SE_Chimbote1"}</definedName>
    <definedName name="wrn.SE_Guadalupe." hidden="1">{"vista1",#N/A,FALSE,"SE_Guadalupe";"vista2",#N/A,FALSE,"SE_Guadalupe";"vista3",#N/A,FALSE,"SE_Guadalupe"}</definedName>
    <definedName name="wrn.SE_Ica." hidden="1">{"vista1",#N/A,FALSE,"SE_Ica";"vista2",#N/A,FALSE,"SE_Ica";"vista3",#N/A,FALSE,"SE_Ica"}</definedName>
    <definedName name="wrn.SE_Independencia." hidden="1">{"vista1",#N/A,FALSE,"SE_Independencia";"vista2",#N/A,FALSE,"SE_Independencia";"vista3",#N/A,FALSE,"SE_Independencia"}</definedName>
    <definedName name="wrn.SE_Marcona." hidden="1">{"vista1",#N/A,FALSE,"SE_Marcona"}</definedName>
    <definedName name="wrn.SE_Paramonga_Nueva." hidden="1">{"vista1",#N/A,FALSE,"SE_Paramonga_Nueva";"vista2",#N/A,FALSE,"SE_Paramonga_Nueva";"vista3",#N/A,FALSE,"SE_Paramonga_Nueva"}</definedName>
    <definedName name="wrn.SE_Piura_Oeste." hidden="1">{"vista1",#N/A,FALSE,"SE_Piura_Oeste";"vista2",#N/A,FALSE,"SE_Piura_Oeste";"vista3",#N/A,FALSE,"SE_Piura_Oeste";"vista4",#N/A,FALSE,"SE_Piura_Oeste";"vista5",#N/A,FALSE,"SE_Piura_Oeste"}</definedName>
    <definedName name="wrn.SE_San_Juan." hidden="1">{"vista1",#N/A,FALSE,"SE_San_Juan";"vista2",#N/A,FALSE,"SE_San_Juan"}</definedName>
    <definedName name="wrn.SE_Santa_Rosa." hidden="1">{"vista1",#N/A,FALSE,"SE_Santa_Rosa";"vista2",#N/A,FALSE,"SE_Santa_Rosa";"vista3",#N/A,FALSE,"SE_Santa_Rosa"}</definedName>
    <definedName name="wrn.SE_Trujillo_Norte." hidden="1">{"vista1",#N/A,FALSE,"SE_Trujillo_Norte";"vista2",#N/A,FALSE,"SE_Trujillo_Norte";"vista3",#N/A,FALSE,"SE_Trujillo_Norte";"vista4",#N/A,FALSE,"SE_Trujillo_Norte";"vista5",#N/A,FALSE,"SE_Trujillo_Norte"}</definedName>
    <definedName name="wrn.SE_Ventanilla." hidden="1">{"vista1",#N/A,FALSE,"SE_Ventanilla"}</definedName>
    <definedName name="wrn.SE_Zapallal." hidden="1">{"vista1",#N/A,FALSE,"SE_Zapallal"}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rafos_Base_de_Costos." hidden="1">{"vista1",#N/A,FALSE,"Trafos";"vista2",#N/A,FALSE,"Trafos";"vista3",#N/A,FALSE,"Trafos"}</definedName>
    <definedName name="w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WW">'[58]1'!#REF!</definedName>
    <definedName name="wwww">#REF!</definedName>
    <definedName name="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_0">'[146]DATOS DE CAMPO'!$U$22</definedName>
    <definedName name="X_1">'[146]DATOS DE CAMPO'!$U$23</definedName>
    <definedName name="X_2">'[146]DATOS DE CAMPO'!$U$24</definedName>
    <definedName name="X_3">'[146]DATOS DE CAMPO'!$U$25</definedName>
    <definedName name="X1_EPGadd">#REF!</definedName>
    <definedName name="XS">'[46]#¡REF'!#REF!</definedName>
    <definedName name="XX">'[34]#¡REF'!#REF!</definedName>
    <definedName name="XXX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xxxx" hidden="1">'[118]CAP-120mm2'!$E$9</definedName>
    <definedName name="xxxxx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XXXXXXXXXXXXX">'[190]REV3'!$A$32</definedName>
    <definedName name="y">'[25]Hoja1'!$A$1:$V$810</definedName>
    <definedName name="Y_C">'[146]DATOS DE CAMPO'!#REF!</definedName>
    <definedName name="Y_D">'[146]DATOS DE CAMPO'!#REF!</definedName>
    <definedName name="Y_MC">'[146]DATOS DE CAMPO'!#REF!</definedName>
    <definedName name="Y_MD">'[146]DATOS DE CAMPO'!#REF!</definedName>
    <definedName name="YAHAHHA">'[48]#¡REF'!#REF!</definedName>
    <definedName name="youso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" hidden="1">{"vista 1",#N/A,FALSE,"CMP";"vista 2",#N/A,FALSE,"CMP"}</definedName>
    <definedName name="YYY">'[35]Unit-op-cartel'!#REF!</definedName>
    <definedName name="yyyyyy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YYYYYYYYYY">'[48]#¡REF'!#REF!</definedName>
    <definedName name="Z_56770540_A97A_11D1_870B_00002143DF72_.wvu.Rows" hidden="1">[174]PRESUPUESTO!#REF!,[174]PRESUPUESTO!#REF!,[174]PRESUPUESTO!#REF!,[174]PRESUPUESTO!#REF!,[174]PRESUPUESTO!#REF!,[174]PRESUPUESTO!#REF!,[174]PRESUPUESTO!#REF!,[174]PRESUPUESTO!#REF!,[174]PRESUPUESTO!#REF!,[174]PRESUPUESTO!#REF!,[174]PRESUPUESTO!#REF!,[174]PRESUPUESTO!$287:$287,[174]PRESUPUESTO!$292:$294</definedName>
    <definedName name="Z_6104898C_BDC8_4F17_AC01_8428510C4C82_.wvu.Cols" hidden="1">#REF!</definedName>
    <definedName name="Z_6104898C_BDC8_4F17_AC01_8428510C4C82_.wvu.PrintArea" hidden="1">#REF!</definedName>
    <definedName name="ZONA">'[145]Dos Mayo I'!#REF!</definedName>
    <definedName name="zz">#REF!</definedName>
    <definedName name="_xlnm._FilterDatabase" localSheetId="8" hidden="1">RP!$B$12:$R$136</definedName>
    <definedName name="_xlnm._FilterDatabase" localSheetId="11" hidden="1">RS!$B$12:$AA$127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<sst xmlns="http://schemas.openxmlformats.org/spreadsheetml/2006/main" count="748" uniqueCount="748">
  <si>
    <t xml:space="preserve">RESUMEN GENERAL DEL PRESUPUESTO (OBRA Y EXPEDIENTE TÉCNICO)</t>
  </si>
  <si>
    <t>PROYECTO</t>
  </si>
  <si>
    <t>:</t>
  </si>
  <si>
    <t xml:space="preserve">AMPLIACIÓN DEL SERVICIO DE ENERGÍA ELÉCTRICA EN LA PROVINCIA DEL SANTA Y EN EL DISTRITO DE PAMPAROMAS – DEPARTAMENTO DE ANCASH</t>
  </si>
  <si>
    <t>DEPARTAMENTO</t>
  </si>
  <si>
    <t>ANCASH</t>
  </si>
  <si>
    <t xml:space="preserve">Fecha: 30-May-2022</t>
  </si>
  <si>
    <t xml:space="preserve">T.C. (S/ /US$): 3,683</t>
  </si>
  <si>
    <t>CONTRACTUAL</t>
  </si>
  <si>
    <t xml:space="preserve">ESTUDIO DEFINITIVO</t>
  </si>
  <si>
    <t>ITEM</t>
  </si>
  <si>
    <t>Descripcion</t>
  </si>
  <si>
    <t xml:space="preserve">Total Sin I.G.V.    (S/.)</t>
  </si>
  <si>
    <t>I.G.V.</t>
  </si>
  <si>
    <t xml:space="preserve">TOTAL S/.</t>
  </si>
  <si>
    <t xml:space="preserve">Total Sin I.G.V.     (S/.)</t>
  </si>
  <si>
    <t>A</t>
  </si>
  <si>
    <t xml:space="preserve">COSTO DE OBRA</t>
  </si>
  <si>
    <t>B</t>
  </si>
  <si>
    <t xml:space="preserve">COSTO DE EXPEDIENTE TÉCNICO</t>
  </si>
  <si>
    <t>TOTAL</t>
  </si>
  <si>
    <t xml:space="preserve">   % DE INCIDENCIA SOBRE  EL CONTRACTUAL</t>
  </si>
  <si>
    <t xml:space="preserve">RESUMEN GENERAL PRESUPUESTO DE OBRA</t>
  </si>
  <si>
    <t>DESCRIPCION</t>
  </si>
  <si>
    <t xml:space="preserve">PRESUPUESTO CONTRATO</t>
  </si>
  <si>
    <t xml:space="preserve">PRESUPUESTO ESTUDIO DEFINITIVO</t>
  </si>
  <si>
    <t>ADICIONALES</t>
  </si>
  <si>
    <t>DEDUCTIVOS</t>
  </si>
  <si>
    <t xml:space="preserve">MAYORES METRADOS</t>
  </si>
  <si>
    <t xml:space="preserve">PARTIDAS NUEVAS</t>
  </si>
  <si>
    <t xml:space="preserve">MENOR METRADO</t>
  </si>
  <si>
    <t xml:space="preserve">DEDUCTIVO
VINCULANTE</t>
  </si>
  <si>
    <t xml:space="preserve">SUMINISTROS DE MATERIALES</t>
  </si>
  <si>
    <t xml:space="preserve">MONTAJE ELECTROMECANICO</t>
  </si>
  <si>
    <t>C</t>
  </si>
  <si>
    <t xml:space="preserve">TRANSPORTE DE MATERIALES</t>
  </si>
  <si>
    <t>D</t>
  </si>
  <si>
    <t xml:space="preserve">COSTO DIRECTO ( C.D. )</t>
  </si>
  <si>
    <t>E</t>
  </si>
  <si>
    <t xml:space="preserve">GASTOS GENERALES (10.12%)</t>
  </si>
  <si>
    <t>F</t>
  </si>
  <si>
    <t xml:space="preserve"> UTILIDADES (3%)</t>
  </si>
  <si>
    <t xml:space="preserve">SUB-TOTAL SIN I.G.V. (S/.)</t>
  </si>
  <si>
    <t xml:space="preserve">IMPUESTO GENERAL A LAS VENTAS IGV (18%)</t>
  </si>
  <si>
    <t xml:space="preserve">COSTO TOTAL (Incluye I.G.V.) S/.</t>
  </si>
  <si>
    <t xml:space="preserve">INCIDENCIA RESPECTO AL CONTRACTUAL %</t>
  </si>
  <si>
    <t xml:space="preserve">RESUMEN DE PRESUPUESTO CONTRATCUAL  REPLANTEO </t>
  </si>
  <si>
    <t xml:space="preserve">CREACIÓN INSTALACIÓN DEL SUBSISTEMA DE DISTRIBUCIÓN PRIMARIA 10-22,9 KV Y SUBSISTEMA DE DISTRIBUCIÓN SECUNDARIA 380/220 V E INSTALACIÓN DE ALUMBRADO PÚBLICO LUCAS CUTIVALU DEL DISTRITO DE MIGUEL CHECA - PROVINCIA DE SULLANA - DEPARTAMENTO DE PIURA</t>
  </si>
  <si>
    <t>DEPARTAMENTOS</t>
  </si>
  <si>
    <t>PIURA</t>
  </si>
  <si>
    <t xml:space="preserve">LINEAS PRIMARIAS</t>
  </si>
  <si>
    <t xml:space="preserve">REDES PRIMARIAS</t>
  </si>
  <si>
    <t xml:space="preserve">REDES SECUNDARIAS</t>
  </si>
  <si>
    <t xml:space="preserve">PRESUPUESTO REPLANTEO</t>
  </si>
  <si>
    <t xml:space="preserve">GASTOS GENERALES (30.52%)</t>
  </si>
  <si>
    <t xml:space="preserve"> UTILIDADES (4.01%)</t>
  </si>
  <si>
    <t xml:space="preserve">INCIDENCIA DEL ADICIONAL  %</t>
  </si>
  <si>
    <t xml:space="preserve">INCIDENCIA DEL MAYOR METRADO %</t>
  </si>
  <si>
    <t xml:space="preserve">INCIDENCIA DEL ADICONAL + MAYOR METRADO %</t>
  </si>
  <si>
    <t xml:space="preserve">CALCULO DE LOS GASTOS GENERALES DIRECTOS E INDIRECTOS</t>
  </si>
  <si>
    <t xml:space="preserve">Sección :</t>
  </si>
  <si>
    <t xml:space="preserve">LINEAS PRIMARIAS, REDES PRIMARIAS Y REDES SECUNDARIAS</t>
  </si>
  <si>
    <t xml:space="preserve">Departamento :</t>
  </si>
  <si>
    <t xml:space="preserve">Plazo de Obra :</t>
  </si>
  <si>
    <t>meses</t>
  </si>
  <si>
    <t>1.0</t>
  </si>
  <si>
    <t xml:space="preserve">GASTOS GENERALES VARIABLES-GG DIRECTOS</t>
  </si>
  <si>
    <t xml:space="preserve">Personal Profesional Principal</t>
  </si>
  <si>
    <t>Descripción</t>
  </si>
  <si>
    <t>Unidad</t>
  </si>
  <si>
    <t>Cant.</t>
  </si>
  <si>
    <t>Particip.</t>
  </si>
  <si>
    <t>Tiempo</t>
  </si>
  <si>
    <t>Sueldo</t>
  </si>
  <si>
    <t>Parcial</t>
  </si>
  <si>
    <t>%</t>
  </si>
  <si>
    <t>(meses)</t>
  </si>
  <si>
    <t>(S/.)</t>
  </si>
  <si>
    <t xml:space="preserve">Gerente de Obra</t>
  </si>
  <si>
    <t>Und.</t>
  </si>
  <si>
    <t xml:space="preserve">Ingeniero Residente de la Obra</t>
  </si>
  <si>
    <t xml:space="preserve">Ingeniero Asistente de Obra</t>
  </si>
  <si>
    <t xml:space="preserve">Gestor de Servidumbre</t>
  </si>
  <si>
    <t xml:space="preserve">Ingeniero de Seguridad e Higiene Ocupacional</t>
  </si>
  <si>
    <t xml:space="preserve">Ingeniero Asistente de Residente de Obra</t>
  </si>
  <si>
    <t xml:space="preserve">PARCIAL  1,1</t>
  </si>
  <si>
    <r>
      <t xml:space="preserve">Nota: </t>
    </r>
    <r>
      <rPr>
        <sz val="8"/>
        <rFont val="Arial"/>
      </rPr>
      <t xml:space="preserve">El sueldo considerado por cada profesional  incluye impuestos y leyes sociales</t>
    </r>
  </si>
  <si>
    <t xml:space="preserve">Personal  de Auxiliar y Apoyo</t>
  </si>
  <si>
    <t>Administrador</t>
  </si>
  <si>
    <t xml:space="preserve">Asistente de administrador</t>
  </si>
  <si>
    <t xml:space="preserve">Dibujante en Autocad y otros programas</t>
  </si>
  <si>
    <t>Almacenero</t>
  </si>
  <si>
    <t xml:space="preserve">Asistente de almacen</t>
  </si>
  <si>
    <t xml:space="preserve">Técnico mecánico</t>
  </si>
  <si>
    <t>Chofer</t>
  </si>
  <si>
    <t xml:space="preserve">Seguridad en obra (Guardian)</t>
  </si>
  <si>
    <t xml:space="preserve">PARCIAL  1,2</t>
  </si>
  <si>
    <r>
      <t>Nota:</t>
    </r>
    <r>
      <rPr>
        <sz val="8"/>
        <rFont val="Arial"/>
      </rPr>
      <t xml:space="preserve"> El sueldo considerado por trabajador incluye impuestos y leyes sociales</t>
    </r>
  </si>
  <si>
    <t xml:space="preserve">Hospedajes, Oficina, Campamentos, alimentación y movilidad del personal principal, auxiliar y apoyo </t>
  </si>
  <si>
    <t xml:space="preserve">Gasto/ Und.</t>
  </si>
  <si>
    <t>Hospedajes</t>
  </si>
  <si>
    <t>Glb/mes</t>
  </si>
  <si>
    <t xml:space="preserve">Alquiler de Oficina - Almacen en Obra (Incluye agua y luz)</t>
  </si>
  <si>
    <t xml:space="preserve">Alquiler de casa almacén (incluye agua y luz)</t>
  </si>
  <si>
    <t xml:space="preserve">Comunicaciones: telefono, fax, internet, radio, etc.</t>
  </si>
  <si>
    <t xml:space="preserve">Alimentación </t>
  </si>
  <si>
    <t>Pasajes</t>
  </si>
  <si>
    <t xml:space="preserve">PARCIAL  1,3</t>
  </si>
  <si>
    <t xml:space="preserve">Mobiliario, equipo, material de oficina y otros</t>
  </si>
  <si>
    <t>Desgaste</t>
  </si>
  <si>
    <t xml:space="preserve">Gasto/ Und.xmes</t>
  </si>
  <si>
    <t xml:space="preserve">Mobiliario de oficina</t>
  </si>
  <si>
    <t>Computadora</t>
  </si>
  <si>
    <t>Impresora</t>
  </si>
  <si>
    <t xml:space="preserve">Útiles de Oficina</t>
  </si>
  <si>
    <t xml:space="preserve">Camioneta pick up</t>
  </si>
  <si>
    <t>Combustible</t>
  </si>
  <si>
    <t>Mantenimiento</t>
  </si>
  <si>
    <t xml:space="preserve">PARCIAL  1,4</t>
  </si>
  <si>
    <r>
      <t>Nota:</t>
    </r>
    <r>
      <rPr>
        <sz val="8"/>
        <rFont val="Arial"/>
      </rPr>
      <t xml:space="preserve"> El desgaste de los equipos ha sido calculado considerando una depreciación líneal en 36 meses de vida útil.</t>
    </r>
  </si>
  <si>
    <r>
      <t xml:space="preserve">         </t>
    </r>
    <r>
      <rPr>
        <sz val="8"/>
        <rFont val="Arial"/>
      </rPr>
      <t xml:space="preserve">El desgaste de las camionetas ha sido calculado considerando una depreciación líneal en 120 meses de vida útil.</t>
    </r>
  </si>
  <si>
    <t xml:space="preserve">Gastos financieros y otros gastos</t>
  </si>
  <si>
    <t xml:space="preserve">Costo Directo</t>
  </si>
  <si>
    <t xml:space="preserve">% de CD</t>
  </si>
  <si>
    <t>Costo/mes</t>
  </si>
  <si>
    <t xml:space="preserve">Tiempo </t>
  </si>
  <si>
    <t xml:space="preserve">Obra (s/.)</t>
  </si>
  <si>
    <t xml:space="preserve">al mes</t>
  </si>
  <si>
    <t>S/.</t>
  </si>
  <si>
    <t xml:space="preserve">Cartas fianza</t>
  </si>
  <si>
    <t>mes</t>
  </si>
  <si>
    <t>Seguros</t>
  </si>
  <si>
    <t>Gbl</t>
  </si>
  <si>
    <t xml:space="preserve">PARCIAL  1,6</t>
  </si>
  <si>
    <t xml:space="preserve">PARCIAL GASTOS GENERALES VARIABLES  (1)</t>
  </si>
  <si>
    <t xml:space="preserve">Plan para la vigilancia, prevención y control de COVID-19 - ( R.M. N° 448-2020-MINSA)</t>
  </si>
  <si>
    <t xml:space="preserve">A.1 Personal Profesional Principal</t>
  </si>
  <si>
    <t xml:space="preserve">- Profesional Técnico de la Salud</t>
  </si>
  <si>
    <t>Global</t>
  </si>
  <si>
    <t xml:space="preserve">A.2 Personal  Auxiliar y de Apoyo</t>
  </si>
  <si>
    <t xml:space="preserve">- Operario de Limpieza y Desinfección (COVID-19)</t>
  </si>
  <si>
    <t xml:space="preserve">SUB-TOTAL A</t>
  </si>
  <si>
    <t xml:space="preserve">B.1 Plan para la Vigilancia, Prevención, y Control de la COVID-19 en el Trabajo</t>
  </si>
  <si>
    <t xml:space="preserve">- Elaboración, Aprobación, y Registro en el MINSA</t>
  </si>
  <si>
    <t xml:space="preserve">B.2 Evaluación Médico Ocupacionales</t>
  </si>
  <si>
    <t xml:space="preserve">- Termómetro Digital Infrarrojo (4)</t>
  </si>
  <si>
    <t xml:space="preserve">- Pruebas de descarte de la COVID-19</t>
  </si>
  <si>
    <t xml:space="preserve">B.3 Equipos de Proteccion Personal (EPPs)</t>
  </si>
  <si>
    <t xml:space="preserve">- Mascarilla Quirúrgica descartable</t>
  </si>
  <si>
    <t xml:space="preserve">- Mascarilla Facial Textil comunitaria</t>
  </si>
  <si>
    <t xml:space="preserve">- Careta Facial</t>
  </si>
  <si>
    <t xml:space="preserve">- Guante Quirúrgico descartable</t>
  </si>
  <si>
    <t xml:space="preserve">- Gafas de Protección</t>
  </si>
  <si>
    <t xml:space="preserve">B.4 Lavado y Desinfección de Manos y de Planta de Calzado</t>
  </si>
  <si>
    <t xml:space="preserve">- Jabón líquido, Papel Toalla, Alcohol Gel Antibacterial, Solución de Alcohol al 96%, Lejia, Bandeja de Limpieza</t>
  </si>
  <si>
    <t xml:space="preserve">B.5 Lavado, Desinfección y Fumigación del Centro Laboral (ambientes, mobiliario, herramientas, equipos, unidades de transporte en obra, etc</t>
  </si>
  <si>
    <t xml:space="preserve">- Lejia, Detergente</t>
  </si>
  <si>
    <t xml:space="preserve">B.6 Actividades Varias</t>
  </si>
  <si>
    <t xml:space="preserve"> </t>
  </si>
  <si>
    <t xml:space="preserve">- Charlas de Capacitación y de Sensibilizacion (Medidas Preventivas, Uso de EPPs, lavado correcto, información sobre el COVID-19) (3)</t>
  </si>
  <si>
    <t xml:space="preserve">- Señaléticas de Prevención: Carteles de Prevencion, Infografias (Uso de Mascarillas, Distanciamiento, Lavado de manos, Uso obligatorio de EPPs).</t>
  </si>
  <si>
    <t xml:space="preserve">- Cilindros para acopio de material deshechable</t>
  </si>
  <si>
    <t xml:space="preserve">B.7 Hospedaje, oficina, alimentación y movilidad del personal principal, auxiliar y de apoyo</t>
  </si>
  <si>
    <t xml:space="preserve">- Hospedaje.</t>
  </si>
  <si>
    <t xml:space="preserve">- Alquiler de Oficina en Obra para Evaluación Médico Ocupacional (Incluye agua y luz).</t>
  </si>
  <si>
    <t xml:space="preserve">- Comunicaciones: telefono, fax, internet, radio, etc.</t>
  </si>
  <si>
    <t xml:space="preserve">- Alimentación </t>
  </si>
  <si>
    <t xml:space="preserve">- Pasajes</t>
  </si>
  <si>
    <t xml:space="preserve">B.8 Transporte de Personal en Obra</t>
  </si>
  <si>
    <t xml:space="preserve">- Traslado desde campamento a punto de instalación (incluye unidad móvil tipo Minivan con capacidad mínima de 11 pasajeros, chofer, combustible, mantenimiento)</t>
  </si>
  <si>
    <t xml:space="preserve">B.9 Mobiliario, equipo, material de oficina y otros (4)</t>
  </si>
  <si>
    <t xml:space="preserve">- Equipamiento Médico para Evaluación Médico Ocupacional (camilla, estetoscopio, mobiliario médico, etc)</t>
  </si>
  <si>
    <t xml:space="preserve">- Mobiliario de oficina</t>
  </si>
  <si>
    <t xml:space="preserve">- Computadora</t>
  </si>
  <si>
    <t xml:space="preserve">- Impresora</t>
  </si>
  <si>
    <t xml:space="preserve">- Útiles de Oficina</t>
  </si>
  <si>
    <t xml:space="preserve">SUB-TOTAL B</t>
  </si>
  <si>
    <t xml:space="preserve">PARCIAL  1,6 (A+B)</t>
  </si>
  <si>
    <t>NOTAS:</t>
  </si>
  <si>
    <t xml:space="preserve">El consultor , sobre la base de esta estructura de costos, determinará la cantidad de recursos e insumos requeridos para el proyecto.</t>
  </si>
  <si>
    <t xml:space="preserve">(1): Plan elaborado en base a lo estipulado en la R.M. N° 448-2020-MINSA de fecha 30/06/2020 que aprueba el documento técnico: "Lineamientos para la Vigilancia, prevención y control para la salud de los trabajadores con riesgo de exposición a COVID".</t>
  </si>
  <si>
    <t xml:space="preserve">(2): Cantidad determinada para los centros de trabajo tipo 3, 4 y 5, de acuerdo al Anexo 1 del documento técnico: "Lineamientos para la Vigilancia, prevención y control para la salud de los trabajadores con riesgo de exposición a COVID".</t>
  </si>
  <si>
    <t xml:space="preserve">(3): Las charlas de capacitación estarán a cargo de los Profesionales de la Salud y/o del Ingeniero de Seguridad e Higiene Ocupacional.</t>
  </si>
  <si>
    <t xml:space="preserve">(4): El porcentaje considerado es referido al desgaste por el uso del equipamiento, o materiales.</t>
  </si>
  <si>
    <t xml:space="preserve">'Participacion Porcentual debido a la jornada laboral semanal requerido:</t>
  </si>
  <si>
    <t xml:space="preserve">             Profesional Técnico de la Salud: 12 h-sem/48 h-sem = 25,00 %</t>
  </si>
  <si>
    <t xml:space="preserve">             Operario de Limpieza y Desinfección (COVID-19): 24 h-sem/48 h-sem = 50,00 %</t>
  </si>
  <si>
    <t>2.0</t>
  </si>
  <si>
    <t xml:space="preserve">GASTOS GENERALES FIJOS INDIRECTOS</t>
  </si>
  <si>
    <t>2.1</t>
  </si>
  <si>
    <t xml:space="preserve">Personal en la sede central de la Empresa</t>
  </si>
  <si>
    <t>Participacion</t>
  </si>
  <si>
    <t xml:space="preserve">Tiempo efectivo</t>
  </si>
  <si>
    <t xml:space="preserve">Total </t>
  </si>
  <si>
    <t>Gerente</t>
  </si>
  <si>
    <t xml:space="preserve">Ingeniero-Supervisión Técnica Empresa</t>
  </si>
  <si>
    <t xml:space="preserve">Especialista en Computación</t>
  </si>
  <si>
    <t>Contador</t>
  </si>
  <si>
    <t xml:space="preserve">Auxiliar Contabilidad</t>
  </si>
  <si>
    <t>Secretaria</t>
  </si>
  <si>
    <t xml:space="preserve">PARCIAL  2,1</t>
  </si>
  <si>
    <t>2.2</t>
  </si>
  <si>
    <t xml:space="preserve">Gastos de oficina principal y gastos varios</t>
  </si>
  <si>
    <t>Cantidad</t>
  </si>
  <si>
    <t xml:space="preserve">Oficina (Incluye agua y luz)</t>
  </si>
  <si>
    <t xml:space="preserve">Comunicaciones: telef., fax, Internet, radio</t>
  </si>
  <si>
    <t>Glob</t>
  </si>
  <si>
    <t xml:space="preserve">Material y Equipos de Oficina</t>
  </si>
  <si>
    <t xml:space="preserve">Mantenimiento y limpieza</t>
  </si>
  <si>
    <t xml:space="preserve">PARCIAL  2,2</t>
  </si>
  <si>
    <t>2.3</t>
  </si>
  <si>
    <t xml:space="preserve">Gastos de preparación de oferta </t>
  </si>
  <si>
    <t xml:space="preserve">Elaboración de propuesta</t>
  </si>
  <si>
    <t xml:space="preserve">PARCIAL  2,3</t>
  </si>
  <si>
    <t xml:space="preserve">Operación Experimental</t>
  </si>
  <si>
    <t xml:space="preserve">Residente de Obra</t>
  </si>
  <si>
    <t>Unid.</t>
  </si>
  <si>
    <t>Capataz</t>
  </si>
  <si>
    <t>Operario</t>
  </si>
  <si>
    <t>Peón</t>
  </si>
  <si>
    <t xml:space="preserve">Dibujante Argis y otros Programas</t>
  </si>
  <si>
    <t xml:space="preserve">Alquiler de Camioneta pick up</t>
  </si>
  <si>
    <t xml:space="preserve">PARCIAL  2,4</t>
  </si>
  <si>
    <t>2.5</t>
  </si>
  <si>
    <t xml:space="preserve">Registro de informacion del proyecto en el SISTEMA de la empresa concesionaria y registro de informacion comercial de 
nuevos usuarios del proyecto</t>
  </si>
  <si>
    <t xml:space="preserve">Digitador (con conocimiento de software administrador del concesionario)</t>
  </si>
  <si>
    <t xml:space="preserve">Asistentes (preparacion de file de nuevos usuarios)</t>
  </si>
  <si>
    <t xml:space="preserve">PARCIAL  2,5</t>
  </si>
  <si>
    <t xml:space="preserve">PARCIAL GASTOS GENERALES FIJOS  (2)</t>
  </si>
  <si>
    <t xml:space="preserve">TOTAL GASTOS GENERALES  (1)+(2)</t>
  </si>
  <si>
    <t>3.0</t>
  </si>
  <si>
    <t>RESUMEN</t>
  </si>
  <si>
    <t xml:space="preserve">GASTOS GENERALES VARIABLES DIRECTOS</t>
  </si>
  <si>
    <t xml:space="preserve">RESUMEN PRESUPUESTO DE OBRA</t>
  </si>
  <si>
    <t>UBICACIÓN</t>
  </si>
  <si>
    <t xml:space="preserve">SECCIÓN I</t>
  </si>
  <si>
    <t xml:space="preserve">PRESUPUESTO ESTUDIO DEFINIVO</t>
  </si>
  <si>
    <t xml:space="preserve">SUMINISTRO DE MATERIALES</t>
  </si>
  <si>
    <t xml:space="preserve">TRANSPORTE DE MATERIALES   </t>
  </si>
  <si>
    <t xml:space="preserve">TOTAL COSTO DIRECTO</t>
  </si>
  <si>
    <t>G</t>
  </si>
  <si>
    <t xml:space="preserve">COSTO TOTAL S/. (No incluye I.G.V.)</t>
  </si>
  <si>
    <t xml:space="preserve">INCIDENCIA %</t>
  </si>
  <si>
    <t>VARI</t>
  </si>
  <si>
    <t xml:space="preserve">COMPARATIVO DE PRECIOS</t>
  </si>
  <si>
    <t>OBRA</t>
  </si>
  <si>
    <t xml:space="preserve">DESCRIPCIÓN DE PARTIDAS</t>
  </si>
  <si>
    <t>UNID.</t>
  </si>
  <si>
    <t xml:space="preserve">Precio de
Contrato</t>
  </si>
  <si>
    <t xml:space="preserve">Precio
Pactado</t>
  </si>
  <si>
    <t xml:space="preserve">PRECIO DE VENTA</t>
  </si>
  <si>
    <t>MENDOZA</t>
  </si>
  <si>
    <t xml:space="preserve">DIFERENCIA DE PRECIOS</t>
  </si>
  <si>
    <t xml:space="preserve">GELCO/Group Electric JYM Sac PU</t>
  </si>
  <si>
    <t xml:space="preserve">EL DETALLE</t>
  </si>
  <si>
    <t>CIE</t>
  </si>
  <si>
    <t>Metrado</t>
  </si>
  <si>
    <t>Unitario</t>
  </si>
  <si>
    <t>TDT</t>
  </si>
  <si>
    <t xml:space="preserve">CRUCETAS  DE MADERA DE PROCEDENCIA NACIONAL</t>
  </si>
  <si>
    <t xml:space="preserve">Cruceta de madera tratada de 90 mm x 115 mm x 1,20 m</t>
  </si>
  <si>
    <t>u</t>
  </si>
  <si>
    <t xml:space="preserve">Cruceta de madera tratada de 90 mm x 115 mm x 2,00 m</t>
  </si>
  <si>
    <t xml:space="preserve">Cruceta de madera tratada de 90 mm x 115 mm x 2,40 m</t>
  </si>
  <si>
    <t xml:space="preserve">Listón de madera tratada 50 x 19 mm sección, 2,7 m longitud (incluye clavos de fijación)</t>
  </si>
  <si>
    <t xml:space="preserve">POSTES  DE CONCRETO ARMADO CENTRIFUGADO</t>
  </si>
  <si>
    <t xml:space="preserve">Poste de C.A.C. de 12 m/200 daN (Incluye perilla)</t>
  </si>
  <si>
    <t xml:space="preserve">Poste de C.A.C. de 12 m/300 daN (Incluye perilla)</t>
  </si>
  <si>
    <t xml:space="preserve">Poste de C.A.C. de 13 m/300 daN (Incluye perilla)</t>
  </si>
  <si>
    <t xml:space="preserve">Poste de C.A.C. de 13 m/400 daN (Incluye perilla)</t>
  </si>
  <si>
    <t xml:space="preserve">Poste de C.A.C. de 15 m/400 daN (Incluye perilla)</t>
  </si>
  <si>
    <t xml:space="preserve">POSTES DE MADERA IMPORTADA</t>
  </si>
  <si>
    <t xml:space="preserve">Poste de madera importada (Pino Amarillo del Sur) de 12 m, Clase 6</t>
  </si>
  <si>
    <t>3.00A</t>
  </si>
  <si>
    <t xml:space="preserve">POSTES DE FIBRA DE VIDRIO</t>
  </si>
  <si>
    <t>3.01A</t>
  </si>
  <si>
    <t xml:space="preserve">Poste de PRFV de 12 m/200 daN</t>
  </si>
  <si>
    <t>3.02A</t>
  </si>
  <si>
    <t xml:space="preserve">Poste de PRFV de 12 m/300 daN</t>
  </si>
  <si>
    <t xml:space="preserve">OTROS MATERIALES DE CONCRETO ARMADO</t>
  </si>
  <si>
    <t xml:space="preserve">Cruceta Asimétrica de C.A.V. Za / 1,5 / 0,9 / 250 / 200 / 100 daN (Za / L / L1/ T / F / V)</t>
  </si>
  <si>
    <t xml:space="preserve">Ménsula de C.A.V. M / 1,2 / 250 / 150 / 150 daN (M / L / T / F / V)</t>
  </si>
  <si>
    <t xml:space="preserve">Ménsula de C.A.V. M / 0,8 / 250 / 150 / 150 daN (M / L / T / F / V)</t>
  </si>
  <si>
    <t xml:space="preserve">Cruceta Simétrica de C.A.V. Z / 2,4 / 300 / 300 / 150 daN (Z/ L / T / F / V)</t>
  </si>
  <si>
    <t xml:space="preserve">AISLADORES Y ACCESORIOS</t>
  </si>
  <si>
    <t xml:space="preserve">Aislador de Porcelana Tipo Pin, Clase ANSI 56-3</t>
  </si>
  <si>
    <t xml:space="preserve">Espiga de AºGº de 609 mm longitud, para Cabeza de Poste y Aislador ANSI 56-3</t>
  </si>
  <si>
    <t>SI</t>
  </si>
  <si>
    <t xml:space="preserve">Conjunto Aislador Line Post Polimérico en Mesula y Cruceta:</t>
  </si>
  <si>
    <t xml:space="preserve">.- Aislador Polimérico de 36 kV, Tipo Line Post con Espárrago de 19 mm Ø, 200 mm longitud (Alternativa a Conjunto Aislador-Espiga en Cruceta)</t>
  </si>
  <si>
    <t xml:space="preserve">AISLADORES DE SUSPENSION Y ACCESORIOS</t>
  </si>
  <si>
    <t xml:space="preserve">Grillete Recto</t>
  </si>
  <si>
    <t>NO</t>
  </si>
  <si>
    <t xml:space="preserve">Aislador Polimerico con Conexión Horquilla (Estructura) y Lengüeta (Linea) de 36 kV, según Especificacion Técnica. </t>
  </si>
  <si>
    <t xml:space="preserve">CONDUCTOR DE ALEACIÓN DE ALUMINIO</t>
  </si>
  <si>
    <t xml:space="preserve">Conductor de Aleacion de Aluminio de 35 mm²</t>
  </si>
  <si>
    <t>km</t>
  </si>
  <si>
    <t xml:space="preserve">Conductor de Aleacion de Aluminio de 70 mm²</t>
  </si>
  <si>
    <t xml:space="preserve">ACCESORIOS PARA CONDUCTOR DE ALEACION DE ALUMINIO</t>
  </si>
  <si>
    <t xml:space="preserve">Varilla de Armar preformada Simple para Conductor de 35 mm²</t>
  </si>
  <si>
    <t xml:space="preserve">Varilla de Armar preformada Simple para Conductor de 70 mm²</t>
  </si>
  <si>
    <t xml:space="preserve">Manguito de Empalme para Conductor de 35 mm²</t>
  </si>
  <si>
    <t xml:space="preserve">Manguito de Reparacion para Conductor de 35 mm²</t>
  </si>
  <si>
    <t xml:space="preserve">Grapa de Doble Via de Aluminio para Conductor de 35 mm²</t>
  </si>
  <si>
    <t xml:space="preserve">Grapa de Doble Via de Aluminio para Conductor de 70 mm²</t>
  </si>
  <si>
    <t xml:space="preserve">Alambre de Amarre Aluminio Recocido de 16 mm²</t>
  </si>
  <si>
    <t>m</t>
  </si>
  <si>
    <t xml:space="preserve">Amortiguador de Vibracion Tipo Stockbridge para Conductor de 35 mm²</t>
  </si>
  <si>
    <t xml:space="preserve">Amortiguador de Vibracion Tipo Stockbridge para Conductor de 70 mm²</t>
  </si>
  <si>
    <t xml:space="preserve">Grapa de Angulo para Conductor de 35 mm²  </t>
  </si>
  <si>
    <t xml:space="preserve">Grapa de Angulo para Conductor de 70 mm²  </t>
  </si>
  <si>
    <t xml:space="preserve">Grapa de Anclaje para Conductor de 35 mm²</t>
  </si>
  <si>
    <t xml:space="preserve">Grapa de Anclaje para Conductor de 70 mm²</t>
  </si>
  <si>
    <t xml:space="preserve">Cinta plana de armar de aluminio</t>
  </si>
  <si>
    <t xml:space="preserve">Varilla de Armar preformada Doble para Conductor de 35 mm²</t>
  </si>
  <si>
    <t xml:space="preserve">CONDUCTOR DE COBRE</t>
  </si>
  <si>
    <t xml:space="preserve">Cable de Acero con Recubrimiento Metalúrgico de Cu de 4 AWG (21,15 mm²), para Puesta a Tierra</t>
  </si>
  <si>
    <t xml:space="preserve">MATERIAL DE FERRETERIA PARA POSTES Y CRUCETAS</t>
  </si>
  <si>
    <t xml:space="preserve">Perno Cabeza Coche de AºGº de 13 mm Ø x 152 mm longitud, 76 mm maquinado, con Arandela, Tuerca y Contratuerca</t>
  </si>
  <si>
    <t xml:space="preserve">Perno de A°G° de 13 mm Ø x 254 mm, provisto de Tuerca y  Contratuerca</t>
  </si>
  <si>
    <t xml:space="preserve">Perno de A°G° de 13 mm Ø x 305 mm, provisto de Tuerca y  Contratuerca</t>
  </si>
  <si>
    <t xml:space="preserve">Perno de A°G° de 16 mm Ø x 254 mm, provisto de Tuerca y  Contratuerca</t>
  </si>
  <si>
    <t xml:space="preserve">Perno de A°G° de 16 mm Ø x 305 mm, provisto de Tuerca y  Contratuerca</t>
  </si>
  <si>
    <t xml:space="preserve">Perno de A°G° de 16 mm Ø x 356 mm, provisto de Tuerca y  Contratuerca</t>
  </si>
  <si>
    <t xml:space="preserve">Perno de A°G° de 16 mm Ø x 508 mm, provisto de Tuerca y  Contratuerca</t>
  </si>
  <si>
    <t xml:space="preserve">Perno Doble Armado de A°G° de 16 mm Ø  x 508 mm, provisto de  4 Tuercas y 4 Contratuercas</t>
  </si>
  <si>
    <t xml:space="preserve">Perno Ojo de A°G° de 16 mm Ø  x 254 mm, provisto de Tuerca  y Contratuerca</t>
  </si>
  <si>
    <t xml:space="preserve">Perno Ojo de A°G° de 16 mm Ø  x 305 mm, provisto de Tuerca  y Contratuerca</t>
  </si>
  <si>
    <t xml:space="preserve">Perno Ojo de A°G° de 16 mm Ø  x 356 mm, provisto de Tuerca  y Contratuerca</t>
  </si>
  <si>
    <t xml:space="preserve">Tuerca-Ojo para Perno de 16 mm Ø</t>
  </si>
  <si>
    <t xml:space="preserve">Tirafondo de A°G° de 13 mm ø  x 102 mm de longitud</t>
  </si>
  <si>
    <t xml:space="preserve">Brazo-Soporte (Riostra) de Perfil Angular de A°G° de 38 x 38 x 5 mm y 710 mm longitud</t>
  </si>
  <si>
    <t xml:space="preserve">Arandela Cuadrada Plana de A° G°, 57 x 57 x 5 mm, Agujero de 18 mm Ø</t>
  </si>
  <si>
    <t xml:space="preserve">Arandela Cuadrada curva de A° G°, 57 x 57 x 5 mm, Agujero de 18 mm Ø</t>
  </si>
  <si>
    <t xml:space="preserve">Plantillas para Identificación y/o codificación de Postes (Peligro, Identificación y/o codificación y Fases)</t>
  </si>
  <si>
    <t>Jgo.</t>
  </si>
  <si>
    <t xml:space="preserve">Placa de Señal de Peligro y accesorios de fijación</t>
  </si>
  <si>
    <t xml:space="preserve">Placa de Identificación y/o codificación de Estructura y accesorios de fijación</t>
  </si>
  <si>
    <t xml:space="preserve">Placa de Secuencia de Fases y accesorios de fijación</t>
  </si>
  <si>
    <t xml:space="preserve">Perno Ojo de A°G° de 16 mm Ø  x 203 mm, provisto de Tuerca  y Contratuerca</t>
  </si>
  <si>
    <t xml:space="preserve">Soporte separador de vertice de postes de A°G° fabricado con platina de 76 X 6,4 mm</t>
  </si>
  <si>
    <t xml:space="preserve">Braquete de A°G° para soporte de aislador tipo Line Post en cabea de poste</t>
  </si>
  <si>
    <t xml:space="preserve">RETENIDAS Y ANCLAJES</t>
  </si>
  <si>
    <t xml:space="preserve">Cable de Acero Grado Siemens Martin, de 10 mm Ø, 7 hilos</t>
  </si>
  <si>
    <t xml:space="preserve">Varilla de Anclaje de A°G° de 16 mm Ø x 2,40 m, provisto de Ojal Guardacabo en un extremo; Tuerca y Contratuerca en el otro</t>
  </si>
  <si>
    <t xml:space="preserve">Mordaza Preformada de A°G° para Cable de 10 mm Ø</t>
  </si>
  <si>
    <t>8.20</t>
  </si>
  <si>
    <t xml:space="preserve">Alambre de Acero N° 14 para Entorchado</t>
  </si>
  <si>
    <t xml:space="preserve">Arandela de Anclaje de A°G°, 102 x 102 x 6,35 mm, Agujero de 18 mmø</t>
  </si>
  <si>
    <t xml:space="preserve">Soporte de Contrapunta de 51 mm ø x 1200 mm de longitud, con Abrazadera partida en un extremo y Grapa de Ajuste para Cable en el otro</t>
  </si>
  <si>
    <t xml:space="preserve">Abrazadera de 4 sectores para Retenida, de 75 mm de altura, 6,35 mm de espesor y 70 kN de resistencia. Diámetro según dimensiones del poste,  incluye 4 pernos de 12,7 mm Ø x 63,5 mm y 4 arandelas</t>
  </si>
  <si>
    <t xml:space="preserve">Enlace metálico, de 254 mm x 75 mm x 38 mm, de 70 kN de resistencia</t>
  </si>
  <si>
    <t xml:space="preserve">Aislador Polimerico con Conexión Horquilla (Estructura) y Lengüeta (Linea) de 36 kV, según Especificacion Técnica, para Retenida Aislada.</t>
  </si>
  <si>
    <t xml:space="preserve">Grillete de Acero de 70 kN</t>
  </si>
  <si>
    <t>no</t>
  </si>
  <si>
    <t xml:space="preserve">Bloque de Concreto de 0,40 x 0,40 x 0,15 m</t>
  </si>
  <si>
    <t>si</t>
  </si>
  <si>
    <t xml:space="preserve">Cable de acero grado Alta Resistencia (HS), de 10 mm ø, 7 hilos</t>
  </si>
  <si>
    <t xml:space="preserve">MATERIAL PARA PUESTA A TIERRA</t>
  </si>
  <si>
    <t xml:space="preserve">Electrodo de Acero Recubierto de Cobre de 16 mm Ø x 2,40 m</t>
  </si>
  <si>
    <t>47.50</t>
  </si>
  <si>
    <t xml:space="preserve">Plancha Doblada de Cobre para toma a Tierra de Espigas y/o Pernos</t>
  </si>
  <si>
    <t xml:space="preserve">Conector de Bronce para Electrodo de 16 mm ø y Cable de Acero con Recubrimiento Metalúrgico de Cobre de 4 AWG (21,15 mm2)</t>
  </si>
  <si>
    <t xml:space="preserve">Conector de Cobre tipo Perno Partido para Cable de Acero con Recubrimiento Metalúrgico de Cobre de 4 AWG (21,15 mm2)</t>
  </si>
  <si>
    <t xml:space="preserve">Caja Registro de Concreto para Puesta a Tierra 0,50 x 0,50 x 0,45 m</t>
  </si>
  <si>
    <t xml:space="preserve">Grapa en "U" para fijar conductor de PAT a Madera</t>
  </si>
  <si>
    <t xml:space="preserve">Placa de Señalización de Poste (Puesta a Tierra)</t>
  </si>
  <si>
    <t xml:space="preserve">Plantilla para Señalización de Poste (Puesta a Tierra)</t>
  </si>
  <si>
    <t xml:space="preserve">Tubo Plastico de PVC SAP de 19 mm ø x 0,5 m ( incluye curva de plastico de 19 mm ø x 90º)</t>
  </si>
  <si>
    <t xml:space="preserve">Bentonita sódica saco de 30 kg</t>
  </si>
  <si>
    <t>13.50</t>
  </si>
  <si>
    <t xml:space="preserve">EQUIPO DE PROTECCION Y MANIOBRA</t>
  </si>
  <si>
    <t xml:space="preserve">Seccionador Fusible Unipolar Tipo Expulsion (Cut-Out) de 27/38 kV, 100A, 150 kV-BIL.</t>
  </si>
  <si>
    <t xml:space="preserve">Fusible Tipo Expulsion de 3 A, Tipo K</t>
  </si>
  <si>
    <t xml:space="preserve">Fusible Tipo Expulsion de 6 A, Tipo K</t>
  </si>
  <si>
    <t xml:space="preserve">Pararrayos de Oxido Metalico, 21 kV, 10 KA Clase 1</t>
  </si>
  <si>
    <t xml:space="preserve">Pararrayos de Oxido Metalico, 12 kV, 10 KA Clase 1</t>
  </si>
  <si>
    <t xml:space="preserve">TRAMO SUBTERRANEO</t>
  </si>
  <si>
    <t xml:space="preserve">Abrazadera AºGº 36MMD.P.N2XSY</t>
  </si>
  <si>
    <t xml:space="preserve">Terminacion Autocontraible N2XSY 8,7/15kV 1x50 mm2. Exterior</t>
  </si>
  <si>
    <t xml:space="preserve">Cable de Energía N2XSY 1x50 mm2  8,7/15kV</t>
  </si>
  <si>
    <t xml:space="preserve">Tubo PVC-SAP 4" ø y Codo 90° de 4" ø</t>
  </si>
  <si>
    <t xml:space="preserve">Arandela de presion de A°G° de 9.5 mm ø</t>
  </si>
  <si>
    <t xml:space="preserve">Perno CCAW, ø 9.5mm x 38 mm LONG</t>
  </si>
  <si>
    <t xml:space="preserve">Terminal de compresion bimetalico</t>
  </si>
  <si>
    <t xml:space="preserve">Fleje de acero inoxidable 19mm, espesor 0.8mm, provisto de Hebilla</t>
  </si>
  <si>
    <t xml:space="preserve">Perfil "U" de A° G° de 150 x 105 x 4.5 mm y 3.00m de Longitud</t>
  </si>
  <si>
    <t xml:space="preserve">Ductos de concretos de 2 Vias</t>
  </si>
  <si>
    <t xml:space="preserve">Ducto de concreto de 4 vias</t>
  </si>
  <si>
    <t xml:space="preserve">Ladrillos común</t>
  </si>
  <si>
    <t xml:space="preserve">Cinta de señalizacion y peligro color rojo</t>
  </si>
  <si>
    <t xml:space="preserve">Espuma Expansiva (Frasco)</t>
  </si>
  <si>
    <t xml:space="preserve">Tubo A°G° DE  4" ø y 3.00 m de longitud</t>
  </si>
  <si>
    <t xml:space="preserve">TOTAL SUMINISTRO DE MATERIALES</t>
  </si>
  <si>
    <t xml:space="preserve">TOTAL ESTUDIO</t>
  </si>
  <si>
    <t xml:space="preserve">TOTAL PROVEDOR</t>
  </si>
  <si>
    <t>LP</t>
  </si>
  <si>
    <t>RP</t>
  </si>
  <si>
    <t>RS</t>
  </si>
  <si>
    <t xml:space="preserve">FORMULA POLINÓMICA</t>
  </si>
  <si>
    <t xml:space="preserve">PROYECTO :</t>
  </si>
  <si>
    <t xml:space="preserve">AMPLIACIÓN DEL SERVICIO DE ENERGÍA ELÉCTRICA EN LA PROVINCIA DEL SANTA Y EN EL DISTRITO DE PAMPAROMAS – DEPARTAMENTO DE ANCASH”</t>
  </si>
  <si>
    <t xml:space="preserve">PRESUPUESTO BASE                                        S/</t>
  </si>
  <si>
    <t>Nº</t>
  </si>
  <si>
    <t xml:space="preserve">ELEMENTO REPRESENTATIVO</t>
  </si>
  <si>
    <t>INDICE</t>
  </si>
  <si>
    <t>SIMBOLO</t>
  </si>
  <si>
    <t xml:space="preserve">SIMBOLO MONOMIO</t>
  </si>
  <si>
    <t>MONTO</t>
  </si>
  <si>
    <t>INCIDENCIA</t>
  </si>
  <si>
    <t xml:space="preserve">% PARCIAL</t>
  </si>
  <si>
    <t>COEFICIENTE</t>
  </si>
  <si>
    <t>042</t>
  </si>
  <si>
    <t>PM</t>
  </si>
  <si>
    <t>PC</t>
  </si>
  <si>
    <t xml:space="preserve">CRUCETAS DE MADERA</t>
  </si>
  <si>
    <t>043</t>
  </si>
  <si>
    <t>CM</t>
  </si>
  <si>
    <t xml:space="preserve">POSTES DE CONCRETO</t>
  </si>
  <si>
    <t>062</t>
  </si>
  <si>
    <t>CC</t>
  </si>
  <si>
    <t xml:space="preserve">CONDUCTORES DE AAAC Y ACCESORIOS</t>
  </si>
  <si>
    <t>030</t>
  </si>
  <si>
    <t>DI</t>
  </si>
  <si>
    <t xml:space="preserve">EQUIPOS DE PROTECCIÓN </t>
  </si>
  <si>
    <t>011</t>
  </si>
  <si>
    <t>AE1</t>
  </si>
  <si>
    <t>AE2</t>
  </si>
  <si>
    <t>002</t>
  </si>
  <si>
    <t>FE</t>
  </si>
  <si>
    <t xml:space="preserve">FERRETERIA PARA POSTES Y CRUCETAS</t>
  </si>
  <si>
    <t>FP</t>
  </si>
  <si>
    <t>006</t>
  </si>
  <si>
    <t>CU</t>
  </si>
  <si>
    <t>PT</t>
  </si>
  <si>
    <t>TS</t>
  </si>
  <si>
    <t>047</t>
  </si>
  <si>
    <t>J</t>
  </si>
  <si>
    <t xml:space="preserve">TRANSPORTE </t>
  </si>
  <si>
    <t>032</t>
  </si>
  <si>
    <t>FT</t>
  </si>
  <si>
    <t xml:space="preserve"> GASTOS GENERALES Y UTILIDADES</t>
  </si>
  <si>
    <t>039</t>
  </si>
  <si>
    <t>GG</t>
  </si>
  <si>
    <t>GU</t>
  </si>
  <si>
    <t xml:space="preserve">K=  </t>
  </si>
  <si>
    <t>1.-</t>
  </si>
  <si>
    <t xml:space="preserve">En la fórmula  los sub-indices "o" de cada símbolo corresponden al indice de precios según (CREPCO) a la</t>
  </si>
  <si>
    <t xml:space="preserve">fecha de Elaboración del Presupuesto (Presupuesto Base) y los sub-indices "r" al indice de precios al </t>
  </si>
  <si>
    <t xml:space="preserve">momento de reajuste o fecha de valorización</t>
  </si>
  <si>
    <t>2.-</t>
  </si>
  <si>
    <t xml:space="preserve">En el caso de los monomios compuestos por varios indices se ha considerado para efecto de denominación</t>
  </si>
  <si>
    <t xml:space="preserve">el símbolo que tiene mayor porcentaje de incidencia</t>
  </si>
  <si>
    <t>3.-</t>
  </si>
  <si>
    <t xml:space="preserve">En caso de cambios en el suministro se deberá actualizar la formula polinómica.</t>
  </si>
  <si>
    <t xml:space="preserve">SECCIÓN II</t>
  </si>
  <si>
    <t xml:space="preserve">T.C. (S/./US$): 3,642</t>
  </si>
  <si>
    <t xml:space="preserve">Poste de madera importada (Pino Amarillo del Sur) de 12 m, Clase 5</t>
  </si>
  <si>
    <t xml:space="preserve">Plataforma de Concreto Soporte de Transformador de 2,20 m, carga de trabajo de 500 daN</t>
  </si>
  <si>
    <t xml:space="preserve">Conjunto Aislador Line Post Polimérico en Cruceta:</t>
  </si>
  <si>
    <t xml:space="preserve">- Aislador Polimérico de 36 kV, Tipo Line Post con Espárrago de 19 mm Ø, 200 mm longitud (Alternativa a Conjunto Aislador-Espiga en Cruceta)</t>
  </si>
  <si>
    <t xml:space="preserve">Espiga para cruceta, forjada de 381mm LONG. Para aislador Tipo Pin, Clase ANSI 56-3</t>
  </si>
  <si>
    <t xml:space="preserve">AISLADORES DE SUSPENSIÓN Y ACCESORIOS</t>
  </si>
  <si>
    <t xml:space="preserve">ACCESORIOS PARA CONDUCTOR DE ALEACION ALUMINIO</t>
  </si>
  <si>
    <t xml:space="preserve">Arandela Cuadrada Curva de A° G°, 57 x 57 x 5 mm, Agujero de 18 mm Ø</t>
  </si>
  <si>
    <t xml:space="preserve">Perno de A°G° de 16 mm Ø x 457 mm, provisto de tuerca y contratuerca</t>
  </si>
  <si>
    <t xml:space="preserve">Soporte separador de vértice de poste de A°G° fabricado con platina de 76 x 6,4 mm</t>
  </si>
  <si>
    <t xml:space="preserve">Tubo espaciador de A°G° de 19 mm x 38 mm Ø</t>
  </si>
  <si>
    <t xml:space="preserve">Fusible Tipo Expulsion de 2 A, Tipo K</t>
  </si>
  <si>
    <t xml:space="preserve">TRANSFORMADORES DE DISTRIBUCION</t>
  </si>
  <si>
    <t xml:space="preserve">Transformador Monofásico Fase - Neutro de 5 kVA; 13,2 / 0,46-0,23 kV</t>
  </si>
  <si>
    <t xml:space="preserve">Transformador Monofásico Fase - Fase de 5 kVA; 13,8 / 0,46-0,23 kV</t>
  </si>
  <si>
    <t xml:space="preserve">Transformador Monofásico Fase - Fase de 10 kVA; 13,8 / 0,46-0,23 kV</t>
  </si>
  <si>
    <t xml:space="preserve">Transformador Monofásico Fase - Fase de 5 kVA; 22,9 / 0,46-0,23 kV</t>
  </si>
  <si>
    <t xml:space="preserve">Transformador Monofásico Fase - Fase de 37.5 kVA; 13,8 / 0,46-0,23 kV</t>
  </si>
  <si>
    <t xml:space="preserve">TABLEROS DE DISTRIBUCIÓN</t>
  </si>
  <si>
    <t xml:space="preserve">Tableros de Distribución Completa para S.E. Monofásica de 5 kVA; 440-220V</t>
  </si>
  <si>
    <t xml:space="preserve">Tableros de Distribución Completa para S.E. Monofásica de 10 kVA; 440-220V</t>
  </si>
  <si>
    <t xml:space="preserve">Tableros de Distribución Completa para S.E. Monofásica de 25 kVA; 440-220V</t>
  </si>
  <si>
    <t xml:space="preserve">Tableros de Distribución Completa para S.E. Monofásica de 37.5 kVA; 440-220V</t>
  </si>
  <si>
    <t xml:space="preserve">CABLES DE ENERGÍA DE BAJA TENSIÓN</t>
  </si>
  <si>
    <t xml:space="preserve">Cable NYY, 1 kV, 1 x 16 mm²</t>
  </si>
  <si>
    <t xml:space="preserve">Cable NYY, 1 kV, 1 x 25 mm²</t>
  </si>
  <si>
    <t xml:space="preserve">Cable NYY, 1 kV, 1 x 35 mm²</t>
  </si>
  <si>
    <t xml:space="preserve">CONDUCTOR DE COBRE Y ACCESORIOS</t>
  </si>
  <si>
    <t xml:space="preserve">CABLES DE ENERGÍA</t>
  </si>
  <si>
    <t>019</t>
  </si>
  <si>
    <t>NY</t>
  </si>
  <si>
    <t xml:space="preserve">TRANSFORMADORES DE DISTRIBUCIÓN Y  TABLEROS</t>
  </si>
  <si>
    <t>048</t>
  </si>
  <si>
    <t>EN</t>
  </si>
  <si>
    <t xml:space="preserve">SECCIÓN III</t>
  </si>
  <si>
    <t xml:space="preserve">POSTES DE CONCRETO ARMADO Y MADERA IMPORTADA</t>
  </si>
  <si>
    <t xml:space="preserve">Poste de C.A.C. de 8 m/200 daN (Incluye perilla)</t>
  </si>
  <si>
    <t xml:space="preserve">Poste de C.A.C. de 8 m/300 daN (Incluye perilla)</t>
  </si>
  <si>
    <t xml:space="preserve">Poste de madera importada (Pino Amarillo del Sur) de 8 m, Clase 7</t>
  </si>
  <si>
    <t>2.00A</t>
  </si>
  <si>
    <t>2.01A</t>
  </si>
  <si>
    <t xml:space="preserve">Postes en Poliéster Reforzado con Fibra de Vidrio (P.R.F.V) de 8m/200 (Incluye tapa)</t>
  </si>
  <si>
    <t>804.76</t>
  </si>
  <si>
    <t>2.02A</t>
  </si>
  <si>
    <t xml:space="preserve">Postes en Poliéster Reforzado con Fibra de Vidrio (P.R.F.V) de 8m/300 (Incluye tapa)</t>
  </si>
  <si>
    <t>929.49</t>
  </si>
  <si>
    <t xml:space="preserve">CABLES Y CONDUCTORES DE ALUMINIO</t>
  </si>
  <si>
    <t xml:space="preserve">Conductor Autoportante de Aluminio 2X25+16/25 mm²</t>
  </si>
  <si>
    <t>4.40</t>
  </si>
  <si>
    <t xml:space="preserve">Conductor Autoportante de Aluminio 2X16+16/25 mm²</t>
  </si>
  <si>
    <t xml:space="preserve">Conductor Autoportante de Aluminio 2X25/25 mm²</t>
  </si>
  <si>
    <t>3.59</t>
  </si>
  <si>
    <t xml:space="preserve">Conductor Autoportante de Aluminio 1X16+16/25 mm²</t>
  </si>
  <si>
    <t xml:space="preserve">Conductor Autoportante de Aluminio 1X16/25 mm²</t>
  </si>
  <si>
    <t>2.27</t>
  </si>
  <si>
    <t xml:space="preserve">Conductor Autoportante de Aluminio 2x35+16/NA25 mm²</t>
  </si>
  <si>
    <t>5.78</t>
  </si>
  <si>
    <t xml:space="preserve">Conductor Autoportante de Aluminio 2x25+16/NA25 mm²</t>
  </si>
  <si>
    <t xml:space="preserve">Conductor Autoportante de Aluminio 2x25/NA25 mm²</t>
  </si>
  <si>
    <t xml:space="preserve">ACCESORIOS DE CABLES AUTOPORTANTES</t>
  </si>
  <si>
    <t xml:space="preserve">Grapa de Suspensión Angular para Conductor de Aleacion de Aluminio de 25 mm2</t>
  </si>
  <si>
    <t>1.54</t>
  </si>
  <si>
    <t xml:space="preserve">Grapa de Anclaje Cónica para Conductor de Aleación de Aluminio de 25 mm2</t>
  </si>
  <si>
    <t>3.10</t>
  </si>
  <si>
    <t xml:space="preserve">Conector Bimetálico para Al 25 mm2 / Cu 4-10 mm2, para Neutro Desnudo, tipo Cuña</t>
  </si>
  <si>
    <t>0.70</t>
  </si>
  <si>
    <t xml:space="preserve">Conector Bimetalico Aislado, para Al 16-35 mm2 / Cu 4-10 mm2, para Fase Aislada, tipo Perforación</t>
  </si>
  <si>
    <t xml:space="preserve">Conector para Al 25 mm², para Neutro Desnudo, tipo Cuña</t>
  </si>
  <si>
    <t>1.19</t>
  </si>
  <si>
    <t xml:space="preserve">Conector Aislado para Al 16-35 mm2, para Fase Aislada, tipo Perforación</t>
  </si>
  <si>
    <t>1.07</t>
  </si>
  <si>
    <t xml:space="preserve">Correa Plástica de Amarre, color negro</t>
  </si>
  <si>
    <t>0.07</t>
  </si>
  <si>
    <t xml:space="preserve">Cinta Autofundente para extremo de cable</t>
  </si>
  <si>
    <t>6.31</t>
  </si>
  <si>
    <t xml:space="preserve">Cinta aislante</t>
  </si>
  <si>
    <t>1.45</t>
  </si>
  <si>
    <t xml:space="preserve">Grapa de Anclaje para Conductor de 25 mm²</t>
  </si>
  <si>
    <t>4.56</t>
  </si>
  <si>
    <t xml:space="preserve">Cinta plana de armar 1.3 mm x 7.6 mm</t>
  </si>
  <si>
    <t>0.24</t>
  </si>
  <si>
    <t xml:space="preserve">Grillete A°G° tipo Lira</t>
  </si>
  <si>
    <t>2.33</t>
  </si>
  <si>
    <t xml:space="preserve">CABLES Y CONDUCTORES DE COBRE</t>
  </si>
  <si>
    <t xml:space="preserve">Conductor de Cobre Recocido, tipo N2XY, Tripolar, 3 x 10 mm2, cubierta negra</t>
  </si>
  <si>
    <t xml:space="preserve">Conductor de Cobre Recocido, tipo N2XY, Bipolar, 2 x 2,5 mm2</t>
  </si>
  <si>
    <t xml:space="preserve">Conductor de Cobre Concéntrico,  2 x 4 mm2, con aislamiento y cubierta de PVC</t>
  </si>
  <si>
    <t xml:space="preserve">LUMINARIAS, LAMPARAS Y ACCESORIOS</t>
  </si>
  <si>
    <t xml:space="preserve">Pastoral tubo A°G° 38 mm Ø interior, 500 mm avance horizontal, 720 mm altura y 20° inclinación, provisto de 2 abrazaderas simples y 4 tirafondos para poste de madera</t>
  </si>
  <si>
    <t xml:space="preserve">Pastoral tubo A°G° 38 mm Ø interior, 500 mm avance horizontal, 720 mm altura y 20° inclinación, provisto de 2 abrazaderas dobles para poste de concreto</t>
  </si>
  <si>
    <t>6.64</t>
  </si>
  <si>
    <t xml:space="preserve">Luminaria completa con equipo para Lámpara de Vapor de Sodio de 50 W</t>
  </si>
  <si>
    <t xml:space="preserve">Lámpara de Vapor de Sodio de Alta Presión de 50 W</t>
  </si>
  <si>
    <t xml:space="preserve">Portafusible Unipolar 220 V, de 5 A, provisto con fusible de 1 A</t>
  </si>
  <si>
    <t xml:space="preserve">Luminaria para alumbrado público con tecnología LED de 50W a 55W (incluye accesorios de encendido y protección)</t>
  </si>
  <si>
    <t xml:space="preserve">Cable de acero grado Siemens Martin, de 10 mm ø, 7 hilos</t>
  </si>
  <si>
    <t xml:space="preserve">Perno Angular con Ojal Guardacabo de A°G°, 16 mm Ø x 254 mm, provisto de Tuerca y Contratuerca</t>
  </si>
  <si>
    <t>2.37</t>
  </si>
  <si>
    <t xml:space="preserve">Perno Angular con Ojal Guardacabo de A°G°, 16 mm Ø x 305 mm, provisto de Tuerca y Contratuerca</t>
  </si>
  <si>
    <t>2.52</t>
  </si>
  <si>
    <t>9.51</t>
  </si>
  <si>
    <t>1.31</t>
  </si>
  <si>
    <t>2.13</t>
  </si>
  <si>
    <t>0.31</t>
  </si>
  <si>
    <t xml:space="preserve">Soporte de Contrapunta de 51 mm ø x 1000 mm de longitud, con Abrazadera partida en un extremo y Grapa de Ajuste para Cable en el otro</t>
  </si>
  <si>
    <t>20.18</t>
  </si>
  <si>
    <t xml:space="preserve">Alambre de Acero N° 12 para Entorchado</t>
  </si>
  <si>
    <t>0.10</t>
  </si>
  <si>
    <t xml:space="preserve">Bloque de concreto de 0,40 x 0,40 x 0,15 m</t>
  </si>
  <si>
    <t xml:space="preserve">Conector Doble Via Bimetálico para Cable de Acero de 10 mm ø y para Cable de Acero con Recubrimiento Metalúrgico de Cobre de 4 AWG (21,15 mm2)</t>
  </si>
  <si>
    <t>1.36</t>
  </si>
  <si>
    <t>0.79</t>
  </si>
  <si>
    <t xml:space="preserve">Guardacabo de AºGº para cable de 10mm ø</t>
  </si>
  <si>
    <t xml:space="preserve">ACCESORIOS DE FERRETERIA PARA ESTRUCTURAS</t>
  </si>
  <si>
    <t xml:space="preserve">Perno con Gancho de 16 mm Ø, provisto de Arandela, Tuerca y Contratuerca, longitud de 254 mm</t>
  </si>
  <si>
    <t>2.85</t>
  </si>
  <si>
    <t xml:space="preserve">Perno con Gancho de 16 mm Ø, provisto de Arandela, Tuerca y Contratuerca, longitud de 305 mm</t>
  </si>
  <si>
    <t>3.06</t>
  </si>
  <si>
    <t>2.54</t>
  </si>
  <si>
    <t>2.76</t>
  </si>
  <si>
    <t>1.84</t>
  </si>
  <si>
    <t xml:space="preserve">Fleje de acero inoxidable de 19 mm provisto de hebilla</t>
  </si>
  <si>
    <t>0.66</t>
  </si>
  <si>
    <t xml:space="preserve">Arandela Cuadrada Curva de A° G°, 57 x 57 x 5 mm, Agujero de 14 mm Ø</t>
  </si>
  <si>
    <t xml:space="preserve">Caja de derivacion para acometidas, sistema 440-22O V (10 borneras en cada barra de cobre)</t>
  </si>
  <si>
    <t>56.74</t>
  </si>
  <si>
    <t xml:space="preserve">Portalinea unipolar de AºGº, provisto de PIN de 10 mm Ø</t>
  </si>
  <si>
    <t>1.26</t>
  </si>
  <si>
    <t xml:space="preserve">EXTENSOR A°G° 51mmØ, e=6mm x 1000mm DE LONGITUD, PLANCHA A°G° 254mmx305mmx6mm, CON 01 PERNO GANCHO DE SUSPENSION DE A°G° DE 16mmØX178 mm DE LONGITUD + 02 ROSCAS DE 25.4mm x16mmØ VER DETALLE</t>
  </si>
  <si>
    <t>44.23</t>
  </si>
  <si>
    <t xml:space="preserve">Perno de A°G° de 16 mm Ø x 203 mm, provisto de Tuerca y  Contratuerca</t>
  </si>
  <si>
    <t>1.47</t>
  </si>
  <si>
    <t xml:space="preserve">PUESTA A TIERRA</t>
  </si>
  <si>
    <t>17.95</t>
  </si>
  <si>
    <t xml:space="preserve">Conector bimetálico para Al 25 mm2 y Cobre de 25 mm2, tipo cuña</t>
  </si>
  <si>
    <t>1.21</t>
  </si>
  <si>
    <t xml:space="preserve">Conector de bronce para electrodo de 16 mm ø y Cable de Acero con Recubrimiento Metalúrgico de Cobre de 4 AWG (21,15 mm2)</t>
  </si>
  <si>
    <t>1.70</t>
  </si>
  <si>
    <t xml:space="preserve">Grapa en "U" para fijar conductor de PAT a Poste de Madera</t>
  </si>
  <si>
    <t>1.79</t>
  </si>
  <si>
    <t>5.24</t>
  </si>
  <si>
    <t xml:space="preserve">CONEXIONES DOMICILIARIAS</t>
  </si>
  <si>
    <t xml:space="preserve">Tubo de AºGº standard / redondo de 19 mm Ø x 1,5 mm x 2,5 m, provisto de codo</t>
  </si>
  <si>
    <t xml:space="preserve">Tubo de AºGº standard / redondo de 19 mm Ø x 1,5 mm x 4,0 m, provisto de codo</t>
  </si>
  <si>
    <t xml:space="preserve">Tubo de AºGº standard / redondo de 19 mm Ø x 1,5 mm x 6,0 m, provisto de codo</t>
  </si>
  <si>
    <t xml:space="preserve">Tubo de AºGº standard / redondo de 38 mm Ø x 1,5 mm x 6,0 m, provisto de codo</t>
  </si>
  <si>
    <t xml:space="preserve">Armella Tirafondo de 10 mm Ø x 64 mm de longitud</t>
  </si>
  <si>
    <t xml:space="preserve">Tarugo de cedro de 13 mm x 50 mm</t>
  </si>
  <si>
    <t xml:space="preserve">Templador de AºGº </t>
  </si>
  <si>
    <t xml:space="preserve">Caja Metálica Portamedidor, equipado con Interruptor Termomagnético de 10A</t>
  </si>
  <si>
    <t xml:space="preserve">Medidor Monofásico de Energía Activa, tipo Electrónico con Micro Procesador de 220 V; 2 hilos, 10-40 A, 60 Hz, Clase 1</t>
  </si>
  <si>
    <t xml:space="preserve">FÓRMULA POLINÓMICA</t>
  </si>
  <si>
    <t xml:space="preserve">REDES SECUNDARIAS, INCLUYE CONEXIONES DOMICILIARIAS</t>
  </si>
  <si>
    <t xml:space="preserve">INDICE
UNIFICADO</t>
  </si>
  <si>
    <t xml:space="preserve">SIMBOLO
MONOMIO</t>
  </si>
  <si>
    <t xml:space="preserve">POSTE DE MADERA IMPORTADA</t>
  </si>
  <si>
    <t>DI1</t>
  </si>
  <si>
    <t>DI2</t>
  </si>
  <si>
    <t xml:space="preserve">ACCESORIOS PARA CABLES AUTOPORTANTES</t>
  </si>
  <si>
    <t>FE1</t>
  </si>
  <si>
    <t>FE2</t>
  </si>
  <si>
    <t xml:space="preserve">GASTOS GENERALES Y UTILIDADES</t>
  </si>
  <si>
    <t xml:space="preserve">SECCIÓN IV</t>
  </si>
  <si>
    <t xml:space="preserve">SISTEMA FOTOVOLTAICO</t>
  </si>
  <si>
    <t xml:space="preserve">PRESUPUESTO DE OBRA</t>
  </si>
  <si>
    <t>OBSERVACIÓN</t>
  </si>
  <si>
    <t xml:space="preserve">MENORES METRADOS</t>
  </si>
  <si>
    <t xml:space="preserve">DEDUCTIVO VINCULANTE</t>
  </si>
  <si>
    <t xml:space="preserve">UNIDAD DE GENERACIÓN</t>
  </si>
  <si>
    <t xml:space="preserve">Módulo Fotovoltaico 160 Wp, 12Vdc, silicio cristalino</t>
  </si>
  <si>
    <t xml:space="preserve">Modulo Soporte de F°G° para SFV 160 Wp según lámina de detalle. Incluye accesorios</t>
  </si>
  <si>
    <t xml:space="preserve">UNIDAD DE CONTROL</t>
  </si>
  <si>
    <t xml:space="preserve">Tablero de protección adosable de PVC, con puerta, 12 Vdc, 0 2 polos,  IP 54, con riel DIN y  accesorios de fijación</t>
  </si>
  <si>
    <t xml:space="preserve">Interruptor termomagnético 12 Vdc, 16 A</t>
  </si>
  <si>
    <t xml:space="preserve">Conector rectangular hermético tipo CONDUIT, de A°G° para tubería flexible de 3/4"</t>
  </si>
  <si>
    <t xml:space="preserve">Caja de control de carga adosable de PVC, con puerta, IP54, con riel DIN, borne de puesta a tierra  y accesorios de fijación</t>
  </si>
  <si>
    <t xml:space="preserve">Controlador de carga tipo PWM 12/24 Vdc, 20A</t>
  </si>
  <si>
    <t xml:space="preserve">Tubería  eléctrica tipo CONDUIT flexible corrugada de F°G°, con forro corrugado de PVC y 3/4" de diámetro</t>
  </si>
  <si>
    <t xml:space="preserve">Abrazadera de F°G° de dos orejas para tubo de PVC de 3/4" diámetro con accesorios de fijación</t>
  </si>
  <si>
    <t xml:space="preserve">Caja estanca de PVC con tapa atornillable, IP 65, de 100x100x70 mm</t>
  </si>
  <si>
    <t xml:space="preserve">Bornera de línea a tierra para 8 conductores  de 16 mm2 Cu</t>
  </si>
  <si>
    <t xml:space="preserve">Interruptor termomagnético 12 Vdc, 16 A (De requerirse)</t>
  </si>
  <si>
    <t xml:space="preserve">Interruptor termomagnético 12 Vdc, 40 A (De requerirse)</t>
  </si>
  <si>
    <t xml:space="preserve">Supresor de pico protección de sobretensión  tipo II, Uoc 275V, In(8/20) us (KA) 5</t>
  </si>
  <si>
    <t xml:space="preserve">UNIDAD DE ALMACENAMIENTO</t>
  </si>
  <si>
    <t xml:space="preserve">Bateria de electrolito gelificado, 150 Ah, 12 Vdc</t>
  </si>
  <si>
    <t xml:space="preserve">Rack para bateria gelificada,  150 Ah, 12 Vdc, incluye accesorios de fijación y protección</t>
  </si>
  <si>
    <t xml:space="preserve">Conductor THW de 6 mm2, Cu</t>
  </si>
  <si>
    <t xml:space="preserve">Conector rectangular hermético de PVC  para tubería eléctrica flexible de PVC corrugada de 3/4"</t>
  </si>
  <si>
    <t xml:space="preserve">Conector rectangular hermético tipo CONDUIT, de A°G° para tubería flexible de 3/4" </t>
  </si>
  <si>
    <t xml:space="preserve">Terminales para bateria y elementos de fijacion</t>
  </si>
  <si>
    <t xml:space="preserve">Tubería  eléctrica flexible de PVC corrugada de 3/4" de diámetro</t>
  </si>
  <si>
    <t xml:space="preserve">Cinta autofundente para bornes de baterías</t>
  </si>
  <si>
    <t xml:space="preserve">Bateria de electrolito gelificado, 100 Ah, 12 Vdc</t>
  </si>
  <si>
    <t xml:space="preserve">Rack para bateria gelificada,  100 Ah, 12 Vdc, incluye accesorios de fijación y protección</t>
  </si>
  <si>
    <t xml:space="preserve">UNIDAD DE INVERSOR DC/AC </t>
  </si>
  <si>
    <t xml:space="preserve">Inversor de 300W continuos 12Vdc/220Vac, 60 Hz</t>
  </si>
  <si>
    <t xml:space="preserve">Caja para el inversor adosable de PVC, con puerta, IP54, con riel DIN, borne de puesta a tierra  y accesorios de fijación</t>
  </si>
  <si>
    <t xml:space="preserve">Conductor THW de 16mm2, Cu</t>
  </si>
  <si>
    <t xml:space="preserve">Conector rectangular hermético de PVC  para tubería eléctrica flexible de PVC corrugada de 3/4" </t>
  </si>
  <si>
    <t xml:space="preserve">Inversor de 250VA continuos 12Vdc/220Vac, 60 Hz</t>
  </si>
  <si>
    <t xml:space="preserve">UNIDAD DE PROTECCION 220 V AC</t>
  </si>
  <si>
    <t xml:space="preserve">Tablero de protección adosable de PVC, con puerta, 220 V ac, 6 polos,  IP 54, con riel DIN , accesorios de fijación y bornera de pat</t>
  </si>
  <si>
    <t xml:space="preserve">Interruptor termomagnético 220Vac, 6A, 6KA</t>
  </si>
  <si>
    <t xml:space="preserve">Interruptor automático y diferencial 220Vac, 25A, 30mA</t>
  </si>
  <si>
    <t xml:space="preserve">Conductor  THW, 6 mm2, Cu, color rojo y negro</t>
  </si>
  <si>
    <t xml:space="preserve">Tubo PVC de 1/2" diámetro x 3 m longitud, clase pesada (SAP)</t>
  </si>
  <si>
    <t xml:space="preserve">Curva de PVC  de 1/2" de diámetro, clase pesada (SAP)</t>
  </si>
  <si>
    <t xml:space="preserve">Conector de PVC, roscado con tuerca de ajuste  de 1/2" SAP</t>
  </si>
  <si>
    <t xml:space="preserve">Abrazadera de F°G° de dos orejas para tubo de PVC de 1/2" diámetro con accesorios de fijación</t>
  </si>
  <si>
    <t xml:space="preserve">UNIDAD DE CARGAS 220V AC</t>
  </si>
  <si>
    <t xml:space="preserve">Conductor para alumbrado THW, 2,5mm2, Cu, color rojo y negro</t>
  </si>
  <si>
    <t xml:space="preserve">Conductor para tomacorriente THW, 4mm2, Cu, color rojo y negro</t>
  </si>
  <si>
    <t xml:space="preserve">Conductor para tierra de protección THW 4mm2, Cu, color verde amarillo</t>
  </si>
  <si>
    <t xml:space="preserve">Caja de pase metálica octogonal pesada para salida de alumbrado</t>
  </si>
  <si>
    <t xml:space="preserve">Portalampara de material aislante con casquillo E27 con accesorios de fijación</t>
  </si>
  <si>
    <t xml:space="preserve">Lampara tipo LED 7W, 220Vac, color cálido</t>
  </si>
  <si>
    <t xml:space="preserve">Caja de pase rectangular de PVC de 2x4" para instalación  adosada de interruptor. Incluye accesorios de fijación</t>
  </si>
  <si>
    <t xml:space="preserve">Caja de pase rectangualr de PVC, minimo IP54, de 80 mm x 80 mm x 35 mm</t>
  </si>
  <si>
    <t xml:space="preserve">Bornera de PVC de 15 A,  para empalme de conductores (linea de 12 conectores)</t>
  </si>
  <si>
    <t xml:space="preserve">Caja de pase rectangular de PVC de 2x4" para instalación  adosada de tomacorriente. Incluye accesorios de fijación</t>
  </si>
  <si>
    <t xml:space="preserve">Tomacorriente doble, bipolar, tipo universal 2x15A+T, con toma a tierra, de 250V</t>
  </si>
  <si>
    <t xml:space="preserve">Conector hembra roscado de PVC  de 1/2" con tuerca de ajuste, para fijación de tubo SAP a cajas</t>
  </si>
  <si>
    <t xml:space="preserve">Abrazadera de F°G° de una oreja para tubo de PVC de 1/2" diámetro con accesorios de fijación</t>
  </si>
  <si>
    <t xml:space="preserve">Unión de  PVC de 1/2" SAP</t>
  </si>
  <si>
    <t xml:space="preserve">RED EQUIPOTENCIAL</t>
  </si>
  <si>
    <t xml:space="preserve">Conductor de conexión a tierra de equipo a barra de tierra, conductor 1x4mm2 THW, Cu</t>
  </si>
  <si>
    <t xml:space="preserve">Conductor desnudo de bajada a Puesta a Tierra, Cu recocido  1x10mm2</t>
  </si>
  <si>
    <t xml:space="preserve">Conector de Bronce para Electrodo de 16 mm ø y Conductor de Cobre de 10 mm2</t>
  </si>
  <si>
    <t xml:space="preserve">Caja Registro de Concreto para Puesta a Tierra ø 0,40 m x 0,30 m</t>
  </si>
  <si>
    <t xml:space="preserve">Tubo PVC de 3/4" diámetro x 3 m longitud, clase pesada (SAP)</t>
  </si>
  <si>
    <t xml:space="preserve">Curva de PVC  de 3/4" de diámetro, clase pesada (SAP)</t>
  </si>
  <si>
    <t xml:space="preserve">Cemento conductivo en bolsa de 25 kg</t>
  </si>
  <si>
    <t xml:space="preserve">Perno de 1/4"∅ X 1" Longitud, de FoGo para aterramiento</t>
  </si>
  <si>
    <t xml:space="preserve">Perno Bronce de 13mm∅ roscado, con tuerca y arandela</t>
  </si>
  <si>
    <t xml:space="preserve">ACOMETIDA PARA SFV</t>
  </si>
  <si>
    <t xml:space="preserve">Conductor de Cobre Concéntrico,  2 x 6 mm2, con aislamiento y cubierta de PVC</t>
  </si>
  <si>
    <t xml:space="preserve">Curva y sección de tubo PVC  de 3/4" de diámetro, clase pesada (SAP)</t>
  </si>
  <si>
    <t xml:space="preserve">Tarugo de Cedro de 13 mm x 50 mm</t>
  </si>
  <si>
    <t xml:space="preserve">MONTAJE ELECTROMECÁNICO</t>
  </si>
  <si>
    <t xml:space="preserve">TRANSPORTE DE MATERIALES DE ALMACEN EN OBRA A PUNTO DE INSTALACIÒN</t>
  </si>
  <si>
    <t xml:space="preserve">Transporte de Modulo Soporte de F°G° para SFV 160 Wp, de Almacén a Punto de Instalación, en Terreno con acceso Carrozable </t>
  </si>
  <si>
    <t xml:space="preserve">Transporte de Modulo Soporte de F°G° para SFV 160 Wp, de Almacén a Punto de Instalación, en Terreno sin acceso Carrozable (&gt; 3000 m) </t>
  </si>
  <si>
    <t xml:space="preserve">Transporte de Módulo Fotovoltaico de 160 Wp, de Almacén a Punto de Instalación, en Terreno con acceso Carrozable</t>
  </si>
  <si>
    <t xml:space="preserve">Transporte de Módulo Fotovoltaico de 160 Wp, de Almacén a Punto de Instalación, en Terreno sin acceso Carrozable (&gt; 3000 m)</t>
  </si>
  <si>
    <t xml:space="preserve">Transporte de Unidad de Control para SFV 160 Wp, de Almacén a Punto de Instalación, en Terreno con acceso Carrozable</t>
  </si>
  <si>
    <t xml:space="preserve">Transporte de Unidad de Control para SFV 160 Wp, de Almacén a Punto de Instalación, en Terreno sin acceso Carrozable (&gt; 3000 m)</t>
  </si>
  <si>
    <t xml:space="preserve">Transporte de Unidad de Almacenamiento para SFV 160 Wp, de Almacén a Punto de Instalación, en Terreno con acceso Carrozable</t>
  </si>
  <si>
    <t xml:space="preserve">Transporte de Unidad de Almacenamiento para SFV 160 Wp, de Almacén a Punto de Instalación, en Terreno sin acceso Carrozable (&gt; 3000 m)</t>
  </si>
  <si>
    <t xml:space="preserve">Transporte de Unidad de Inversor para SFV 160 Wp, de Almacén a Punto de Instalación, en Terreno con acceso Carrozable</t>
  </si>
  <si>
    <t xml:space="preserve">Transporte de Unidad de Inversor para SFV 160 Wp, de Almacén a Punto de Instalación, en Terreno sin acceso Carrozable (&gt; 3000 m)</t>
  </si>
  <si>
    <t xml:space="preserve">Transporte de Unidades de Protección, Cargas y Acometidas, de Almacén a Punto de Instalación, en Terreno con acceso Carrozable</t>
  </si>
  <si>
    <t xml:space="preserve">Transporte de Unidades de Protección, Cargas y Acometidas, de Almacén a Punto de Instalación, en Terreno sin acceso Carrozable (&gt; 3000 m)</t>
  </si>
  <si>
    <t xml:space="preserve">Transporte de Red Equipotencial y Puesta a Tierra, de Almacén a Punto de Instalación, en Terreno con acceso Carrozable</t>
  </si>
  <si>
    <t xml:space="preserve">Transporte de Red Equipotencial y Puesta a Tierra, de Almacén a Punto de Instalación, en Terreno sin acceso Carrozable (&gt; 3000 m)</t>
  </si>
  <si>
    <t xml:space="preserve">MONTAJE DE LA UNIDAD DE GENERACIÓN y ACOMETIDA</t>
  </si>
  <si>
    <t xml:space="preserve">Excavación en Terreno Tipo I (Arcilloso y Conglomerado)</t>
  </si>
  <si>
    <t xml:space="preserve">Excavación en Terreno Tipo II (Rocoso)</t>
  </si>
  <si>
    <t xml:space="preserve">Montaje del Soporte Metálico, Izaje y Fijación del Poste Metálico para SFV de 160 Wp</t>
  </si>
  <si>
    <t>Cjto</t>
  </si>
  <si>
    <t xml:space="preserve">Relleno, compactación y cimentacion de postes de fierro galvanizado de 4 m x 2,5 pulgadas en terreno tipo I (Arcilloso y conglomerado)</t>
  </si>
  <si>
    <t>-</t>
  </si>
  <si>
    <t xml:space="preserve">Relleno, compactación y cimentacion de postes de fierro galvanizado de 4 m x 2,5 pulgadas en terreno Tipo II (Rocoso)</t>
  </si>
  <si>
    <t xml:space="preserve">Montaje y Conexionado de Módulo Fotovoltaico en Unidad de Generación para SFV de 160 Wp</t>
  </si>
  <si>
    <t xml:space="preserve">Conexionado de Acometida para SFV</t>
  </si>
  <si>
    <t xml:space="preserve">MONTAJE DE UNIDAD DE CONTROL Y UNIDAD DE ALMACENAMIENTO</t>
  </si>
  <si>
    <t xml:space="preserve">Montaje de Unidad de Control (incluye Gabinete, Controlador y Conexiones), para SFV de 160 Wp</t>
  </si>
  <si>
    <t xml:space="preserve">Montaje de Unidad de Almacenamiento (incluye Soporte Metálico, Baterías y Conexiones), para SFV de 160 Wp</t>
  </si>
  <si>
    <t xml:space="preserve">MONTAJE DE LA UNIDADES EN CORRIENTE ALTERNA 220 AC</t>
  </si>
  <si>
    <t xml:space="preserve">Montaje Unidad de Inversor (incluye Gabinete, Inversor y Conexiones), para SFV de 160 Wp</t>
  </si>
  <si>
    <t xml:space="preserve">Montaje Unidad de Protección (incluye Tablero, Interruptores y Conexiones) para SFV</t>
  </si>
  <si>
    <t xml:space="preserve">Montaje de Unidades de Carga  (incluye sistema de alumbrado, tomacorrientes y protecciones) para SFV</t>
  </si>
  <si>
    <t>Cjto.</t>
  </si>
  <si>
    <t xml:space="preserve">SISTEMA DE PUESTA A TIERRA</t>
  </si>
  <si>
    <t xml:space="preserve">Montaje de red equipotencial</t>
  </si>
  <si>
    <t xml:space="preserve">Instalación de Puesta a tierra con un electrodo vertical tipo PAT-1* con cemento Conductivo y un Electrodo Vertical (Incluye Caja de Registro).</t>
  </si>
  <si>
    <t xml:space="preserve">Relleno y Compactación de Puesta a Tierra con Material Adecuado.</t>
  </si>
  <si>
    <t xml:space="preserve">INSPECCIÓN Y PRUEBAS</t>
  </si>
  <si>
    <t xml:space="preserve">Inspeccion, Pruebas y Puesta en servicio del Sistema Fotovoltaico Individual</t>
  </si>
  <si>
    <t xml:space="preserve">Expediente Técnico Final Conforme a Obra y de Concesión Rural de Sistema Fotovoltaico (1 Original + 3 Copias), incluye la presentacion digitalizada de textos y planos en CD.</t>
  </si>
  <si>
    <t>Loc</t>
  </si>
  <si>
    <t xml:space="preserve">TOTAL MONTAJE ELECTROMECANICO</t>
  </si>
  <si>
    <t>049</t>
  </si>
  <si>
    <t>UG</t>
  </si>
  <si>
    <t>UC</t>
  </si>
  <si>
    <t xml:space="preserve">UNIDAD DE ALMACENAMIENTO, INVERSOR Y PROTECCION</t>
  </si>
  <si>
    <t>UA</t>
  </si>
  <si>
    <t xml:space="preserve">UNIDAD DE CARGAS Y ACOMETIDAS</t>
  </si>
  <si>
    <t>UD</t>
  </si>
  <si>
    <t xml:space="preserve">PUESTA A TIERRA Y RED EQUIPOTENCIAL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</si>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</sst>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2">
    <numFmt numFmtId="164" formatCode="_-* #,##0.00_-;\-* #,##0.00_-;_-* &quot;-&quot;??_-;_-@_-"/>
    <numFmt numFmtId="165" formatCode="&quot;S/.&quot;\ #,##0_);\(&quot;S/.&quot;\ #,##0\)"/>
    <numFmt numFmtId="166" formatCode="_(* #,##0.00_);_(* \(#,##0.00\);_(* &quot;-&quot;??_);_(@_)"/>
    <numFmt numFmtId="167" formatCode="_ &quot;S/.&quot;\ * #,##0.00_ ;_ &quot;S/.&quot;\ * \-#,##0.00_ ;_ &quot;S/.&quot;\ * &quot;-&quot;??_ ;_ @_ "/>
    <numFmt numFmtId="168" formatCode="_ [$S/.-280A]\ * #,##0.00_ ;_ [$S/.-280A]\ * \-#,##0.00_ ;_ [$S/.-280A]\ * &quot;-&quot;??_ ;_ @_ "/>
    <numFmt numFmtId="169" formatCode="0.000"/>
    <numFmt numFmtId="170" formatCode="#,##0.00_ "/>
    <numFmt numFmtId="171" formatCode="&quot;S/&quot;#,##0.00"/>
    <numFmt numFmtId="172" formatCode="#,###,##0.00"/>
    <numFmt numFmtId="173" formatCode="0.0"/>
    <numFmt numFmtId="174" formatCode="#\ ##0.00"/>
    <numFmt numFmtId="175" formatCode="#,##0.000"/>
    <numFmt numFmtId="176" formatCode="0.0%"/>
    <numFmt numFmtId="177" formatCode="#,##0.0000000"/>
    <numFmt numFmtId="178" formatCode="#,##0.00;\-#,##0.00;\-;@"/>
    <numFmt numFmtId="179" formatCode="#,##0.00_ ;\-#,##0.00\ "/>
    <numFmt numFmtId="180" formatCode="#\ ###\ ##0.00"/>
    <numFmt numFmtId="181" formatCode="00"/>
    <numFmt numFmtId="182" formatCode="#,##0.0000"/>
    <numFmt numFmtId="183" formatCode="0.000000"/>
    <numFmt numFmtId="184" formatCode="###\ ##0.00"/>
    <numFmt numFmtId="185" formatCode="0.0000"/>
    <numFmt numFmtId="186" formatCode="#####\ ##0.00"/>
    <numFmt numFmtId="187" formatCode="\ #\ ##0.00"/>
    <numFmt numFmtId="188" formatCode="0.00000%"/>
    <numFmt numFmtId="189" formatCode="0.0000000"/>
    <numFmt numFmtId="190" formatCode="#,##0.00000"/>
    <numFmt numFmtId="191" formatCode="#,##0.0_ ;\-#,##0.0\ "/>
    <numFmt numFmtId="192" formatCode="0.000%"/>
    <numFmt numFmtId="193" formatCode="0.000000000000"/>
    <numFmt numFmtId="194" formatCode="#,##0.000000"/>
    <numFmt numFmtId="195" formatCode="&quot;S/&quot;\ #,##0.00;[Red]\-&quot;S/&quot;\ #,##0.00"/>
  </numFmts>
  <fonts count="69">
    <font>
      <sz val="10.000000"/>
      <color theme="1"/>
      <name val="Arial"/>
    </font>
    <font>
      <sz val="10.000000"/>
      <name val="Times New Roman"/>
    </font>
    <font>
      <sz val="10.000000"/>
      <name val="Arial"/>
    </font>
    <font>
      <sz val="12.000000"/>
      <name val="Arial"/>
    </font>
    <font>
      <sz val="11.000000"/>
      <color theme="1"/>
      <name val="Calibri"/>
      <scheme val="minor"/>
    </font>
    <font>
      <sz val="8.000000"/>
      <name val="Arial"/>
    </font>
    <font>
      <sz val="8.000000"/>
      <name val="Times New Roman"/>
    </font>
    <font>
      <b/>
      <sz val="10.000000"/>
      <name val="Arial"/>
    </font>
    <font>
      <b/>
      <sz val="8.000000"/>
      <name val="Arial"/>
    </font>
    <font>
      <b/>
      <sz val="18.000000"/>
      <name val="Swis721 Cn BT"/>
    </font>
    <font>
      <b/>
      <sz val="12.000000"/>
      <name val="Arial"/>
    </font>
    <font>
      <b/>
      <sz val="12.000000"/>
      <color indexed="4"/>
      <name val="Arial Narrow"/>
    </font>
    <font>
      <b/>
      <sz val="22.000000"/>
      <name val="Arial"/>
    </font>
    <font>
      <b/>
      <sz val="24.000000"/>
      <name val="Arial"/>
    </font>
    <font>
      <b/>
      <sz val="18.000000"/>
      <name val="Arial"/>
    </font>
    <font>
      <b/>
      <sz val="15.000000"/>
      <name val="Arial Narrow"/>
    </font>
    <font>
      <i/>
      <sz val="12.000000"/>
      <name val="Arial"/>
    </font>
    <font>
      <b/>
      <sz val="14.000000"/>
      <name val="Arial"/>
    </font>
    <font>
      <b/>
      <sz val="13.000000"/>
      <name val="Arial"/>
    </font>
    <font>
      <sz val="11.000000"/>
      <name val="Arial"/>
    </font>
    <font>
      <b/>
      <sz val="10.000000"/>
      <name val="Arial Narrow"/>
    </font>
    <font>
      <sz val="14.000000"/>
      <name val="Arial"/>
    </font>
    <font>
      <b/>
      <u/>
      <sz val="14.000000"/>
      <name val="Arial"/>
    </font>
    <font>
      <sz val="12.000000"/>
      <color rgb="FFC00000"/>
      <name val="Arial"/>
    </font>
    <font>
      <b/>
      <sz val="12.000000"/>
      <color rgb="FFC00000"/>
      <name val="Arial"/>
    </font>
    <font>
      <b/>
      <sz val="10.000000"/>
      <color theme="4" tint="-0.499984740745262"/>
      <name val="Arial"/>
    </font>
    <font>
      <sz val="11.000000"/>
      <color theme="4" tint="-0.499984740745262"/>
      <name val="Arial"/>
    </font>
    <font>
      <b/>
      <sz val="11.000000"/>
      <name val="Arial"/>
    </font>
    <font>
      <b/>
      <sz val="14.000000"/>
      <name val="Arial Narrow"/>
    </font>
    <font>
      <b/>
      <u/>
      <sz val="12.000000"/>
      <name val="Arial"/>
    </font>
    <font>
      <sz val="9.000000"/>
      <name val="Arial"/>
    </font>
    <font>
      <b/>
      <sz val="12.000000"/>
      <color indexed="65"/>
      <name val="Arial"/>
    </font>
    <font>
      <sz val="10.000000"/>
      <color theme="4" tint="-0.499984740745262"/>
      <name val="Arial"/>
    </font>
    <font>
      <b/>
      <sz val="9.000000"/>
      <name val="Arial"/>
    </font>
    <font>
      <sz val="10.000000"/>
      <color indexed="2"/>
      <name val="Arial"/>
    </font>
    <font>
      <sz val="9.000000"/>
      <color indexed="2"/>
      <name val="Arial"/>
    </font>
    <font>
      <sz val="9.000000"/>
      <color theme="1"/>
      <name val="Arial"/>
    </font>
    <font>
      <b/>
      <sz val="11.000000"/>
      <color theme="1"/>
      <name val="Arial Narrow"/>
    </font>
    <font>
      <sz val="11.000000"/>
      <color theme="1"/>
      <name val="Arial Narrow"/>
    </font>
    <font>
      <b/>
      <sz val="10.000000"/>
      <color indexed="4"/>
      <name val="Arial"/>
    </font>
    <font>
      <b/>
      <sz val="7.000000"/>
      <name val="Arial"/>
    </font>
    <font>
      <b/>
      <sz val="16.000000"/>
      <name val="Arial"/>
    </font>
    <font>
      <sz val="11.000000"/>
      <name val="Arial Narrow"/>
    </font>
    <font>
      <b/>
      <sz val="11.000000"/>
      <name val="Arial Narrow"/>
    </font>
    <font>
      <b/>
      <u/>
      <sz val="11.000000"/>
      <name val="Arial"/>
    </font>
    <font>
      <b/>
      <sz val="11.000000"/>
      <color theme="4" tint="-0.499984740745262"/>
      <name val="Arial"/>
    </font>
    <font>
      <b/>
      <u/>
      <sz val="22.000000"/>
      <name val="Arial"/>
    </font>
    <font>
      <b/>
      <sz val="11.000000"/>
      <color rgb="FF0000CC"/>
      <name val="Arial"/>
    </font>
    <font>
      <b/>
      <sz val="11.000000"/>
      <color indexed="4"/>
      <name val="Arial"/>
    </font>
    <font>
      <b/>
      <sz val="12.000000"/>
      <color rgb="FF0000CC"/>
      <name val="Arial"/>
    </font>
    <font>
      <sz val="11.000000"/>
      <color rgb="FFC00000"/>
      <name val="Arial"/>
    </font>
    <font>
      <b/>
      <sz val="11.000000"/>
      <color indexed="2"/>
      <name val="Arial"/>
    </font>
    <font>
      <b/>
      <u/>
      <sz val="20.000000"/>
      <name val="Arial"/>
    </font>
    <font>
      <sz val="10.000000"/>
      <color theme="0"/>
      <name val="Arial"/>
    </font>
    <font>
      <b/>
      <u/>
      <sz val="11.000000"/>
      <name val="Arial Narrow"/>
    </font>
    <font>
      <sz val="11.000000"/>
      <color indexed="2"/>
      <name val="Arial"/>
    </font>
    <font>
      <b/>
      <sz val="11.000000"/>
      <color rgb="FFC00000"/>
      <name val="Arial"/>
    </font>
    <font>
      <b/>
      <u/>
      <sz val="11.000000"/>
      <color rgb="FFC00000"/>
      <name val="Arial"/>
    </font>
    <font>
      <u/>
      <sz val="11.000000"/>
      <name val="Arial"/>
    </font>
    <font>
      <b/>
      <sz val="14.000000"/>
      <color indexed="2"/>
      <name val="Arial"/>
    </font>
    <font>
      <sz val="11.000000"/>
      <color theme="1"/>
      <name val="Arial"/>
    </font>
    <font>
      <sz val="11.000000"/>
      <color indexed="65"/>
      <name val="Arial"/>
    </font>
    <font>
      <sz val="11.000000"/>
      <color theme="0" tint="-0.14999847407452621"/>
      <name val="Arial"/>
    </font>
    <font>
      <sz val="10.000000"/>
      <color indexed="17"/>
      <name val="Arial"/>
    </font>
    <font>
      <sz val="10.000000"/>
      <color indexed="65"/>
      <name val="Arial"/>
    </font>
    <font>
      <b/>
      <sz val="12.000000"/>
      <color theme="4" tint="-0.499984740745262"/>
      <name val="Arial"/>
    </font>
    <font>
      <sz val="11.000000"/>
      <color rgb="FFE30025"/>
      <name val="Arial"/>
    </font>
    <font>
      <sz val="11.000000"/>
      <color rgb="FF0039A6"/>
      <name val="Arial"/>
    </font>
    <font>
      <b/>
      <sz val="14.000000"/>
      <color rgb="FFC00000"/>
      <name val="Arial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</patternFill>
    </fill>
    <fill>
      <patternFill patternType="solid">
        <fgColor indexed="27"/>
      </patternFill>
    </fill>
    <fill>
      <patternFill patternType="solid">
        <fgColor theme="6" tint="0.79998168889431442"/>
      </patternFill>
    </fill>
    <fill>
      <patternFill patternType="solid">
        <fgColor theme="0" tint="-0.14999847407452621"/>
      </patternFill>
    </fill>
    <fill>
      <patternFill patternType="solid">
        <fgColor theme="9" tint="0.59999389629810485"/>
      </patternFill>
    </fill>
    <fill>
      <patternFill patternType="solid">
        <fgColor rgb="FF66FFFF"/>
      </patternFill>
    </fill>
    <fill>
      <patternFill patternType="solid">
        <fgColor rgb="FFC6E0B4"/>
      </patternFill>
    </fill>
    <fill>
      <patternFill patternType="solid">
        <fgColor theme="5" tint="0.59999389629810485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theme="4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0.049989318521683403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</patternFill>
    </fill>
    <fill>
      <patternFill patternType="solid">
        <fgColor rgb="FFF2F5F5"/>
      </patternFill>
    </fill>
  </fills>
  <borders count="9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double">
        <color auto="1"/>
      </left>
      <right style="none"/>
      <top style="double">
        <color auto="1"/>
      </top>
      <bottom style="double">
        <color auto="1"/>
      </bottom>
      <diagonal style="none"/>
    </border>
    <border>
      <left style="none"/>
      <right style="none"/>
      <top style="double">
        <color auto="1"/>
      </top>
      <bottom style="double">
        <color auto="1"/>
      </bottom>
      <diagonal style="none"/>
    </border>
    <border>
      <left style="none"/>
      <right style="double">
        <color auto="1"/>
      </right>
      <top style="double">
        <color auto="1"/>
      </top>
      <bottom style="double">
        <color auto="1"/>
      </bottom>
      <diagonal style="none"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hair">
        <color auto="1"/>
      </bottom>
      <diagonal style="none"/>
    </border>
    <border>
      <left style="none"/>
      <right style="none"/>
      <top style="thin">
        <color auto="1"/>
      </top>
      <bottom style="hair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none"/>
      <diagonal style="none"/>
    </border>
    <border>
      <left style="none"/>
      <right style="none"/>
      <top style="hair">
        <color auto="1"/>
      </top>
      <bottom style="none"/>
      <diagonal style="none"/>
    </border>
    <border>
      <left style="none"/>
      <right style="thin">
        <color auto="1"/>
      </right>
      <top style="hair">
        <color auto="1"/>
      </top>
      <bottom style="none"/>
      <diagonal style="none"/>
    </border>
    <border>
      <left style="thin">
        <color auto="1"/>
      </left>
      <right style="none"/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medium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medium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hair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hair">
        <color auto="1"/>
      </right>
      <top style="none"/>
      <bottom style="none"/>
      <diagonal style="none"/>
    </border>
    <border>
      <left style="none"/>
      <right style="hair">
        <color auto="1"/>
      </right>
      <top style="thin">
        <color auto="1"/>
      </top>
      <bottom style="none"/>
      <diagonal style="none"/>
    </border>
    <border>
      <left style="none"/>
      <right style="hair">
        <color auto="1"/>
      </right>
      <top style="none"/>
      <bottom style="thin">
        <color auto="1"/>
      </bottom>
      <diagonal style="none"/>
    </border>
    <border>
      <left style="none"/>
      <right style="hair">
        <color auto="1"/>
      </right>
      <top style="thin">
        <color auto="1"/>
      </top>
      <bottom style="medium">
        <color auto="1"/>
      </bottom>
      <diagonal style="none"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48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3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164" applyNumberFormat="1" applyFont="0" applyFill="0" applyBorder="0" applyProtection="0"/>
    <xf fontId="2" fillId="0" borderId="0" numFmtId="165" applyNumberFormat="1" applyFont="0" applyFill="0" applyBorder="0" applyProtection="0"/>
    <xf fontId="2" fillId="0" borderId="0" numFmtId="166" applyNumberFormat="1" applyFont="0" applyFill="0" applyBorder="0" applyProtection="0"/>
    <xf fontId="4" fillId="0" borderId="0" numFmtId="164" applyNumberFormat="1" applyFont="0" applyFill="0" applyBorder="0" applyProtection="0"/>
    <xf fontId="2" fillId="0" borderId="0" numFmtId="167" applyNumberFormat="1" applyFont="0" applyFill="0" applyBorder="0" applyProtection="0"/>
    <xf fontId="4" fillId="0" borderId="0" numFmtId="168" applyNumberFormat="1" applyFont="1" applyFill="1" applyBorder="1"/>
    <xf fontId="2" fillId="0" borderId="0" numFmtId="0" applyNumberFormat="1" applyFont="1" applyFill="1" applyBorder="1"/>
    <xf fontId="4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4" fillId="0" borderId="0" numFmtId="0" applyNumberFormat="1" applyFont="1" applyFill="1" applyBorder="1"/>
    <xf fontId="3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>
      <alignment vertical="center"/>
    </xf>
    <xf fontId="4" fillId="0" borderId="0" numFmtId="0" applyNumberFormat="1" applyFont="1" applyFill="1" applyBorder="1"/>
    <xf fontId="4" fillId="0" borderId="0" numFmtId="0" applyNumberFormat="1" applyFont="1" applyFill="1" applyBorder="1"/>
    <xf fontId="5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2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4" fillId="0" borderId="0" numFmtId="9" applyNumberFormat="1" applyFont="0" applyFill="0" applyBorder="0" applyProtection="0"/>
    <xf fontId="2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  <xf fontId="7" fillId="0" borderId="0" numFmtId="9" applyNumberFormat="1" applyFont="0" applyFill="0" applyBorder="0" applyProtection="0"/>
  </cellStyleXfs>
  <cellXfs count="1446">
    <xf fontId="0" fillId="0" borderId="0" numFmtId="0" xfId="0"/>
    <xf fontId="2" fillId="0" borderId="0" numFmtId="0" xfId="16" applyFont="1"/>
    <xf fontId="2" fillId="0" borderId="0" numFmtId="4" xfId="16" applyNumberFormat="1" applyFont="1"/>
    <xf fontId="2" fillId="2" borderId="0" numFmtId="0" xfId="16" applyFont="1" applyFill="1"/>
    <xf fontId="8" fillId="0" borderId="0" numFmtId="0" xfId="16" applyFont="1" applyAlignment="1">
      <alignment vertical="center"/>
    </xf>
    <xf fontId="5" fillId="0" borderId="0" numFmtId="4" xfId="16" applyNumberFormat="1" applyFont="1" applyAlignment="1">
      <alignment vertical="center"/>
    </xf>
    <xf fontId="5" fillId="0" borderId="0" numFmtId="0" xfId="16" applyFont="1" applyAlignment="1">
      <alignment vertical="center"/>
    </xf>
    <xf fontId="2" fillId="0" borderId="0" numFmtId="0" xfId="16" applyFont="1" applyAlignment="1">
      <alignment vertical="center"/>
    </xf>
    <xf fontId="8" fillId="0" borderId="0" numFmtId="0" xfId="16" applyFont="1" applyAlignment="1">
      <alignment horizontal="right" vertical="center"/>
    </xf>
    <xf fontId="9" fillId="0" borderId="0" numFmtId="0" xfId="37" applyFont="1" applyAlignment="1">
      <alignment horizontal="center" vertical="center"/>
    </xf>
    <xf fontId="8" fillId="0" borderId="0" numFmtId="0" xfId="16" applyFont="1" applyAlignment="1">
      <alignment vertical="top"/>
    </xf>
    <xf fontId="5" fillId="0" borderId="0" numFmtId="4" xfId="16" applyNumberFormat="1" applyFont="1" applyAlignment="1">
      <alignment vertical="top"/>
    </xf>
    <xf fontId="5" fillId="0" borderId="0" numFmtId="0" xfId="16" applyFont="1" applyAlignment="1">
      <alignment vertical="top"/>
    </xf>
    <xf fontId="10" fillId="0" borderId="0" numFmtId="0" xfId="37" applyFont="1" applyAlignment="1" quotePrefix="1">
      <alignment horizontal="left" vertical="center"/>
    </xf>
    <xf fontId="7" fillId="0" borderId="0" numFmtId="0" xfId="16" applyFont="1" applyAlignment="1">
      <alignment vertical="center"/>
    </xf>
    <xf fontId="10" fillId="0" borderId="0" numFmtId="49" xfId="16" applyNumberFormat="1" applyFont="1" applyAlignment="1">
      <alignment horizontal="left" vertical="center" wrapText="1"/>
    </xf>
    <xf fontId="7" fillId="2" borderId="0" numFmtId="49" xfId="16" applyNumberFormat="1" applyFont="1" applyFill="1"/>
    <xf fontId="10" fillId="0" borderId="0" numFmtId="2" xfId="16" applyNumberFormat="1" applyFont="1" applyAlignment="1">
      <alignment horizontal="left" vertical="center" wrapText="1"/>
    </xf>
    <xf fontId="10" fillId="0" borderId="0" numFmtId="0" xfId="16" applyFont="1" applyAlignment="1">
      <alignment horizontal="centerContinuous" vertical="center"/>
    </xf>
    <xf fontId="2" fillId="2" borderId="0" numFmtId="0" xfId="16" applyFont="1" applyFill="1" applyAlignment="1">
      <alignment vertical="center"/>
    </xf>
    <xf fontId="7" fillId="0" borderId="0" numFmtId="49" xfId="16" applyNumberFormat="1" applyFont="1" applyAlignment="1">
      <alignment horizontal="centerContinuous"/>
    </xf>
    <xf fontId="2" fillId="0" borderId="0" numFmtId="0" xfId="16" applyFont="1" applyAlignment="1">
      <alignment horizontal="centerContinuous"/>
    </xf>
    <xf fontId="10" fillId="0" borderId="0" numFmtId="14" xfId="1" applyNumberFormat="1" applyFont="1" applyAlignment="1">
      <alignment horizontal="right" vertical="center"/>
    </xf>
    <xf fontId="7" fillId="0" borderId="0" numFmtId="0" xfId="16" applyFont="1" applyAlignment="1">
      <alignment horizontal="centerContinuous"/>
    </xf>
    <xf fontId="10" fillId="0" borderId="0" numFmtId="169" xfId="1" applyNumberFormat="1" applyFont="1" applyAlignment="1">
      <alignment horizontal="right" vertical="center"/>
    </xf>
    <xf fontId="7" fillId="0" borderId="0" numFmtId="0" xfId="16" applyFont="1"/>
    <xf fontId="10" fillId="0" borderId="0" numFmtId="0" xfId="16" applyFont="1" applyAlignment="1">
      <alignment horizontal="center" vertical="center"/>
    </xf>
    <xf fontId="7" fillId="3" borderId="1" numFmtId="0" xfId="16" applyFont="1" applyFill="1" applyBorder="1" applyAlignment="1">
      <alignment horizontal="center" vertical="center"/>
    </xf>
    <xf fontId="7" fillId="3" borderId="2" numFmtId="0" xfId="16" applyFont="1" applyFill="1" applyBorder="1" applyAlignment="1">
      <alignment horizontal="center" vertical="center"/>
    </xf>
    <xf fontId="7" fillId="3" borderId="3" numFmtId="0" xfId="16" applyFont="1" applyFill="1" applyBorder="1" applyAlignment="1">
      <alignment horizontal="center" vertical="center"/>
    </xf>
    <xf fontId="7" fillId="4" borderId="4" numFmtId="0" xfId="16" applyFont="1" applyFill="1" applyBorder="1" applyAlignment="1">
      <alignment horizontal="center" vertical="center"/>
    </xf>
    <xf fontId="7" fillId="4" borderId="5" numFmtId="0" xfId="16" applyFont="1" applyFill="1" applyBorder="1" applyAlignment="1">
      <alignment horizontal="center" vertical="center"/>
    </xf>
    <xf fontId="7" fillId="2" borderId="0" numFmtId="0" xfId="16" applyFont="1" applyFill="1"/>
    <xf fontId="7" fillId="3" borderId="6" numFmtId="4" xfId="16" applyNumberFormat="1" applyFont="1" applyFill="1" applyBorder="1" applyAlignment="1">
      <alignment horizontal="center" vertical="center"/>
    </xf>
    <xf fontId="7" fillId="3" borderId="7" numFmtId="0" xfId="16" applyFont="1" applyFill="1" applyBorder="1" applyAlignment="1">
      <alignment horizontal="center" vertical="center" wrapText="1"/>
    </xf>
    <xf fontId="7" fillId="3" borderId="6" numFmtId="0" xfId="16" applyFont="1" applyFill="1" applyBorder="1" applyAlignment="1">
      <alignment horizontal="center" vertical="center" wrapText="1"/>
    </xf>
    <xf fontId="7" fillId="3" borderId="3" numFmtId="0" xfId="16" applyFont="1" applyFill="1" applyBorder="1" applyAlignment="1">
      <alignment horizontal="center" vertical="center" wrapText="1"/>
    </xf>
    <xf fontId="7" fillId="4" borderId="7" numFmtId="0" xfId="16" applyFont="1" applyFill="1" applyBorder="1" applyAlignment="1">
      <alignment horizontal="center" vertical="center" wrapText="1"/>
    </xf>
    <xf fontId="7" fillId="4" borderId="6" numFmtId="0" xfId="16" applyFont="1" applyFill="1" applyBorder="1" applyAlignment="1">
      <alignment horizontal="center" vertical="center" wrapText="1"/>
    </xf>
    <xf fontId="7" fillId="4" borderId="3" numFmtId="0" xfId="16" applyFont="1" applyFill="1" applyBorder="1" applyAlignment="1">
      <alignment horizontal="center" vertical="center"/>
    </xf>
    <xf fontId="7" fillId="2" borderId="0" numFmtId="4" xfId="16" applyNumberFormat="1" applyFont="1" applyFill="1" applyAlignment="1">
      <alignment vertical="center"/>
    </xf>
    <xf fontId="3" fillId="0" borderId="2" numFmtId="0" xfId="16" applyFont="1" applyBorder="1"/>
    <xf fontId="3" fillId="0" borderId="2" numFmtId="4" xfId="16" applyNumberFormat="1" applyFont="1" applyBorder="1"/>
    <xf fontId="3" fillId="0" borderId="2" numFmtId="0" xfId="16" applyFont="1" applyBorder="1" applyAlignment="1">
      <alignment horizontal="center"/>
    </xf>
    <xf fontId="3" fillId="0" borderId="1" numFmtId="0" xfId="16" applyFont="1" applyBorder="1" applyAlignment="1">
      <alignment horizontal="center" vertical="center"/>
    </xf>
    <xf fontId="3" fillId="0" borderId="2" numFmtId="0" xfId="16" applyFont="1" applyBorder="1" applyAlignment="1">
      <alignment vertical="center"/>
    </xf>
    <xf fontId="3" fillId="0" borderId="6" numFmtId="170" xfId="16" applyNumberFormat="1" applyFont="1" applyBorder="1" applyAlignment="1">
      <alignment vertical="center"/>
    </xf>
    <xf fontId="3" fillId="0" borderId="8" numFmtId="170" xfId="16" applyNumberFormat="1" applyFont="1" applyBorder="1" applyAlignment="1">
      <alignment vertical="center"/>
    </xf>
    <xf fontId="3" fillId="0" borderId="3" numFmtId="170" xfId="16" applyNumberFormat="1" applyFont="1" applyBorder="1" applyAlignment="1">
      <alignment vertical="center"/>
    </xf>
    <xf fontId="3" fillId="0" borderId="2" numFmtId="0" xfId="16" applyFont="1" applyBorder="1" applyAlignment="1">
      <alignment horizontal="center" vertical="center"/>
    </xf>
    <xf fontId="3" fillId="0" borderId="2" numFmtId="170" xfId="16" applyNumberFormat="1" applyFont="1" applyBorder="1" applyAlignment="1">
      <alignment vertical="center"/>
    </xf>
    <xf fontId="3" fillId="0" borderId="2" numFmtId="170" xfId="16" applyNumberFormat="1" applyFont="1" applyBorder="1" applyAlignment="1">
      <alignment horizontal="center" vertical="center"/>
    </xf>
    <xf fontId="10" fillId="0" borderId="2" numFmtId="170" xfId="16" applyNumberFormat="1" applyFont="1" applyBorder="1" applyAlignment="1">
      <alignment horizontal="center" vertical="center"/>
    </xf>
    <xf fontId="3" fillId="0" borderId="1" numFmtId="170" xfId="16" applyNumberFormat="1" applyFont="1" applyBorder="1" applyAlignment="1">
      <alignment vertical="center"/>
    </xf>
    <xf fontId="10" fillId="0" borderId="2" numFmtId="0" xfId="16" applyFont="1" applyBorder="1" applyAlignment="1">
      <alignment vertical="center"/>
    </xf>
    <xf fontId="10" fillId="0" borderId="2" numFmtId="170" xfId="16" applyNumberFormat="1" applyFont="1" applyBorder="1" applyAlignment="1">
      <alignment vertical="center"/>
    </xf>
    <xf fontId="7" fillId="2" borderId="0" numFmtId="0" xfId="16" applyFont="1" applyFill="1" applyAlignment="1">
      <alignment vertical="center"/>
    </xf>
    <xf fontId="10" fillId="0" borderId="1" numFmtId="0" xfId="16" applyFont="1" applyBorder="1" applyAlignment="1">
      <alignment vertical="center"/>
    </xf>
    <xf fontId="10" fillId="0" borderId="6" numFmtId="4" xfId="16" applyNumberFormat="1" applyFont="1" applyBorder="1" applyAlignment="1">
      <alignment vertical="center"/>
    </xf>
    <xf fontId="10" fillId="0" borderId="1" numFmtId="170" xfId="16" applyNumberFormat="1" applyFont="1" applyBorder="1" applyAlignment="1">
      <alignment vertical="center"/>
    </xf>
    <xf fontId="10" fillId="0" borderId="6" numFmtId="170" xfId="16" applyNumberFormat="1" applyFont="1" applyBorder="1" applyAlignment="1">
      <alignment vertical="center"/>
    </xf>
    <xf fontId="3" fillId="0" borderId="0" numFmtId="0" xfId="16" applyFont="1" applyAlignment="1">
      <alignment vertical="center"/>
    </xf>
    <xf fontId="3" fillId="0" borderId="0" numFmtId="4" xfId="16" applyNumberFormat="1" applyFont="1" applyAlignment="1">
      <alignment vertical="center"/>
    </xf>
    <xf fontId="3" fillId="0" borderId="0" numFmtId="0" xfId="16" applyFont="1"/>
    <xf fontId="3" fillId="0" borderId="0" numFmtId="4" xfId="16" applyNumberFormat="1" applyFont="1"/>
    <xf fontId="11" fillId="0" borderId="9" numFmtId="4" xfId="28" applyNumberFormat="1" applyFont="1" applyBorder="1" applyAlignment="1">
      <alignment horizontal="center" vertical="center"/>
    </xf>
    <xf fontId="11" fillId="0" borderId="10" numFmtId="4" xfId="28" applyNumberFormat="1" applyFont="1" applyBorder="1" applyAlignment="1">
      <alignment horizontal="center" vertical="center"/>
    </xf>
    <xf fontId="11" fillId="0" borderId="11" numFmtId="4" xfId="28" applyNumberFormat="1" applyFont="1" applyBorder="1" applyAlignment="1">
      <alignment horizontal="center" vertical="center"/>
    </xf>
    <xf fontId="11" fillId="0" borderId="12" numFmtId="10" xfId="28" applyNumberFormat="1" applyFont="1" applyBorder="1" applyAlignment="1">
      <alignment horizontal="center" vertical="center"/>
    </xf>
    <xf fontId="2" fillId="2" borderId="0" numFmtId="10" xfId="40" applyNumberFormat="1" applyFont="1" applyFill="1" applyAlignment="1">
      <alignment vertical="center"/>
    </xf>
    <xf fontId="2" fillId="2" borderId="0" numFmtId="4" xfId="16" applyNumberFormat="1" applyFont="1" applyFill="1"/>
    <xf fontId="7" fillId="2" borderId="0" numFmtId="4" xfId="16" applyNumberFormat="1" applyFont="1" applyFill="1"/>
    <xf fontId="2" fillId="2" borderId="0" numFmtId="170" xfId="16" applyNumberFormat="1" applyFont="1" applyFill="1"/>
    <xf fontId="11" fillId="0" borderId="0" numFmtId="10" xfId="28" applyNumberFormat="1" applyFont="1" applyAlignment="1">
      <alignment horizontal="right" vertical="center"/>
    </xf>
    <xf fontId="2" fillId="2" borderId="0" numFmtId="10" xfId="16" applyNumberFormat="1" applyFont="1" applyFill="1"/>
    <xf fontId="0" fillId="2" borderId="0" numFmtId="4" xfId="16" applyNumberFormat="1" applyFill="1"/>
    <xf fontId="2" fillId="0" borderId="0" numFmtId="0" xfId="1" applyFont="1"/>
    <xf fontId="0" fillId="0" borderId="0" numFmtId="0" xfId="0" applyAlignment="1">
      <alignment vertical="center"/>
    </xf>
    <xf fontId="2" fillId="0" borderId="0" numFmtId="0" xfId="1" applyFont="1" applyAlignment="1">
      <alignment vertical="center"/>
    </xf>
    <xf fontId="12" fillId="0" borderId="0" numFmtId="0" xfId="37" applyFont="1" applyAlignment="1">
      <alignment horizontal="center" vertical="center"/>
    </xf>
    <xf fontId="13" fillId="0" borderId="0" numFmtId="0" xfId="1" applyFont="1" applyAlignment="1">
      <alignment horizontal="center" vertical="center"/>
    </xf>
    <xf fontId="14" fillId="0" borderId="0" numFmtId="0" xfId="1" applyFont="1" applyAlignment="1">
      <alignment horizontal="center" vertical="center"/>
    </xf>
    <xf fontId="10" fillId="0" borderId="0" numFmtId="0" xfId="1" applyFont="1" applyAlignment="1">
      <alignment horizontal="centerContinuous" vertical="center"/>
    </xf>
    <xf fontId="10" fillId="0" borderId="0" numFmtId="0" xfId="37" applyFont="1" applyAlignment="1" quotePrefix="1">
      <alignment horizontal="center" vertical="center"/>
    </xf>
    <xf fontId="10" fillId="0" borderId="0" numFmtId="0" xfId="37" applyFont="1" applyAlignment="1">
      <alignment horizontal="center" vertical="center"/>
    </xf>
    <xf fontId="15" fillId="0" borderId="0" numFmtId="0" xfId="1" applyFont="1" applyAlignment="1">
      <alignment horizontal="left" vertical="center" wrapText="1"/>
    </xf>
    <xf fontId="16" fillId="0" borderId="0" numFmtId="0" xfId="1" applyFont="1" applyAlignment="1">
      <alignment horizontal="right" vertical="center"/>
    </xf>
    <xf fontId="17" fillId="0" borderId="0" numFmtId="49" xfId="1" applyNumberFormat="1" applyFont="1" applyAlignment="1">
      <alignment horizontal="left" vertical="center"/>
    </xf>
    <xf fontId="18" fillId="0" borderId="0" numFmtId="14" xfId="1" applyNumberFormat="1" applyFont="1" applyAlignment="1">
      <alignment horizontal="right" vertical="center"/>
    </xf>
    <xf fontId="10" fillId="0" borderId="0" numFmtId="0" xfId="37" applyFont="1" applyAlignment="1">
      <alignment horizontal="left" vertical="center"/>
    </xf>
    <xf fontId="19" fillId="0" borderId="0" numFmtId="0" xfId="31" applyFont="1" applyAlignment="1" quotePrefix="1">
      <alignment horizontal="center" vertical="center"/>
    </xf>
    <xf fontId="19" fillId="0" borderId="0" numFmtId="0" xfId="1" applyFont="1" applyAlignment="1">
      <alignment horizontal="left" vertical="center"/>
    </xf>
    <xf fontId="19" fillId="0" borderId="0" numFmtId="0" xfId="1" applyFont="1" applyAlignment="1">
      <alignment vertical="center"/>
    </xf>
    <xf fontId="18" fillId="0" borderId="0" numFmtId="169" xfId="1" applyNumberFormat="1" applyFont="1" applyAlignment="1">
      <alignment horizontal="right" vertical="center"/>
    </xf>
    <xf fontId="17" fillId="5" borderId="13" numFmtId="0" xfId="1" applyFont="1" applyFill="1" applyBorder="1" applyAlignment="1">
      <alignment horizontal="center" vertical="center"/>
    </xf>
    <xf fontId="17" fillId="5" borderId="7" numFmtId="0" xfId="1" applyFont="1" applyFill="1" applyBorder="1" applyAlignment="1">
      <alignment horizontal="center" vertical="center"/>
    </xf>
    <xf fontId="17" fillId="5" borderId="4" numFmtId="0" xfId="1" applyFont="1" applyFill="1" applyBorder="1" applyAlignment="1">
      <alignment horizontal="center" vertical="center"/>
    </xf>
    <xf fontId="17" fillId="5" borderId="5" numFmtId="0" xfId="1" applyFont="1" applyFill="1" applyBorder="1" applyAlignment="1">
      <alignment horizontal="center" vertical="center"/>
    </xf>
    <xf fontId="20" fillId="5" borderId="13" numFmtId="0" xfId="31" applyFont="1" applyFill="1" applyBorder="1" applyAlignment="1">
      <alignment horizontal="center" vertical="center" wrapText="1"/>
    </xf>
    <xf fontId="20" fillId="5" borderId="1" numFmtId="0" xfId="31" applyFont="1" applyFill="1" applyBorder="1" applyAlignment="1">
      <alignment horizontal="center" vertical="center" wrapText="1"/>
    </xf>
    <xf fontId="20" fillId="5" borderId="3" numFmtId="0" xfId="31" applyFont="1" applyFill="1" applyBorder="1" applyAlignment="1">
      <alignment horizontal="center" vertical="center" wrapText="1"/>
    </xf>
    <xf fontId="20" fillId="5" borderId="6" numFmtId="0" xfId="31" applyFont="1" applyFill="1" applyBorder="1" applyAlignment="1">
      <alignment horizontal="center" vertical="center" wrapText="1"/>
    </xf>
    <xf fontId="17" fillId="5" borderId="14" numFmtId="0" xfId="1" applyFont="1" applyFill="1" applyBorder="1" applyAlignment="1">
      <alignment horizontal="center" vertical="center"/>
    </xf>
    <xf fontId="17" fillId="5" borderId="15" numFmtId="0" xfId="1" applyFont="1" applyFill="1" applyBorder="1" applyAlignment="1">
      <alignment horizontal="center" vertical="center"/>
    </xf>
    <xf fontId="17" fillId="5" borderId="16" numFmtId="0" xfId="1" applyFont="1" applyFill="1" applyBorder="1" applyAlignment="1">
      <alignment horizontal="center" vertical="center"/>
    </xf>
    <xf fontId="17" fillId="5" borderId="17" numFmtId="0" xfId="1" applyFont="1" applyFill="1" applyBorder="1" applyAlignment="1">
      <alignment horizontal="center" vertical="center"/>
    </xf>
    <xf fontId="20" fillId="5" borderId="14" numFmtId="0" xfId="31" applyFont="1" applyFill="1" applyBorder="1" applyAlignment="1">
      <alignment horizontal="center" vertical="center" wrapText="1"/>
    </xf>
    <xf fontId="21" fillId="0" borderId="18" numFmtId="2" xfId="1" applyNumberFormat="1" applyFont="1" applyBorder="1" applyAlignment="1">
      <alignment horizontal="center" vertical="center"/>
    </xf>
    <xf fontId="22" fillId="0" borderId="19" numFmtId="0" xfId="1" applyFont="1" applyBorder="1" applyAlignment="1">
      <alignment vertical="center"/>
    </xf>
    <xf fontId="21" fillId="0" borderId="0" numFmtId="0" xfId="1" applyFont="1" applyAlignment="1">
      <alignment vertical="center"/>
    </xf>
    <xf fontId="21" fillId="0" borderId="20" numFmtId="0" xfId="1" applyFont="1" applyBorder="1" applyAlignment="1">
      <alignment horizontal="centerContinuous" vertical="center"/>
    </xf>
    <xf fontId="21" fillId="0" borderId="18" numFmtId="4" xfId="1" applyNumberFormat="1" applyFont="1" applyBorder="1" applyAlignment="1">
      <alignment horizontal="right" indent="1" vertical="center"/>
    </xf>
    <xf fontId="23" fillId="0" borderId="0" numFmtId="4" xfId="9" applyNumberFormat="1" applyFont="1" applyAlignment="1">
      <alignment vertical="center"/>
    </xf>
    <xf fontId="2" fillId="0" borderId="0" numFmtId="4" xfId="1" applyNumberFormat="1" applyFont="1" applyAlignment="1">
      <alignment vertical="center"/>
    </xf>
    <xf fontId="21" fillId="0" borderId="20" numFmtId="0" xfId="1" applyFont="1" applyBorder="1" applyAlignment="1" quotePrefix="1">
      <alignment horizontal="left" vertical="center"/>
    </xf>
    <xf fontId="21" fillId="0" borderId="20" numFmtId="0" xfId="1" applyFont="1" applyBorder="1" applyAlignment="1">
      <alignment vertical="center"/>
    </xf>
    <xf fontId="7" fillId="0" borderId="0" numFmtId="0" xfId="1" applyFont="1"/>
    <xf fontId="17" fillId="0" borderId="6" numFmtId="0" xfId="1" applyFont="1" applyBorder="1" applyAlignment="1">
      <alignment horizontal="center" vertical="center"/>
    </xf>
    <xf fontId="17" fillId="0" borderId="1" numFmtId="0" xfId="1" applyFont="1" applyBorder="1" applyAlignment="1">
      <alignment vertical="center"/>
    </xf>
    <xf fontId="17" fillId="0" borderId="2" numFmtId="0" xfId="1" applyFont="1" applyBorder="1" applyAlignment="1">
      <alignment vertical="center"/>
    </xf>
    <xf fontId="17" fillId="0" borderId="3" numFmtId="0" xfId="1" applyFont="1" applyBorder="1" applyAlignment="1">
      <alignment vertical="center"/>
    </xf>
    <xf fontId="17" fillId="0" borderId="6" numFmtId="4" xfId="1" applyNumberFormat="1" applyFont="1" applyBorder="1" applyAlignment="1">
      <alignment horizontal="right" indent="1" vertical="center"/>
    </xf>
    <xf fontId="7" fillId="0" borderId="0" numFmtId="0" xfId="0" applyFont="1"/>
    <xf fontId="24" fillId="0" borderId="0" numFmtId="4" xfId="0" applyNumberFormat="1" applyFont="1" applyAlignment="1">
      <alignment vertical="center"/>
    </xf>
    <xf fontId="7" fillId="0" borderId="0" numFmtId="0" xfId="1" applyFont="1" applyAlignment="1">
      <alignment vertical="center"/>
    </xf>
    <xf fontId="21" fillId="0" borderId="18" numFmtId="0" xfId="1" applyFont="1" applyBorder="1" applyAlignment="1">
      <alignment horizontal="center" vertical="center"/>
    </xf>
    <xf fontId="21" fillId="0" borderId="19" numFmtId="0" xfId="1" applyFont="1" applyBorder="1" applyAlignment="1">
      <alignment vertical="center"/>
    </xf>
    <xf fontId="21" fillId="0" borderId="4" numFmtId="0" xfId="9" applyFont="1" applyBorder="1" applyAlignment="1">
      <alignment horizontal="left" vertical="center"/>
    </xf>
    <xf fontId="21" fillId="0" borderId="20" numFmtId="0" xfId="1" applyFont="1" applyBorder="1" applyAlignment="1">
      <alignment horizontal="left" vertical="center"/>
    </xf>
    <xf fontId="25" fillId="0" borderId="0" numFmtId="4" xfId="9" applyNumberFormat="1" applyFont="1" applyAlignment="1">
      <alignment vertical="center"/>
    </xf>
    <xf fontId="26" fillId="0" borderId="0" numFmtId="4" xfId="9" applyNumberFormat="1" applyFont="1" applyAlignment="1">
      <alignment vertical="center"/>
    </xf>
    <xf fontId="21" fillId="0" borderId="0" numFmtId="0" xfId="9" applyFont="1" applyAlignment="1">
      <alignment horizontal="left" vertical="center"/>
    </xf>
    <xf fontId="17" fillId="0" borderId="13" numFmtId="0" xfId="1" applyFont="1" applyBorder="1" applyAlignment="1">
      <alignment horizontal="center" vertical="center"/>
    </xf>
    <xf fontId="17" fillId="0" borderId="7" numFmtId="0" xfId="1" applyFont="1" applyBorder="1" applyAlignment="1">
      <alignment vertical="center"/>
    </xf>
    <xf fontId="17" fillId="0" borderId="4" numFmtId="0" xfId="1" applyFont="1" applyBorder="1" applyAlignment="1">
      <alignment vertical="center"/>
    </xf>
    <xf fontId="17" fillId="0" borderId="5" numFmtId="0" xfId="1" applyFont="1" applyBorder="1" applyAlignment="1">
      <alignment vertical="center"/>
    </xf>
    <xf fontId="17" fillId="0" borderId="13" numFmtId="4" xfId="1" applyNumberFormat="1" applyFont="1" applyBorder="1" applyAlignment="1">
      <alignment horizontal="right" indent="1" vertical="center"/>
    </xf>
    <xf fontId="21" fillId="0" borderId="6" numFmtId="0" xfId="1" applyFont="1" applyBorder="1"/>
    <xf fontId="21" fillId="0" borderId="1" numFmtId="0" xfId="1" applyFont="1" applyBorder="1"/>
    <xf fontId="21" fillId="0" borderId="3" numFmtId="0" xfId="1" applyFont="1" applyBorder="1"/>
    <xf fontId="21" fillId="0" borderId="6" numFmtId="4" xfId="1" applyNumberFormat="1" applyFont="1" applyBorder="1" applyAlignment="1">
      <alignment horizontal="right" indent="1" vertical="center"/>
    </xf>
    <xf fontId="17" fillId="0" borderId="18" numFmtId="4" xfId="1" applyNumberFormat="1" applyFont="1" applyBorder="1" applyAlignment="1">
      <alignment horizontal="right" indent="1" vertical="center"/>
    </xf>
    <xf fontId="7" fillId="0" borderId="0" numFmtId="4" xfId="0" applyNumberFormat="1" applyFont="1" applyAlignment="1">
      <alignment vertical="center"/>
    </xf>
    <xf fontId="17" fillId="0" borderId="2" numFmtId="0" xfId="1" applyFont="1" applyBorder="1" applyAlignment="1">
      <alignment horizontal="center" vertical="center"/>
    </xf>
    <xf fontId="17" fillId="0" borderId="2" numFmtId="4" xfId="1" applyNumberFormat="1" applyFont="1" applyBorder="1" applyAlignment="1">
      <alignment horizontal="right" indent="1" vertical="center"/>
    </xf>
    <xf fontId="17" fillId="0" borderId="20" numFmtId="4" xfId="1" applyNumberFormat="1" applyFont="1" applyBorder="1" applyAlignment="1">
      <alignment horizontal="right" indent="1" vertical="center"/>
    </xf>
    <xf fontId="7" fillId="0" borderId="0" numFmtId="0" xfId="0" applyFont="1" applyAlignment="1">
      <alignment vertical="center"/>
    </xf>
    <xf fontId="21" fillId="0" borderId="0" numFmtId="0" xfId="1" applyFont="1" applyAlignment="1">
      <alignment horizontal="right" indent="1"/>
    </xf>
    <xf fontId="21" fillId="0" borderId="6" numFmtId="2" xfId="9" applyNumberFormat="1" applyFont="1" applyBorder="1" applyAlignment="1">
      <alignment horizontal="right" indent="1" vertical="center"/>
    </xf>
    <xf fontId="17" fillId="0" borderId="1" numFmtId="0" xfId="9" applyFont="1" applyBorder="1" applyAlignment="1">
      <alignment horizontal="right" indent="1" vertical="center"/>
    </xf>
    <xf fontId="17" fillId="0" borderId="2" numFmtId="0" xfId="9" applyFont="1" applyBorder="1" applyAlignment="1">
      <alignment vertical="center"/>
    </xf>
    <xf fontId="17" fillId="0" borderId="3" numFmtId="0" xfId="9" applyFont="1" applyBorder="1" applyAlignment="1">
      <alignment vertical="center"/>
    </xf>
    <xf fontId="17" fillId="0" borderId="6" numFmtId="10" xfId="40" applyNumberFormat="1" applyFont="1" applyBorder="1" applyAlignment="1" quotePrefix="1">
      <alignment horizontal="right" indent="1" vertical="center"/>
    </xf>
    <xf fontId="21" fillId="0" borderId="0" numFmtId="0" xfId="0" applyFont="1" applyAlignment="1">
      <alignment horizontal="right" indent="1"/>
    </xf>
    <xf fontId="21" fillId="0" borderId="0" numFmtId="4" xfId="0" applyNumberFormat="1" applyFont="1" applyAlignment="1">
      <alignment horizontal="right" vertical="center"/>
    </xf>
    <xf fontId="21" fillId="0" borderId="0" numFmtId="0" xfId="1" applyFont="1" applyAlignment="1">
      <alignment horizontal="right" vertical="center"/>
    </xf>
    <xf fontId="21" fillId="0" borderId="0" numFmtId="0" xfId="0" applyFont="1" applyAlignment="1">
      <alignment horizontal="right" vertical="center"/>
    </xf>
    <xf fontId="19" fillId="0" borderId="0" numFmtId="2" xfId="9" applyNumberFormat="1" applyFont="1" applyAlignment="1">
      <alignment horizontal="center" vertical="center"/>
    </xf>
    <xf fontId="10" fillId="0" borderId="0" numFmtId="0" xfId="9" applyFont="1" applyAlignment="1">
      <alignment vertical="center"/>
    </xf>
    <xf fontId="27" fillId="0" borderId="0" numFmtId="0" xfId="9" applyFont="1" applyAlignment="1">
      <alignment horizontal="center" vertical="center"/>
    </xf>
    <xf fontId="27" fillId="0" borderId="0" numFmtId="10" xfId="40" applyNumberFormat="1" applyFont="1" applyAlignment="1" quotePrefix="1">
      <alignment horizontal="center" vertical="center"/>
    </xf>
    <xf fontId="21" fillId="0" borderId="0" numFmtId="4" xfId="0" applyNumberFormat="1" applyFont="1" applyAlignment="1">
      <alignment vertical="center"/>
    </xf>
    <xf fontId="0" fillId="0" borderId="0" numFmtId="4" xfId="0" applyNumberFormat="1" applyAlignment="1">
      <alignment vertical="center"/>
    </xf>
    <xf fontId="10" fillId="0" borderId="0" numFmtId="4" xfId="0" applyNumberFormat="1" applyFont="1" applyAlignment="1">
      <alignment vertical="center"/>
    </xf>
    <xf fontId="10" fillId="0" borderId="0" numFmtId="10" xfId="40" applyNumberFormat="1" applyFont="1" applyAlignment="1">
      <alignment vertical="center"/>
    </xf>
    <xf fontId="10" fillId="0" borderId="0" numFmtId="0" xfId="0" applyFont="1" applyAlignment="1">
      <alignment vertical="center"/>
    </xf>
    <xf fontId="21" fillId="0" borderId="0" numFmtId="4" xfId="1" applyNumberFormat="1" applyFont="1" applyAlignment="1">
      <alignment vertical="center"/>
    </xf>
    <xf fontId="10" fillId="0" borderId="0" numFmtId="0" xfId="1" applyFont="1" applyAlignment="1">
      <alignment vertical="center"/>
    </xf>
    <xf fontId="15" fillId="0" borderId="0" numFmtId="0" xfId="1" applyFont="1" applyAlignment="1">
      <alignment horizontal="center" vertical="center" wrapText="1"/>
    </xf>
    <xf fontId="10" fillId="0" borderId="0" numFmtId="17" xfId="1" applyNumberFormat="1" applyFont="1" applyAlignment="1">
      <alignment horizontal="right" vertical="center"/>
    </xf>
    <xf fontId="17" fillId="5" borderId="21" numFmtId="0" xfId="1" applyFont="1" applyFill="1" applyBorder="1" applyAlignment="1">
      <alignment horizontal="center" vertical="center"/>
    </xf>
    <xf fontId="17" fillId="5" borderId="22" numFmtId="0" xfId="1" applyFont="1" applyFill="1" applyBorder="1" applyAlignment="1">
      <alignment horizontal="center" vertical="center"/>
    </xf>
    <xf fontId="17" fillId="5" borderId="23" numFmtId="0" xfId="1" applyFont="1" applyFill="1" applyBorder="1" applyAlignment="1">
      <alignment horizontal="center" vertical="center"/>
    </xf>
    <xf fontId="17" fillId="5" borderId="24" numFmtId="0" xfId="1" applyFont="1" applyFill="1" applyBorder="1" applyAlignment="1">
      <alignment horizontal="center" vertical="center"/>
    </xf>
    <xf fontId="17" fillId="5" borderId="25" numFmtId="0" xfId="1" applyFont="1" applyFill="1" applyBorder="1" applyAlignment="1">
      <alignment horizontal="center" vertical="center"/>
    </xf>
    <xf fontId="17" fillId="5" borderId="26" numFmtId="0" xfId="1" applyFont="1" applyFill="1" applyBorder="1" applyAlignment="1">
      <alignment horizontal="center" vertical="center"/>
    </xf>
    <xf fontId="17" fillId="5" borderId="27" numFmtId="0" xfId="1" applyFont="1" applyFill="1" applyBorder="1" applyAlignment="1">
      <alignment horizontal="center" vertical="center"/>
    </xf>
    <xf fontId="17" fillId="5" borderId="28" numFmtId="0" xfId="1" applyFont="1" applyFill="1" applyBorder="1" applyAlignment="1">
      <alignment horizontal="center" vertical="center"/>
    </xf>
    <xf fontId="17" fillId="5" borderId="29" numFmtId="0" xfId="1" applyFont="1" applyFill="1" applyBorder="1" applyAlignment="1">
      <alignment horizontal="center" vertical="center"/>
    </xf>
    <xf fontId="17" fillId="5" borderId="30" numFmtId="0" xfId="1" applyFont="1" applyFill="1" applyBorder="1" applyAlignment="1">
      <alignment horizontal="center" vertical="center"/>
    </xf>
    <xf fontId="28" fillId="5" borderId="27" numFmtId="0" xfId="31" applyFont="1" applyFill="1" applyBorder="1" applyAlignment="1">
      <alignment horizontal="center" vertical="center" wrapText="1"/>
    </xf>
    <xf fontId="28" fillId="5" borderId="31" numFmtId="0" xfId="31" applyFont="1" applyFill="1" applyBorder="1" applyAlignment="1">
      <alignment horizontal="center" vertical="center" wrapText="1"/>
    </xf>
    <xf fontId="28" fillId="5" borderId="26" numFmtId="0" xfId="31" applyFont="1" applyFill="1" applyBorder="1" applyAlignment="1">
      <alignment horizontal="center" vertical="center" wrapText="1"/>
    </xf>
    <xf fontId="21" fillId="0" borderId="32" numFmtId="0" xfId="1" applyFont="1" applyBorder="1" applyAlignment="1">
      <alignment vertical="center"/>
    </xf>
    <xf fontId="21" fillId="0" borderId="0" numFmtId="0" xfId="1" applyFont="1" applyAlignment="1">
      <alignment horizontal="centerContinuous" vertical="center"/>
    </xf>
    <xf fontId="21" fillId="0" borderId="33" numFmtId="0" xfId="1" applyFont="1" applyBorder="1" applyAlignment="1">
      <alignment horizontal="centerContinuous" vertical="center"/>
    </xf>
    <xf fontId="21" fillId="0" borderId="34" numFmtId="0" xfId="1" applyFont="1" applyBorder="1" applyAlignment="1">
      <alignment horizontal="centerContinuous" vertical="center"/>
    </xf>
    <xf fontId="21" fillId="0" borderId="32" numFmtId="2" xfId="1" applyNumberFormat="1" applyFont="1" applyBorder="1" applyAlignment="1">
      <alignment horizontal="center" vertical="center"/>
    </xf>
    <xf fontId="22" fillId="0" borderId="0" numFmtId="0" xfId="1" applyFont="1" applyAlignment="1">
      <alignment vertical="center"/>
    </xf>
    <xf fontId="21" fillId="0" borderId="33" numFmtId="4" xfId="1" applyNumberFormat="1" applyFont="1" applyBorder="1" applyAlignment="1">
      <alignment vertical="center"/>
    </xf>
    <xf fontId="21" fillId="0" borderId="0" numFmtId="0" xfId="1" applyFont="1" applyAlignment="1" quotePrefix="1">
      <alignment horizontal="left" vertical="center"/>
    </xf>
    <xf fontId="21" fillId="0" borderId="35" numFmtId="0" xfId="1" applyFont="1" applyBorder="1" applyAlignment="1">
      <alignment horizontal="center" vertical="center"/>
    </xf>
    <xf fontId="17" fillId="0" borderId="25" numFmtId="0" xfId="1" applyFont="1" applyBorder="1" applyAlignment="1">
      <alignment vertical="center"/>
    </xf>
    <xf fontId="17" fillId="0" borderId="24" numFmtId="0" xfId="1" applyFont="1" applyBorder="1" applyAlignment="1">
      <alignment vertical="center"/>
    </xf>
    <xf fontId="21" fillId="0" borderId="24" numFmtId="0" xfId="1" applyFont="1" applyBorder="1" applyAlignment="1">
      <alignment vertical="center"/>
    </xf>
    <xf fontId="21" fillId="0" borderId="31" numFmtId="4" xfId="1" applyNumberFormat="1" applyFont="1" applyBorder="1" applyAlignment="1">
      <alignment vertical="center"/>
    </xf>
    <xf fontId="21" fillId="0" borderId="32" numFmtId="0" xfId="1" applyFont="1" applyBorder="1" applyAlignment="1">
      <alignment horizontal="center" vertical="center"/>
    </xf>
    <xf fontId="21" fillId="0" borderId="19" numFmtId="0" xfId="36" applyFont="1" applyBorder="1" applyAlignment="1">
      <alignment horizontal="left" vertical="center"/>
    </xf>
    <xf fontId="21" fillId="0" borderId="0" numFmtId="0" xfId="1" applyFont="1" applyAlignment="1">
      <alignment horizontal="left" vertical="center"/>
    </xf>
    <xf fontId="21" fillId="0" borderId="36" numFmtId="4" xfId="1" applyNumberFormat="1" applyFont="1" applyBorder="1" applyAlignment="1">
      <alignment vertical="center"/>
    </xf>
    <xf fontId="21" fillId="0" borderId="21" numFmtId="0" xfId="1" applyFont="1" applyBorder="1" applyAlignment="1">
      <alignment horizontal="center" vertical="center"/>
    </xf>
    <xf fontId="17" fillId="0" borderId="22" numFmtId="0" xfId="1" applyFont="1" applyBorder="1" applyAlignment="1">
      <alignment vertical="center"/>
    </xf>
    <xf fontId="17" fillId="0" borderId="22" numFmtId="0" xfId="36" applyFont="1" applyBorder="1" applyAlignment="1">
      <alignment horizontal="left" vertical="center"/>
    </xf>
    <xf fontId="17" fillId="0" borderId="34" numFmtId="4" xfId="36" applyNumberFormat="1" applyFont="1" applyBorder="1" applyAlignment="1">
      <alignment vertical="center"/>
    </xf>
    <xf fontId="21" fillId="0" borderId="37" numFmtId="0" xfId="1" applyFont="1" applyBorder="1" applyAlignment="1">
      <alignment horizontal="center" vertical="center"/>
    </xf>
    <xf fontId="17" fillId="0" borderId="0" numFmtId="0" xfId="1" applyFont="1" applyAlignment="1">
      <alignment vertical="center"/>
    </xf>
    <xf fontId="17" fillId="0" borderId="0" numFmtId="0" xfId="36" applyFont="1" applyAlignment="1">
      <alignment horizontal="left" vertical="center"/>
    </xf>
    <xf fontId="17" fillId="0" borderId="33" numFmtId="4" xfId="36" applyNumberFormat="1" applyFont="1" applyBorder="1" applyAlignment="1">
      <alignment vertical="center"/>
    </xf>
    <xf fontId="21" fillId="0" borderId="28" numFmtId="0" xfId="1" applyFont="1" applyBorder="1" applyAlignment="1">
      <alignment horizontal="center" vertical="center"/>
    </xf>
    <xf fontId="17" fillId="0" borderId="29" numFmtId="0" xfId="1" applyFont="1" applyBorder="1" applyAlignment="1">
      <alignment vertical="center"/>
    </xf>
    <xf fontId="17" fillId="0" borderId="29" numFmtId="0" xfId="36" applyFont="1" applyBorder="1" applyAlignment="1">
      <alignment horizontal="left" vertical="center"/>
    </xf>
    <xf fontId="17" fillId="0" borderId="36" numFmtId="4" xfId="36" applyNumberFormat="1" applyFont="1" applyBorder="1" applyAlignment="1">
      <alignment vertical="center"/>
    </xf>
    <xf fontId="21" fillId="0" borderId="26" numFmtId="0" xfId="1" applyFont="1" applyBorder="1"/>
    <xf fontId="21" fillId="0" borderId="24" numFmtId="0" xfId="1" applyFont="1" applyBorder="1"/>
    <xf fontId="17" fillId="0" borderId="31" numFmtId="4" xfId="1" applyNumberFormat="1" applyFont="1" applyBorder="1" applyAlignment="1">
      <alignment vertical="center"/>
    </xf>
    <xf fontId="21" fillId="0" borderId="26" numFmtId="2" xfId="9" applyNumberFormat="1" applyFont="1" applyBorder="1" applyAlignment="1">
      <alignment horizontal="right" indent="1" vertical="center"/>
    </xf>
    <xf fontId="17" fillId="0" borderId="24" numFmtId="0" xfId="9" applyFont="1" applyBorder="1" applyAlignment="1">
      <alignment horizontal="right" indent="1" vertical="center"/>
    </xf>
    <xf fontId="17" fillId="0" borderId="24" numFmtId="0" xfId="9" applyFont="1" applyBorder="1" applyAlignment="1">
      <alignment horizontal="left" indent="1" vertical="center"/>
    </xf>
    <xf fontId="17" fillId="0" borderId="27" numFmtId="0" xfId="9" applyFont="1" applyBorder="1" applyAlignment="1">
      <alignment horizontal="left" indent="1" vertical="center"/>
    </xf>
    <xf fontId="17" fillId="0" borderId="31" numFmtId="10" xfId="40" applyNumberFormat="1" applyFont="1" applyBorder="1" applyAlignment="1" quotePrefix="1">
      <alignment horizontal="right" indent="1" vertical="center"/>
    </xf>
    <xf fontId="17" fillId="0" borderId="31" numFmtId="4" xfId="1" applyNumberFormat="1" applyFont="1" applyBorder="1" applyAlignment="1">
      <alignment horizontal="right" indent="1" vertical="center"/>
    </xf>
    <xf fontId="17" fillId="0" borderId="0" numFmtId="4" xfId="1" applyNumberFormat="1" applyFont="1" applyAlignment="1">
      <alignment horizontal="right" indent="1" vertical="center"/>
    </xf>
    <xf fontId="14" fillId="0" borderId="0" numFmtId="171" xfId="0" applyNumberFormat="1" applyFont="1"/>
    <xf fontId="2" fillId="0" borderId="0" numFmtId="0" xfId="3" applyFont="1" applyAlignment="1">
      <alignment vertical="center"/>
    </xf>
    <xf fontId="2" fillId="0" borderId="0" numFmtId="0" xfId="35" applyFont="1" applyAlignment="1">
      <alignment vertical="center"/>
    </xf>
    <xf fontId="2" fillId="0" borderId="0" numFmtId="172" xfId="35" applyNumberFormat="1" applyFont="1" applyAlignment="1">
      <alignment vertical="center"/>
    </xf>
    <xf fontId="10" fillId="0" borderId="0" numFmtId="2" xfId="3" applyNumberFormat="1" applyFont="1" applyAlignment="1">
      <alignment horizontal="center" vertical="center" wrapText="1"/>
    </xf>
    <xf fontId="10" fillId="0" borderId="0" numFmtId="0" xfId="3" applyFont="1" applyAlignment="1">
      <alignment horizontal="center" vertical="center"/>
    </xf>
    <xf fontId="2" fillId="0" borderId="0" numFmtId="172" xfId="3" applyNumberFormat="1" applyFont="1" applyAlignment="1">
      <alignment vertical="center"/>
    </xf>
    <xf fontId="29" fillId="0" borderId="0" numFmtId="0" xfId="3" applyFont="1" applyAlignment="1">
      <alignment horizontal="center" vertical="center"/>
    </xf>
    <xf fontId="30" fillId="0" borderId="0" numFmtId="0" xfId="35" applyFont="1" applyAlignment="1">
      <alignment vertical="center"/>
    </xf>
    <xf fontId="10" fillId="0" borderId="0" numFmtId="0" xfId="35" applyFont="1" applyAlignment="1">
      <alignment vertical="center"/>
    </xf>
    <xf fontId="27" fillId="0" borderId="0" numFmtId="0" xfId="35" applyFont="1" applyAlignment="1">
      <alignment vertical="center"/>
    </xf>
    <xf fontId="30" fillId="0" borderId="0" numFmtId="172" xfId="35" applyNumberFormat="1" applyFont="1" applyAlignment="1">
      <alignment vertical="center"/>
    </xf>
    <xf fontId="27" fillId="0" borderId="0" numFmtId="49" xfId="35" applyNumberFormat="1" applyFont="1" applyAlignment="1">
      <alignment vertical="center"/>
    </xf>
    <xf fontId="10" fillId="0" borderId="0" numFmtId="10" xfId="40" applyNumberFormat="1" applyFont="1" applyAlignment="1">
      <alignment horizontal="center" vertical="center"/>
    </xf>
    <xf fontId="31" fillId="0" borderId="0" numFmtId="10" xfId="35" applyNumberFormat="1" applyFont="1" applyAlignment="1">
      <alignment horizontal="center" vertical="center"/>
    </xf>
    <xf fontId="10" fillId="0" borderId="0" numFmtId="0" xfId="35" applyFont="1" applyAlignment="1">
      <alignment horizontal="center" vertical="center"/>
    </xf>
    <xf fontId="2" fillId="0" borderId="0" numFmtId="10" xfId="40" applyNumberFormat="1" applyFont="1" applyAlignment="1">
      <alignment horizontal="center" vertical="center"/>
    </xf>
    <xf fontId="30" fillId="0" borderId="0" numFmtId="2" xfId="35" applyNumberFormat="1" applyFont="1" applyAlignment="1">
      <alignment horizontal="center" vertical="center"/>
    </xf>
    <xf fontId="32" fillId="0" borderId="0" numFmtId="0" xfId="35" applyFont="1" applyAlignment="1">
      <alignment vertical="center"/>
    </xf>
    <xf fontId="10" fillId="0" borderId="0" numFmtId="173" xfId="35" applyNumberFormat="1" applyFont="1" applyAlignment="1" quotePrefix="1">
      <alignment horizontal="center" vertical="center"/>
    </xf>
    <xf fontId="30" fillId="0" borderId="0" numFmtId="0" xfId="35" applyFont="1" applyAlignment="1">
      <alignment horizontal="center" vertical="center"/>
    </xf>
    <xf fontId="7" fillId="0" borderId="0" numFmtId="0" xfId="35" applyFont="1" applyAlignment="1">
      <alignment horizontal="center" vertical="center"/>
    </xf>
    <xf fontId="7" fillId="0" borderId="0" numFmtId="0" xfId="35" applyFont="1" applyAlignment="1">
      <alignment vertical="center"/>
    </xf>
    <xf fontId="33" fillId="6" borderId="21" numFmtId="0" xfId="35" applyFont="1" applyFill="1" applyBorder="1" applyAlignment="1">
      <alignment horizontal="centerContinuous" vertical="center"/>
    </xf>
    <xf fontId="33" fillId="6" borderId="38" numFmtId="0" xfId="35" applyFont="1" applyFill="1" applyBorder="1" applyAlignment="1">
      <alignment horizontal="center" vertical="center"/>
    </xf>
    <xf fontId="33" fillId="6" borderId="22" numFmtId="0" xfId="35" applyFont="1" applyFill="1" applyBorder="1" applyAlignment="1">
      <alignment horizontal="center" vertical="center"/>
    </xf>
    <xf fontId="33" fillId="6" borderId="39" numFmtId="172" xfId="35" applyNumberFormat="1" applyFont="1" applyFill="1" applyBorder="1" applyAlignment="1">
      <alignment horizontal="center" vertical="center"/>
    </xf>
    <xf fontId="30" fillId="6" borderId="40" numFmtId="0" xfId="35" applyFont="1" applyFill="1" applyBorder="1" applyAlignment="1">
      <alignment vertical="center"/>
    </xf>
    <xf fontId="33" fillId="6" borderId="14" numFmtId="0" xfId="35" applyFont="1" applyFill="1" applyBorder="1" applyAlignment="1">
      <alignment horizontal="center" vertical="center"/>
    </xf>
    <xf fontId="33" fillId="6" borderId="16" numFmtId="0" xfId="35" applyFont="1" applyFill="1" applyBorder="1" applyAlignment="1">
      <alignment horizontal="center" vertical="center"/>
    </xf>
    <xf fontId="33" fillId="6" borderId="41" numFmtId="172" xfId="35" applyNumberFormat="1" applyFont="1" applyFill="1" applyBorder="1" applyAlignment="1">
      <alignment horizontal="center" vertical="center"/>
    </xf>
    <xf fontId="30" fillId="0" borderId="37" numFmtId="0" xfId="35" applyFont="1" applyBorder="1" applyAlignment="1">
      <alignment vertical="center"/>
    </xf>
    <xf fontId="30" fillId="0" borderId="18" numFmtId="0" xfId="35" applyFont="1" applyBorder="1" applyAlignment="1">
      <alignment horizontal="center" vertical="center"/>
    </xf>
    <xf fontId="30" fillId="0" borderId="0" numFmtId="10" xfId="40" applyNumberFormat="1" applyFont="1" applyAlignment="1">
      <alignment horizontal="center" vertical="center"/>
    </xf>
    <xf fontId="30" fillId="0" borderId="18" numFmtId="174" xfId="35" applyNumberFormat="1" applyFont="1" applyBorder="1" applyAlignment="1">
      <alignment horizontal="center" vertical="center"/>
    </xf>
    <xf fontId="30" fillId="0" borderId="0" numFmtId="174" xfId="35" applyNumberFormat="1" applyFont="1" applyAlignment="1">
      <alignment horizontal="center" vertical="center"/>
    </xf>
    <xf fontId="30" fillId="0" borderId="42" numFmtId="172" xfId="35" applyNumberFormat="1" applyFont="1" applyBorder="1" applyAlignment="1">
      <alignment horizontal="center" vertical="center"/>
    </xf>
    <xf fontId="32" fillId="7" borderId="0" numFmtId="0" xfId="35" applyFont="1" applyFill="1" applyAlignment="1">
      <alignment vertical="center"/>
    </xf>
    <xf fontId="30" fillId="0" borderId="40" numFmtId="0" xfId="35" applyFont="1" applyBorder="1" applyAlignment="1">
      <alignment vertical="center"/>
    </xf>
    <xf fontId="30" fillId="0" borderId="14" numFmtId="0" xfId="35" applyFont="1" applyBorder="1" applyAlignment="1">
      <alignment horizontal="center" vertical="center"/>
    </xf>
    <xf fontId="30" fillId="0" borderId="16" numFmtId="10" xfId="40" applyNumberFormat="1" applyFont="1" applyBorder="1" applyAlignment="1">
      <alignment horizontal="center" vertical="center"/>
    </xf>
    <xf fontId="33" fillId="0" borderId="43" numFmtId="0" xfId="35" applyFont="1" applyBorder="1" applyAlignment="1">
      <alignment horizontal="right" vertical="center"/>
    </xf>
    <xf fontId="30" fillId="0" borderId="44" numFmtId="0" xfId="35" applyFont="1" applyBorder="1" applyAlignment="1">
      <alignment vertical="center"/>
    </xf>
    <xf fontId="30" fillId="0" borderId="44" numFmtId="10" xfId="35" applyNumberFormat="1" applyFont="1" applyBorder="1" applyAlignment="1">
      <alignment horizontal="center" vertical="center"/>
    </xf>
    <xf fontId="30" fillId="0" borderId="44" numFmtId="174" xfId="35" applyNumberFormat="1" applyFont="1" applyBorder="1" applyAlignment="1">
      <alignment horizontal="center" vertical="center"/>
    </xf>
    <xf fontId="33" fillId="0" borderId="45" numFmtId="172" xfId="35" applyNumberFormat="1" applyFont="1" applyBorder="1" applyAlignment="1">
      <alignment horizontal="center" vertical="center"/>
    </xf>
    <xf fontId="8" fillId="0" borderId="0" numFmtId="0" xfId="35" applyFont="1" applyAlignment="1">
      <alignment vertical="center"/>
    </xf>
    <xf fontId="30" fillId="0" borderId="0" numFmtId="10" xfId="35" applyNumberFormat="1" applyFont="1" applyAlignment="1">
      <alignment vertical="center"/>
    </xf>
    <xf fontId="30" fillId="0" borderId="0" numFmtId="174" xfId="35" applyNumberFormat="1" applyFont="1" applyAlignment="1">
      <alignment vertical="center"/>
    </xf>
    <xf fontId="33" fillId="0" borderId="0" numFmtId="172" xfId="35" applyNumberFormat="1" applyFont="1" applyAlignment="1">
      <alignment vertical="center"/>
    </xf>
    <xf fontId="33" fillId="6" borderId="46" numFmtId="0" xfId="35" applyFont="1" applyFill="1" applyBorder="1" applyAlignment="1">
      <alignment horizontal="center" vertical="center"/>
    </xf>
    <xf fontId="33" fillId="6" borderId="38" numFmtId="10" xfId="35" applyNumberFormat="1" applyFont="1" applyFill="1" applyBorder="1" applyAlignment="1">
      <alignment horizontal="center" vertical="center"/>
    </xf>
    <xf fontId="33" fillId="6" borderId="47" numFmtId="174" xfId="35" applyNumberFormat="1" applyFont="1" applyFill="1" applyBorder="1" applyAlignment="1">
      <alignment horizontal="center" vertical="center"/>
    </xf>
    <xf fontId="33" fillId="6" borderId="38" numFmtId="174" xfId="35" applyNumberFormat="1" applyFont="1" applyFill="1" applyBorder="1" applyAlignment="1">
      <alignment horizontal="center" vertical="center"/>
    </xf>
    <xf fontId="30" fillId="6" borderId="37" numFmtId="0" xfId="35" applyFont="1" applyFill="1" applyBorder="1" applyAlignment="1">
      <alignment vertical="center"/>
    </xf>
    <xf fontId="33" fillId="6" borderId="0" numFmtId="0" xfId="35" applyFont="1" applyFill="1" applyAlignment="1">
      <alignment horizontal="center" vertical="center"/>
    </xf>
    <xf fontId="33" fillId="6" borderId="14" numFmtId="10" xfId="35" applyNumberFormat="1" applyFont="1" applyFill="1" applyBorder="1" applyAlignment="1">
      <alignment horizontal="center" vertical="center"/>
    </xf>
    <xf fontId="33" fillId="6" borderId="17" numFmtId="174" xfId="35" applyNumberFormat="1" applyFont="1" applyFill="1" applyBorder="1" applyAlignment="1">
      <alignment horizontal="center" vertical="center"/>
    </xf>
    <xf fontId="30" fillId="0" borderId="48" numFmtId="0" xfId="35" applyFont="1" applyBorder="1" applyAlignment="1">
      <alignment vertical="center"/>
    </xf>
    <xf fontId="30" fillId="0" borderId="4" numFmtId="0" xfId="35" applyFont="1" applyBorder="1" applyAlignment="1">
      <alignment horizontal="center" vertical="center"/>
    </xf>
    <xf fontId="30" fillId="0" borderId="13" numFmtId="10" xfId="40" applyNumberFormat="1" applyFont="1" applyBorder="1" applyAlignment="1">
      <alignment horizontal="center" vertical="center"/>
    </xf>
    <xf fontId="30" fillId="0" borderId="20" numFmtId="174" xfId="35" applyNumberFormat="1" applyFont="1" applyBorder="1" applyAlignment="1">
      <alignment horizontal="center" vertical="center"/>
    </xf>
    <xf fontId="30" fillId="0" borderId="5" numFmtId="174" xfId="35" applyNumberFormat="1" applyFont="1" applyBorder="1" applyAlignment="1">
      <alignment horizontal="center" vertical="center"/>
    </xf>
    <xf fontId="30" fillId="0" borderId="18" numFmtId="10" xfId="40" applyNumberFormat="1" applyFont="1" applyBorder="1" applyAlignment="1">
      <alignment horizontal="center" vertical="center"/>
    </xf>
    <xf fontId="30" fillId="0" borderId="16" numFmtId="0" xfId="35" applyFont="1" applyBorder="1" applyAlignment="1">
      <alignment horizontal="center" vertical="center"/>
    </xf>
    <xf fontId="30" fillId="0" borderId="14" numFmtId="10" xfId="40" applyNumberFormat="1" applyFont="1" applyBorder="1" applyAlignment="1">
      <alignment horizontal="center" vertical="center"/>
    </xf>
    <xf fontId="30" fillId="0" borderId="16" numFmtId="174" xfId="35" applyNumberFormat="1" applyFont="1" applyBorder="1" applyAlignment="1">
      <alignment horizontal="center" vertical="center"/>
    </xf>
    <xf fontId="30" fillId="0" borderId="14" numFmtId="174" xfId="35" applyNumberFormat="1" applyFont="1" applyBorder="1" applyAlignment="1">
      <alignment horizontal="center" vertical="center"/>
    </xf>
    <xf fontId="30" fillId="0" borderId="49" numFmtId="172" xfId="35" applyNumberFormat="1" applyFont="1" applyBorder="1" applyAlignment="1">
      <alignment horizontal="center" vertical="center"/>
    </xf>
    <xf fontId="30" fillId="0" borderId="29" numFmtId="0" xfId="35" applyFont="1" applyBorder="1" applyAlignment="1">
      <alignment vertical="center"/>
    </xf>
    <xf fontId="30" fillId="0" borderId="29" numFmtId="0" xfId="35" applyFont="1" applyBorder="1" applyAlignment="1">
      <alignment horizontal="center" vertical="center"/>
    </xf>
    <xf fontId="30" fillId="0" borderId="29" numFmtId="10" xfId="35" applyNumberFormat="1" applyFont="1" applyBorder="1" applyAlignment="1">
      <alignment horizontal="center" vertical="center"/>
    </xf>
    <xf fontId="30" fillId="0" borderId="29" numFmtId="174" xfId="35" applyNumberFormat="1" applyFont="1" applyBorder="1" applyAlignment="1">
      <alignment horizontal="center" vertical="center"/>
    </xf>
    <xf fontId="33" fillId="0" borderId="50" numFmtId="172" xfId="35" applyNumberFormat="1" applyFont="1" applyBorder="1" applyAlignment="1">
      <alignment horizontal="center" vertical="center"/>
    </xf>
    <xf fontId="33" fillId="6" borderId="46" numFmtId="174" xfId="35" applyNumberFormat="1" applyFont="1" applyFill="1" applyBorder="1" applyAlignment="1">
      <alignment horizontal="center" vertical="center"/>
    </xf>
    <xf fontId="30" fillId="6" borderId="51" numFmtId="0" xfId="35" applyFont="1" applyFill="1" applyBorder="1" applyAlignment="1">
      <alignment vertical="center"/>
    </xf>
    <xf fontId="33" fillId="6" borderId="15" numFmtId="174" xfId="35" applyNumberFormat="1" applyFont="1" applyFill="1" applyBorder="1" applyAlignment="1">
      <alignment horizontal="center" vertical="center"/>
    </xf>
    <xf fontId="30" fillId="0" borderId="52" numFmtId="0" xfId="35" applyFont="1" applyBorder="1" applyAlignment="1">
      <alignment vertical="center"/>
    </xf>
    <xf fontId="30" fillId="0" borderId="32" numFmtId="0" xfId="35" applyFont="1" applyBorder="1" applyAlignment="1">
      <alignment vertical="center"/>
    </xf>
    <xf fontId="30" fillId="0" borderId="19" numFmtId="174" xfId="35" applyNumberFormat="1" applyFont="1" applyBorder="1" applyAlignment="1">
      <alignment horizontal="center" vertical="center"/>
    </xf>
    <xf fontId="30" fillId="0" borderId="14" numFmtId="10" xfId="35" applyNumberFormat="1" applyFont="1" applyBorder="1" applyAlignment="1">
      <alignment horizontal="center" vertical="center"/>
    </xf>
    <xf fontId="30" fillId="0" borderId="15" numFmtId="174" xfId="35" applyNumberFormat="1" applyFont="1" applyBorder="1" applyAlignment="1">
      <alignment horizontal="center" vertical="center"/>
    </xf>
    <xf fontId="30" fillId="0" borderId="41" numFmtId="172" xfId="35" applyNumberFormat="1" applyFont="1" applyBorder="1" applyAlignment="1">
      <alignment horizontal="center" vertical="center"/>
    </xf>
    <xf fontId="33" fillId="6" borderId="38" numFmtId="174" xfId="35" applyNumberFormat="1" applyFont="1" applyFill="1" applyBorder="1" applyAlignment="1">
      <alignment horizontal="left" vertical="center"/>
    </xf>
    <xf fontId="30" fillId="0" borderId="19" numFmtId="0" xfId="35" applyFont="1" applyBorder="1" applyAlignment="1">
      <alignment horizontal="center" vertical="center"/>
    </xf>
    <xf fontId="34" fillId="0" borderId="0" numFmtId="0" xfId="35" applyFont="1" applyAlignment="1">
      <alignment vertical="center"/>
    </xf>
    <xf fontId="35" fillId="0" borderId="0" numFmtId="0" xfId="35" applyFont="1" applyAlignment="1">
      <alignment horizontal="center" vertical="center"/>
    </xf>
    <xf fontId="36" fillId="0" borderId="37" numFmtId="0" xfId="35" applyFont="1" applyBorder="1" applyAlignment="1">
      <alignment vertical="center"/>
    </xf>
    <xf fontId="36" fillId="0" borderId="18" numFmtId="0" xfId="35" applyFont="1" applyBorder="1" applyAlignment="1">
      <alignment horizontal="center" vertical="center"/>
    </xf>
    <xf fontId="36" fillId="0" borderId="19" numFmtId="0" xfId="35" applyFont="1" applyBorder="1" applyAlignment="1">
      <alignment horizontal="center" vertical="center"/>
    </xf>
    <xf fontId="36" fillId="0" borderId="18" numFmtId="10" xfId="40" applyNumberFormat="1" applyFont="1" applyBorder="1" applyAlignment="1">
      <alignment horizontal="center" vertical="center"/>
    </xf>
    <xf fontId="36" fillId="0" borderId="19" numFmtId="174" xfId="35" applyNumberFormat="1" applyFont="1" applyBorder="1" applyAlignment="1">
      <alignment horizontal="center" vertical="center"/>
    </xf>
    <xf fontId="33" fillId="8" borderId="21" numFmtId="0" xfId="35" applyFont="1" applyFill="1" applyBorder="1" applyAlignment="1">
      <alignment horizontal="centerContinuous" vertical="center"/>
    </xf>
    <xf fontId="33" fillId="6" borderId="22" numFmtId="0" xfId="35" applyFont="1" applyFill="1" applyBorder="1" applyAlignment="1">
      <alignment horizontal="left" vertical="center"/>
    </xf>
    <xf fontId="33" fillId="6" borderId="22" numFmtId="174" xfId="35" applyNumberFormat="1" applyFont="1" applyFill="1" applyBorder="1" applyAlignment="1">
      <alignment horizontal="center" vertical="center"/>
    </xf>
    <xf fontId="33" fillId="6" borderId="15" numFmtId="0" xfId="35" applyFont="1" applyFill="1" applyBorder="1" applyAlignment="1">
      <alignment horizontal="center" vertical="center"/>
    </xf>
    <xf fontId="33" fillId="6" borderId="14" numFmtId="174" xfId="35" applyNumberFormat="1" applyFont="1" applyFill="1" applyBorder="1" applyAlignment="1">
      <alignment horizontal="center" vertical="center"/>
    </xf>
    <xf fontId="20" fillId="6" borderId="14" numFmtId="174" xfId="33" applyNumberFormat="1" applyFont="1" applyFill="1" applyBorder="1" applyAlignment="1">
      <alignment horizontal="center" vertical="center"/>
    </xf>
    <xf fontId="30" fillId="9" borderId="18" numFmtId="4" xfId="11" applyNumberFormat="1" applyFont="1" applyFill="1" applyBorder="1" applyAlignment="1">
      <alignment horizontal="center" vertical="center"/>
    </xf>
    <xf fontId="30" fillId="0" borderId="18" numFmtId="10" xfId="35" applyNumberFormat="1" applyFont="1" applyBorder="1" applyAlignment="1">
      <alignment horizontal="center" vertical="center"/>
    </xf>
    <xf fontId="30" fillId="9" borderId="18" numFmtId="4" xfId="35" applyNumberFormat="1" applyFont="1" applyFill="1" applyBorder="1" applyAlignment="1">
      <alignment horizontal="center" vertical="center"/>
    </xf>
    <xf fontId="30" fillId="0" borderId="44" numFmtId="0" xfId="35" applyFont="1" applyBorder="1" applyAlignment="1">
      <alignment horizontal="center" vertical="center"/>
    </xf>
    <xf fontId="30" fillId="0" borderId="0" numFmtId="10" xfId="35" applyNumberFormat="1" applyFont="1" applyAlignment="1">
      <alignment horizontal="center" vertical="center"/>
    </xf>
    <xf fontId="30" fillId="0" borderId="0" numFmtId="172" xfId="35" applyNumberFormat="1" applyFont="1" applyAlignment="1">
      <alignment horizontal="center" vertical="center"/>
    </xf>
    <xf fontId="27" fillId="0" borderId="26" numFmtId="0" xfId="35" applyFont="1" applyBorder="1" applyAlignment="1">
      <alignment vertical="center"/>
    </xf>
    <xf fontId="27" fillId="0" borderId="24" numFmtId="0" xfId="35" applyFont="1" applyBorder="1" applyAlignment="1">
      <alignment vertical="center"/>
    </xf>
    <xf fontId="27" fillId="0" borderId="24" numFmtId="0" xfId="35" applyFont="1" applyBorder="1" applyAlignment="1">
      <alignment horizontal="center" vertical="center"/>
    </xf>
    <xf fontId="27" fillId="0" borderId="24" numFmtId="10" xfId="35" applyNumberFormat="1" applyFont="1" applyBorder="1" applyAlignment="1">
      <alignment horizontal="center" vertical="center"/>
    </xf>
    <xf fontId="27" fillId="0" borderId="24" numFmtId="174" xfId="35" applyNumberFormat="1" applyFont="1" applyBorder="1" applyAlignment="1">
      <alignment horizontal="center" vertical="center"/>
    </xf>
    <xf fontId="27" fillId="0" borderId="53" numFmtId="172" xfId="35" applyNumberFormat="1" applyFont="1" applyBorder="1" applyAlignment="1">
      <alignment horizontal="center" vertical="center"/>
    </xf>
    <xf fontId="2" fillId="0" borderId="0" numFmtId="0" xfId="34" applyFont="1" applyAlignment="1">
      <alignment vertical="center"/>
    </xf>
    <xf fontId="7" fillId="0" borderId="0" numFmtId="0" xfId="34" applyFont="1" applyAlignment="1">
      <alignment horizontal="center" vertical="center"/>
    </xf>
    <xf fontId="7" fillId="0" borderId="0" numFmtId="0" xfId="34" applyFont="1" applyAlignment="1">
      <alignment vertical="center"/>
    </xf>
    <xf fontId="30" fillId="0" borderId="0" numFmtId="0" xfId="34" applyFont="1" applyAlignment="1">
      <alignment vertical="center"/>
    </xf>
    <xf fontId="33" fillId="0" borderId="0" numFmtId="10" xfId="34" applyNumberFormat="1" applyFont="1" applyAlignment="1">
      <alignment horizontal="right" vertical="center"/>
    </xf>
    <xf fontId="33" fillId="0" borderId="0" numFmtId="174" xfId="34" applyNumberFormat="1" applyFont="1" applyAlignment="1">
      <alignment horizontal="center" vertical="center"/>
    </xf>
    <xf fontId="33" fillId="0" borderId="0" numFmtId="174" xfId="34" applyNumberFormat="1" applyFont="1" applyAlignment="1">
      <alignment vertical="center"/>
    </xf>
    <xf fontId="30" fillId="0" borderId="0" numFmtId="174" xfId="34" applyNumberFormat="1" applyFont="1" applyAlignment="1">
      <alignment vertical="center"/>
    </xf>
    <xf fontId="30" fillId="0" borderId="0" numFmtId="0" xfId="34" applyFont="1" applyAlignment="1">
      <alignment horizontal="center" vertical="center"/>
    </xf>
    <xf fontId="33" fillId="8" borderId="7" numFmtId="0" xfId="34" applyFont="1" applyFill="1" applyBorder="1" applyAlignment="1">
      <alignment horizontal="centerContinuous" vertical="center"/>
    </xf>
    <xf fontId="33" fillId="8" borderId="13" numFmtId="0" xfId="34" applyFont="1" applyFill="1" applyBorder="1" applyAlignment="1">
      <alignment horizontal="center" vertical="center"/>
    </xf>
    <xf fontId="33" fillId="8" borderId="7" numFmtId="0" xfId="34" applyFont="1" applyFill="1" applyBorder="1" applyAlignment="1">
      <alignment horizontal="center" vertical="center"/>
    </xf>
    <xf fontId="33" fillId="8" borderId="13" numFmtId="10" xfId="34" applyNumberFormat="1" applyFont="1" applyFill="1" applyBorder="1" applyAlignment="1">
      <alignment horizontal="center" vertical="center"/>
    </xf>
    <xf fontId="33" fillId="8" borderId="5" numFmtId="174" xfId="34" applyNumberFormat="1" applyFont="1" applyFill="1" applyBorder="1" applyAlignment="1">
      <alignment horizontal="center" vertical="center"/>
    </xf>
    <xf fontId="33" fillId="8" borderId="13" numFmtId="174" xfId="34" applyNumberFormat="1" applyFont="1" applyFill="1" applyBorder="1" applyAlignment="1">
      <alignment horizontal="center" vertical="center"/>
    </xf>
    <xf fontId="30" fillId="8" borderId="19" numFmtId="0" xfId="34" applyFont="1" applyFill="1" applyBorder="1" applyAlignment="1">
      <alignment vertical="center"/>
    </xf>
    <xf fontId="33" fillId="8" borderId="14" numFmtId="0" xfId="34" applyFont="1" applyFill="1" applyBorder="1" applyAlignment="1">
      <alignment horizontal="center" vertical="center"/>
    </xf>
    <xf fontId="33" fillId="8" borderId="14" numFmtId="10" xfId="34" applyNumberFormat="1" applyFont="1" applyFill="1" applyBorder="1" applyAlignment="1">
      <alignment horizontal="center" vertical="center"/>
    </xf>
    <xf fontId="33" fillId="8" borderId="17" numFmtId="174" xfId="34" applyNumberFormat="1" applyFont="1" applyFill="1" applyBorder="1" applyAlignment="1">
      <alignment horizontal="center" vertical="center"/>
    </xf>
    <xf fontId="33" fillId="8" borderId="16" numFmtId="0" xfId="34" applyFont="1" applyFill="1" applyBorder="1" applyAlignment="1">
      <alignment horizontal="center" vertical="center"/>
    </xf>
    <xf fontId="37" fillId="0" borderId="48" numFmtId="0" xfId="16" applyFont="1" applyBorder="1" applyAlignment="1">
      <alignment vertical="center"/>
    </xf>
    <xf fontId="38" fillId="0" borderId="18" numFmtId="0" xfId="16" applyFont="1" applyBorder="1" applyAlignment="1">
      <alignment horizontal="center" vertical="center"/>
    </xf>
    <xf fontId="38" fillId="0" borderId="18" numFmtId="4" xfId="16" applyNumberFormat="1" applyFont="1" applyBorder="1" applyAlignment="1">
      <alignment horizontal="center" vertical="center"/>
    </xf>
    <xf fontId="38" fillId="0" borderId="18" numFmtId="10" xfId="16" applyNumberFormat="1" applyFont="1" applyBorder="1" applyAlignment="1">
      <alignment horizontal="center" vertical="center"/>
    </xf>
    <xf fontId="38" fillId="0" borderId="18" numFmtId="174" xfId="16" applyNumberFormat="1" applyFont="1" applyBorder="1" applyAlignment="1">
      <alignment horizontal="center" vertical="center"/>
    </xf>
    <xf fontId="38" fillId="0" borderId="42" numFmtId="172" xfId="16" applyNumberFormat="1" applyFont="1" applyBorder="1" applyAlignment="1">
      <alignment horizontal="center" vertical="center"/>
    </xf>
    <xf fontId="38" fillId="0" borderId="37" numFmtId="0" xfId="16" applyFont="1" applyBorder="1" applyAlignment="1" quotePrefix="1">
      <alignment vertical="center"/>
    </xf>
    <xf fontId="38" fillId="0" borderId="18" numFmtId="0" xfId="35" applyFont="1" applyBorder="1" applyAlignment="1">
      <alignment horizontal="center" vertical="center"/>
    </xf>
    <xf fontId="38" fillId="0" borderId="18" numFmtId="174" xfId="35" applyNumberFormat="1" applyFont="1" applyBorder="1" applyAlignment="1">
      <alignment horizontal="center" vertical="center"/>
    </xf>
    <xf fontId="37" fillId="0" borderId="18" numFmtId="174" xfId="16" applyNumberFormat="1" applyFont="1" applyBorder="1" applyAlignment="1">
      <alignment horizontal="center" vertical="center"/>
    </xf>
    <xf fontId="38" fillId="0" borderId="42" numFmtId="172" xfId="35" applyNumberFormat="1" applyFont="1" applyBorder="1" applyAlignment="1">
      <alignment horizontal="center" vertical="center"/>
    </xf>
    <xf fontId="37" fillId="0" borderId="37" numFmtId="0" xfId="16" applyFont="1" applyBorder="1" applyAlignment="1">
      <alignment vertical="center"/>
    </xf>
    <xf fontId="37" fillId="0" borderId="48" numFmtId="0" xfId="35" applyFont="1" applyBorder="1" applyAlignment="1">
      <alignment horizontal="right" vertical="center"/>
    </xf>
    <xf fontId="38" fillId="0" borderId="4" numFmtId="0" xfId="35" applyFont="1" applyBorder="1" applyAlignment="1">
      <alignment vertical="center"/>
    </xf>
    <xf fontId="38" fillId="0" borderId="4" numFmtId="0" xfId="35" applyFont="1" applyBorder="1" applyAlignment="1">
      <alignment horizontal="center" vertical="center"/>
    </xf>
    <xf fontId="38" fillId="0" borderId="4" numFmtId="10" xfId="35" applyNumberFormat="1" applyFont="1" applyBorder="1" applyAlignment="1">
      <alignment horizontal="center" vertical="center"/>
    </xf>
    <xf fontId="38" fillId="0" borderId="4" numFmtId="174" xfId="35" applyNumberFormat="1" applyFont="1" applyBorder="1" applyAlignment="1">
      <alignment horizontal="center" vertical="center"/>
    </xf>
    <xf fontId="37" fillId="0" borderId="54" numFmtId="172" xfId="35" applyNumberFormat="1" applyFont="1" applyBorder="1" applyAlignment="1">
      <alignment horizontal="center" vertical="center"/>
    </xf>
    <xf fontId="37" fillId="0" borderId="4" numFmtId="0" xfId="35" applyFont="1" applyBorder="1" applyAlignment="1">
      <alignment horizontal="right" vertical="center"/>
    </xf>
    <xf fontId="37" fillId="0" borderId="4" numFmtId="172" xfId="35" applyNumberFormat="1" applyFont="1" applyBorder="1" applyAlignment="1">
      <alignment horizontal="center" vertical="center"/>
    </xf>
    <xf fontId="37" fillId="0" borderId="48" numFmtId="0" xfId="35" applyFont="1" applyBorder="1" applyAlignment="1">
      <alignment horizontal="centerContinuous" vertical="center"/>
    </xf>
    <xf fontId="37" fillId="0" borderId="13" numFmtId="0" xfId="35" applyFont="1" applyBorder="1" applyAlignment="1">
      <alignment horizontal="center" vertical="center"/>
    </xf>
    <xf fontId="37" fillId="0" borderId="4" numFmtId="0" xfId="35" applyFont="1" applyBorder="1" applyAlignment="1">
      <alignment horizontal="center" vertical="center"/>
    </xf>
    <xf fontId="37" fillId="0" borderId="13" numFmtId="10" xfId="35" applyNumberFormat="1" applyFont="1" applyBorder="1" applyAlignment="1">
      <alignment horizontal="center" vertical="center"/>
    </xf>
    <xf fontId="37" fillId="0" borderId="7" numFmtId="174" xfId="35" applyNumberFormat="1" applyFont="1" applyBorder="1" applyAlignment="1">
      <alignment horizontal="center" vertical="center"/>
    </xf>
    <xf fontId="37" fillId="0" borderId="13" numFmtId="174" xfId="35" applyNumberFormat="1" applyFont="1" applyBorder="1" applyAlignment="1">
      <alignment horizontal="center" vertical="center"/>
    </xf>
    <xf fontId="38" fillId="0" borderId="51" numFmtId="0" xfId="35" applyFont="1" applyBorder="1" applyAlignment="1">
      <alignment vertical="center"/>
    </xf>
    <xf fontId="37" fillId="0" borderId="14" numFmtId="0" xfId="35" applyFont="1" applyBorder="1" applyAlignment="1">
      <alignment horizontal="center" vertical="center"/>
    </xf>
    <xf fontId="37" fillId="0" borderId="16" numFmtId="0" xfId="35" applyFont="1" applyBorder="1" applyAlignment="1">
      <alignment horizontal="center" vertical="center"/>
    </xf>
    <xf fontId="37" fillId="0" borderId="14" numFmtId="10" xfId="35" applyNumberFormat="1" applyFont="1" applyBorder="1" applyAlignment="1">
      <alignment horizontal="center" vertical="center"/>
    </xf>
    <xf fontId="37" fillId="0" borderId="15" numFmtId="174" xfId="35" applyNumberFormat="1" applyFont="1" applyBorder="1" applyAlignment="1">
      <alignment horizontal="center" vertical="center"/>
    </xf>
    <xf fontId="37" fillId="0" borderId="41" numFmtId="172" xfId="35" applyNumberFormat="1" applyFont="1" applyBorder="1" applyAlignment="1">
      <alignment horizontal="center" vertical="center"/>
    </xf>
    <xf fontId="37" fillId="0" borderId="37" numFmtId="0" xfId="16" applyFont="1" applyBorder="1" applyAlignment="1">
      <alignment vertical="center" wrapText="1"/>
    </xf>
    <xf fontId="37" fillId="0" borderId="18" numFmtId="4" xfId="16" applyNumberFormat="1" applyFont="1" applyBorder="1" applyAlignment="1">
      <alignment horizontal="center" vertical="center"/>
    </xf>
    <xf fontId="38" fillId="0" borderId="37" numFmtId="0" xfId="16" applyFont="1" applyBorder="1" applyAlignment="1">
      <alignment vertical="center"/>
    </xf>
    <xf fontId="2" fillId="0" borderId="0" numFmtId="2" xfId="34" applyNumberFormat="1" applyFont="1" applyAlignment="1">
      <alignment vertical="center"/>
    </xf>
    <xf fontId="38" fillId="0" borderId="37" numFmtId="0" xfId="16" applyFont="1" applyBorder="1" applyAlignment="1" quotePrefix="1">
      <alignment vertical="center" wrapText="1"/>
    </xf>
    <xf fontId="38" fillId="0" borderId="32" numFmtId="0" xfId="35" applyFont="1" applyBorder="1" applyAlignment="1" quotePrefix="1">
      <alignment vertical="center" wrapText="1"/>
    </xf>
    <xf fontId="38" fillId="0" borderId="0" numFmtId="2" xfId="35" applyNumberFormat="1" applyFont="1" applyAlignment="1">
      <alignment horizontal="center" vertical="center"/>
    </xf>
    <xf fontId="38" fillId="0" borderId="18" numFmtId="10" xfId="40" applyNumberFormat="1" applyFont="1" applyBorder="1" applyAlignment="1">
      <alignment horizontal="center" vertical="center"/>
    </xf>
    <xf fontId="38" fillId="0" borderId="37" numFmtId="0" xfId="35" applyFont="1" applyBorder="1" applyAlignment="1" quotePrefix="1">
      <alignment vertical="center"/>
    </xf>
    <xf fontId="38" fillId="0" borderId="19" numFmtId="174" xfId="35" applyNumberFormat="1" applyFont="1" applyBorder="1" applyAlignment="1">
      <alignment horizontal="center" vertical="center"/>
    </xf>
    <xf fontId="38" fillId="0" borderId="40" numFmtId="0" xfId="35" applyFont="1" applyBorder="1" applyAlignment="1" quotePrefix="1">
      <alignment vertical="center"/>
    </xf>
    <xf fontId="38" fillId="0" borderId="14" numFmtId="0" xfId="35" applyFont="1" applyBorder="1" applyAlignment="1">
      <alignment horizontal="center" vertical="center"/>
    </xf>
    <xf fontId="38" fillId="0" borderId="16" numFmtId="2" xfId="35" applyNumberFormat="1" applyFont="1" applyBorder="1" applyAlignment="1">
      <alignment horizontal="center" vertical="center"/>
    </xf>
    <xf fontId="38" fillId="0" borderId="14" numFmtId="10" xfId="40" applyNumberFormat="1" applyFont="1" applyBorder="1" applyAlignment="1">
      <alignment horizontal="center" vertical="center"/>
    </xf>
    <xf fontId="38" fillId="0" borderId="14" numFmtId="174" xfId="35" applyNumberFormat="1" applyFont="1" applyBorder="1" applyAlignment="1">
      <alignment horizontal="center" vertical="center"/>
    </xf>
    <xf fontId="38" fillId="0" borderId="15" numFmtId="174" xfId="35" applyNumberFormat="1" applyFont="1" applyBorder="1" applyAlignment="1">
      <alignment horizontal="center" vertical="center"/>
    </xf>
    <xf fontId="38" fillId="0" borderId="41" numFmtId="172" xfId="35" applyNumberFormat="1" applyFont="1" applyBorder="1" applyAlignment="1">
      <alignment horizontal="center" vertical="center"/>
    </xf>
    <xf fontId="37" fillId="0" borderId="1" numFmtId="0" xfId="16" applyFont="1" applyBorder="1" applyAlignment="1">
      <alignment vertical="center" wrapText="1"/>
    </xf>
    <xf fontId="38" fillId="0" borderId="6" numFmtId="0" xfId="16" applyFont="1" applyBorder="1" applyAlignment="1">
      <alignment horizontal="center" vertical="center"/>
    </xf>
    <xf fontId="38" fillId="0" borderId="6" numFmtId="4" xfId="16" applyNumberFormat="1" applyFont="1" applyBorder="1" applyAlignment="1">
      <alignment horizontal="center" vertical="center"/>
    </xf>
    <xf fontId="38" fillId="0" borderId="6" numFmtId="10" xfId="16" applyNumberFormat="1" applyFont="1" applyBorder="1" applyAlignment="1">
      <alignment horizontal="center" vertical="center"/>
    </xf>
    <xf fontId="38" fillId="0" borderId="6" numFmtId="174" xfId="16" applyNumberFormat="1" applyFont="1" applyBorder="1" applyAlignment="1">
      <alignment horizontal="center" vertical="center"/>
    </xf>
    <xf fontId="38" fillId="0" borderId="6" numFmtId="172" xfId="16" applyNumberFormat="1" applyFont="1" applyBorder="1" applyAlignment="1">
      <alignment horizontal="center" vertical="center"/>
    </xf>
    <xf fontId="38" fillId="0" borderId="0" numFmtId="0" xfId="35" applyFont="1" applyAlignment="1">
      <alignment horizontal="center" vertical="center"/>
    </xf>
    <xf fontId="38" fillId="0" borderId="19" numFmtId="2" xfId="35" applyNumberFormat="1" applyFont="1" applyBorder="1" applyAlignment="1">
      <alignment horizontal="center" vertical="center"/>
    </xf>
    <xf fontId="37" fillId="0" borderId="26" numFmtId="168" xfId="15" applyNumberFormat="1" applyFont="1" applyBorder="1" applyAlignment="1">
      <alignment horizontal="right" vertical="center"/>
    </xf>
    <xf fontId="38" fillId="0" borderId="24" numFmtId="168" xfId="15" applyNumberFormat="1" applyFont="1" applyBorder="1" applyAlignment="1">
      <alignment vertical="center"/>
    </xf>
    <xf fontId="38" fillId="0" borderId="24" numFmtId="168" xfId="15" applyNumberFormat="1" applyFont="1" applyBorder="1" applyAlignment="1">
      <alignment horizontal="center" vertical="center"/>
    </xf>
    <xf fontId="38" fillId="0" borderId="24" numFmtId="10" xfId="15" applyNumberFormat="1" applyFont="1" applyBorder="1" applyAlignment="1">
      <alignment horizontal="center" vertical="center"/>
    </xf>
    <xf fontId="38" fillId="0" borderId="24" numFmtId="174" xfId="15" applyNumberFormat="1" applyFont="1" applyBorder="1" applyAlignment="1">
      <alignment horizontal="center" vertical="center"/>
    </xf>
    <xf fontId="37" fillId="0" borderId="53" numFmtId="172" xfId="15" applyNumberFormat="1" applyFont="1" applyBorder="1" applyAlignment="1">
      <alignment horizontal="center" vertical="center"/>
    </xf>
    <xf fontId="39" fillId="0" borderId="22" numFmtId="0" xfId="32" applyFont="1" applyBorder="1" applyAlignment="1">
      <alignment horizontal="center" vertical="center" wrapText="1"/>
    </xf>
    <xf fontId="39" fillId="0" borderId="22" numFmtId="174" xfId="32" applyNumberFormat="1" applyFont="1" applyBorder="1" applyAlignment="1">
      <alignment horizontal="right" indent="1" vertical="center" wrapText="1"/>
    </xf>
    <xf fontId="33" fillId="0" borderId="0" numFmtId="0" xfId="34" applyFont="1" applyAlignment="1">
      <alignment horizontal="right" vertical="center"/>
    </xf>
    <xf fontId="30" fillId="0" borderId="0" numFmtId="10" xfId="34" applyNumberFormat="1" applyFont="1" applyAlignment="1">
      <alignment horizontal="center" vertical="center"/>
    </xf>
    <xf fontId="30" fillId="0" borderId="0" numFmtId="174" xfId="34" applyNumberFormat="1" applyFont="1" applyAlignment="1">
      <alignment horizontal="center" vertical="center"/>
    </xf>
    <xf fontId="33" fillId="0" borderId="0" numFmtId="174" xfId="34" applyNumberFormat="1" applyFont="1" applyAlignment="1">
      <alignment horizontal="right" indent="1" vertical="center"/>
    </xf>
    <xf fontId="33" fillId="0" borderId="0" numFmtId="0" xfId="34" applyFont="1" applyAlignment="1">
      <alignment vertical="center"/>
    </xf>
    <xf fontId="37" fillId="0" borderId="0" numFmtId="0" xfId="16" applyFont="1" applyAlignment="1" quotePrefix="1">
      <alignment horizontal="left" vertical="center" wrapText="1"/>
    </xf>
    <xf fontId="38" fillId="0" borderId="0" numFmtId="0" xfId="16" applyFont="1" applyAlignment="1" quotePrefix="1">
      <alignment horizontal="left" vertical="center" wrapText="1"/>
    </xf>
    <xf fontId="38" fillId="0" borderId="0" numFmtId="0" xfId="16" applyFont="1" applyAlignment="1" quotePrefix="1">
      <alignment horizontal="center" vertical="center" wrapText="1"/>
    </xf>
    <xf fontId="36" fillId="0" borderId="0" numFmtId="0" xfId="35" applyFont="1" applyAlignment="1">
      <alignment vertical="center"/>
    </xf>
    <xf fontId="36" fillId="0" borderId="0" numFmtId="10" xfId="35" applyNumberFormat="1" applyFont="1" applyAlignment="1">
      <alignment vertical="center"/>
    </xf>
    <xf fontId="36" fillId="0" borderId="0" numFmtId="174" xfId="35" applyNumberFormat="1" applyFont="1" applyAlignment="1">
      <alignment vertical="center"/>
    </xf>
    <xf fontId="36" fillId="0" borderId="0" numFmtId="172" xfId="35" applyNumberFormat="1" applyFont="1" applyAlignment="1">
      <alignment vertical="center"/>
    </xf>
    <xf fontId="33" fillId="0" borderId="0" numFmtId="0" xfId="33" applyFont="1" applyAlignment="1">
      <alignment horizontal="center" vertical="center"/>
    </xf>
    <xf fontId="33" fillId="0" borderId="0" numFmtId="0" xfId="33" applyFont="1" applyAlignment="1">
      <alignment vertical="center"/>
    </xf>
    <xf fontId="7" fillId="6" borderId="21" numFmtId="0" xfId="35" applyFont="1" applyFill="1" applyBorder="1" applyAlignment="1">
      <alignment horizontal="center" vertical="center"/>
    </xf>
    <xf fontId="7" fillId="6" borderId="38" numFmtId="0" xfId="35" applyFont="1" applyFill="1" applyBorder="1" applyAlignment="1">
      <alignment horizontal="center" vertical="center"/>
    </xf>
    <xf fontId="7" fillId="6" borderId="22" numFmtId="0" xfId="35" applyFont="1" applyFill="1" applyBorder="1" applyAlignment="1">
      <alignment horizontal="center" vertical="center"/>
    </xf>
    <xf fontId="33" fillId="6" borderId="38" numFmtId="10" xfId="35" applyNumberFormat="1" applyFont="1" applyFill="1" applyBorder="1" applyAlignment="1">
      <alignment horizontal="left" vertical="center"/>
    </xf>
    <xf fontId="7" fillId="6" borderId="22" numFmtId="174" xfId="35" applyNumberFormat="1" applyFont="1" applyFill="1" applyBorder="1" applyAlignment="1">
      <alignment horizontal="left" vertical="center"/>
    </xf>
    <xf fontId="20" fillId="6" borderId="38" numFmtId="174" xfId="33" applyNumberFormat="1" applyFont="1" applyFill="1" applyBorder="1" applyAlignment="1">
      <alignment horizontal="left" vertical="center"/>
    </xf>
    <xf fontId="7" fillId="6" borderId="39" numFmtId="172" xfId="33" applyNumberFormat="1" applyFont="1" applyFill="1" applyBorder="1" applyAlignment="1">
      <alignment horizontal="center" vertical="center"/>
    </xf>
    <xf fontId="7" fillId="6" borderId="37" numFmtId="0" xfId="35" applyFont="1" applyFill="1" applyBorder="1" applyAlignment="1">
      <alignment vertical="center"/>
    </xf>
    <xf fontId="7" fillId="6" borderId="18" numFmtId="0" xfId="35" applyFont="1" applyFill="1" applyBorder="1" applyAlignment="1">
      <alignment horizontal="center" vertical="center"/>
    </xf>
    <xf fontId="7" fillId="6" borderId="15" numFmtId="0" xfId="35" applyFont="1" applyFill="1" applyBorder="1" applyAlignment="1">
      <alignment horizontal="center" vertical="center"/>
    </xf>
    <xf fontId="7" fillId="6" borderId="14" numFmtId="10" xfId="35" applyNumberFormat="1" applyFont="1" applyFill="1" applyBorder="1" applyAlignment="1">
      <alignment horizontal="center" vertical="center"/>
    </xf>
    <xf fontId="30" fillId="0" borderId="48" numFmtId="0" xfId="33" applyFont="1" applyBorder="1" applyAlignment="1">
      <alignment vertical="center"/>
    </xf>
    <xf fontId="30" fillId="0" borderId="13" numFmtId="0" xfId="35" applyFont="1" applyBorder="1" applyAlignment="1">
      <alignment horizontal="center" vertical="center"/>
    </xf>
    <xf fontId="30" fillId="0" borderId="13" numFmtId="174" xfId="33" applyNumberFormat="1" applyFont="1" applyBorder="1" applyAlignment="1">
      <alignment horizontal="center" vertical="center"/>
    </xf>
    <xf fontId="30" fillId="0" borderId="54" numFmtId="172" xfId="33" applyNumberFormat="1" applyFont="1" applyBorder="1" applyAlignment="1">
      <alignment horizontal="center" vertical="center"/>
    </xf>
    <xf fontId="30" fillId="0" borderId="37" numFmtId="0" xfId="33" applyFont="1" applyBorder="1" applyAlignment="1">
      <alignment vertical="center"/>
    </xf>
    <xf fontId="30" fillId="0" borderId="0" numFmtId="0" xfId="33" applyFont="1" applyAlignment="1">
      <alignment horizontal="center" vertical="center"/>
    </xf>
    <xf fontId="30" fillId="0" borderId="20" numFmtId="174" xfId="33" applyNumberFormat="1" applyFont="1" applyBorder="1" applyAlignment="1">
      <alignment horizontal="center" vertical="center"/>
    </xf>
    <xf fontId="30" fillId="0" borderId="18" numFmtId="174" xfId="33" applyNumberFormat="1" applyFont="1" applyBorder="1" applyAlignment="1">
      <alignment horizontal="center" vertical="center"/>
    </xf>
    <xf fontId="30" fillId="0" borderId="42" numFmtId="172" xfId="33" applyNumberFormat="1" applyFont="1" applyBorder="1" applyAlignment="1">
      <alignment horizontal="center" vertical="center"/>
    </xf>
    <xf fontId="30" fillId="0" borderId="37" numFmtId="0" xfId="33" applyFont="1" applyBorder="1" applyAlignment="1" quotePrefix="1">
      <alignment horizontal="left" vertical="center"/>
    </xf>
    <xf fontId="30" fillId="0" borderId="14" numFmtId="174" xfId="33" applyNumberFormat="1" applyFont="1" applyBorder="1" applyAlignment="1">
      <alignment horizontal="center" vertical="center"/>
    </xf>
    <xf fontId="30" fillId="0" borderId="41" numFmtId="172" xfId="33" applyNumberFormat="1" applyFont="1" applyBorder="1" applyAlignment="1">
      <alignment horizontal="center" vertical="center"/>
    </xf>
    <xf fontId="33" fillId="0" borderId="29" numFmtId="0" xfId="35" applyFont="1" applyBorder="1" applyAlignment="1">
      <alignment vertical="center"/>
    </xf>
    <xf fontId="33" fillId="0" borderId="44" numFmtId="0" xfId="35" applyFont="1" applyBorder="1" applyAlignment="1">
      <alignment vertical="center"/>
    </xf>
    <xf fontId="33" fillId="0" borderId="44" numFmtId="10" xfId="35" applyNumberFormat="1" applyFont="1" applyBorder="1" applyAlignment="1">
      <alignment vertical="center"/>
    </xf>
    <xf fontId="33" fillId="0" borderId="44" numFmtId="174" xfId="35" applyNumberFormat="1" applyFont="1" applyBorder="1" applyAlignment="1">
      <alignment vertical="center"/>
    </xf>
    <xf fontId="33" fillId="0" borderId="55" numFmtId="174" xfId="35" applyNumberFormat="1" applyFont="1" applyBorder="1" applyAlignment="1">
      <alignment vertical="center"/>
    </xf>
    <xf fontId="7" fillId="6" borderId="56" numFmtId="0" xfId="35" applyFont="1" applyFill="1" applyBorder="1" applyAlignment="1">
      <alignment horizontal="centerContinuous" vertical="center"/>
    </xf>
    <xf fontId="7" fillId="6" borderId="51" numFmtId="0" xfId="35" applyFont="1" applyFill="1" applyBorder="1" applyAlignment="1">
      <alignment vertical="center"/>
    </xf>
    <xf fontId="7" fillId="6" borderId="14" numFmtId="0" xfId="35" applyFont="1" applyFill="1" applyBorder="1" applyAlignment="1">
      <alignment horizontal="center" vertical="center"/>
    </xf>
    <xf fontId="30" fillId="0" borderId="32" numFmtId="0" xfId="33" applyFont="1" applyBorder="1" applyAlignment="1">
      <alignment vertical="center"/>
    </xf>
    <xf fontId="30" fillId="0" borderId="7" numFmtId="0" xfId="35" applyFont="1" applyBorder="1" applyAlignment="1">
      <alignment horizontal="center" vertical="center"/>
    </xf>
    <xf fontId="30" fillId="0" borderId="4" numFmtId="174" xfId="35" applyNumberFormat="1" applyFont="1" applyBorder="1" applyAlignment="1">
      <alignment horizontal="center" vertical="center"/>
    </xf>
    <xf fontId="30" fillId="0" borderId="19" numFmtId="0" xfId="33" applyFont="1" applyBorder="1" applyAlignment="1">
      <alignment horizontal="center" vertical="center"/>
    </xf>
    <xf fontId="30" fillId="0" borderId="32" numFmtId="0" xfId="33" applyFont="1" applyBorder="1" applyAlignment="1">
      <alignment horizontal="left" vertical="center"/>
    </xf>
    <xf fontId="30" fillId="0" borderId="15" numFmtId="0" xfId="33" applyFont="1" applyBorder="1" applyAlignment="1">
      <alignment horizontal="center" vertical="center"/>
    </xf>
    <xf fontId="30" fillId="0" borderId="17" numFmtId="174" xfId="33" applyNumberFormat="1" applyFont="1" applyBorder="1" applyAlignment="1">
      <alignment horizontal="center" vertical="center"/>
    </xf>
    <xf fontId="33" fillId="0" borderId="44" numFmtId="0" xfId="35" applyFont="1" applyBorder="1" applyAlignment="1">
      <alignment horizontal="center" vertical="center"/>
    </xf>
    <xf fontId="33" fillId="6" borderId="22" numFmtId="174" xfId="35" applyNumberFormat="1" applyFont="1" applyFill="1" applyBorder="1" applyAlignment="1">
      <alignment horizontal="left" vertical="center"/>
    </xf>
    <xf fontId="30" fillId="0" borderId="13" numFmtId="4" xfId="11" applyNumberFormat="1" applyFont="1" applyBorder="1" applyAlignment="1">
      <alignment horizontal="center" vertical="center"/>
    </xf>
    <xf fontId="30" fillId="10" borderId="54" numFmtId="172" xfId="33" applyNumberFormat="1" applyFont="1" applyFill="1" applyBorder="1" applyAlignment="1">
      <alignment horizontal="center" vertical="center"/>
    </xf>
    <xf fontId="30" fillId="0" borderId="14" numFmtId="4" xfId="11" applyNumberFormat="1" applyFont="1" applyBorder="1" applyAlignment="1">
      <alignment horizontal="center" vertical="center"/>
    </xf>
    <xf fontId="30" fillId="0" borderId="44" numFmtId="174" xfId="35" applyNumberFormat="1" applyFont="1" applyBorder="1" applyAlignment="1">
      <alignment vertical="center"/>
    </xf>
    <xf fontId="33" fillId="0" borderId="0" numFmtId="0" xfId="16" applyFont="1" applyAlignment="1">
      <alignment vertical="center"/>
    </xf>
    <xf fontId="30" fillId="0" borderId="0" numFmtId="0" xfId="16" applyFont="1" applyAlignment="1">
      <alignment vertical="center"/>
    </xf>
    <xf fontId="30" fillId="0" borderId="0" numFmtId="10" xfId="16" applyNumberFormat="1" applyFont="1" applyAlignment="1">
      <alignment vertical="center"/>
    </xf>
    <xf fontId="30" fillId="0" borderId="0" numFmtId="174" xfId="16" applyNumberFormat="1" applyFont="1" applyAlignment="1">
      <alignment vertical="center"/>
    </xf>
    <xf fontId="30" fillId="0" borderId="0" numFmtId="172" xfId="16" applyNumberFormat="1" applyFont="1" applyAlignment="1">
      <alignment vertical="center"/>
    </xf>
    <xf fontId="30" fillId="0" borderId="0" numFmtId="0" xfId="16" applyFont="1" applyAlignment="1">
      <alignment horizontal="right" vertical="center"/>
    </xf>
    <xf fontId="33" fillId="6" borderId="21" numFmtId="0" xfId="16" applyFont="1" applyFill="1" applyBorder="1" applyAlignment="1">
      <alignment horizontal="centerContinuous" vertical="center"/>
    </xf>
    <xf fontId="33" fillId="6" borderId="38" numFmtId="0" xfId="16" applyFont="1" applyFill="1" applyBorder="1" applyAlignment="1">
      <alignment horizontal="center" vertical="center"/>
    </xf>
    <xf fontId="33" fillId="6" borderId="22" numFmtId="0" xfId="16" applyFont="1" applyFill="1" applyBorder="1" applyAlignment="1">
      <alignment horizontal="center" vertical="center"/>
    </xf>
    <xf fontId="33" fillId="6" borderId="39" numFmtId="172" xfId="16" applyNumberFormat="1" applyFont="1" applyFill="1" applyBorder="1" applyAlignment="1">
      <alignment horizontal="center" vertical="center"/>
    </xf>
    <xf fontId="33" fillId="6" borderId="40" numFmtId="0" xfId="16" applyFont="1" applyFill="1" applyBorder="1" applyAlignment="1">
      <alignment vertical="center"/>
    </xf>
    <xf fontId="33" fillId="6" borderId="14" numFmtId="0" xfId="16" applyFont="1" applyFill="1" applyBorder="1" applyAlignment="1">
      <alignment horizontal="center" vertical="center"/>
    </xf>
    <xf fontId="33" fillId="6" borderId="16" numFmtId="0" xfId="16" applyFont="1" applyFill="1" applyBorder="1" applyAlignment="1">
      <alignment horizontal="center" vertical="center"/>
    </xf>
    <xf fontId="33" fillId="6" borderId="41" numFmtId="172" xfId="16" applyNumberFormat="1" applyFont="1" applyFill="1" applyBorder="1" applyAlignment="1">
      <alignment horizontal="center" vertical="center"/>
    </xf>
    <xf fontId="30" fillId="0" borderId="48" numFmtId="0" xfId="16" applyFont="1" applyBorder="1" applyAlignment="1">
      <alignment vertical="center"/>
    </xf>
    <xf fontId="30" fillId="0" borderId="18" numFmtId="0" xfId="16" applyFont="1" applyBorder="1" applyAlignment="1">
      <alignment horizontal="center" vertical="center"/>
    </xf>
    <xf fontId="30" fillId="0" borderId="18" numFmtId="4" xfId="16" applyNumberFormat="1" applyFont="1" applyBorder="1" applyAlignment="1">
      <alignment horizontal="center" vertical="center"/>
    </xf>
    <xf fontId="30" fillId="0" borderId="18" numFmtId="10" xfId="16" applyNumberFormat="1" applyFont="1" applyBorder="1" applyAlignment="1">
      <alignment horizontal="center" vertical="center"/>
    </xf>
    <xf fontId="30" fillId="0" borderId="18" numFmtId="174" xfId="16" applyNumberFormat="1" applyFont="1" applyBorder="1" applyAlignment="1">
      <alignment horizontal="center" vertical="center"/>
    </xf>
    <xf fontId="30" fillId="0" borderId="42" numFmtId="172" xfId="16" applyNumberFormat="1" applyFont="1" applyBorder="1" applyAlignment="1">
      <alignment horizontal="center" vertical="center"/>
    </xf>
    <xf fontId="30" fillId="0" borderId="37" numFmtId="0" xfId="16" applyFont="1" applyBorder="1" applyAlignment="1">
      <alignment vertical="center"/>
    </xf>
    <xf fontId="30" fillId="0" borderId="18" numFmtId="2" xfId="16" applyNumberFormat="1" applyFont="1" applyBorder="1" applyAlignment="1">
      <alignment horizontal="center" vertical="center"/>
    </xf>
    <xf fontId="33" fillId="0" borderId="43" numFmtId="0" xfId="16" applyFont="1" applyBorder="1" applyAlignment="1">
      <alignment horizontal="right" vertical="center"/>
    </xf>
    <xf fontId="30" fillId="0" borderId="44" numFmtId="0" xfId="16" applyFont="1" applyBorder="1" applyAlignment="1">
      <alignment vertical="center"/>
    </xf>
    <xf fontId="30" fillId="0" borderId="44" numFmtId="0" xfId="16" applyFont="1" applyBorder="1" applyAlignment="1">
      <alignment horizontal="center" vertical="center"/>
    </xf>
    <xf fontId="30" fillId="0" borderId="44" numFmtId="10" xfId="16" applyNumberFormat="1" applyFont="1" applyBorder="1" applyAlignment="1">
      <alignment horizontal="center" vertical="center"/>
    </xf>
    <xf fontId="30" fillId="0" borderId="44" numFmtId="174" xfId="16" applyNumberFormat="1" applyFont="1" applyBorder="1" applyAlignment="1">
      <alignment horizontal="center" vertical="center"/>
    </xf>
    <xf fontId="33" fillId="0" borderId="45" numFmtId="172" xfId="16" applyNumberFormat="1" applyFont="1" applyBorder="1" applyAlignment="1">
      <alignment horizontal="center" vertical="center"/>
    </xf>
    <xf fontId="33" fillId="0" borderId="44" numFmtId="0" xfId="16" applyFont="1" applyBorder="1" applyAlignment="1">
      <alignment horizontal="right" vertical="center"/>
    </xf>
    <xf fontId="33" fillId="0" borderId="44" numFmtId="172" xfId="16" applyNumberFormat="1" applyFont="1" applyBorder="1" applyAlignment="1">
      <alignment horizontal="center" vertical="center"/>
    </xf>
    <xf fontId="33" fillId="0" borderId="29" numFmtId="0" xfId="35" applyFont="1" applyBorder="1" applyAlignment="1">
      <alignment horizontal="centerContinuous" vertical="center" wrapText="1"/>
    </xf>
    <xf fontId="30" fillId="0" borderId="29" numFmtId="0" xfId="35" applyFont="1" applyBorder="1" applyAlignment="1">
      <alignment horizontal="centerContinuous" vertical="center"/>
    </xf>
    <xf fontId="30" fillId="0" borderId="29" numFmtId="10" xfId="35" applyNumberFormat="1" applyFont="1" applyBorder="1" applyAlignment="1">
      <alignment horizontal="centerContinuous" vertical="center"/>
    </xf>
    <xf fontId="30" fillId="0" borderId="29" numFmtId="174" xfId="35" applyNumberFormat="1" applyFont="1" applyBorder="1" applyAlignment="1">
      <alignment horizontal="centerContinuous" vertical="center"/>
    </xf>
    <xf fontId="33" fillId="6" borderId="39" numFmtId="174" xfId="16" applyNumberFormat="1" applyFont="1" applyFill="1" applyBorder="1" applyAlignment="1">
      <alignment horizontal="center" vertical="center"/>
    </xf>
    <xf fontId="33" fillId="6" borderId="41" numFmtId="174" xfId="16" applyNumberFormat="1" applyFont="1" applyFill="1" applyBorder="1" applyAlignment="1">
      <alignment horizontal="center" vertical="center"/>
    </xf>
    <xf fontId="36" fillId="0" borderId="52" numFmtId="0" xfId="34" applyFont="1" applyBorder="1" applyAlignment="1">
      <alignment horizontal="left" wrapText="1"/>
    </xf>
    <xf fontId="36" fillId="0" borderId="18" numFmtId="0" xfId="34" applyFont="1" applyBorder="1" applyAlignment="1">
      <alignment horizontal="center"/>
    </xf>
    <xf fontId="36" fillId="0" borderId="0" numFmtId="0" xfId="34" applyFont="1" applyAlignment="1">
      <alignment horizontal="center"/>
    </xf>
    <xf fontId="36" fillId="0" borderId="19" numFmtId="10" xfId="45" applyNumberFormat="1" applyFont="1" applyBorder="1" applyAlignment="1">
      <alignment horizontal="center"/>
    </xf>
    <xf fontId="36" fillId="0" borderId="18" numFmtId="174" xfId="34" applyNumberFormat="1" applyFont="1" applyBorder="1" applyAlignment="1">
      <alignment horizontal="center"/>
    </xf>
    <xf fontId="36" fillId="0" borderId="42" numFmtId="174" xfId="34" applyNumberFormat="1" applyFont="1" applyBorder="1" applyAlignment="1">
      <alignment horizontal="center"/>
    </xf>
    <xf fontId="36" fillId="0" borderId="32" numFmtId="0" xfId="34" applyFont="1" applyBorder="1" applyAlignment="1">
      <alignment horizontal="left" wrapText="1"/>
    </xf>
    <xf fontId="35" fillId="0" borderId="37" numFmtId="0" xfId="35" applyFont="1" applyBorder="1" applyAlignment="1">
      <alignment horizontal="center" vertical="center"/>
    </xf>
    <xf fontId="35" fillId="0" borderId="18" numFmtId="0" xfId="35" applyFont="1" applyBorder="1" applyAlignment="1">
      <alignment horizontal="center" vertical="center"/>
    </xf>
    <xf fontId="35" fillId="0" borderId="18" numFmtId="10" xfId="40" applyNumberFormat="1" applyFont="1" applyBorder="1" applyAlignment="1">
      <alignment horizontal="center" vertical="center"/>
    </xf>
    <xf fontId="35" fillId="0" borderId="18" numFmtId="174" xfId="35" applyNumberFormat="1" applyFont="1" applyBorder="1" applyAlignment="1">
      <alignment horizontal="center" vertical="center"/>
    </xf>
    <xf fontId="35" fillId="0" borderId="42" numFmtId="174" xfId="35" applyNumberFormat="1" applyFont="1" applyBorder="1" applyAlignment="1">
      <alignment horizontal="center" vertical="center"/>
    </xf>
    <xf fontId="33" fillId="0" borderId="45" numFmtId="174" xfId="35" applyNumberFormat="1" applyFont="1" applyBorder="1" applyAlignment="1">
      <alignment horizontal="center" vertical="center"/>
    </xf>
    <xf fontId="33" fillId="0" borderId="29" numFmtId="0" xfId="16" applyFont="1" applyBorder="1" applyAlignment="1">
      <alignment horizontal="right" vertical="center"/>
    </xf>
    <xf fontId="30" fillId="0" borderId="29" numFmtId="0" xfId="16" applyFont="1" applyBorder="1" applyAlignment="1">
      <alignment vertical="center"/>
    </xf>
    <xf fontId="30" fillId="0" borderId="29" numFmtId="0" xfId="16" applyFont="1" applyBorder="1" applyAlignment="1">
      <alignment horizontal="center" vertical="center"/>
    </xf>
    <xf fontId="30" fillId="0" borderId="29" numFmtId="10" xfId="16" applyNumberFormat="1" applyFont="1" applyBorder="1" applyAlignment="1">
      <alignment horizontal="center" vertical="center"/>
    </xf>
    <xf fontId="30" fillId="0" borderId="29" numFmtId="174" xfId="16" applyNumberFormat="1" applyFont="1" applyBorder="1" applyAlignment="1">
      <alignment horizontal="center" vertical="center"/>
    </xf>
    <xf fontId="33" fillId="0" borderId="29" numFmtId="172" xfId="16" applyNumberFormat="1" applyFont="1" applyBorder="1" applyAlignment="1">
      <alignment horizontal="center" vertical="center"/>
    </xf>
    <xf fontId="27" fillId="0" borderId="43" numFmtId="0" xfId="35" applyFont="1" applyBorder="1" applyAlignment="1">
      <alignment vertical="center"/>
    </xf>
    <xf fontId="27" fillId="0" borderId="44" numFmtId="0" xfId="35" applyFont="1" applyBorder="1" applyAlignment="1">
      <alignment vertical="center"/>
    </xf>
    <xf fontId="27" fillId="0" borderId="44" numFmtId="174" xfId="35" applyNumberFormat="1" applyFont="1" applyBorder="1" applyAlignment="1">
      <alignment vertical="center"/>
    </xf>
    <xf fontId="27" fillId="0" borderId="45" numFmtId="172" xfId="35" applyNumberFormat="1" applyFont="1" applyBorder="1" applyAlignment="1">
      <alignment horizontal="center" vertical="center"/>
    </xf>
    <xf fontId="10" fillId="0" borderId="26" numFmtId="0" xfId="35" applyFont="1" applyBorder="1" applyAlignment="1">
      <alignment vertical="center"/>
    </xf>
    <xf fontId="10" fillId="0" borderId="24" numFmtId="0" xfId="35" applyFont="1" applyBorder="1" applyAlignment="1">
      <alignment vertical="center"/>
    </xf>
    <xf fontId="10" fillId="0" borderId="24" numFmtId="174" xfId="35" applyNumberFormat="1" applyFont="1" applyBorder="1" applyAlignment="1">
      <alignment vertical="center"/>
    </xf>
    <xf fontId="10" fillId="0" borderId="53" numFmtId="172" xfId="35" applyNumberFormat="1" applyFont="1" applyBorder="1" applyAlignment="1">
      <alignment horizontal="center" vertical="center"/>
    </xf>
    <xf fontId="33" fillId="0" borderId="6" numFmtId="172" xfId="35" applyNumberFormat="1" applyFont="1" applyBorder="1" applyAlignment="1">
      <alignment horizontal="center" vertical="center"/>
    </xf>
    <xf fontId="30" fillId="0" borderId="1" numFmtId="0" xfId="35" applyFont="1" applyBorder="1" applyAlignment="1">
      <alignment vertical="center"/>
    </xf>
    <xf fontId="30" fillId="0" borderId="2" numFmtId="0" xfId="35" applyFont="1" applyBorder="1" applyAlignment="1">
      <alignment vertical="center"/>
    </xf>
    <xf fontId="30" fillId="0" borderId="2" numFmtId="174" xfId="35" applyNumberFormat="1" applyFont="1" applyBorder="1" applyAlignment="1">
      <alignment vertical="center"/>
    </xf>
    <xf fontId="7" fillId="0" borderId="6" numFmtId="172" xfId="35" applyNumberFormat="1" applyFont="1" applyBorder="1" applyAlignment="1">
      <alignment horizontal="center" vertical="center"/>
    </xf>
    <xf fontId="27" fillId="0" borderId="1" numFmtId="0" xfId="35" applyFont="1" applyBorder="1" applyAlignment="1">
      <alignment vertical="center"/>
    </xf>
    <xf fontId="32" fillId="0" borderId="0" numFmtId="10" xfId="40" applyNumberFormat="1" applyFont="1" applyAlignment="1">
      <alignment vertical="center"/>
    </xf>
    <xf fontId="2" fillId="0" borderId="0" numFmtId="174" xfId="35" applyNumberFormat="1" applyFont="1" applyAlignment="1">
      <alignment vertical="center"/>
    </xf>
    <xf fontId="2" fillId="0" borderId="0" numFmtId="4" xfId="35" applyNumberFormat="1" applyFont="1" applyAlignment="1">
      <alignment vertical="center"/>
    </xf>
    <xf fontId="2" fillId="0" borderId="0" numFmtId="0" xfId="35" applyFont="1" applyAlignment="1">
      <alignment horizontal="center" vertical="center"/>
    </xf>
    <xf fontId="2" fillId="0" borderId="0" numFmtId="172" xfId="40" applyNumberFormat="1" applyFont="1" applyAlignment="1">
      <alignment vertical="center"/>
    </xf>
    <xf fontId="2" fillId="0" borderId="0" numFmtId="10" xfId="40" applyNumberFormat="1" applyFont="1" applyAlignment="1">
      <alignment vertical="center"/>
    </xf>
    <xf fontId="27" fillId="0" borderId="0" numFmtId="174" xfId="35" applyNumberFormat="1" applyFont="1" applyAlignment="1">
      <alignment vertical="center"/>
    </xf>
    <xf fontId="27" fillId="0" borderId="0" numFmtId="172" xfId="40" applyNumberFormat="1" applyFont="1" applyAlignment="1">
      <alignment horizontal="center" vertical="center"/>
    </xf>
    <xf fontId="7" fillId="0" borderId="0" numFmtId="172" xfId="40" applyNumberFormat="1" applyFont="1" applyAlignment="1">
      <alignment horizontal="center" vertical="center"/>
    </xf>
    <xf fontId="2" fillId="0" borderId="0" numFmtId="175" xfId="3" applyNumberFormat="1" applyFont="1" applyAlignment="1">
      <alignment vertical="center"/>
    </xf>
    <xf fontId="7" fillId="0" borderId="0" numFmtId="172" xfId="35" applyNumberFormat="1" applyFont="1" applyAlignment="1">
      <alignment horizontal="center" vertical="center"/>
    </xf>
    <xf fontId="32" fillId="0" borderId="0" numFmtId="0" xfId="9" applyFont="1" applyAlignment="1">
      <alignment vertical="center"/>
    </xf>
    <xf fontId="2" fillId="0" borderId="0" numFmtId="0" xfId="9" applyFont="1" applyAlignment="1">
      <alignment vertical="center"/>
    </xf>
    <xf fontId="27" fillId="0" borderId="0" numFmtId="0" xfId="36" applyFont="1" applyAlignment="1">
      <alignment horizontal="centerContinuous" vertical="center"/>
    </xf>
    <xf fontId="40" fillId="0" borderId="0" numFmtId="0" xfId="9" applyFont="1" applyAlignment="1">
      <alignment horizontal="centerContinuous" vertical="center"/>
    </xf>
    <xf fontId="17" fillId="0" borderId="0" numFmtId="0" xfId="36" applyFont="1" applyAlignment="1">
      <alignment horizontal="centerContinuous" vertical="center"/>
    </xf>
    <xf fontId="10" fillId="0" borderId="0" numFmtId="0" xfId="36" applyFont="1" applyAlignment="1">
      <alignment horizontal="centerContinuous" vertical="center"/>
    </xf>
    <xf fontId="2" fillId="0" borderId="0" numFmtId="0" xfId="9" applyFont="1" applyAlignment="1">
      <alignment horizontal="centerContinuous" vertical="center"/>
    </xf>
    <xf fontId="10" fillId="0" borderId="0" numFmtId="0" xfId="36" applyFont="1" applyAlignment="1">
      <alignment horizontal="left" vertical="center"/>
    </xf>
    <xf fontId="10" fillId="0" borderId="0" numFmtId="49" xfId="1" applyNumberFormat="1" applyFont="1" applyAlignment="1">
      <alignment horizontal="center" vertical="center" wrapText="1"/>
    </xf>
    <xf fontId="41" fillId="0" borderId="0" numFmtId="0" xfId="1" applyFont="1" applyAlignment="1">
      <alignment horizontal="left" vertical="center"/>
    </xf>
    <xf fontId="10" fillId="0" borderId="0" numFmtId="0" xfId="36" applyFont="1" applyAlignment="1">
      <alignment horizontal="centerContinuous" vertical="center" wrapText="1"/>
    </xf>
    <xf fontId="42" fillId="0" borderId="0" numFmtId="0" xfId="9" applyFont="1" applyAlignment="1">
      <alignment horizontal="left" vertical="center"/>
    </xf>
    <xf fontId="2" fillId="0" borderId="0" numFmtId="0" xfId="9" applyFont="1" applyAlignment="1">
      <alignment horizontal="left" vertical="center"/>
    </xf>
    <xf fontId="42" fillId="0" borderId="0" numFmtId="0" xfId="1" applyFont="1" applyAlignment="1" quotePrefix="1">
      <alignment horizontal="left" vertical="center"/>
    </xf>
    <xf fontId="43" fillId="0" borderId="0" numFmtId="0" xfId="9" applyFont="1" applyAlignment="1">
      <alignment horizontal="left" vertical="center"/>
    </xf>
    <xf fontId="7" fillId="0" borderId="0" numFmtId="0" xfId="9" applyFont="1" applyAlignment="1">
      <alignment horizontal="left" vertical="center"/>
    </xf>
    <xf fontId="7" fillId="0" borderId="0" numFmtId="14" xfId="1" applyNumberFormat="1" applyFont="1" applyAlignment="1">
      <alignment horizontal="right" vertical="center"/>
    </xf>
    <xf fontId="19" fillId="0" borderId="16" numFmtId="0" xfId="31" applyFont="1" applyBorder="1" applyAlignment="1">
      <alignment horizontal="center" vertical="center"/>
    </xf>
    <xf fontId="19" fillId="0" borderId="16" numFmtId="0" xfId="9" applyFont="1" applyBorder="1" applyAlignment="1">
      <alignment horizontal="left" vertical="center"/>
    </xf>
    <xf fontId="19" fillId="0" borderId="16" numFmtId="0" xfId="9" applyFont="1" applyBorder="1" applyAlignment="1">
      <alignment vertical="center"/>
    </xf>
    <xf fontId="7" fillId="0" borderId="0" numFmtId="169" xfId="1" applyNumberFormat="1" applyFont="1" applyAlignment="1">
      <alignment horizontal="right" vertical="center"/>
    </xf>
    <xf fontId="7" fillId="5" borderId="13" numFmtId="0" xfId="1" applyFont="1" applyFill="1" applyBorder="1" applyAlignment="1">
      <alignment horizontal="center" vertical="center"/>
    </xf>
    <xf fontId="7" fillId="5" borderId="7" numFmtId="0" xfId="1" applyFont="1" applyFill="1" applyBorder="1" applyAlignment="1">
      <alignment horizontal="center" vertical="center"/>
    </xf>
    <xf fontId="7" fillId="5" borderId="4" numFmtId="0" xfId="1" applyFont="1" applyFill="1" applyBorder="1" applyAlignment="1">
      <alignment horizontal="center" vertical="center"/>
    </xf>
    <xf fontId="7" fillId="5" borderId="5" numFmtId="0" xfId="1" applyFont="1" applyFill="1" applyBorder="1" applyAlignment="1">
      <alignment horizontal="center" vertical="center"/>
    </xf>
    <xf fontId="7" fillId="5" borderId="14" numFmtId="0" xfId="1" applyFont="1" applyFill="1" applyBorder="1" applyAlignment="1">
      <alignment horizontal="center" vertical="center"/>
    </xf>
    <xf fontId="7" fillId="5" borderId="15" numFmtId="0" xfId="1" applyFont="1" applyFill="1" applyBorder="1" applyAlignment="1">
      <alignment horizontal="center" vertical="center"/>
    </xf>
    <xf fontId="7" fillId="5" borderId="16" numFmtId="0" xfId="1" applyFont="1" applyFill="1" applyBorder="1" applyAlignment="1">
      <alignment horizontal="center" vertical="center"/>
    </xf>
    <xf fontId="7" fillId="5" borderId="17" numFmtId="0" xfId="1" applyFont="1" applyFill="1" applyBorder="1" applyAlignment="1">
      <alignment horizontal="center" vertical="center"/>
    </xf>
    <xf fontId="3" fillId="0" borderId="18" numFmtId="0" xfId="9" applyFont="1" applyBorder="1" applyAlignment="1">
      <alignment vertical="center"/>
    </xf>
    <xf fontId="3" fillId="0" borderId="19" numFmtId="0" xfId="9" applyFont="1" applyBorder="1" applyAlignment="1">
      <alignment vertical="center"/>
    </xf>
    <xf fontId="3" fillId="0" borderId="0" numFmtId="0" xfId="9" applyFont="1" applyAlignment="1">
      <alignment horizontal="centerContinuous" vertical="center"/>
    </xf>
    <xf fontId="3" fillId="0" borderId="20" numFmtId="0" xfId="9" applyFont="1" applyBorder="1" applyAlignment="1">
      <alignment horizontal="centerContinuous" vertical="center"/>
    </xf>
    <xf fontId="3" fillId="0" borderId="18" numFmtId="176" xfId="40" applyNumberFormat="1" applyFont="1" applyBorder="1" applyAlignment="1">
      <alignment horizontal="center" vertical="center"/>
    </xf>
    <xf fontId="19" fillId="0" borderId="18" numFmtId="2" xfId="9" applyNumberFormat="1" applyFont="1" applyBorder="1" applyAlignment="1">
      <alignment horizontal="center" vertical="center"/>
    </xf>
    <xf fontId="19" fillId="0" borderId="19" numFmtId="0" xfId="36" applyFont="1" applyBorder="1" applyAlignment="1">
      <alignment horizontal="left" vertical="center"/>
    </xf>
    <xf fontId="19" fillId="0" borderId="0" numFmtId="0" xfId="36" applyFont="1" applyAlignment="1">
      <alignment horizontal="left" vertical="center"/>
    </xf>
    <xf fontId="19" fillId="0" borderId="20" numFmtId="0" xfId="9" applyFont="1" applyBorder="1" applyAlignment="1">
      <alignment horizontal="left" vertical="center"/>
    </xf>
    <xf fontId="19" fillId="0" borderId="18" numFmtId="4" xfId="40" applyNumberFormat="1" applyFont="1" applyBorder="1" applyAlignment="1">
      <alignment horizontal="center" vertical="center"/>
    </xf>
    <xf fontId="27" fillId="0" borderId="0" numFmtId="4" xfId="36" applyNumberFormat="1" applyFont="1" applyAlignment="1">
      <alignment horizontal="center" vertical="center"/>
    </xf>
    <xf fontId="26" fillId="0" borderId="0" numFmtId="4" xfId="9" applyNumberFormat="1" applyFont="1" applyAlignment="1">
      <alignment horizontal="center" vertical="center"/>
    </xf>
    <xf fontId="32" fillId="0" borderId="0" numFmtId="4" xfId="9" applyNumberFormat="1" applyFont="1" applyAlignment="1">
      <alignment vertical="center"/>
    </xf>
    <xf fontId="32" fillId="0" borderId="0" numFmtId="177" xfId="9" applyNumberFormat="1" applyFont="1" applyAlignment="1">
      <alignment vertical="center"/>
    </xf>
    <xf fontId="44" fillId="0" borderId="19" numFmtId="0" xfId="9" applyFont="1" applyBorder="1" applyAlignment="1">
      <alignment vertical="center"/>
    </xf>
    <xf fontId="19" fillId="0" borderId="0" numFmtId="0" xfId="9" applyFont="1" applyAlignment="1">
      <alignment vertical="center"/>
    </xf>
    <xf fontId="19" fillId="0" borderId="20" numFmtId="0" xfId="9" applyFont="1" applyBorder="1" applyAlignment="1">
      <alignment vertical="center"/>
    </xf>
    <xf fontId="25" fillId="0" borderId="0" numFmtId="0" xfId="9" applyFont="1" applyAlignment="1">
      <alignment vertical="center"/>
    </xf>
    <xf fontId="27" fillId="0" borderId="6" numFmtId="2" xfId="9" applyNumberFormat="1" applyFont="1" applyBorder="1" applyAlignment="1">
      <alignment horizontal="center" vertical="center"/>
    </xf>
    <xf fontId="10" fillId="0" borderId="1" numFmtId="0" xfId="9" applyFont="1" applyBorder="1" applyAlignment="1">
      <alignment vertical="center"/>
    </xf>
    <xf fontId="27" fillId="0" borderId="2" numFmtId="0" xfId="9" applyFont="1" applyBorder="1" applyAlignment="1">
      <alignment vertical="center"/>
    </xf>
    <xf fontId="27" fillId="0" borderId="3" numFmtId="0" xfId="9" applyFont="1" applyBorder="1" applyAlignment="1">
      <alignment vertical="center"/>
    </xf>
    <xf fontId="27" fillId="0" borderId="6" numFmtId="4" xfId="1" applyNumberFormat="1" applyFont="1" applyBorder="1" applyAlignment="1" quotePrefix="1">
      <alignment horizontal="center" vertical="center"/>
    </xf>
    <xf fontId="25" fillId="0" borderId="0" numFmtId="177" xfId="9" applyNumberFormat="1" applyFont="1" applyAlignment="1">
      <alignment vertical="center"/>
    </xf>
    <xf fontId="45" fillId="0" borderId="0" numFmtId="4" xfId="9" applyNumberFormat="1" applyFont="1" applyAlignment="1">
      <alignment vertical="center"/>
    </xf>
    <xf fontId="19" fillId="0" borderId="18" numFmtId="0" xfId="9" applyFont="1" applyBorder="1" applyAlignment="1">
      <alignment horizontal="center" vertical="center"/>
    </xf>
    <xf fontId="19" fillId="0" borderId="4" numFmtId="0" xfId="9" applyFont="1" applyBorder="1" applyAlignment="1">
      <alignment horizontal="left" vertical="center"/>
    </xf>
    <xf fontId="19" fillId="0" borderId="20" numFmtId="0" xfId="9" applyFont="1" applyBorder="1" applyAlignment="1">
      <alignment horizontal="right" vertical="center"/>
    </xf>
    <xf fontId="19" fillId="0" borderId="0" numFmtId="0" xfId="9" applyFont="1" applyAlignment="1">
      <alignment horizontal="left" vertical="center"/>
    </xf>
    <xf fontId="27" fillId="0" borderId="6" numFmtId="4" xfId="36" applyNumberFormat="1" applyFont="1" applyBorder="1" applyAlignment="1">
      <alignment horizontal="center" vertical="center"/>
    </xf>
    <xf fontId="27" fillId="0" borderId="2" numFmtId="2" xfId="9" applyNumberFormat="1" applyFont="1" applyBorder="1" applyAlignment="1">
      <alignment horizontal="center" vertical="center"/>
    </xf>
    <xf fontId="10" fillId="0" borderId="2" numFmtId="0" xfId="9" applyFont="1" applyBorder="1" applyAlignment="1">
      <alignment vertical="center"/>
    </xf>
    <xf fontId="27" fillId="0" borderId="2" numFmtId="4" xfId="36" applyNumberFormat="1" applyFont="1" applyBorder="1" applyAlignment="1">
      <alignment horizontal="center" vertical="center"/>
    </xf>
    <xf fontId="27" fillId="0" borderId="17" numFmtId="4" xfId="36" applyNumberFormat="1" applyFont="1" applyBorder="1" applyAlignment="1">
      <alignment horizontal="center" vertical="center"/>
    </xf>
    <xf fontId="27" fillId="0" borderId="14" numFmtId="4" xfId="36" applyNumberFormat="1" applyFont="1" applyBorder="1" applyAlignment="1">
      <alignment horizontal="center" vertical="center"/>
    </xf>
    <xf fontId="19" fillId="0" borderId="14" numFmtId="2" xfId="9" applyNumberFormat="1" applyFont="1" applyBorder="1" applyAlignment="1">
      <alignment horizontal="center" vertical="center"/>
    </xf>
    <xf fontId="10" fillId="0" borderId="15" numFmtId="0" xfId="9" applyFont="1" applyBorder="1" applyAlignment="1">
      <alignment vertical="center"/>
    </xf>
    <xf fontId="27" fillId="0" borderId="16" numFmtId="0" xfId="9" applyFont="1" applyBorder="1" applyAlignment="1">
      <alignment vertical="center"/>
    </xf>
    <xf fontId="27" fillId="0" borderId="17" numFmtId="0" xfId="9" applyFont="1" applyBorder="1" applyAlignment="1">
      <alignment vertical="center"/>
    </xf>
    <xf fontId="27" fillId="0" borderId="14" numFmtId="10" xfId="40" applyNumberFormat="1" applyFont="1" applyBorder="1" applyAlignment="1" quotePrefix="1">
      <alignment horizontal="center" vertical="center"/>
    </xf>
    <xf fontId="2" fillId="0" borderId="0" numFmtId="4" xfId="9" applyNumberFormat="1" applyFont="1" applyAlignment="1">
      <alignment vertical="center"/>
    </xf>
    <xf fontId="19" fillId="0" borderId="0" numFmtId="0" xfId="0" applyFont="1" applyAlignment="1">
      <alignment horizontal="center"/>
    </xf>
    <xf fontId="19" fillId="0" borderId="0" numFmtId="0" xfId="0" applyFont="1" applyAlignment="1">
      <alignment horizontal="left"/>
    </xf>
    <xf fontId="19" fillId="0" borderId="0" numFmtId="4" xfId="0" applyNumberFormat="1" applyFont="1" applyAlignment="1">
      <alignment horizontal="center"/>
    </xf>
    <xf fontId="2" fillId="0" borderId="0" numFmtId="4" xfId="0" applyNumberFormat="1" applyFont="1" applyAlignment="1">
      <alignment horizontal="center"/>
    </xf>
    <xf fontId="2" fillId="0" borderId="0" numFmtId="0" xfId="0" applyFont="1" applyAlignment="1">
      <alignment horizontal="center"/>
    </xf>
    <xf fontId="46" fillId="0" borderId="0" numFmtId="0" xfId="38" applyFont="1" applyAlignment="1">
      <alignment horizontal="center" vertical="center"/>
    </xf>
    <xf fontId="46" fillId="0" borderId="0" numFmtId="0" xfId="38" applyFont="1" applyAlignment="1">
      <alignment horizontal="left" vertical="center"/>
    </xf>
    <xf fontId="19" fillId="0" borderId="0" numFmtId="0" xfId="0" applyFont="1" applyAlignment="1">
      <alignment horizontal="center" vertical="center"/>
    </xf>
    <xf fontId="10" fillId="0" borderId="0" numFmtId="0" xfId="1" applyFont="1" applyAlignment="1">
      <alignment horizontal="center" vertical="center"/>
    </xf>
    <xf fontId="10" fillId="0" borderId="0" numFmtId="0" xfId="1" applyFont="1" applyAlignment="1">
      <alignment horizontal="center" vertical="center" wrapText="1"/>
    </xf>
    <xf fontId="10" fillId="0" borderId="0" numFmtId="0" xfId="1" applyFont="1" applyAlignment="1">
      <alignment horizontal="left" vertical="center" wrapText="1"/>
    </xf>
    <xf fontId="10" fillId="0" borderId="0" numFmtId="0" xfId="1" applyFont="1" applyAlignment="1" quotePrefix="1">
      <alignment horizontal="center" vertical="center"/>
    </xf>
    <xf fontId="10" fillId="0" borderId="0" numFmtId="0" xfId="1" applyFont="1" applyAlignment="1">
      <alignment horizontal="left" vertical="center"/>
    </xf>
    <xf fontId="10" fillId="0" borderId="0" numFmtId="49" xfId="1" applyNumberFormat="1" applyFont="1" applyAlignment="1">
      <alignment horizontal="center" vertical="center"/>
    </xf>
    <xf fontId="10" fillId="0" borderId="0" numFmtId="0" xfId="31" applyFont="1" applyAlignment="1" quotePrefix="1">
      <alignment horizontal="center" vertical="center"/>
    </xf>
    <xf fontId="10" fillId="0" borderId="0" numFmtId="178" xfId="1" applyNumberFormat="1" applyFont="1" applyAlignment="1">
      <alignment horizontal="center" vertical="center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left"/>
    </xf>
    <xf fontId="3" fillId="0" borderId="0" numFmtId="4" xfId="0" applyNumberFormat="1" applyFont="1" applyAlignment="1">
      <alignment horizontal="center"/>
    </xf>
    <xf fontId="27" fillId="5" borderId="6" numFmtId="4" xfId="31" applyNumberFormat="1" applyFont="1" applyFill="1" applyBorder="1" applyAlignment="1">
      <alignment horizontal="center" vertical="center"/>
    </xf>
    <xf fontId="27" fillId="5" borderId="6" numFmtId="4" xfId="31" applyNumberFormat="1" applyFont="1" applyFill="1" applyBorder="1" applyAlignment="1">
      <alignment horizontal="left" vertical="center"/>
    </xf>
    <xf fontId="27" fillId="11" borderId="6" numFmtId="4" xfId="38" applyNumberFormat="1" applyFont="1" applyFill="1" applyBorder="1" applyAlignment="1">
      <alignment horizontal="center" vertical="center"/>
    </xf>
    <xf fontId="27" fillId="11" borderId="6" numFmtId="178" xfId="36" applyNumberFormat="1" applyFont="1" applyFill="1" applyBorder="1" applyAlignment="1">
      <alignment horizontal="center" vertical="center" wrapText="1"/>
    </xf>
    <xf fontId="27" fillId="5" borderId="6" numFmtId="178" xfId="36" applyNumberFormat="1" applyFont="1" applyFill="1" applyBorder="1" applyAlignment="1">
      <alignment horizontal="center" vertical="center" wrapText="1"/>
    </xf>
    <xf fontId="27" fillId="5" borderId="1" numFmtId="178" xfId="1" applyNumberFormat="1" applyFont="1" applyFill="1" applyBorder="1" applyAlignment="1">
      <alignment horizontal="center" vertical="center"/>
    </xf>
    <xf fontId="27" fillId="5" borderId="3" numFmtId="178" xfId="1" applyNumberFormat="1" applyFont="1" applyFill="1" applyBorder="1" applyAlignment="1">
      <alignment horizontal="center" vertical="center"/>
    </xf>
    <xf fontId="27" fillId="11" borderId="1" numFmtId="178" xfId="1" applyNumberFormat="1" applyFont="1" applyFill="1" applyBorder="1" applyAlignment="1">
      <alignment horizontal="center" vertical="center"/>
    </xf>
    <xf fontId="27" fillId="11" borderId="3" numFmtId="178" xfId="1" applyNumberFormat="1" applyFont="1" applyFill="1" applyBorder="1" applyAlignment="1">
      <alignment horizontal="center" vertical="center"/>
    </xf>
    <xf fontId="27" fillId="12" borderId="6" numFmtId="178" xfId="36" applyNumberFormat="1" applyFont="1" applyFill="1" applyBorder="1" applyAlignment="1">
      <alignment horizontal="center" vertical="center" wrapText="1"/>
    </xf>
    <xf fontId="27" fillId="12" borderId="1" numFmtId="178" xfId="1" applyNumberFormat="1" applyFont="1" applyFill="1" applyBorder="1" applyAlignment="1">
      <alignment horizontal="center" vertical="center"/>
    </xf>
    <xf fontId="27" fillId="12" borderId="3" numFmtId="178" xfId="1" applyNumberFormat="1" applyFont="1" applyFill="1" applyBorder="1" applyAlignment="1">
      <alignment horizontal="center" vertical="center"/>
    </xf>
    <xf fontId="27" fillId="11" borderId="1" numFmtId="178" xfId="1" applyNumberFormat="1" applyFont="1" applyFill="1" applyBorder="1" applyAlignment="1">
      <alignment horizontal="center" vertical="center" wrapText="1"/>
    </xf>
    <xf fontId="27" fillId="11" borderId="3" numFmtId="178" xfId="1" applyNumberFormat="1" applyFont="1" applyFill="1" applyBorder="1" applyAlignment="1">
      <alignment horizontal="center" vertical="center" wrapText="1"/>
    </xf>
    <xf fontId="27" fillId="9" borderId="6" numFmtId="178" xfId="36" applyNumberFormat="1" applyFont="1" applyFill="1" applyBorder="1" applyAlignment="1">
      <alignment horizontal="center" vertical="center" wrapText="1"/>
    </xf>
    <xf fontId="27" fillId="9" borderId="1" numFmtId="178" xfId="1" applyNumberFormat="1" applyFont="1" applyFill="1" applyBorder="1" applyAlignment="1">
      <alignment horizontal="center" vertical="center"/>
    </xf>
    <xf fontId="27" fillId="9" borderId="3" numFmtId="178" xfId="1" applyNumberFormat="1" applyFont="1" applyFill="1" applyBorder="1" applyAlignment="1">
      <alignment horizontal="center" vertical="center"/>
    </xf>
    <xf fontId="27" fillId="6" borderId="6" numFmtId="178" xfId="36" applyNumberFormat="1" applyFont="1" applyFill="1" applyBorder="1" applyAlignment="1">
      <alignment horizontal="center" vertical="center" wrapText="1"/>
    </xf>
    <xf fontId="27" fillId="6" borderId="1" numFmtId="178" xfId="1" applyNumberFormat="1" applyFont="1" applyFill="1" applyBorder="1" applyAlignment="1">
      <alignment horizontal="center" vertical="center"/>
    </xf>
    <xf fontId="27" fillId="6" borderId="3" numFmtId="178" xfId="1" applyNumberFormat="1" applyFont="1" applyFill="1" applyBorder="1" applyAlignment="1">
      <alignment horizontal="center" vertical="center"/>
    </xf>
    <xf fontId="27" fillId="5" borderId="6" numFmtId="178" xfId="36" applyNumberFormat="1" applyFont="1" applyFill="1" applyBorder="1" applyAlignment="1">
      <alignment horizontal="center" vertical="center"/>
    </xf>
    <xf fontId="27" fillId="5" borderId="6" numFmtId="178" xfId="31" applyNumberFormat="1" applyFont="1" applyFill="1" applyBorder="1" applyAlignment="1">
      <alignment horizontal="center" vertical="center"/>
    </xf>
    <xf fontId="27" fillId="11" borderId="6" numFmtId="178" xfId="36" applyNumberFormat="1" applyFont="1" applyFill="1" applyBorder="1" applyAlignment="1">
      <alignment horizontal="center" vertical="center"/>
    </xf>
    <xf fontId="27" fillId="11" borderId="6" numFmtId="178" xfId="31" applyNumberFormat="1" applyFont="1" applyFill="1" applyBorder="1" applyAlignment="1">
      <alignment horizontal="center" vertical="center"/>
    </xf>
    <xf fontId="27" fillId="12" borderId="6" numFmtId="178" xfId="36" applyNumberFormat="1" applyFont="1" applyFill="1" applyBorder="1" applyAlignment="1">
      <alignment horizontal="center" vertical="center"/>
    </xf>
    <xf fontId="27" fillId="12" borderId="6" numFmtId="178" xfId="31" applyNumberFormat="1" applyFont="1" applyFill="1" applyBorder="1" applyAlignment="1">
      <alignment horizontal="center" vertical="center"/>
    </xf>
    <xf fontId="27" fillId="12" borderId="13" numFmtId="178" xfId="31" applyNumberFormat="1" applyFont="1" applyFill="1" applyBorder="1" applyAlignment="1">
      <alignment horizontal="center" vertical="center"/>
    </xf>
    <xf fontId="27" fillId="11" borderId="13" numFmtId="178" xfId="31" applyNumberFormat="1" applyFont="1" applyFill="1" applyBorder="1" applyAlignment="1">
      <alignment horizontal="center" vertical="center"/>
    </xf>
    <xf fontId="27" fillId="9" borderId="6" numFmtId="178" xfId="36" applyNumberFormat="1" applyFont="1" applyFill="1" applyBorder="1" applyAlignment="1">
      <alignment horizontal="center" vertical="center"/>
    </xf>
    <xf fontId="27" fillId="9" borderId="6" numFmtId="178" xfId="31" applyNumberFormat="1" applyFont="1" applyFill="1" applyBorder="1" applyAlignment="1">
      <alignment horizontal="center" vertical="center"/>
    </xf>
    <xf fontId="27" fillId="9" borderId="13" numFmtId="178" xfId="31" applyNumberFormat="1" applyFont="1" applyFill="1" applyBorder="1" applyAlignment="1">
      <alignment horizontal="center" vertical="center"/>
    </xf>
    <xf fontId="27" fillId="6" borderId="6" numFmtId="178" xfId="36" applyNumberFormat="1" applyFont="1" applyFill="1" applyBorder="1" applyAlignment="1">
      <alignment horizontal="center" vertical="center"/>
    </xf>
    <xf fontId="27" fillId="6" borderId="6" numFmtId="178" xfId="31" applyNumberFormat="1" applyFont="1" applyFill="1" applyBorder="1" applyAlignment="1">
      <alignment horizontal="center" vertical="center"/>
    </xf>
    <xf fontId="27" fillId="6" borderId="13" numFmtId="178" xfId="31" applyNumberFormat="1" applyFont="1" applyFill="1" applyBorder="1" applyAlignment="1">
      <alignment horizontal="center" vertical="center"/>
    </xf>
    <xf fontId="27" fillId="12" borderId="18" numFmtId="178" xfId="31" applyNumberFormat="1" applyFont="1" applyFill="1" applyBorder="1" applyAlignment="1">
      <alignment horizontal="center" vertical="center"/>
    </xf>
    <xf fontId="27" fillId="11" borderId="18" numFmtId="178" xfId="31" applyNumberFormat="1" applyFont="1" applyFill="1" applyBorder="1" applyAlignment="1">
      <alignment horizontal="center" vertical="center"/>
    </xf>
    <xf fontId="27" fillId="9" borderId="18" numFmtId="178" xfId="31" applyNumberFormat="1" applyFont="1" applyFill="1" applyBorder="1" applyAlignment="1">
      <alignment horizontal="center" vertical="center"/>
    </xf>
    <xf fontId="27" fillId="6" borderId="18" numFmtId="178" xfId="31" applyNumberFormat="1" applyFont="1" applyFill="1" applyBorder="1" applyAlignment="1">
      <alignment horizontal="center" vertical="center"/>
    </xf>
    <xf fontId="27" fillId="12" borderId="14" numFmtId="178" xfId="31" applyNumberFormat="1" applyFont="1" applyFill="1" applyBorder="1" applyAlignment="1">
      <alignment horizontal="center" vertical="center"/>
    </xf>
    <xf fontId="27" fillId="11" borderId="14" numFmtId="178" xfId="31" applyNumberFormat="1" applyFont="1" applyFill="1" applyBorder="1" applyAlignment="1">
      <alignment horizontal="center" vertical="center"/>
    </xf>
    <xf fontId="27" fillId="9" borderId="14" numFmtId="178" xfId="31" applyNumberFormat="1" applyFont="1" applyFill="1" applyBorder="1" applyAlignment="1">
      <alignment horizontal="center" vertical="center"/>
    </xf>
    <xf fontId="27" fillId="6" borderId="14" numFmtId="178" xfId="31" applyNumberFormat="1" applyFont="1" applyFill="1" applyBorder="1" applyAlignment="1">
      <alignment horizontal="center" vertical="center"/>
    </xf>
    <xf fontId="47" fillId="0" borderId="13" numFmtId="0" xfId="18" applyFont="1" applyBorder="1" applyAlignment="1">
      <alignment horizontal="center" vertical="center"/>
    </xf>
    <xf fontId="47" fillId="0" borderId="7" numFmtId="0" xfId="18" applyFont="1" applyBorder="1" applyAlignment="1">
      <alignment horizontal="center" vertical="center"/>
    </xf>
    <xf fontId="47" fillId="0" borderId="57" numFmtId="0" xfId="18" applyFont="1" applyBorder="1" applyAlignment="1">
      <alignment horizontal="left" vertical="center"/>
    </xf>
    <xf fontId="48" fillId="0" borderId="58" numFmtId="0" xfId="1" applyFont="1" applyBorder="1" applyAlignment="1">
      <alignment horizontal="center" vertical="center" wrapText="1"/>
    </xf>
    <xf fontId="48" fillId="0" borderId="59" numFmtId="0" xfId="1" applyFont="1" applyBorder="1" applyAlignment="1">
      <alignment horizontal="center" vertical="center" wrapText="1"/>
    </xf>
    <xf fontId="49" fillId="0" borderId="60" numFmtId="0" xfId="18" applyFont="1" applyBorder="1" applyAlignment="1">
      <alignment horizontal="center" vertical="center"/>
    </xf>
    <xf fontId="19" fillId="0" borderId="60" numFmtId="178" xfId="1" applyNumberFormat="1" applyFont="1" applyBorder="1" applyAlignment="1">
      <alignment horizontal="center" vertical="center"/>
    </xf>
    <xf fontId="19" fillId="0" borderId="0" numFmtId="178" xfId="1" applyNumberFormat="1" applyFont="1" applyAlignment="1">
      <alignment horizontal="center" vertical="center"/>
    </xf>
    <xf fontId="19" fillId="13" borderId="0" numFmtId="0" xfId="0" applyFont="1" applyFill="1" applyAlignment="1">
      <alignment horizontal="center"/>
    </xf>
    <xf fontId="27" fillId="13" borderId="61" numFmtId="2" xfId="18" applyNumberFormat="1" applyFont="1" applyFill="1" applyBorder="1" applyAlignment="1">
      <alignment horizontal="center" vertical="center"/>
    </xf>
    <xf fontId="19" fillId="13" borderId="19" numFmtId="0" xfId="18" applyFont="1" applyFill="1" applyBorder="1" applyAlignment="1">
      <alignment horizontal="center" vertical="center"/>
    </xf>
    <xf fontId="44" fillId="13" borderId="8" numFmtId="0" xfId="18" applyFont="1" applyFill="1" applyBorder="1" applyAlignment="1">
      <alignment horizontal="left" vertical="center"/>
    </xf>
    <xf fontId="44" fillId="13" borderId="62" numFmtId="4" xfId="1" applyNumberFormat="1" applyFont="1" applyFill="1" applyBorder="1" applyAlignment="1">
      <alignment horizontal="center" vertical="center"/>
    </xf>
    <xf fontId="44" fillId="13" borderId="63" numFmtId="4" xfId="1" applyNumberFormat="1" applyFont="1" applyFill="1" applyBorder="1" applyAlignment="1">
      <alignment horizontal="center" vertical="center"/>
    </xf>
    <xf fontId="19" fillId="13" borderId="61" numFmtId="0" xfId="18" applyFont="1" applyFill="1" applyBorder="1" applyAlignment="1">
      <alignment horizontal="center" vertical="center"/>
    </xf>
    <xf fontId="19" fillId="13" borderId="61" numFmtId="178" xfId="1" applyNumberFormat="1" applyFont="1" applyFill="1" applyBorder="1" applyAlignment="1">
      <alignment horizontal="center" vertical="center"/>
    </xf>
    <xf fontId="19" fillId="13" borderId="0" numFmtId="178" xfId="1" applyNumberFormat="1" applyFont="1" applyFill="1" applyAlignment="1">
      <alignment horizontal="center" vertical="center"/>
    </xf>
    <xf fontId="19" fillId="13" borderId="61" numFmtId="2" xfId="18" applyNumberFormat="1" applyFont="1" applyFill="1" applyBorder="1" applyAlignment="1">
      <alignment horizontal="center" vertical="center"/>
    </xf>
    <xf fontId="19" fillId="13" borderId="8" numFmtId="0" xfId="18" applyFont="1" applyFill="1" applyBorder="1" applyAlignment="1">
      <alignment horizontal="left" vertical="center"/>
    </xf>
    <xf fontId="19" fillId="13" borderId="62" numFmtId="0" xfId="1" applyFont="1" applyFill="1" applyBorder="1" applyAlignment="1">
      <alignment horizontal="center" vertical="center" wrapText="1"/>
    </xf>
    <xf fontId="19" fillId="13" borderId="63" numFmtId="0" xfId="1" applyFont="1" applyFill="1" applyBorder="1" applyAlignment="1">
      <alignment horizontal="center" vertical="center" wrapText="1"/>
    </xf>
    <xf fontId="19" fillId="13" borderId="61" numFmtId="10" xfId="40" applyNumberFormat="1" applyFont="1" applyFill="1" applyBorder="1" applyAlignment="1">
      <alignment horizontal="center" vertical="center"/>
    </xf>
    <xf fontId="19" fillId="13" borderId="6" numFmtId="0" xfId="0" applyFont="1" applyFill="1" applyBorder="1" applyAlignment="1">
      <alignment horizontal="center"/>
    </xf>
    <xf fontId="19" fillId="13" borderId="6" numFmtId="178" xfId="1" applyNumberFormat="1" applyFont="1" applyFill="1" applyBorder="1" applyAlignment="1">
      <alignment horizontal="center" vertical="center"/>
    </xf>
    <xf fontId="3" fillId="13" borderId="0" numFmtId="179" xfId="0" applyNumberFormat="1" applyFont="1" applyFill="1" applyAlignment="1">
      <alignment horizontal="center"/>
    </xf>
    <xf fontId="19" fillId="0" borderId="18" numFmtId="0" xfId="18" applyFont="1" applyBorder="1" applyAlignment="1">
      <alignment horizontal="center" vertical="center"/>
    </xf>
    <xf fontId="19" fillId="0" borderId="19" numFmtId="0" xfId="18" applyFont="1" applyBorder="1" applyAlignment="1">
      <alignment horizontal="center" vertical="center"/>
    </xf>
    <xf fontId="19" fillId="0" borderId="64" numFmtId="0" xfId="18" applyFont="1" applyBorder="1" applyAlignment="1">
      <alignment horizontal="left" vertical="center"/>
    </xf>
    <xf fontId="19" fillId="0" borderId="65" numFmtId="4" xfId="1" applyNumberFormat="1" applyFont="1" applyBorder="1" applyAlignment="1">
      <alignment horizontal="center" vertical="center"/>
    </xf>
    <xf fontId="43" fillId="0" borderId="66" numFmtId="0" xfId="18" applyFont="1" applyBorder="1" applyAlignment="1">
      <alignment horizontal="center" vertical="center"/>
    </xf>
    <xf fontId="19" fillId="0" borderId="13" numFmtId="0" xfId="18" applyFont="1" applyBorder="1" applyAlignment="1">
      <alignment horizontal="center" vertical="center"/>
    </xf>
    <xf fontId="19" fillId="0" borderId="13" numFmtId="178" xfId="1" applyNumberFormat="1" applyFont="1" applyBorder="1" applyAlignment="1">
      <alignment horizontal="center" vertical="center"/>
    </xf>
    <xf fontId="27" fillId="0" borderId="13" numFmtId="178" xfId="1" applyNumberFormat="1" applyFont="1" applyBorder="1" applyAlignment="1">
      <alignment horizontal="center" vertical="center"/>
    </xf>
    <xf fontId="19" fillId="0" borderId="61" numFmtId="178" xfId="1" applyNumberFormat="1" applyFont="1" applyBorder="1" applyAlignment="1">
      <alignment horizontal="center" vertical="center"/>
    </xf>
    <xf fontId="19" fillId="0" borderId="61" numFmtId="10" xfId="40" applyNumberFormat="1" applyFont="1" applyBorder="1" applyAlignment="1">
      <alignment horizontal="center" vertical="center"/>
    </xf>
    <xf fontId="19" fillId="0" borderId="6" numFmtId="0" xfId="0" applyFont="1" applyBorder="1" applyAlignment="1">
      <alignment horizontal="center"/>
    </xf>
    <xf fontId="19" fillId="0" borderId="6" numFmtId="178" xfId="1" applyNumberFormat="1" applyFont="1" applyBorder="1" applyAlignment="1">
      <alignment horizontal="center" vertical="center"/>
    </xf>
    <xf fontId="3" fillId="0" borderId="0" numFmtId="179" xfId="0" applyNumberFormat="1" applyFont="1" applyAlignment="1">
      <alignment horizontal="center"/>
    </xf>
    <xf fontId="27" fillId="0" borderId="18" numFmtId="2" xfId="18" applyNumberFormat="1" applyFont="1" applyBorder="1" applyAlignment="1">
      <alignment horizontal="center" vertical="center"/>
    </xf>
    <xf fontId="27" fillId="0" borderId="19" numFmtId="0" xfId="18" applyFont="1" applyBorder="1" applyAlignment="1">
      <alignment horizontal="center" vertical="center"/>
    </xf>
    <xf fontId="44" fillId="0" borderId="67" numFmtId="0" xfId="18" applyFont="1" applyBorder="1" applyAlignment="1">
      <alignment horizontal="left" vertical="center"/>
    </xf>
    <xf fontId="44" fillId="0" borderId="68" numFmtId="4" xfId="1" applyNumberFormat="1" applyFont="1" applyBorder="1" applyAlignment="1">
      <alignment horizontal="center" vertical="center"/>
    </xf>
    <xf fontId="44" fillId="0" borderId="69" numFmtId="4" xfId="1" applyNumberFormat="1" applyFont="1" applyBorder="1" applyAlignment="1">
      <alignment horizontal="center" vertical="center"/>
    </xf>
    <xf fontId="19" fillId="0" borderId="70" numFmtId="0" xfId="18" applyFont="1" applyBorder="1" applyAlignment="1">
      <alignment horizontal="center" vertical="center"/>
    </xf>
    <xf fontId="19" fillId="0" borderId="18" numFmtId="178" xfId="1" applyNumberFormat="1" applyFont="1" applyBorder="1" applyAlignment="1">
      <alignment horizontal="center" vertical="center"/>
    </xf>
    <xf fontId="19" fillId="0" borderId="70" numFmtId="178" xfId="1" applyNumberFormat="1" applyFont="1" applyBorder="1" applyAlignment="1">
      <alignment horizontal="center" vertical="center"/>
    </xf>
    <xf fontId="19" fillId="0" borderId="18" numFmtId="2" xfId="18" applyNumberFormat="1" applyFont="1" applyBorder="1" applyAlignment="1">
      <alignment horizontal="center" vertical="center"/>
    </xf>
    <xf fontId="19" fillId="0" borderId="8" numFmtId="0" xfId="18" applyFont="1" applyBorder="1" applyAlignment="1">
      <alignment horizontal="left" vertical="center"/>
    </xf>
    <xf fontId="19" fillId="0" borderId="62" numFmtId="0" xfId="1" applyFont="1" applyBorder="1" applyAlignment="1">
      <alignment horizontal="center" vertical="center" wrapText="1"/>
    </xf>
    <xf fontId="19" fillId="0" borderId="63" numFmtId="0" xfId="1" applyFont="1" applyBorder="1" applyAlignment="1">
      <alignment horizontal="center" vertical="center" wrapText="1"/>
    </xf>
    <xf fontId="19" fillId="0" borderId="61" numFmtId="0" xfId="18" applyFont="1" applyBorder="1" applyAlignment="1">
      <alignment horizontal="center" vertical="center"/>
    </xf>
    <xf fontId="19" fillId="0" borderId="71" numFmtId="178" xfId="1" applyNumberFormat="1" applyFont="1" applyBorder="1" applyAlignment="1">
      <alignment horizontal="center" vertical="center"/>
    </xf>
    <xf fontId="19" fillId="0" borderId="61" numFmtId="2" xfId="18" applyNumberFormat="1" applyFont="1" applyBorder="1" applyAlignment="1">
      <alignment horizontal="center" vertical="center"/>
    </xf>
    <xf fontId="50" fillId="0" borderId="0" numFmtId="0" xfId="0" applyFont="1" applyAlignment="1">
      <alignment horizontal="center"/>
    </xf>
    <xf fontId="50" fillId="0" borderId="61" numFmtId="2" xfId="18" applyNumberFormat="1" applyFont="1" applyBorder="1" applyAlignment="1">
      <alignment horizontal="center" vertical="center"/>
    </xf>
    <xf fontId="50" fillId="0" borderId="8" numFmtId="0" xfId="18" applyFont="1" applyBorder="1" applyAlignment="1">
      <alignment horizontal="left" vertical="center"/>
    </xf>
    <xf fontId="50" fillId="0" borderId="62" numFmtId="0" xfId="1" applyFont="1" applyBorder="1" applyAlignment="1">
      <alignment horizontal="center" vertical="center" wrapText="1"/>
    </xf>
    <xf fontId="50" fillId="0" borderId="63" numFmtId="0" xfId="1" applyFont="1" applyBorder="1" applyAlignment="1">
      <alignment horizontal="center" vertical="center" wrapText="1"/>
    </xf>
    <xf fontId="50" fillId="0" borderId="72" numFmtId="0" xfId="18" applyFont="1" applyBorder="1" applyAlignment="1">
      <alignment horizontal="center" vertical="center"/>
    </xf>
    <xf fontId="50" fillId="0" borderId="72" numFmtId="178" xfId="1" applyNumberFormat="1" applyFont="1" applyBorder="1" applyAlignment="1">
      <alignment horizontal="center" vertical="center"/>
    </xf>
    <xf fontId="50" fillId="0" borderId="61" numFmtId="178" xfId="1" applyNumberFormat="1" applyFont="1" applyBorder="1" applyAlignment="1">
      <alignment horizontal="center" vertical="center"/>
    </xf>
    <xf fontId="50" fillId="0" borderId="6" numFmtId="0" xfId="0" applyFont="1" applyBorder="1" applyAlignment="1">
      <alignment horizontal="center"/>
    </xf>
    <xf fontId="44" fillId="0" borderId="19" numFmtId="0" xfId="18" applyFont="1" applyBorder="1" applyAlignment="1">
      <alignment horizontal="left" vertical="center"/>
    </xf>
    <xf fontId="19" fillId="0" borderId="0" numFmtId="0" xfId="1" applyFont="1" applyAlignment="1">
      <alignment horizontal="center" vertical="center" wrapText="1"/>
    </xf>
    <xf fontId="19" fillId="0" borderId="20" numFmtId="0" xfId="1" applyFont="1" applyBorder="1" applyAlignment="1">
      <alignment horizontal="center" vertical="center" wrapText="1"/>
    </xf>
    <xf fontId="27" fillId="0" borderId="18" numFmtId="0" xfId="18" applyFont="1" applyBorder="1" applyAlignment="1">
      <alignment horizontal="center" vertical="center"/>
    </xf>
    <xf fontId="19" fillId="0" borderId="72" numFmtId="0" xfId="18" applyFont="1" applyBorder="1" applyAlignment="1">
      <alignment horizontal="center" vertical="center"/>
    </xf>
    <xf fontId="19" fillId="0" borderId="72" numFmtId="178" xfId="1" applyNumberFormat="1" applyFont="1" applyBorder="1" applyAlignment="1">
      <alignment horizontal="center" vertical="center"/>
    </xf>
    <xf fontId="44" fillId="0" borderId="65" numFmtId="4" xfId="1" applyNumberFormat="1" applyFont="1" applyBorder="1" applyAlignment="1">
      <alignment horizontal="center" vertical="center"/>
    </xf>
    <xf fontId="43" fillId="0" borderId="20" numFmtId="0" xfId="18" applyFont="1" applyBorder="1" applyAlignment="1">
      <alignment horizontal="center" vertical="center"/>
    </xf>
    <xf fontId="27" fillId="0" borderId="18" numFmtId="178" xfId="1" applyNumberFormat="1" applyFont="1" applyBorder="1" applyAlignment="1">
      <alignment horizontal="center" vertical="center"/>
    </xf>
    <xf fontId="44" fillId="10" borderId="67" numFmtId="0" xfId="18" applyFont="1" applyFill="1" applyBorder="1" applyAlignment="1">
      <alignment vertical="center"/>
    </xf>
    <xf fontId="50" fillId="13" borderId="0" numFmtId="0" xfId="0" applyFont="1" applyFill="1" applyAlignment="1">
      <alignment horizontal="center"/>
    </xf>
    <xf fontId="50" fillId="13" borderId="61" numFmtId="2" xfId="18" applyNumberFormat="1" applyFont="1" applyFill="1" applyBorder="1" applyAlignment="1">
      <alignment horizontal="center" vertical="center"/>
    </xf>
    <xf fontId="27" fillId="13" borderId="19" numFmtId="0" xfId="18" applyFont="1" applyFill="1" applyBorder="1" applyAlignment="1">
      <alignment horizontal="center" vertical="center"/>
    </xf>
    <xf fontId="50" fillId="13" borderId="8" numFmtId="0" xfId="18" applyFont="1" applyFill="1" applyBorder="1" applyAlignment="1">
      <alignment horizontal="left" vertical="center"/>
    </xf>
    <xf fontId="50" fillId="13" borderId="62" numFmtId="0" xfId="1" applyFont="1" applyFill="1" applyBorder="1" applyAlignment="1">
      <alignment horizontal="center" vertical="center" wrapText="1"/>
    </xf>
    <xf fontId="50" fillId="13" borderId="63" numFmtId="0" xfId="1" applyFont="1" applyFill="1" applyBorder="1" applyAlignment="1">
      <alignment horizontal="center" vertical="center" wrapText="1"/>
    </xf>
    <xf fontId="50" fillId="13" borderId="61" numFmtId="0" xfId="18" applyFont="1" applyFill="1" applyBorder="1" applyAlignment="1">
      <alignment horizontal="center" vertical="center"/>
    </xf>
    <xf fontId="50" fillId="13" borderId="61" numFmtId="178" xfId="1" applyNumberFormat="1" applyFont="1" applyFill="1" applyBorder="1" applyAlignment="1">
      <alignment horizontal="center" vertical="center"/>
    </xf>
    <xf fontId="50" fillId="13" borderId="6" numFmtId="0" xfId="0" applyFont="1" applyFill="1" applyBorder="1" applyAlignment="1">
      <alignment horizontal="center"/>
    </xf>
    <xf fontId="50" fillId="13" borderId="72" numFmtId="0" xfId="18" applyFont="1" applyFill="1" applyBorder="1" applyAlignment="1">
      <alignment horizontal="center" vertical="center"/>
    </xf>
    <xf fontId="50" fillId="13" borderId="72" numFmtId="178" xfId="1" applyNumberFormat="1" applyFont="1" applyFill="1" applyBorder="1" applyAlignment="1">
      <alignment horizontal="center" vertical="center"/>
    </xf>
    <xf fontId="27" fillId="0" borderId="6" numFmtId="178" xfId="1" applyNumberFormat="1" applyFont="1" applyBorder="1" applyAlignment="1">
      <alignment horizontal="center" vertical="center"/>
    </xf>
    <xf fontId="50" fillId="0" borderId="14" numFmtId="0" xfId="18" applyFont="1" applyBorder="1" applyAlignment="1">
      <alignment horizontal="center" vertical="center"/>
    </xf>
    <xf fontId="50" fillId="0" borderId="14" numFmtId="178" xfId="1" applyNumberFormat="1" applyFont="1" applyBorder="1" applyAlignment="1">
      <alignment horizontal="center" vertical="center"/>
    </xf>
    <xf fontId="50" fillId="0" borderId="71" numFmtId="178" xfId="1" applyNumberFormat="1" applyFont="1" applyBorder="1" applyAlignment="1">
      <alignment horizontal="center" vertical="center"/>
    </xf>
    <xf fontId="19" fillId="0" borderId="65" numFmtId="0" xfId="1" applyFont="1" applyBorder="1" applyAlignment="1">
      <alignment horizontal="center" vertical="center" wrapText="1"/>
    </xf>
    <xf fontId="51" fillId="13" borderId="61" numFmtId="178" xfId="1" applyNumberFormat="1" applyFont="1" applyFill="1" applyBorder="1" applyAlignment="1">
      <alignment horizontal="center" vertical="center"/>
    </xf>
    <xf fontId="10" fillId="13" borderId="61" numFmtId="178" xfId="1" applyNumberFormat="1" applyFont="1" applyFill="1" applyBorder="1" applyAlignment="1">
      <alignment horizontal="center" vertical="center"/>
    </xf>
    <xf fontId="51" fillId="13" borderId="6" numFmtId="0" xfId="0" applyFont="1" applyFill="1" applyBorder="1" applyAlignment="1">
      <alignment horizontal="center"/>
    </xf>
    <xf fontId="51" fillId="13" borderId="6" numFmtId="164" xfId="10" applyNumberFormat="1" applyFont="1" applyFill="1" applyBorder="1" applyAlignment="1">
      <alignment horizontal="center"/>
    </xf>
    <xf fontId="19" fillId="13" borderId="71" numFmtId="2" xfId="18" applyNumberFormat="1" applyFont="1" applyFill="1" applyBorder="1" applyAlignment="1">
      <alignment horizontal="center" vertical="center"/>
    </xf>
    <xf fontId="19" fillId="13" borderId="64" numFmtId="0" xfId="18" applyFont="1" applyFill="1" applyBorder="1" applyAlignment="1">
      <alignment horizontal="left" vertical="center"/>
    </xf>
    <xf fontId="19" fillId="13" borderId="65" numFmtId="0" xfId="1" applyFont="1" applyFill="1" applyBorder="1" applyAlignment="1">
      <alignment horizontal="center" vertical="center" wrapText="1"/>
    </xf>
    <xf fontId="19" fillId="13" borderId="66" numFmtId="0" xfId="1" applyFont="1" applyFill="1" applyBorder="1" applyAlignment="1">
      <alignment horizontal="center" vertical="center" wrapText="1"/>
    </xf>
    <xf fontId="19" fillId="13" borderId="71" numFmtId="0" xfId="18" applyFont="1" applyFill="1" applyBorder="1" applyAlignment="1">
      <alignment horizontal="center" vertical="center"/>
    </xf>
    <xf fontId="19" fillId="13" borderId="71" numFmtId="178" xfId="1" applyNumberFormat="1" applyFont="1" applyFill="1" applyBorder="1" applyAlignment="1">
      <alignment horizontal="center" vertical="center"/>
    </xf>
    <xf fontId="19" fillId="13" borderId="70" numFmtId="2" xfId="18" applyNumberFormat="1" applyFont="1" applyFill="1" applyBorder="1" applyAlignment="1">
      <alignment horizontal="center" vertical="center"/>
    </xf>
    <xf fontId="19" fillId="13" borderId="67" numFmtId="0" xfId="18" applyFont="1" applyFill="1" applyBorder="1" applyAlignment="1">
      <alignment horizontal="left" vertical="center"/>
    </xf>
    <xf fontId="19" fillId="13" borderId="68" numFmtId="0" xfId="1" applyFont="1" applyFill="1" applyBorder="1" applyAlignment="1">
      <alignment horizontal="center" vertical="center" wrapText="1"/>
    </xf>
    <xf fontId="19" fillId="13" borderId="69" numFmtId="0" xfId="1" applyFont="1" applyFill="1" applyBorder="1" applyAlignment="1">
      <alignment horizontal="center" vertical="center" wrapText="1"/>
    </xf>
    <xf fontId="19" fillId="13" borderId="14" numFmtId="0" xfId="18" applyFont="1" applyFill="1" applyBorder="1" applyAlignment="1">
      <alignment horizontal="center" vertical="center"/>
    </xf>
    <xf fontId="19" fillId="13" borderId="14" numFmtId="178" xfId="1" applyNumberFormat="1" applyFont="1" applyFill="1" applyBorder="1" applyAlignment="1">
      <alignment horizontal="center" vertical="center"/>
    </xf>
    <xf fontId="51" fillId="0" borderId="6" numFmtId="0" xfId="0" applyFont="1" applyBorder="1" applyAlignment="1">
      <alignment horizontal="center"/>
    </xf>
    <xf fontId="51" fillId="0" borderId="6" numFmtId="164" xfId="10" applyNumberFormat="1" applyFont="1" applyBorder="1" applyAlignment="1">
      <alignment horizontal="center"/>
    </xf>
    <xf fontId="19" fillId="13" borderId="72" numFmtId="0" xfId="18" applyFont="1" applyFill="1" applyBorder="1" applyAlignment="1">
      <alignment horizontal="center" vertical="center"/>
    </xf>
    <xf fontId="19" fillId="13" borderId="72" numFmtId="178" xfId="1" applyNumberFormat="1" applyFont="1" applyFill="1" applyBorder="1" applyAlignment="1">
      <alignment horizontal="center" vertical="center"/>
    </xf>
    <xf fontId="51" fillId="0" borderId="61" numFmtId="178" xfId="1" applyNumberFormat="1" applyFont="1" applyBorder="1" applyAlignment="1">
      <alignment horizontal="center" vertical="center"/>
    </xf>
    <xf fontId="10" fillId="0" borderId="61" numFmtId="178" xfId="1" applyNumberFormat="1" applyFont="1" applyBorder="1" applyAlignment="1">
      <alignment horizontal="center" vertical="center"/>
    </xf>
    <xf fontId="50" fillId="0" borderId="61" numFmtId="0" xfId="18" applyFont="1" applyBorder="1" applyAlignment="1">
      <alignment horizontal="center" vertical="center"/>
    </xf>
    <xf fontId="50" fillId="0" borderId="18" numFmtId="178" xfId="1" applyNumberFormat="1" applyFont="1" applyBorder="1" applyAlignment="1">
      <alignment horizontal="center" vertical="center"/>
    </xf>
    <xf fontId="50" fillId="0" borderId="70" numFmtId="178" xfId="1" applyNumberFormat="1" applyFont="1" applyBorder="1" applyAlignment="1">
      <alignment horizontal="center" vertical="center"/>
    </xf>
    <xf fontId="42" fillId="0" borderId="72" numFmtId="0" xfId="20" applyFont="1" applyBorder="1" applyAlignment="1">
      <alignment horizontal="center" vertical="center"/>
    </xf>
    <xf fontId="27" fillId="0" borderId="6" numFmtId="0" xfId="0" applyFont="1" applyBorder="1" applyAlignment="1">
      <alignment horizontal="center"/>
    </xf>
    <xf fontId="19" fillId="0" borderId="71" numFmtId="2" xfId="18" applyNumberFormat="1" applyFont="1" applyBorder="1" applyAlignment="1">
      <alignment horizontal="center" vertical="center"/>
    </xf>
    <xf fontId="19" fillId="0" borderId="66" numFmtId="0" xfId="1" applyFont="1" applyBorder="1" applyAlignment="1">
      <alignment horizontal="center" vertical="center" wrapText="1"/>
    </xf>
    <xf fontId="19" fillId="0" borderId="71" numFmtId="0" xfId="18" applyFont="1" applyBorder="1" applyAlignment="1">
      <alignment horizontal="center" vertical="center"/>
    </xf>
    <xf fontId="19" fillId="0" borderId="19" numFmtId="0" xfId="18" applyFont="1" applyBorder="1" applyAlignment="1">
      <alignment horizontal="left" vertical="center"/>
    </xf>
    <xf fontId="50" fillId="13" borderId="71" numFmtId="178" xfId="1" applyNumberFormat="1" applyFont="1" applyFill="1" applyBorder="1" applyAlignment="1">
      <alignment horizontal="center" vertical="center"/>
    </xf>
    <xf fontId="19" fillId="13" borderId="18" numFmtId="0" xfId="18" applyFont="1" applyFill="1" applyBorder="1" applyAlignment="1">
      <alignment horizontal="center" vertical="center"/>
    </xf>
    <xf fontId="43" fillId="13" borderId="66" numFmtId="0" xfId="18" applyFont="1" applyFill="1" applyBorder="1" applyAlignment="1">
      <alignment horizontal="center" vertical="center"/>
    </xf>
    <xf fontId="19" fillId="13" borderId="18" numFmtId="178" xfId="1" applyNumberFormat="1" applyFont="1" applyFill="1" applyBorder="1" applyAlignment="1">
      <alignment horizontal="center" vertical="center"/>
    </xf>
    <xf fontId="27" fillId="13" borderId="18" numFmtId="178" xfId="1" applyNumberFormat="1" applyFont="1" applyFill="1" applyBorder="1" applyAlignment="1">
      <alignment horizontal="center" vertical="center"/>
    </xf>
    <xf fontId="19" fillId="13" borderId="13" numFmtId="178" xfId="1" applyNumberFormat="1" applyFont="1" applyFill="1" applyBorder="1" applyAlignment="1">
      <alignment horizontal="center" vertical="center"/>
    </xf>
    <xf fontId="27" fillId="13" borderId="18" numFmtId="2" xfId="18" applyNumberFormat="1" applyFont="1" applyFill="1" applyBorder="1" applyAlignment="1">
      <alignment horizontal="center" vertical="center"/>
    </xf>
    <xf fontId="44" fillId="13" borderId="19" numFmtId="0" xfId="18" applyFont="1" applyFill="1" applyBorder="1" applyAlignment="1">
      <alignment horizontal="left" vertical="center"/>
    </xf>
    <xf fontId="19" fillId="13" borderId="0" numFmtId="0" xfId="1" applyFont="1" applyFill="1" applyAlignment="1">
      <alignment horizontal="center" vertical="center" wrapText="1"/>
    </xf>
    <xf fontId="19" fillId="13" borderId="20" numFmtId="0" xfId="1" applyFont="1" applyFill="1" applyBorder="1" applyAlignment="1">
      <alignment horizontal="center" vertical="center" wrapText="1"/>
    </xf>
    <xf fontId="27" fillId="13" borderId="18" numFmtId="0" xfId="18" applyFont="1" applyFill="1" applyBorder="1" applyAlignment="1">
      <alignment horizontal="center" vertical="center"/>
    </xf>
    <xf fontId="50" fillId="13" borderId="14" numFmtId="0" xfId="18" applyFont="1" applyFill="1" applyBorder="1" applyAlignment="1">
      <alignment horizontal="center" vertical="center"/>
    </xf>
    <xf fontId="50" fillId="13" borderId="14" numFmtId="178" xfId="1" applyNumberFormat="1" applyFont="1" applyFill="1" applyBorder="1" applyAlignment="1">
      <alignment horizontal="center" vertical="center"/>
    </xf>
    <xf fontId="50" fillId="13" borderId="70" numFmtId="178" xfId="1" applyNumberFormat="1" applyFont="1" applyFill="1" applyBorder="1" applyAlignment="1">
      <alignment horizontal="center" vertical="center"/>
    </xf>
    <xf fontId="51" fillId="0" borderId="0" numFmtId="179" xfId="0" applyNumberFormat="1" applyFont="1" applyAlignment="1">
      <alignment horizontal="center"/>
    </xf>
    <xf fontId="17" fillId="0" borderId="0" numFmtId="0" xfId="0" applyFont="1" applyAlignment="1">
      <alignment horizontal="center"/>
    </xf>
    <xf fontId="17" fillId="0" borderId="6" numFmtId="0" xfId="18" applyFont="1" applyBorder="1" applyAlignment="1">
      <alignment horizontal="center" vertical="center"/>
    </xf>
    <xf fontId="17" fillId="0" borderId="1" numFmtId="0" xfId="18" applyFont="1" applyBorder="1" applyAlignment="1">
      <alignment horizontal="left" vertical="center"/>
    </xf>
    <xf fontId="17" fillId="0" borderId="2" numFmtId="0" xfId="1" applyFont="1" applyBorder="1" applyAlignment="1">
      <alignment horizontal="center" vertical="center" wrapText="1"/>
    </xf>
    <xf fontId="17" fillId="0" borderId="3" numFmtId="0" xfId="1" applyFont="1" applyBorder="1" applyAlignment="1">
      <alignment horizontal="center" vertical="center" wrapText="1"/>
    </xf>
    <xf fontId="17" fillId="0" borderId="6" numFmtId="178" xfId="1" applyNumberFormat="1" applyFont="1" applyBorder="1" applyAlignment="1">
      <alignment horizontal="center" vertical="center"/>
    </xf>
    <xf fontId="17" fillId="0" borderId="6" numFmtId="0" xfId="0" applyFont="1" applyBorder="1" applyAlignment="1">
      <alignment horizontal="center"/>
    </xf>
    <xf fontId="19" fillId="0" borderId="6" numFmtId="179" xfId="0" applyNumberFormat="1" applyFont="1" applyBorder="1" applyAlignment="1">
      <alignment horizontal="center"/>
    </xf>
    <xf fontId="19" fillId="0" borderId="0" numFmtId="178" xfId="0" applyNumberFormat="1" applyFont="1" applyAlignment="1">
      <alignment horizontal="center"/>
    </xf>
    <xf fontId="27" fillId="0" borderId="6" numFmtId="164" xfId="10" applyNumberFormat="1" applyFont="1" applyBorder="1" applyAlignment="1">
      <alignment horizontal="center"/>
    </xf>
    <xf fontId="2" fillId="5" borderId="21" numFmtId="0" xfId="16" applyFont="1" applyFill="1" applyBorder="1" applyAlignment="1">
      <alignment vertical="center"/>
    </xf>
    <xf fontId="2" fillId="5" borderId="22" numFmtId="0" xfId="16" applyFont="1" applyFill="1" applyBorder="1" applyAlignment="1">
      <alignment vertical="center"/>
    </xf>
    <xf fontId="2" fillId="5" borderId="23" numFmtId="0" xfId="16" applyFont="1" applyFill="1" applyBorder="1" applyAlignment="1">
      <alignment vertical="center"/>
    </xf>
    <xf fontId="52" fillId="5" borderId="37" numFmtId="0" xfId="16" applyFont="1" applyFill="1" applyBorder="1" applyAlignment="1">
      <alignment horizontal="centerContinuous" vertical="center"/>
    </xf>
    <xf fontId="41" fillId="5" borderId="0" numFmtId="0" xfId="16" applyFont="1" applyFill="1" applyAlignment="1">
      <alignment horizontal="centerContinuous" vertical="center"/>
    </xf>
    <xf fontId="41" fillId="5" borderId="73" numFmtId="0" xfId="16" applyFont="1" applyFill="1" applyBorder="1" applyAlignment="1">
      <alignment horizontal="centerContinuous" vertical="center"/>
    </xf>
    <xf fontId="41" fillId="5" borderId="28" numFmtId="0" xfId="16" applyFont="1" applyFill="1" applyBorder="1" applyAlignment="1">
      <alignment horizontal="center" vertical="center"/>
    </xf>
    <xf fontId="41" fillId="5" borderId="29" numFmtId="0" xfId="16" applyFont="1" applyFill="1" applyBorder="1" applyAlignment="1">
      <alignment horizontal="center" vertical="center"/>
    </xf>
    <xf fontId="41" fillId="5" borderId="30" numFmtId="0" xfId="16" applyFont="1" applyFill="1" applyBorder="1" applyAlignment="1">
      <alignment horizontal="center" vertical="center"/>
    </xf>
    <xf fontId="2" fillId="0" borderId="37" numFmtId="0" xfId="16" applyFont="1" applyBorder="1" applyAlignment="1">
      <alignment vertical="center"/>
    </xf>
    <xf fontId="2" fillId="0" borderId="73" numFmtId="0" xfId="16" applyFont="1" applyBorder="1" applyAlignment="1">
      <alignment vertical="center"/>
    </xf>
    <xf fontId="17" fillId="0" borderId="0" numFmtId="0" xfId="2" applyFont="1" applyAlignment="1">
      <alignment vertical="center"/>
    </xf>
    <xf fontId="17" fillId="0" borderId="0" numFmtId="0" xfId="16" applyFont="1" applyAlignment="1">
      <alignment horizontal="center" vertical="center" wrapText="1"/>
    </xf>
    <xf fontId="17" fillId="0" borderId="73" numFmtId="0" xfId="16" applyFont="1" applyBorder="1" applyAlignment="1">
      <alignment horizontal="center" vertical="center" wrapText="1"/>
    </xf>
    <xf fontId="41" fillId="0" borderId="0" numFmtId="0" xfId="16" applyFont="1" applyAlignment="1" quotePrefix="1">
      <alignment horizontal="center" vertical="center" wrapText="1"/>
    </xf>
    <xf fontId="41" fillId="0" borderId="73" numFmtId="0" xfId="16" applyFont="1" applyBorder="1" applyAlignment="1" quotePrefix="1">
      <alignment horizontal="center" vertical="center" wrapText="1"/>
    </xf>
    <xf fontId="41" fillId="0" borderId="0" numFmtId="0" xfId="16" applyFont="1" applyAlignment="1" quotePrefix="1">
      <alignment vertical="center"/>
    </xf>
    <xf fontId="17" fillId="0" borderId="0" numFmtId="0" xfId="16" applyFont="1" applyAlignment="1">
      <alignment vertical="center"/>
    </xf>
    <xf fontId="17" fillId="0" borderId="0" numFmtId="180" xfId="16" applyNumberFormat="1" applyFont="1" applyAlignment="1">
      <alignment horizontal="left" vertical="center"/>
    </xf>
    <xf fontId="2" fillId="0" borderId="0" numFmtId="4" xfId="16" applyNumberFormat="1" applyFont="1" applyAlignment="1">
      <alignment vertical="center"/>
    </xf>
    <xf fontId="27" fillId="0" borderId="73" numFmtId="15" xfId="16" applyNumberFormat="1" applyFont="1" applyBorder="1" applyAlignment="1">
      <alignment horizontal="right" vertical="center"/>
    </xf>
    <xf fontId="53" fillId="0" borderId="0" numFmtId="0" xfId="16" applyFont="1" applyAlignment="1">
      <alignment vertical="center"/>
    </xf>
    <xf fontId="53" fillId="0" borderId="0" numFmtId="2" xfId="16" applyNumberFormat="1" applyFont="1" applyAlignment="1">
      <alignment vertical="center"/>
    </xf>
    <xf fontId="27" fillId="5" borderId="26" numFmtId="0" xfId="16" applyFont="1" applyFill="1" applyBorder="1" applyAlignment="1">
      <alignment horizontal="center" vertical="center"/>
    </xf>
    <xf fontId="27" fillId="5" borderId="74" numFmtId="0" xfId="16" applyFont="1" applyFill="1" applyBorder="1" applyAlignment="1">
      <alignment horizontal="center" vertical="center"/>
    </xf>
    <xf fontId="27" fillId="5" borderId="24" numFmtId="0" xfId="16" applyFont="1" applyFill="1" applyBorder="1" applyAlignment="1">
      <alignment horizontal="center" vertical="center"/>
    </xf>
    <xf fontId="27" fillId="5" borderId="74" numFmtId="0" xfId="16" applyFont="1" applyFill="1" applyBorder="1" applyAlignment="1">
      <alignment horizontal="center" shrinkToFit="1" vertical="center" wrapText="1"/>
    </xf>
    <xf fontId="27" fillId="5" borderId="27" numFmtId="0" xfId="16" applyFont="1" applyFill="1" applyBorder="1" applyAlignment="1">
      <alignment horizontal="center" vertical="center"/>
    </xf>
    <xf fontId="3" fillId="0" borderId="37" numFmtId="0" xfId="16" applyFont="1" applyBorder="1" applyAlignment="1">
      <alignment horizontal="center" vertical="center"/>
    </xf>
    <xf fontId="19" fillId="10" borderId="75" numFmtId="0" xfId="16" applyFont="1" applyFill="1" applyBorder="1" applyAlignment="1">
      <alignment vertical="center"/>
    </xf>
    <xf fontId="19" fillId="10" borderId="75" numFmtId="181" xfId="16" applyNumberFormat="1" applyFont="1" applyFill="1" applyBorder="1" applyAlignment="1" quotePrefix="1">
      <alignment horizontal="center" vertical="center"/>
    </xf>
    <xf fontId="19" fillId="10" borderId="75" numFmtId="0" xfId="16" applyFont="1" applyFill="1" applyBorder="1" applyAlignment="1">
      <alignment horizontal="center" vertical="center"/>
    </xf>
    <xf fontId="19" fillId="0" borderId="76" numFmtId="0" xfId="16" applyFont="1" applyBorder="1" applyAlignment="1">
      <alignment horizontal="center" vertical="center"/>
    </xf>
    <xf fontId="19" fillId="0" borderId="75" numFmtId="4" xfId="16" applyNumberFormat="1" applyFont="1" applyBorder="1" applyAlignment="1">
      <alignment horizontal="right" vertical="center"/>
    </xf>
    <xf fontId="19" fillId="0" borderId="75" numFmtId="175" xfId="16" applyNumberFormat="1" applyFont="1" applyBorder="1" applyAlignment="1">
      <alignment horizontal="center" vertical="center"/>
    </xf>
    <xf fontId="19" fillId="0" borderId="77" numFmtId="10" xfId="16" applyNumberFormat="1" applyFont="1" applyBorder="1" applyAlignment="1">
      <alignment horizontal="center" vertical="center"/>
    </xf>
    <xf fontId="19" fillId="0" borderId="78" numFmtId="169" xfId="16" applyNumberFormat="1" applyFont="1" applyBorder="1" applyAlignment="1">
      <alignment horizontal="center" vertical="center"/>
    </xf>
    <xf fontId="19" fillId="0" borderId="0" numFmtId="174" xfId="16" applyNumberFormat="1" applyFont="1" applyAlignment="1">
      <alignment horizontal="right" vertical="center"/>
    </xf>
    <xf fontId="2" fillId="0" borderId="0" numFmtId="182" xfId="16" applyNumberFormat="1" applyFont="1" applyAlignment="1">
      <alignment vertical="center"/>
    </xf>
    <xf fontId="10" fillId="0" borderId="0" numFmtId="169" xfId="16" applyNumberFormat="1" applyFont="1" applyAlignment="1">
      <alignment vertical="center"/>
    </xf>
    <xf fontId="10" fillId="0" borderId="0" numFmtId="0" xfId="16" applyFont="1" applyAlignment="1">
      <alignment vertical="center"/>
    </xf>
    <xf fontId="19" fillId="0" borderId="75" numFmtId="0" xfId="16" applyFont="1" applyBorder="1" applyAlignment="1">
      <alignment horizontal="center" vertical="center"/>
    </xf>
    <xf fontId="19" fillId="0" borderId="75" numFmtId="10" xfId="16" applyNumberFormat="1" applyFont="1" applyBorder="1" applyAlignment="1">
      <alignment horizontal="center" vertical="center"/>
    </xf>
    <xf fontId="19" fillId="0" borderId="73" numFmtId="169" xfId="16" applyNumberFormat="1" applyFont="1" applyBorder="1" applyAlignment="1">
      <alignment horizontal="center" vertical="center"/>
    </xf>
    <xf fontId="19" fillId="0" borderId="75" numFmtId="0" xfId="16" applyFont="1" applyBorder="1" applyAlignment="1">
      <alignment vertical="center"/>
    </xf>
    <xf fontId="19" fillId="0" borderId="79" numFmtId="175" xfId="16" applyNumberFormat="1" applyFont="1" applyBorder="1" applyAlignment="1">
      <alignment horizontal="center" vertical="center"/>
    </xf>
    <xf fontId="19" fillId="0" borderId="79" numFmtId="10" xfId="16" applyNumberFormat="1" applyFont="1" applyBorder="1" applyAlignment="1">
      <alignment horizontal="center" vertical="center"/>
    </xf>
    <xf fontId="19" fillId="0" borderId="49" numFmtId="169" xfId="16" applyNumberFormat="1" applyFont="1" applyBorder="1" applyAlignment="1">
      <alignment horizontal="center" vertical="center"/>
    </xf>
    <xf fontId="3" fillId="0" borderId="48" numFmtId="0" xfId="16" applyFont="1" applyBorder="1" applyAlignment="1">
      <alignment horizontal="center" vertical="center"/>
    </xf>
    <xf fontId="19" fillId="0" borderId="77" numFmtId="0" xfId="16" applyFont="1" applyBorder="1" applyAlignment="1">
      <alignment vertical="center"/>
    </xf>
    <xf fontId="19" fillId="0" borderId="4" numFmtId="0" xfId="16" applyFont="1" applyBorder="1" applyAlignment="1" quotePrefix="1">
      <alignment horizontal="center" vertical="center"/>
    </xf>
    <xf fontId="19" fillId="0" borderId="77" numFmtId="0" xfId="16" applyFont="1" applyBorder="1" applyAlignment="1">
      <alignment horizontal="center" vertical="center"/>
    </xf>
    <xf fontId="19" fillId="0" borderId="77" numFmtId="4" xfId="16" applyNumberFormat="1" applyFont="1" applyBorder="1" applyAlignment="1">
      <alignment horizontal="right" vertical="center"/>
    </xf>
    <xf fontId="3" fillId="0" borderId="40" numFmtId="0" xfId="16" applyFont="1" applyBorder="1" applyAlignment="1">
      <alignment horizontal="center" vertical="center"/>
    </xf>
    <xf fontId="19" fillId="0" borderId="79" numFmtId="0" xfId="16" applyFont="1" applyBorder="1" applyAlignment="1">
      <alignment vertical="center"/>
    </xf>
    <xf fontId="19" fillId="0" borderId="16" numFmtId="49" xfId="16" applyNumberFormat="1" applyFont="1" applyBorder="1" applyAlignment="1">
      <alignment horizontal="center" vertical="center"/>
    </xf>
    <xf fontId="19" fillId="0" borderId="79" numFmtId="0" xfId="16" applyFont="1" applyBorder="1" applyAlignment="1">
      <alignment horizontal="center" vertical="center"/>
    </xf>
    <xf fontId="19" fillId="0" borderId="79" numFmtId="4" xfId="16" applyNumberFormat="1" applyFont="1" applyBorder="1" applyAlignment="1">
      <alignment horizontal="right" vertical="center"/>
    </xf>
    <xf fontId="19" fillId="0" borderId="80" numFmtId="169" xfId="16" applyNumberFormat="1" applyFont="1" applyBorder="1" applyAlignment="1">
      <alignment horizontal="center" vertical="center"/>
    </xf>
    <xf fontId="19" fillId="0" borderId="4" numFmtId="49" xfId="16" applyNumberFormat="1" applyFont="1" applyBorder="1" applyAlignment="1">
      <alignment horizontal="center" vertical="center"/>
    </xf>
    <xf fontId="19" fillId="10" borderId="77" numFmtId="0" xfId="16" applyFont="1" applyFill="1" applyBorder="1" applyAlignment="1">
      <alignment horizontal="center" vertical="center"/>
    </xf>
    <xf fontId="19" fillId="10" borderId="77" numFmtId="4" xfId="16" applyNumberFormat="1" applyFont="1" applyFill="1" applyBorder="1" applyAlignment="1">
      <alignment horizontal="right" vertical="center"/>
    </xf>
    <xf fontId="19" fillId="0" borderId="77" numFmtId="175" xfId="16" applyNumberFormat="1" applyFont="1" applyBorder="1" applyAlignment="1">
      <alignment horizontal="center" vertical="center"/>
    </xf>
    <xf fontId="19" fillId="0" borderId="0" numFmtId="0" xfId="16" applyFont="1" applyAlignment="1" quotePrefix="1">
      <alignment horizontal="center" vertical="center"/>
    </xf>
    <xf fontId="19" fillId="0" borderId="81" numFmtId="169" xfId="16" applyNumberFormat="1" applyFont="1" applyBorder="1" applyAlignment="1">
      <alignment horizontal="center" vertical="center"/>
    </xf>
    <xf fontId="2" fillId="0" borderId="0" numFmtId="176" xfId="16" applyNumberFormat="1" applyFont="1" applyAlignment="1">
      <alignment vertical="center"/>
    </xf>
    <xf fontId="19" fillId="0" borderId="0" numFmtId="49" xfId="16" applyNumberFormat="1" applyFont="1" applyAlignment="1" quotePrefix="1">
      <alignment horizontal="center" vertical="center"/>
    </xf>
    <xf fontId="19" fillId="10" borderId="79" numFmtId="0" xfId="16" applyFont="1" applyFill="1" applyBorder="1" applyAlignment="1">
      <alignment horizontal="center" vertical="center"/>
    </xf>
    <xf fontId="2" fillId="0" borderId="0" numFmtId="175" xfId="16" applyNumberFormat="1" applyFont="1" applyAlignment="1">
      <alignment vertical="center"/>
    </xf>
    <xf fontId="19" fillId="0" borderId="16" numFmtId="0" xfId="16" applyFont="1" applyBorder="1" applyAlignment="1" quotePrefix="1">
      <alignment horizontal="center" vertical="center"/>
    </xf>
    <xf fontId="3" fillId="0" borderId="43" numFmtId="0" xfId="16" applyFont="1" applyBorder="1" applyAlignment="1">
      <alignment horizontal="center" vertical="center"/>
    </xf>
    <xf fontId="19" fillId="0" borderId="82" numFmtId="0" xfId="16" applyFont="1" applyBorder="1" applyAlignment="1">
      <alignment vertical="center"/>
    </xf>
    <xf fontId="19" fillId="0" borderId="44" numFmtId="0" xfId="16" applyFont="1" applyBorder="1" applyAlignment="1" quotePrefix="1">
      <alignment horizontal="center" vertical="center"/>
    </xf>
    <xf fontId="19" fillId="0" borderId="82" numFmtId="0" xfId="16" applyFont="1" applyBorder="1" applyAlignment="1">
      <alignment horizontal="center" vertical="center"/>
    </xf>
    <xf fontId="19" fillId="0" borderId="82" numFmtId="4" xfId="16" applyNumberFormat="1" applyFont="1" applyBorder="1" applyAlignment="1">
      <alignment horizontal="right" vertical="center"/>
    </xf>
    <xf fontId="19" fillId="0" borderId="82" numFmtId="175" xfId="16" applyNumberFormat="1" applyFont="1" applyBorder="1" applyAlignment="1">
      <alignment horizontal="center" vertical="center"/>
    </xf>
    <xf fontId="19" fillId="0" borderId="82" numFmtId="10" xfId="16" applyNumberFormat="1" applyFont="1" applyBorder="1" applyAlignment="1">
      <alignment horizontal="center" vertical="center"/>
    </xf>
    <xf fontId="19" fillId="0" borderId="83" numFmtId="169" xfId="16" applyNumberFormat="1" applyFont="1" applyBorder="1" applyAlignment="1">
      <alignment horizontal="center" vertical="center"/>
    </xf>
    <xf fontId="2" fillId="0" borderId="0" numFmtId="169" xfId="16" applyNumberFormat="1" applyFont="1" applyAlignment="1">
      <alignment vertical="center"/>
    </xf>
    <xf fontId="3" fillId="0" borderId="37" numFmtId="0" xfId="16" applyFont="1" applyBorder="1" applyAlignment="1">
      <alignment vertical="center"/>
    </xf>
    <xf fontId="2" fillId="0" borderId="73" numFmtId="169" xfId="16" applyNumberFormat="1" applyFont="1" applyBorder="1" applyAlignment="1">
      <alignment vertical="center"/>
    </xf>
    <xf fontId="2" fillId="0" borderId="0" numFmtId="183" xfId="16" applyNumberFormat="1" applyFont="1" applyAlignment="1">
      <alignment vertical="center"/>
    </xf>
    <xf fontId="10" fillId="0" borderId="37" numFmtId="0" xfId="16" applyFont="1" applyBorder="1" applyAlignment="1">
      <alignment horizontal="right" vertical="center"/>
    </xf>
    <xf fontId="17" fillId="10" borderId="0" numFmtId="0" xfId="16" applyFont="1" applyFill="1" applyAlignment="1">
      <alignment vertical="center"/>
    </xf>
    <xf fontId="2" fillId="10" borderId="0" numFmtId="0" xfId="16" applyFont="1" applyFill="1" applyAlignment="1">
      <alignment vertical="center"/>
    </xf>
    <xf fontId="2" fillId="0" borderId="0" numFmtId="10" xfId="16" applyNumberFormat="1" applyFont="1" applyAlignment="1">
      <alignment vertical="center"/>
    </xf>
    <xf fontId="2" fillId="0" borderId="73" numFmtId="169" xfId="16" applyNumberFormat="1" applyFont="1" applyBorder="1" applyAlignment="1">
      <alignment horizontal="center" vertical="center"/>
    </xf>
    <xf fontId="2" fillId="0" borderId="28" numFmtId="0" xfId="16" applyFont="1" applyBorder="1" applyAlignment="1">
      <alignment vertical="center"/>
    </xf>
    <xf fontId="2" fillId="0" borderId="29" numFmtId="0" xfId="16" applyFont="1" applyBorder="1" applyAlignment="1">
      <alignment vertical="center"/>
    </xf>
    <xf fontId="2" fillId="0" borderId="30" numFmtId="0" xfId="16" applyFont="1" applyBorder="1" applyAlignment="1">
      <alignment vertical="center"/>
    </xf>
    <xf fontId="19" fillId="0" borderId="37" numFmtId="0" xfId="16" applyFont="1" applyBorder="1" applyAlignment="1">
      <alignment vertical="center"/>
    </xf>
    <xf fontId="19" fillId="0" borderId="0" numFmtId="0" xfId="16" applyFont="1" applyAlignment="1">
      <alignment vertical="center"/>
    </xf>
    <xf fontId="19" fillId="0" borderId="28" numFmtId="0" xfId="16" applyFont="1" applyBorder="1" applyAlignment="1">
      <alignment vertical="center"/>
    </xf>
    <xf fontId="19" fillId="0" borderId="29" numFmtId="0" xfId="16" applyFont="1" applyBorder="1" applyAlignment="1">
      <alignment vertical="center"/>
    </xf>
    <xf fontId="2" fillId="0" borderId="0" numFmtId="175" xfId="16" applyNumberFormat="1" applyFont="1" applyAlignment="1">
      <alignment horizontal="center" vertical="center"/>
    </xf>
    <xf fontId="2" fillId="0" borderId="0" numFmtId="177" xfId="16" applyNumberFormat="1" applyFont="1" applyAlignment="1">
      <alignment horizontal="center" vertical="center"/>
    </xf>
    <xf fontId="2" fillId="0" borderId="0" numFmtId="174" xfId="16" applyNumberFormat="1" applyFont="1" applyAlignment="1">
      <alignment vertical="center"/>
    </xf>
    <xf fontId="2" fillId="0" borderId="0" numFmtId="2" xfId="16" applyNumberFormat="1" applyFont="1" applyAlignment="1">
      <alignment vertical="center"/>
    </xf>
    <xf fontId="2" fillId="0" borderId="0" numFmtId="184" xfId="16" applyNumberFormat="1" applyFont="1" applyAlignment="1">
      <alignment vertical="center"/>
    </xf>
    <xf fontId="53" fillId="0" borderId="0" numFmtId="185" xfId="16" applyNumberFormat="1" applyFont="1" applyAlignment="1">
      <alignment horizontal="center" vertical="center"/>
    </xf>
    <xf fontId="2" fillId="0" borderId="0" numFmtId="186" xfId="16" applyNumberFormat="1" applyFont="1" applyAlignment="1">
      <alignment vertical="center"/>
    </xf>
    <xf fontId="40" fillId="0" borderId="0" numFmtId="17" xfId="1" applyNumberFormat="1" applyFont="1" applyAlignment="1">
      <alignment horizontal="right" vertical="center"/>
    </xf>
    <xf fontId="40" fillId="0" borderId="16" numFmtId="17" xfId="1" applyNumberFormat="1" applyFont="1" applyBorder="1" applyAlignment="1">
      <alignment horizontal="right" vertical="center"/>
    </xf>
    <xf fontId="2" fillId="0" borderId="16" numFmtId="0" xfId="9" applyFont="1" applyBorder="1" applyAlignment="1">
      <alignment vertical="center"/>
    </xf>
    <xf fontId="19" fillId="0" borderId="0" numFmtId="0" xfId="0" applyFont="1"/>
    <xf fontId="19" fillId="0" borderId="0" numFmtId="0" xfId="0" applyFont="1" applyAlignment="1">
      <alignment horizontal="right"/>
    </xf>
    <xf fontId="19" fillId="0" borderId="0" numFmtId="4" xfId="0" applyNumberFormat="1" applyFont="1"/>
    <xf fontId="19" fillId="0" borderId="0" numFmtId="0" xfId="0" applyFont="1" applyAlignment="1">
      <alignment vertical="center"/>
    </xf>
    <xf fontId="10" fillId="0" borderId="0" numFmtId="0" xfId="1" applyFont="1" applyAlignment="1">
      <alignment vertical="center" wrapText="1"/>
    </xf>
    <xf fontId="10" fillId="0" borderId="0" numFmtId="49" xfId="1" applyNumberFormat="1" applyFont="1" applyAlignment="1">
      <alignment horizontal="left" vertical="center"/>
    </xf>
    <xf fontId="10" fillId="0" borderId="0" numFmtId="0" xfId="31" applyFont="1" applyAlignment="1" quotePrefix="1">
      <alignment horizontal="right" vertical="center"/>
    </xf>
    <xf fontId="10" fillId="0" borderId="0" numFmtId="178" xfId="1" applyNumberFormat="1" applyFont="1" applyAlignment="1">
      <alignment vertical="center"/>
    </xf>
    <xf fontId="3" fillId="0" borderId="0" numFmtId="0" xfId="0" applyFont="1"/>
    <xf fontId="3" fillId="0" borderId="0" numFmtId="0" xfId="0" applyFont="1" applyAlignment="1">
      <alignment horizontal="right"/>
    </xf>
    <xf fontId="3" fillId="0" borderId="0" numFmtId="4" xfId="0" applyNumberFormat="1" applyFont="1"/>
    <xf fontId="27" fillId="5" borderId="6" numFmtId="4" xfId="38" applyNumberFormat="1" applyFont="1" applyFill="1" applyBorder="1" applyAlignment="1">
      <alignment horizontal="center" vertical="center"/>
    </xf>
    <xf fontId="47" fillId="10" borderId="13" numFmtId="0" xfId="18" applyFont="1" applyFill="1" applyBorder="1" applyAlignment="1">
      <alignment horizontal="center" vertical="center"/>
    </xf>
    <xf fontId="47" fillId="10" borderId="7" numFmtId="0" xfId="18" applyFont="1" applyFill="1" applyBorder="1" applyAlignment="1">
      <alignment horizontal="center" vertical="center"/>
    </xf>
    <xf fontId="47" fillId="10" borderId="57" numFmtId="0" xfId="18" applyFont="1" applyFill="1" applyBorder="1" applyAlignment="1">
      <alignment vertical="center"/>
    </xf>
    <xf fontId="48" fillId="0" borderId="58" numFmtId="0" xfId="1" applyFont="1" applyBorder="1" applyAlignment="1">
      <alignment vertical="center" wrapText="1"/>
    </xf>
    <xf fontId="48" fillId="0" borderId="59" numFmtId="0" xfId="1" applyFont="1" applyBorder="1" applyAlignment="1">
      <alignment vertical="center" wrapText="1"/>
    </xf>
    <xf fontId="49" fillId="10" borderId="60" numFmtId="0" xfId="18" applyFont="1" applyFill="1" applyBorder="1" applyAlignment="1">
      <alignment horizontal="center" vertical="center"/>
    </xf>
    <xf fontId="19" fillId="0" borderId="60" numFmtId="178" xfId="1" applyNumberFormat="1" applyFont="1" applyBorder="1" applyAlignment="1">
      <alignment vertical="center"/>
    </xf>
    <xf fontId="51" fillId="0" borderId="60" numFmtId="178" xfId="1" applyNumberFormat="1" applyFont="1" applyBorder="1" applyAlignment="1">
      <alignment vertical="center"/>
    </xf>
    <xf fontId="19" fillId="0" borderId="0" numFmtId="178" xfId="1" applyNumberFormat="1" applyFont="1" applyAlignment="1">
      <alignment vertical="center"/>
    </xf>
    <xf fontId="27" fillId="0" borderId="61" numFmtId="2" xfId="18" applyNumberFormat="1" applyFont="1" applyBorder="1" applyAlignment="1">
      <alignment horizontal="center" vertical="center"/>
    </xf>
    <xf fontId="54" fillId="10" borderId="0" numFmtId="0" xfId="18" applyFont="1" applyFill="1" applyAlignment="1">
      <alignment vertical="center"/>
    </xf>
    <xf fontId="44" fillId="0" borderId="62" numFmtId="4" xfId="1" applyNumberFormat="1" applyFont="1" applyBorder="1" applyAlignment="1">
      <alignment vertical="center"/>
    </xf>
    <xf fontId="44" fillId="0" borderId="63" numFmtId="4" xfId="1" applyNumberFormat="1" applyFont="1" applyBorder="1" applyAlignment="1">
      <alignment vertical="center"/>
    </xf>
    <xf fontId="19" fillId="0" borderId="61" numFmtId="178" xfId="1" applyNumberFormat="1" applyFont="1" applyBorder="1" applyAlignment="1">
      <alignment vertical="center"/>
    </xf>
    <xf fontId="51" fillId="0" borderId="61" numFmtId="178" xfId="1" applyNumberFormat="1" applyFont="1" applyBorder="1" applyAlignment="1">
      <alignment vertical="center"/>
    </xf>
    <xf fontId="19" fillId="13" borderId="0" numFmtId="0" xfId="0" applyFont="1" applyFill="1"/>
    <xf fontId="19" fillId="13" borderId="8" numFmtId="0" xfId="18" applyFont="1" applyFill="1" applyBorder="1" applyAlignment="1">
      <alignment vertical="center"/>
    </xf>
    <xf fontId="19" fillId="13" borderId="62" numFmtId="0" xfId="1" applyFont="1" applyFill="1" applyBorder="1" applyAlignment="1">
      <alignment vertical="center" wrapText="1"/>
    </xf>
    <xf fontId="19" fillId="13" borderId="63" numFmtId="0" xfId="1" applyFont="1" applyFill="1" applyBorder="1" applyAlignment="1">
      <alignment vertical="center" wrapText="1"/>
    </xf>
    <xf fontId="19" fillId="13" borderId="61" numFmtId="178" xfId="1" applyNumberFormat="1" applyFont="1" applyFill="1" applyBorder="1" applyAlignment="1">
      <alignment vertical="center"/>
    </xf>
    <xf fontId="51" fillId="13" borderId="61" numFmtId="178" xfId="1" applyNumberFormat="1" applyFont="1" applyFill="1" applyBorder="1" applyAlignment="1">
      <alignment vertical="center"/>
    </xf>
    <xf fontId="19" fillId="13" borderId="61" numFmtId="10" xfId="40" applyNumberFormat="1" applyFont="1" applyFill="1" applyBorder="1" applyAlignment="1">
      <alignment vertical="center"/>
    </xf>
    <xf fontId="10" fillId="13" borderId="61" numFmtId="178" xfId="1" applyNumberFormat="1" applyFont="1" applyFill="1" applyBorder="1" applyAlignment="1">
      <alignment vertical="center"/>
    </xf>
    <xf fontId="19" fillId="13" borderId="0" numFmtId="178" xfId="0" applyNumberFormat="1" applyFont="1" applyFill="1"/>
    <xf fontId="50" fillId="13" borderId="0" numFmtId="0" xfId="0" applyFont="1" applyFill="1"/>
    <xf fontId="50" fillId="13" borderId="70" numFmtId="2" xfId="18" applyNumberFormat="1" applyFont="1" applyFill="1" applyBorder="1" applyAlignment="1">
      <alignment horizontal="center" vertical="center"/>
    </xf>
    <xf fontId="50" fillId="13" borderId="67" numFmtId="0" xfId="18" applyFont="1" applyFill="1" applyBorder="1" applyAlignment="1">
      <alignment horizontal="center" vertical="center"/>
    </xf>
    <xf fontId="50" fillId="13" borderId="8" numFmtId="0" xfId="18" applyFont="1" applyFill="1" applyBorder="1" applyAlignment="1">
      <alignment vertical="center"/>
    </xf>
    <xf fontId="50" fillId="13" borderId="62" numFmtId="0" xfId="1" applyFont="1" applyFill="1" applyBorder="1" applyAlignment="1">
      <alignment vertical="center" wrapText="1"/>
    </xf>
    <xf fontId="50" fillId="13" borderId="63" numFmtId="0" xfId="1" applyFont="1" applyFill="1" applyBorder="1" applyAlignment="1">
      <alignment vertical="center" wrapText="1"/>
    </xf>
    <xf fontId="50" fillId="13" borderId="61" numFmtId="178" xfId="1" applyNumberFormat="1" applyFont="1" applyFill="1" applyBorder="1" applyAlignment="1">
      <alignment vertical="center"/>
    </xf>
    <xf fontId="50" fillId="13" borderId="61" numFmtId="10" xfId="40" applyNumberFormat="1" applyFont="1" applyFill="1" applyBorder="1" applyAlignment="1">
      <alignment vertical="center"/>
    </xf>
    <xf fontId="50" fillId="13" borderId="64" numFmtId="0" xfId="18" applyFont="1" applyFill="1" applyBorder="1" applyAlignment="1">
      <alignment horizontal="center" vertical="center"/>
    </xf>
    <xf fontId="50" fillId="13" borderId="72" numFmtId="178" xfId="1" applyNumberFormat="1" applyFont="1" applyFill="1" applyBorder="1" applyAlignment="1">
      <alignment vertical="center"/>
    </xf>
    <xf fontId="50" fillId="13" borderId="71" numFmtId="10" xfId="40" applyNumberFormat="1" applyFont="1" applyFill="1" applyBorder="1" applyAlignment="1">
      <alignment vertical="center"/>
    </xf>
    <xf fontId="19" fillId="0" borderId="18" numFmtId="0" xfId="18" applyFont="1" applyBorder="1" applyAlignment="1">
      <alignment vertical="center"/>
    </xf>
    <xf fontId="19" fillId="0" borderId="64" numFmtId="0" xfId="18" applyFont="1" applyBorder="1" applyAlignment="1">
      <alignment vertical="center"/>
    </xf>
    <xf fontId="43" fillId="0" borderId="66" numFmtId="0" xfId="18" applyFont="1" applyBorder="1" applyAlignment="1">
      <alignment horizontal="right" vertical="center"/>
    </xf>
    <xf fontId="19" fillId="0" borderId="13" numFmtId="178" xfId="1" applyNumberFormat="1" applyFont="1" applyBorder="1" applyAlignment="1">
      <alignment vertical="center"/>
    </xf>
    <xf fontId="27" fillId="10" borderId="13" numFmtId="178" xfId="1" applyNumberFormat="1" applyFont="1" applyFill="1" applyBorder="1" applyAlignment="1">
      <alignment vertical="center"/>
    </xf>
    <xf fontId="19" fillId="0" borderId="61" numFmtId="10" xfId="40" applyNumberFormat="1" applyFont="1" applyBorder="1" applyAlignment="1">
      <alignment vertical="center"/>
    </xf>
    <xf fontId="10" fillId="0" borderId="61" numFmtId="178" xfId="1" applyNumberFormat="1" applyFont="1" applyBorder="1" applyAlignment="1">
      <alignment vertical="center"/>
    </xf>
    <xf fontId="19" fillId="0" borderId="0" numFmtId="178" xfId="0" applyNumberFormat="1" applyFont="1"/>
    <xf fontId="27" fillId="10" borderId="18" numFmtId="10" xfId="40" applyNumberFormat="1" applyFont="1" applyFill="1" applyBorder="1" applyAlignment="1">
      <alignment vertical="center"/>
    </xf>
    <xf fontId="27" fillId="10" borderId="18" numFmtId="2" xfId="18" applyNumberFormat="1" applyFont="1" applyFill="1" applyBorder="1" applyAlignment="1">
      <alignment horizontal="center" vertical="center"/>
    </xf>
    <xf fontId="27" fillId="10" borderId="19" numFmtId="0" xfId="18" applyFont="1" applyFill="1" applyBorder="1" applyAlignment="1">
      <alignment horizontal="center" vertical="center"/>
    </xf>
    <xf fontId="44" fillId="0" borderId="69" numFmtId="4" xfId="1" applyNumberFormat="1" applyFont="1" applyBorder="1" applyAlignment="1">
      <alignment vertical="center"/>
    </xf>
    <xf fontId="19" fillId="0" borderId="18" numFmtId="178" xfId="1" applyNumberFormat="1" applyFont="1" applyBorder="1" applyAlignment="1">
      <alignment vertical="center"/>
    </xf>
    <xf fontId="19" fillId="10" borderId="18" numFmtId="178" xfId="1" applyNumberFormat="1" applyFont="1" applyFill="1" applyBorder="1" applyAlignment="1">
      <alignment vertical="center"/>
    </xf>
    <xf fontId="19" fillId="0" borderId="70" numFmtId="178" xfId="1" applyNumberFormat="1" applyFont="1" applyBorder="1" applyAlignment="1">
      <alignment vertical="center"/>
    </xf>
    <xf fontId="19" fillId="10" borderId="18" numFmtId="10" xfId="40" applyNumberFormat="1" applyFont="1" applyFill="1" applyBorder="1" applyAlignment="1">
      <alignment vertical="center"/>
    </xf>
    <xf fontId="19" fillId="0" borderId="8" numFmtId="0" xfId="18" applyFont="1" applyBorder="1" applyAlignment="1">
      <alignment vertical="center"/>
    </xf>
    <xf fontId="19" fillId="0" borderId="62" numFmtId="0" xfId="1" applyFont="1" applyBorder="1" applyAlignment="1">
      <alignment vertical="center" wrapText="1"/>
    </xf>
    <xf fontId="19" fillId="0" borderId="63" numFmtId="0" xfId="1" applyFont="1" applyBorder="1" applyAlignment="1">
      <alignment vertical="center" wrapText="1"/>
    </xf>
    <xf fontId="19" fillId="10" borderId="61" numFmtId="178" xfId="1" applyNumberFormat="1" applyFont="1" applyFill="1" applyBorder="1" applyAlignment="1">
      <alignment vertical="center"/>
    </xf>
    <xf fontId="19" fillId="10" borderId="61" numFmtId="10" xfId="40" applyNumberFormat="1" applyFont="1" applyFill="1" applyBorder="1" applyAlignment="1">
      <alignment vertical="center"/>
    </xf>
    <xf fontId="44" fillId="10" borderId="19" numFmtId="0" xfId="18" applyFont="1" applyFill="1" applyBorder="1" applyAlignment="1">
      <alignment vertical="center"/>
    </xf>
    <xf fontId="44" fillId="0" borderId="0" numFmtId="4" xfId="1" applyNumberFormat="1" applyFont="1" applyAlignment="1">
      <alignment horizontal="center" vertical="center"/>
    </xf>
    <xf fontId="44" fillId="0" borderId="20" numFmtId="4" xfId="1" applyNumberFormat="1" applyFont="1" applyBorder="1" applyAlignment="1">
      <alignment vertical="center"/>
    </xf>
    <xf fontId="19" fillId="0" borderId="8" numFmtId="0" xfId="18" applyFont="1" applyBorder="1" applyAlignment="1">
      <alignment horizontal="center" vertical="center"/>
    </xf>
    <xf fontId="19" fillId="0" borderId="72" numFmtId="178" xfId="1" applyNumberFormat="1" applyFont="1" applyBorder="1" applyAlignment="1">
      <alignment vertical="center"/>
    </xf>
    <xf fontId="19" fillId="10" borderId="72" numFmtId="178" xfId="1" applyNumberFormat="1" applyFont="1" applyFill="1" applyBorder="1" applyAlignment="1">
      <alignment vertical="center"/>
    </xf>
    <xf fontId="19" fillId="10" borderId="71" numFmtId="10" xfId="40" applyNumberFormat="1" applyFont="1" applyFill="1" applyBorder="1" applyAlignment="1">
      <alignment vertical="center"/>
    </xf>
    <xf fontId="19" fillId="10" borderId="18" numFmtId="0" xfId="18" applyFont="1" applyFill="1" applyBorder="1" applyAlignment="1">
      <alignment vertical="center"/>
    </xf>
    <xf fontId="19" fillId="10" borderId="19" numFmtId="0" xfId="18" applyFont="1" applyFill="1" applyBorder="1" applyAlignment="1">
      <alignment horizontal="center" vertical="center"/>
    </xf>
    <xf fontId="19" fillId="10" borderId="19" numFmtId="0" xfId="18" applyFont="1" applyFill="1" applyBorder="1" applyAlignment="1">
      <alignment vertical="center"/>
    </xf>
    <xf fontId="19" fillId="0" borderId="0" numFmtId="0" xfId="1" applyFont="1" applyAlignment="1">
      <alignment vertical="center" wrapText="1"/>
    </xf>
    <xf fontId="43" fillId="0" borderId="20" numFmtId="0" xfId="18" applyFont="1" applyBorder="1" applyAlignment="1">
      <alignment horizontal="right" vertical="center"/>
    </xf>
    <xf fontId="27" fillId="10" borderId="18" numFmtId="178" xfId="1" applyNumberFormat="1" applyFont="1" applyFill="1" applyBorder="1" applyAlignment="1">
      <alignment vertical="center"/>
    </xf>
    <xf fontId="50" fillId="13" borderId="8" numFmtId="0" xfId="18" applyFont="1" applyFill="1" applyBorder="1" applyAlignment="1">
      <alignment horizontal="center" vertical="center"/>
    </xf>
    <xf fontId="19" fillId="0" borderId="20" numFmtId="0" xfId="1" applyFont="1" applyBorder="1" applyAlignment="1">
      <alignment vertical="center" wrapText="1"/>
    </xf>
    <xf fontId="19" fillId="10" borderId="61" numFmtId="2" xfId="18" applyNumberFormat="1" applyFont="1" applyFill="1" applyBorder="1" applyAlignment="1">
      <alignment horizontal="center" vertical="center"/>
    </xf>
    <xf fontId="19" fillId="10" borderId="8" numFmtId="0" xfId="18" applyFont="1" applyFill="1" applyBorder="1" applyAlignment="1">
      <alignment horizontal="center" vertical="center"/>
    </xf>
    <xf fontId="19" fillId="10" borderId="8" numFmtId="0" xfId="18" applyFont="1" applyFill="1" applyBorder="1" applyAlignment="1">
      <alignment vertical="center"/>
    </xf>
    <xf fontId="55" fillId="10" borderId="19" numFmtId="0" xfId="18" applyFont="1" applyFill="1" applyBorder="1" applyAlignment="1">
      <alignment horizontal="center" vertical="center"/>
    </xf>
    <xf fontId="19" fillId="10" borderId="64" numFmtId="0" xfId="18" applyFont="1" applyFill="1" applyBorder="1" applyAlignment="1">
      <alignment vertical="center"/>
    </xf>
    <xf fontId="19" fillId="0" borderId="18" numFmtId="10" xfId="40" applyNumberFormat="1" applyFont="1" applyBorder="1" applyAlignment="1">
      <alignment vertical="center"/>
    </xf>
    <xf fontId="19" fillId="13" borderId="8" numFmtId="0" xfId="18" applyFont="1" applyFill="1" applyBorder="1" applyAlignment="1">
      <alignment horizontal="center" vertical="center"/>
    </xf>
    <xf fontId="19" fillId="13" borderId="64" numFmtId="0" xfId="18" applyFont="1" applyFill="1" applyBorder="1" applyAlignment="1">
      <alignment horizontal="center" vertical="center"/>
    </xf>
    <xf fontId="19" fillId="13" borderId="64" numFmtId="0" xfId="18" applyFont="1" applyFill="1" applyBorder="1" applyAlignment="1">
      <alignment vertical="center"/>
    </xf>
    <xf fontId="19" fillId="13" borderId="65" numFmtId="0" xfId="1" applyFont="1" applyFill="1" applyBorder="1" applyAlignment="1">
      <alignment vertical="center" wrapText="1"/>
    </xf>
    <xf fontId="19" fillId="13" borderId="66" numFmtId="0" xfId="1" applyFont="1" applyFill="1" applyBorder="1" applyAlignment="1">
      <alignment vertical="center" wrapText="1"/>
    </xf>
    <xf fontId="19" fillId="13" borderId="71" numFmtId="178" xfId="1" applyNumberFormat="1" applyFont="1" applyFill="1" applyBorder="1" applyAlignment="1">
      <alignment horizontal="right" vertical="center"/>
    </xf>
    <xf fontId="19" fillId="13" borderId="71" numFmtId="178" xfId="1" applyNumberFormat="1" applyFont="1" applyFill="1" applyBorder="1" applyAlignment="1">
      <alignment vertical="center"/>
    </xf>
    <xf fontId="19" fillId="13" borderId="71" numFmtId="10" xfId="40" applyNumberFormat="1" applyFont="1" applyFill="1" applyBorder="1" applyAlignment="1">
      <alignment horizontal="right" vertical="center"/>
    </xf>
    <xf fontId="19" fillId="13" borderId="67" numFmtId="0" xfId="18" applyFont="1" applyFill="1" applyBorder="1" applyAlignment="1">
      <alignment horizontal="center" vertical="center"/>
    </xf>
    <xf fontId="19" fillId="13" borderId="67" numFmtId="0" xfId="18" applyFont="1" applyFill="1" applyBorder="1" applyAlignment="1">
      <alignment vertical="center"/>
    </xf>
    <xf fontId="19" fillId="13" borderId="68" numFmtId="0" xfId="1" applyFont="1" applyFill="1" applyBorder="1" applyAlignment="1">
      <alignment vertical="center" wrapText="1"/>
    </xf>
    <xf fontId="19" fillId="13" borderId="69" numFmtId="0" xfId="1" applyFont="1" applyFill="1" applyBorder="1" applyAlignment="1">
      <alignment vertical="center" wrapText="1"/>
    </xf>
    <xf fontId="19" fillId="13" borderId="70" numFmtId="0" xfId="18" applyFont="1" applyFill="1" applyBorder="1" applyAlignment="1">
      <alignment horizontal="center" vertical="center"/>
    </xf>
    <xf fontId="19" fillId="13" borderId="70" numFmtId="178" xfId="1" applyNumberFormat="1" applyFont="1" applyFill="1" applyBorder="1" applyAlignment="1">
      <alignment horizontal="right" vertical="center"/>
    </xf>
    <xf fontId="19" fillId="13" borderId="70" numFmtId="178" xfId="1" applyNumberFormat="1" applyFont="1" applyFill="1" applyBorder="1" applyAlignment="1">
      <alignment vertical="center"/>
    </xf>
    <xf fontId="19" fillId="13" borderId="70" numFmtId="10" xfId="40" applyNumberFormat="1" applyFont="1" applyFill="1" applyBorder="1" applyAlignment="1">
      <alignment horizontal="right" vertical="center"/>
    </xf>
    <xf fontId="19" fillId="13" borderId="18" numFmtId="0" xfId="18" applyFont="1" applyFill="1" applyBorder="1" applyAlignment="1">
      <alignment vertical="center"/>
    </xf>
    <xf fontId="55" fillId="13" borderId="19" numFmtId="0" xfId="18" applyFont="1" applyFill="1" applyBorder="1" applyAlignment="1">
      <alignment horizontal="center" vertical="center"/>
    </xf>
    <xf fontId="43" fillId="13" borderId="66" numFmtId="0" xfId="18" applyFont="1" applyFill="1" applyBorder="1" applyAlignment="1">
      <alignment horizontal="right" vertical="center"/>
    </xf>
    <xf fontId="19" fillId="13" borderId="18" numFmtId="178" xfId="1" applyNumberFormat="1" applyFont="1" applyFill="1" applyBorder="1" applyAlignment="1">
      <alignment vertical="center"/>
    </xf>
    <xf fontId="27" fillId="13" borderId="18" numFmtId="178" xfId="1" applyNumberFormat="1" applyFont="1" applyFill="1" applyBorder="1" applyAlignment="1">
      <alignment vertical="center"/>
    </xf>
    <xf fontId="50" fillId="13" borderId="13" numFmtId="178" xfId="1" applyNumberFormat="1" applyFont="1" applyFill="1" applyBorder="1" applyAlignment="1">
      <alignment vertical="center"/>
    </xf>
    <xf fontId="27" fillId="13" borderId="18" numFmtId="10" xfId="40" applyNumberFormat="1" applyFont="1" applyFill="1" applyBorder="1" applyAlignment="1">
      <alignment vertical="center"/>
    </xf>
    <xf fontId="44" fillId="13" borderId="19" numFmtId="0" xfId="18" applyFont="1" applyFill="1" applyBorder="1" applyAlignment="1">
      <alignment vertical="center"/>
    </xf>
    <xf fontId="19" fillId="13" borderId="0" numFmtId="0" xfId="1" applyFont="1" applyFill="1" applyAlignment="1">
      <alignment vertical="center" wrapText="1"/>
    </xf>
    <xf fontId="19" fillId="13" borderId="20" numFmtId="0" xfId="1" applyFont="1" applyFill="1" applyBorder="1" applyAlignment="1">
      <alignment vertical="center" wrapText="1"/>
    </xf>
    <xf fontId="50" fillId="13" borderId="70" numFmtId="178" xfId="1" applyNumberFormat="1" applyFont="1" applyFill="1" applyBorder="1" applyAlignment="1">
      <alignment vertical="center"/>
    </xf>
    <xf fontId="19" fillId="13" borderId="18" numFmtId="10" xfId="40" applyNumberFormat="1" applyFont="1" applyFill="1" applyBorder="1" applyAlignment="1">
      <alignment vertical="center"/>
    </xf>
    <xf fontId="55" fillId="13" borderId="8" numFmtId="0" xfId="18" applyFont="1" applyFill="1" applyBorder="1" applyAlignment="1">
      <alignment horizontal="center" vertical="center"/>
    </xf>
    <xf fontId="19" fillId="13" borderId="72" numFmtId="178" xfId="1" applyNumberFormat="1" applyFont="1" applyFill="1" applyBorder="1" applyAlignment="1">
      <alignment vertical="center"/>
    </xf>
    <xf fontId="19" fillId="13" borderId="71" numFmtId="10" xfId="40" applyNumberFormat="1" applyFont="1" applyFill="1" applyBorder="1" applyAlignment="1">
      <alignment vertical="center"/>
    </xf>
    <xf fontId="19" fillId="0" borderId="65" numFmtId="0" xfId="1" applyFont="1" applyBorder="1" applyAlignment="1">
      <alignment vertical="center" wrapText="1"/>
    </xf>
    <xf fontId="27" fillId="0" borderId="18" numFmtId="178" xfId="1" applyNumberFormat="1" applyFont="1" applyBorder="1" applyAlignment="1">
      <alignment vertical="center"/>
    </xf>
    <xf fontId="27" fillId="0" borderId="18" numFmtId="10" xfId="40" applyNumberFormat="1" applyFont="1" applyBorder="1" applyAlignment="1">
      <alignment vertical="center"/>
    </xf>
    <xf fontId="19" fillId="0" borderId="0" numFmtId="4" xfId="1" applyNumberFormat="1" applyFont="1" applyAlignment="1">
      <alignment horizontal="center" vertical="center"/>
    </xf>
    <xf fontId="27" fillId="0" borderId="20" numFmtId="0" xfId="1" applyFont="1" applyBorder="1" applyAlignment="1">
      <alignment horizontal="right" vertical="center"/>
    </xf>
    <xf fontId="44" fillId="0" borderId="62" numFmtId="4" xfId="1" applyNumberFormat="1" applyFont="1" applyBorder="1" applyAlignment="1">
      <alignment horizontal="center" vertical="center"/>
    </xf>
    <xf fontId="27" fillId="0" borderId="13" numFmtId="178" xfId="1" applyNumberFormat="1" applyFont="1" applyBorder="1" applyAlignment="1">
      <alignment vertical="center"/>
    </xf>
    <xf fontId="19" fillId="0" borderId="62" numFmtId="4" xfId="1" applyNumberFormat="1" applyFont="1" applyBorder="1" applyAlignment="1">
      <alignment horizontal="center" vertical="center"/>
    </xf>
    <xf fontId="27" fillId="0" borderId="63" numFmtId="0" xfId="1" applyFont="1" applyBorder="1" applyAlignment="1">
      <alignment horizontal="right" vertical="center"/>
    </xf>
    <xf fontId="50" fillId="0" borderId="0" numFmtId="0" xfId="0" applyFont="1"/>
    <xf fontId="50" fillId="10" borderId="61" numFmtId="2" xfId="18" applyNumberFormat="1" applyFont="1" applyFill="1" applyBorder="1" applyAlignment="1">
      <alignment horizontal="center" vertical="center"/>
    </xf>
    <xf fontId="50" fillId="10" borderId="8" numFmtId="0" xfId="18" applyFont="1" applyFill="1" applyBorder="1" applyAlignment="1">
      <alignment horizontal="center" vertical="center"/>
    </xf>
    <xf fontId="50" fillId="10" borderId="8" numFmtId="0" xfId="18" applyFont="1" applyFill="1" applyBorder="1" applyAlignment="1">
      <alignment vertical="center"/>
    </xf>
    <xf fontId="50" fillId="0" borderId="62" numFmtId="4" xfId="1" applyNumberFormat="1" applyFont="1" applyBorder="1" applyAlignment="1">
      <alignment horizontal="center" vertical="center"/>
    </xf>
    <xf fontId="56" fillId="0" borderId="63" numFmtId="0" xfId="1" applyFont="1" applyBorder="1" applyAlignment="1">
      <alignment horizontal="right" vertical="center"/>
    </xf>
    <xf fontId="50" fillId="0" borderId="61" numFmtId="178" xfId="1" applyNumberFormat="1" applyFont="1" applyBorder="1" applyAlignment="1">
      <alignment vertical="center"/>
    </xf>
    <xf fontId="50" fillId="0" borderId="61" numFmtId="10" xfId="40" applyNumberFormat="1" applyFont="1" applyBorder="1" applyAlignment="1">
      <alignment vertical="center"/>
    </xf>
    <xf fontId="50" fillId="10" borderId="64" numFmtId="0" xfId="18" applyFont="1" applyFill="1" applyBorder="1" applyAlignment="1">
      <alignment horizontal="center" vertical="center"/>
    </xf>
    <xf fontId="57" fillId="0" borderId="62" numFmtId="4" xfId="1" applyNumberFormat="1" applyFont="1" applyBorder="1" applyAlignment="1">
      <alignment horizontal="center" vertical="center"/>
    </xf>
    <xf fontId="57" fillId="0" borderId="63" numFmtId="4" xfId="1" applyNumberFormat="1" applyFont="1" applyBorder="1" applyAlignment="1">
      <alignment vertical="center"/>
    </xf>
    <xf fontId="50" fillId="0" borderId="71" numFmtId="178" xfId="1" applyNumberFormat="1" applyFont="1" applyBorder="1" applyAlignment="1">
      <alignment vertical="center"/>
    </xf>
    <xf fontId="50" fillId="0" borderId="72" numFmtId="178" xfId="1" applyNumberFormat="1" applyFont="1" applyBorder="1" applyAlignment="1">
      <alignment vertical="center"/>
    </xf>
    <xf fontId="50" fillId="0" borderId="71" numFmtId="10" xfId="40" applyNumberFormat="1" applyFont="1" applyBorder="1" applyAlignment="1">
      <alignment vertical="center"/>
    </xf>
    <xf fontId="50" fillId="10" borderId="19" numFmtId="0" xfId="18" applyFont="1" applyFill="1" applyBorder="1" applyAlignment="1">
      <alignment horizontal="center" vertical="center"/>
    </xf>
    <xf fontId="44" fillId="0" borderId="65" numFmtId="0" xfId="1" applyFont="1" applyBorder="1" applyAlignment="1">
      <alignment vertical="center"/>
    </xf>
    <xf fontId="19" fillId="0" borderId="18" numFmtId="0" xfId="0" applyFont="1" applyBorder="1"/>
    <xf fontId="19" fillId="0" borderId="18" numFmtId="0" xfId="0" applyFont="1" applyBorder="1" applyAlignment="1">
      <alignment horizontal="right"/>
    </xf>
    <xf fontId="19" fillId="0" borderId="18" numFmtId="4" xfId="0" applyNumberFormat="1" applyFont="1" applyBorder="1"/>
    <xf fontId="19" fillId="0" borderId="18" numFmtId="178" xfId="0" applyNumberFormat="1" applyFont="1" applyBorder="1" applyAlignment="1">
      <alignment horizontal="right"/>
    </xf>
    <xf fontId="19" fillId="0" borderId="18" numFmtId="10" xfId="40" applyNumberFormat="1" applyFont="1" applyBorder="1"/>
    <xf fontId="19" fillId="0" borderId="62" numFmtId="0" xfId="1" applyFont="1" applyBorder="1" applyAlignment="1">
      <alignment horizontal="right" vertical="center"/>
    </xf>
    <xf fontId="19" fillId="0" borderId="61" numFmtId="0" xfId="0" applyFont="1" applyBorder="1"/>
    <xf fontId="58" fillId="0" borderId="62" numFmtId="0" xfId="1" applyFont="1" applyBorder="1" applyAlignment="1" quotePrefix="1">
      <alignment horizontal="left" vertical="center"/>
    </xf>
    <xf fontId="44" fillId="0" borderId="63" numFmtId="0" xfId="1" applyFont="1" applyBorder="1" applyAlignment="1" quotePrefix="1">
      <alignment horizontal="left" vertical="center"/>
    </xf>
    <xf fontId="50" fillId="10" borderId="71" numFmtId="2" xfId="18" applyNumberFormat="1" applyFont="1" applyFill="1" applyBorder="1" applyAlignment="1">
      <alignment horizontal="center" vertical="center"/>
    </xf>
    <xf fontId="50" fillId="0" borderId="62" numFmtId="0" xfId="1" applyFont="1" applyBorder="1" applyAlignment="1">
      <alignment horizontal="right" vertical="center"/>
    </xf>
    <xf fontId="50" fillId="0" borderId="71" numFmtId="0" xfId="18" applyFont="1" applyBorder="1" applyAlignment="1">
      <alignment horizontal="center" vertical="center"/>
    </xf>
    <xf fontId="50" fillId="10" borderId="71" numFmtId="178" xfId="1" applyNumberFormat="1" applyFont="1" applyFill="1" applyBorder="1" applyAlignment="1">
      <alignment vertical="center"/>
    </xf>
    <xf fontId="50" fillId="10" borderId="71" numFmtId="10" xfId="40" applyNumberFormat="1" applyFont="1" applyFill="1" applyBorder="1" applyAlignment="1">
      <alignment vertical="center"/>
    </xf>
    <xf fontId="44" fillId="0" borderId="62" numFmtId="0" xfId="1" applyFont="1" applyBorder="1" applyAlignment="1">
      <alignment vertical="center"/>
    </xf>
    <xf fontId="44" fillId="0" borderId="63" numFmtId="0" xfId="1" applyFont="1" applyBorder="1" applyAlignment="1">
      <alignment vertical="center"/>
    </xf>
    <xf fontId="50" fillId="0" borderId="62" numFmtId="0" xfId="1" applyFont="1" applyBorder="1" applyAlignment="1">
      <alignment vertical="center" wrapText="1"/>
    </xf>
    <xf fontId="50" fillId="0" borderId="63" numFmtId="0" xfId="1" applyFont="1" applyBorder="1" applyAlignment="1">
      <alignment vertical="center" wrapText="1"/>
    </xf>
    <xf fontId="27" fillId="11" borderId="18" numFmtId="2" xfId="18" applyNumberFormat="1" applyFont="1" applyFill="1" applyBorder="1" applyAlignment="1">
      <alignment horizontal="center" vertical="center"/>
    </xf>
    <xf fontId="19" fillId="11" borderId="19" numFmtId="0" xfId="18" applyFont="1" applyFill="1" applyBorder="1" applyAlignment="1">
      <alignment horizontal="center" vertical="center"/>
    </xf>
    <xf fontId="44" fillId="11" borderId="19" numFmtId="0" xfId="18" applyFont="1" applyFill="1" applyBorder="1" applyAlignment="1">
      <alignment vertical="center"/>
    </xf>
    <xf fontId="19" fillId="11" borderId="0" numFmtId="0" xfId="1" applyFont="1" applyFill="1" applyAlignment="1">
      <alignment vertical="center" wrapText="1"/>
    </xf>
    <xf fontId="19" fillId="11" borderId="20" numFmtId="0" xfId="1" applyFont="1" applyFill="1" applyBorder="1" applyAlignment="1">
      <alignment vertical="center" wrapText="1"/>
    </xf>
    <xf fontId="19" fillId="11" borderId="61" numFmtId="2" xfId="18" applyNumberFormat="1" applyFont="1" applyFill="1" applyBorder="1" applyAlignment="1">
      <alignment horizontal="center" vertical="center"/>
    </xf>
    <xf fontId="19" fillId="11" borderId="8" numFmtId="0" xfId="18" applyFont="1" applyFill="1" applyBorder="1" applyAlignment="1">
      <alignment horizontal="center" vertical="center"/>
    </xf>
    <xf fontId="19" fillId="11" borderId="8" numFmtId="0" xfId="18" applyFont="1" applyFill="1" applyBorder="1" applyAlignment="1">
      <alignment vertical="center"/>
    </xf>
    <xf fontId="19" fillId="11" borderId="62" numFmtId="0" xfId="1" applyFont="1" applyFill="1" applyBorder="1" applyAlignment="1">
      <alignment vertical="center" wrapText="1"/>
    </xf>
    <xf fontId="19" fillId="11" borderId="63" numFmtId="0" xfId="1" applyFont="1" applyFill="1" applyBorder="1" applyAlignment="1">
      <alignment vertical="center" wrapText="1"/>
    </xf>
    <xf fontId="50" fillId="11" borderId="61" numFmtId="2" xfId="18" applyNumberFormat="1" applyFont="1" applyFill="1" applyBorder="1" applyAlignment="1">
      <alignment horizontal="center" vertical="center"/>
    </xf>
    <xf fontId="50" fillId="11" borderId="64" numFmtId="0" xfId="18" applyFont="1" applyFill="1" applyBorder="1" applyAlignment="1">
      <alignment horizontal="center" vertical="center"/>
    </xf>
    <xf fontId="50" fillId="11" borderId="8" numFmtId="0" xfId="18" applyFont="1" applyFill="1" applyBorder="1" applyAlignment="1">
      <alignment vertical="center"/>
    </xf>
    <xf fontId="50" fillId="11" borderId="62" numFmtId="0" xfId="1" applyFont="1" applyFill="1" applyBorder="1" applyAlignment="1">
      <alignment horizontal="right" vertical="center"/>
    </xf>
    <xf fontId="56" fillId="11" borderId="63" numFmtId="0" xfId="1" applyFont="1" applyFill="1" applyBorder="1" applyAlignment="1">
      <alignment horizontal="right" vertical="center"/>
    </xf>
    <xf fontId="19" fillId="11" borderId="18" numFmtId="0" xfId="18" applyFont="1" applyFill="1" applyBorder="1" applyAlignment="1">
      <alignment vertical="center"/>
    </xf>
    <xf fontId="19" fillId="11" borderId="64" numFmtId="0" xfId="18" applyFont="1" applyFill="1" applyBorder="1" applyAlignment="1">
      <alignment vertical="center"/>
    </xf>
    <xf fontId="19" fillId="11" borderId="65" numFmtId="0" xfId="1" applyFont="1" applyFill="1" applyBorder="1" applyAlignment="1">
      <alignment vertical="center" wrapText="1"/>
    </xf>
    <xf fontId="43" fillId="11" borderId="20" numFmtId="0" xfId="18" applyFont="1" applyFill="1" applyBorder="1" applyAlignment="1">
      <alignment horizontal="right" vertical="center"/>
    </xf>
    <xf fontId="51" fillId="0" borderId="0" numFmtId="179" xfId="0" applyNumberFormat="1" applyFont="1"/>
    <xf fontId="56" fillId="13" borderId="63" numFmtId="0" xfId="1" applyFont="1" applyFill="1" applyBorder="1" applyAlignment="1">
      <alignment horizontal="right" vertical="center"/>
    </xf>
    <xf fontId="50" fillId="13" borderId="63" numFmtId="0" xfId="0" applyFont="1" applyFill="1" applyBorder="1"/>
    <xf fontId="50" fillId="13" borderId="71" numFmtId="0" xfId="18" applyFont="1" applyFill="1" applyBorder="1" applyAlignment="1">
      <alignment horizontal="center" vertical="center"/>
    </xf>
    <xf fontId="50" fillId="13" borderId="71" numFmtId="178" xfId="1" applyNumberFormat="1" applyFont="1" applyFill="1" applyBorder="1" applyAlignment="1">
      <alignment vertical="center"/>
    </xf>
    <xf fontId="19" fillId="0" borderId="0" numFmtId="179" xfId="0" applyNumberFormat="1" applyFont="1"/>
    <xf fontId="50" fillId="0" borderId="0" numFmtId="178" xfId="0" applyNumberFormat="1" applyFont="1"/>
    <xf fontId="50" fillId="11" borderId="71" numFmtId="178" xfId="1" applyNumberFormat="1" applyFont="1" applyFill="1" applyBorder="1" applyAlignment="1">
      <alignment vertical="center"/>
    </xf>
    <xf fontId="50" fillId="13" borderId="62" numFmtId="0" xfId="1" applyFont="1" applyFill="1" applyBorder="1" applyAlignment="1">
      <alignment horizontal="right" vertical="center"/>
    </xf>
    <xf fontId="17" fillId="13" borderId="0" numFmtId="0" xfId="0" applyFont="1" applyFill="1"/>
    <xf fontId="19" fillId="0" borderId="6" numFmtId="0" xfId="18" applyFont="1" applyBorder="1" applyAlignment="1">
      <alignment horizontal="center" vertical="center"/>
    </xf>
    <xf fontId="51" fillId="0" borderId="13" numFmtId="178" xfId="1" applyNumberFormat="1" applyFont="1" applyBorder="1" applyAlignment="1">
      <alignment vertical="center"/>
    </xf>
    <xf fontId="17" fillId="0" borderId="0" numFmtId="0" xfId="0" applyFont="1"/>
    <xf fontId="17" fillId="14" borderId="6" numFmtId="0" xfId="18" applyFont="1" applyFill="1" applyBorder="1" applyAlignment="1">
      <alignment vertical="center"/>
    </xf>
    <xf fontId="17" fillId="14" borderId="1" numFmtId="0" xfId="18" applyFont="1" applyFill="1" applyBorder="1" applyAlignment="1">
      <alignment horizontal="center" vertical="center"/>
    </xf>
    <xf fontId="17" fillId="14" borderId="1" numFmtId="0" xfId="18" applyFont="1" applyFill="1" applyBorder="1" applyAlignment="1">
      <alignment vertical="center"/>
    </xf>
    <xf fontId="17" fillId="14" borderId="2" numFmtId="0" xfId="1" applyFont="1" applyFill="1" applyBorder="1" applyAlignment="1">
      <alignment vertical="center" wrapText="1"/>
    </xf>
    <xf fontId="17" fillId="14" borderId="3" numFmtId="0" xfId="1" applyFont="1" applyFill="1" applyBorder="1" applyAlignment="1">
      <alignment vertical="center" wrapText="1"/>
    </xf>
    <xf fontId="17" fillId="14" borderId="6" numFmtId="0" xfId="18" applyFont="1" applyFill="1" applyBorder="1" applyAlignment="1">
      <alignment horizontal="center" vertical="center"/>
    </xf>
    <xf fontId="17" fillId="14" borderId="6" numFmtId="178" xfId="1" applyNumberFormat="1" applyFont="1" applyFill="1" applyBorder="1" applyAlignment="1">
      <alignment vertical="center"/>
    </xf>
    <xf fontId="59" fillId="14" borderId="6" numFmtId="178" xfId="1" applyNumberFormat="1" applyFont="1" applyFill="1" applyBorder="1" applyAlignment="1">
      <alignment vertical="center"/>
    </xf>
    <xf fontId="17" fillId="14" borderId="18" numFmtId="178" xfId="1" applyNumberFormat="1" applyFont="1" applyFill="1" applyBorder="1" applyAlignment="1">
      <alignment vertical="center"/>
    </xf>
    <xf fontId="2" fillId="10" borderId="37" numFmtId="0" xfId="16" applyFont="1" applyFill="1" applyBorder="1" applyAlignment="1">
      <alignment vertical="center"/>
    </xf>
    <xf fontId="2" fillId="10" borderId="73" numFmtId="0" xfId="16" applyFont="1" applyFill="1" applyBorder="1" applyAlignment="1">
      <alignment vertical="center"/>
    </xf>
    <xf fontId="17" fillId="0" borderId="0" numFmtId="0" xfId="39" applyFont="1" applyAlignment="1">
      <alignment vertical="center"/>
    </xf>
    <xf fontId="17" fillId="10" borderId="0" numFmtId="0" xfId="16" applyFont="1" applyFill="1" applyAlignment="1">
      <alignment horizontal="center" vertical="center" wrapText="1"/>
    </xf>
    <xf fontId="17" fillId="10" borderId="73" numFmtId="0" xfId="16" applyFont="1" applyFill="1" applyBorder="1" applyAlignment="1">
      <alignment horizontal="center" vertical="center" wrapText="1"/>
    </xf>
    <xf fontId="41" fillId="10" borderId="0" numFmtId="0" xfId="16" applyFont="1" applyFill="1" applyAlignment="1" quotePrefix="1">
      <alignment horizontal="center" vertical="center" wrapText="1"/>
    </xf>
    <xf fontId="41" fillId="10" borderId="73" numFmtId="0" xfId="16" applyFont="1" applyFill="1" applyBorder="1" applyAlignment="1" quotePrefix="1">
      <alignment horizontal="center" vertical="center" wrapText="1"/>
    </xf>
    <xf fontId="41" fillId="10" borderId="0" numFmtId="0" xfId="16" applyFont="1" applyFill="1" applyAlignment="1" quotePrefix="1">
      <alignment vertical="center"/>
    </xf>
    <xf fontId="17" fillId="10" borderId="0" numFmtId="187" xfId="16" applyNumberFormat="1" applyFont="1" applyFill="1" applyAlignment="1">
      <alignment horizontal="left" vertical="center"/>
    </xf>
    <xf fontId="2" fillId="10" borderId="0" numFmtId="4" xfId="16" applyNumberFormat="1" applyFont="1" applyFill="1" applyAlignment="1">
      <alignment vertical="center"/>
    </xf>
    <xf fontId="27" fillId="10" borderId="73" numFmtId="15" xfId="16" applyNumberFormat="1" applyFont="1" applyFill="1" applyBorder="1" applyAlignment="1">
      <alignment horizontal="right" vertical="center"/>
    </xf>
    <xf fontId="3" fillId="10" borderId="37" numFmtId="0" xfId="16" applyFont="1" applyFill="1" applyBorder="1" applyAlignment="1">
      <alignment horizontal="center" vertical="center"/>
    </xf>
    <xf fontId="19" fillId="10" borderId="76" numFmtId="0" xfId="16" applyFont="1" applyFill="1" applyBorder="1" applyAlignment="1">
      <alignment horizontal="center" vertical="center"/>
    </xf>
    <xf fontId="19" fillId="10" borderId="75" numFmtId="4" xfId="16" applyNumberFormat="1" applyFont="1" applyFill="1" applyBorder="1" applyAlignment="1">
      <alignment horizontal="right" vertical="center"/>
    </xf>
    <xf fontId="19" fillId="10" borderId="75" numFmtId="175" xfId="16" applyNumberFormat="1" applyFont="1" applyFill="1" applyBorder="1" applyAlignment="1">
      <alignment horizontal="center" vertical="center"/>
    </xf>
    <xf fontId="19" fillId="10" borderId="75" numFmtId="10" xfId="16" applyNumberFormat="1" applyFont="1" applyFill="1" applyBorder="1" applyAlignment="1">
      <alignment horizontal="center" vertical="center"/>
    </xf>
    <xf fontId="19" fillId="10" borderId="73" numFmtId="169" xfId="16" applyNumberFormat="1" applyFont="1" applyFill="1" applyBorder="1" applyAlignment="1">
      <alignment horizontal="center" vertical="center"/>
    </xf>
    <xf fontId="2" fillId="0" borderId="0" numFmtId="188" xfId="41" applyNumberFormat="1" applyFont="1" applyAlignment="1">
      <alignment vertical="center"/>
    </xf>
    <xf fontId="2" fillId="0" borderId="0" numFmtId="189" xfId="16" applyNumberFormat="1" applyFont="1" applyAlignment="1">
      <alignment vertical="center"/>
    </xf>
    <xf fontId="19" fillId="10" borderId="81" numFmtId="169" xfId="16" applyNumberFormat="1" applyFont="1" applyFill="1" applyBorder="1" applyAlignment="1">
      <alignment horizontal="center" vertical="center"/>
    </xf>
    <xf fontId="19" fillId="10" borderId="75" numFmtId="181" xfId="16" applyNumberFormat="1" applyFont="1" applyFill="1" applyBorder="1" applyAlignment="1">
      <alignment horizontal="center" vertical="center"/>
    </xf>
    <xf fontId="3" fillId="10" borderId="40" numFmtId="0" xfId="16" applyFont="1" applyFill="1" applyBorder="1" applyAlignment="1">
      <alignment horizontal="center" vertical="center"/>
    </xf>
    <xf fontId="19" fillId="10" borderId="79" numFmtId="0" xfId="16" applyFont="1" applyFill="1" applyBorder="1" applyAlignment="1">
      <alignment vertical="center"/>
    </xf>
    <xf fontId="19" fillId="10" borderId="79" numFmtId="181" xfId="16" applyNumberFormat="1" applyFont="1" applyFill="1" applyBorder="1" applyAlignment="1">
      <alignment horizontal="center" vertical="center"/>
    </xf>
    <xf fontId="19" fillId="10" borderId="79" numFmtId="4" xfId="16" applyNumberFormat="1" applyFont="1" applyFill="1" applyBorder="1" applyAlignment="1">
      <alignment horizontal="right" vertical="center"/>
    </xf>
    <xf fontId="19" fillId="10" borderId="79" numFmtId="175" xfId="16" applyNumberFormat="1" applyFont="1" applyFill="1" applyBorder="1" applyAlignment="1">
      <alignment horizontal="center" vertical="center"/>
    </xf>
    <xf fontId="19" fillId="10" borderId="79" numFmtId="10" xfId="16" applyNumberFormat="1" applyFont="1" applyFill="1" applyBorder="1" applyAlignment="1">
      <alignment horizontal="center" vertical="center"/>
    </xf>
    <xf fontId="19" fillId="10" borderId="80" numFmtId="169" xfId="16" applyNumberFormat="1" applyFont="1" applyFill="1" applyBorder="1" applyAlignment="1">
      <alignment horizontal="center" vertical="center"/>
    </xf>
    <xf fontId="19" fillId="10" borderId="49" numFmtId="169" xfId="16" applyNumberFormat="1" applyFont="1" applyFill="1" applyBorder="1" applyAlignment="1">
      <alignment horizontal="center" vertical="center"/>
    </xf>
    <xf fontId="3" fillId="10" borderId="48" numFmtId="0" xfId="16" applyFont="1" applyFill="1" applyBorder="1" applyAlignment="1">
      <alignment horizontal="center" vertical="center"/>
    </xf>
    <xf fontId="19" fillId="10" borderId="77" numFmtId="0" xfId="16" applyFont="1" applyFill="1" applyBorder="1" applyAlignment="1">
      <alignment vertical="center"/>
    </xf>
    <xf fontId="19" fillId="10" borderId="77" numFmtId="181" xfId="16" applyNumberFormat="1" applyFont="1" applyFill="1" applyBorder="1" applyAlignment="1">
      <alignment horizontal="center" vertical="center"/>
    </xf>
    <xf fontId="19" fillId="10" borderId="84" numFmtId="175" xfId="16" applyNumberFormat="1" applyFont="1" applyFill="1" applyBorder="1" applyAlignment="1">
      <alignment horizontal="center" vertical="center"/>
    </xf>
    <xf fontId="19" fillId="10" borderId="84" numFmtId="10" xfId="16" applyNumberFormat="1" applyFont="1" applyFill="1" applyBorder="1" applyAlignment="1">
      <alignment horizontal="center" vertical="center"/>
    </xf>
    <xf fontId="19" fillId="10" borderId="85" numFmtId="169" xfId="16" applyNumberFormat="1" applyFont="1" applyFill="1" applyBorder="1" applyAlignment="1">
      <alignment horizontal="center" vertical="center"/>
    </xf>
    <xf fontId="3" fillId="10" borderId="43" numFmtId="0" xfId="16" applyFont="1" applyFill="1" applyBorder="1" applyAlignment="1">
      <alignment horizontal="center" vertical="center"/>
    </xf>
    <xf fontId="19" fillId="10" borderId="82" numFmtId="0" xfId="16" applyFont="1" applyFill="1" applyBorder="1" applyAlignment="1">
      <alignment vertical="center"/>
    </xf>
    <xf fontId="19" fillId="10" borderId="82" numFmtId="181" xfId="16" applyNumberFormat="1" applyFont="1" applyFill="1" applyBorder="1" applyAlignment="1">
      <alignment horizontal="center" vertical="center"/>
    </xf>
    <xf fontId="19" fillId="10" borderId="82" numFmtId="0" xfId="16" applyFont="1" applyFill="1" applyBorder="1" applyAlignment="1">
      <alignment horizontal="center" vertical="center"/>
    </xf>
    <xf fontId="19" fillId="10" borderId="82" numFmtId="4" xfId="16" applyNumberFormat="1" applyFont="1" applyFill="1" applyBorder="1" applyAlignment="1">
      <alignment horizontal="right" vertical="center"/>
    </xf>
    <xf fontId="19" fillId="10" borderId="82" numFmtId="175" xfId="16" applyNumberFormat="1" applyFont="1" applyFill="1" applyBorder="1" applyAlignment="1">
      <alignment horizontal="center" vertical="center"/>
    </xf>
    <xf fontId="19" fillId="10" borderId="82" numFmtId="10" xfId="16" applyNumberFormat="1" applyFont="1" applyFill="1" applyBorder="1" applyAlignment="1">
      <alignment horizontal="center" vertical="center"/>
    </xf>
    <xf fontId="19" fillId="10" borderId="83" numFmtId="169" xfId="16" applyNumberFormat="1" applyFont="1" applyFill="1" applyBorder="1" applyAlignment="1">
      <alignment horizontal="center" vertical="center"/>
    </xf>
    <xf fontId="3" fillId="10" borderId="37" numFmtId="0" xfId="16" applyFont="1" applyFill="1" applyBorder="1" applyAlignment="1">
      <alignment vertical="center"/>
    </xf>
    <xf fontId="3" fillId="10" borderId="0" numFmtId="0" xfId="16" applyFont="1" applyFill="1" applyAlignment="1">
      <alignment vertical="center"/>
    </xf>
    <xf fontId="3" fillId="10" borderId="0" numFmtId="4" xfId="16" applyNumberFormat="1" applyFont="1" applyFill="1" applyAlignment="1">
      <alignment vertical="center"/>
    </xf>
    <xf fontId="2" fillId="10" borderId="73" numFmtId="169" xfId="16" applyNumberFormat="1" applyFont="1" applyFill="1" applyBorder="1" applyAlignment="1">
      <alignment vertical="center"/>
    </xf>
    <xf fontId="10" fillId="10" borderId="37" numFmtId="0" xfId="16" applyFont="1" applyFill="1" applyBorder="1" applyAlignment="1">
      <alignment horizontal="right" vertical="center"/>
    </xf>
    <xf fontId="2" fillId="10" borderId="0" numFmtId="10" xfId="16" applyNumberFormat="1" applyFont="1" applyFill="1" applyAlignment="1">
      <alignment vertical="center"/>
    </xf>
    <xf fontId="2" fillId="10" borderId="73" numFmtId="169" xfId="16" applyNumberFormat="1" applyFont="1" applyFill="1" applyBorder="1" applyAlignment="1">
      <alignment horizontal="center" vertical="center"/>
    </xf>
    <xf fontId="2" fillId="10" borderId="28" numFmtId="0" xfId="16" applyFont="1" applyFill="1" applyBorder="1" applyAlignment="1">
      <alignment vertical="center"/>
    </xf>
    <xf fontId="2" fillId="10" borderId="29" numFmtId="0" xfId="16" applyFont="1" applyFill="1" applyBorder="1" applyAlignment="1">
      <alignment vertical="center"/>
    </xf>
    <xf fontId="2" fillId="10" borderId="30" numFmtId="0" xfId="16" applyFont="1" applyFill="1" applyBorder="1" applyAlignment="1">
      <alignment vertical="center"/>
    </xf>
    <xf fontId="19" fillId="10" borderId="37" numFmtId="0" xfId="16" applyFont="1" applyFill="1" applyBorder="1" applyAlignment="1">
      <alignment vertical="center"/>
    </xf>
    <xf fontId="19" fillId="10" borderId="0" numFmtId="0" xfId="16" applyFont="1" applyFill="1" applyAlignment="1">
      <alignment vertical="center"/>
    </xf>
    <xf fontId="19" fillId="10" borderId="28" numFmtId="0" xfId="16" applyFont="1" applyFill="1" applyBorder="1" applyAlignment="1">
      <alignment vertical="center"/>
    </xf>
    <xf fontId="19" fillId="10" borderId="29" numFmtId="0" xfId="16" applyFont="1" applyFill="1" applyBorder="1" applyAlignment="1">
      <alignment vertical="center"/>
    </xf>
    <xf fontId="53" fillId="0" borderId="0" numFmtId="190" xfId="16" applyNumberFormat="1" applyFont="1" applyAlignment="1">
      <alignment horizontal="center" vertical="center"/>
    </xf>
    <xf fontId="2" fillId="0" borderId="0" numFmtId="187" xfId="16" applyNumberFormat="1" applyFont="1" applyAlignment="1">
      <alignment vertical="center"/>
    </xf>
    <xf fontId="2" fillId="0" borderId="0" numFmtId="190" xfId="16" applyNumberFormat="1" applyFont="1" applyAlignment="1">
      <alignment vertical="center"/>
    </xf>
    <xf fontId="7" fillId="0" borderId="16" numFmtId="169" xfId="1" applyNumberFormat="1" applyFont="1" applyBorder="1" applyAlignment="1">
      <alignment horizontal="right" vertical="center"/>
    </xf>
    <xf fontId="3" fillId="0" borderId="0" numFmtId="0" xfId="0" applyFont="1" applyAlignment="1">
      <alignment vertical="center"/>
    </xf>
    <xf fontId="44" fillId="0" borderId="8" numFmtId="0" xfId="18" applyFont="1" applyBorder="1" applyAlignment="1">
      <alignment vertical="center"/>
    </xf>
    <xf fontId="44" fillId="13" borderId="67" numFmtId="0" xfId="18" applyFont="1" applyFill="1" applyBorder="1" applyAlignment="1">
      <alignment vertical="center"/>
    </xf>
    <xf fontId="44" fillId="13" borderId="68" numFmtId="4" xfId="1" applyNumberFormat="1" applyFont="1" applyFill="1" applyBorder="1" applyAlignment="1">
      <alignment horizontal="center" vertical="center"/>
    </xf>
    <xf fontId="44" fillId="13" borderId="69" numFmtId="4" xfId="1" applyNumberFormat="1" applyFont="1" applyFill="1" applyBorder="1" applyAlignment="1">
      <alignment vertical="center"/>
    </xf>
    <xf fontId="19" fillId="11" borderId="62" numFmtId="4" xfId="1" applyNumberFormat="1" applyFont="1" applyFill="1" applyBorder="1" applyAlignment="1">
      <alignment horizontal="center" vertical="center"/>
    </xf>
    <xf fontId="27" fillId="11" borderId="63" numFmtId="0" xfId="1" applyFont="1" applyFill="1" applyBorder="1" applyAlignment="1">
      <alignment horizontal="right" vertical="center"/>
    </xf>
    <xf fontId="50" fillId="10" borderId="61" numFmtId="178" xfId="1" applyNumberFormat="1" applyFont="1" applyFill="1" applyBorder="1" applyAlignment="1">
      <alignment vertical="center"/>
    </xf>
    <xf fontId="55" fillId="11" borderId="19" numFmtId="0" xfId="18" applyFont="1" applyFill="1" applyBorder="1" applyAlignment="1">
      <alignment horizontal="center" vertical="center"/>
    </xf>
    <xf fontId="44" fillId="11" borderId="65" numFmtId="4" xfId="1" applyNumberFormat="1" applyFont="1" applyFill="1" applyBorder="1" applyAlignment="1">
      <alignment horizontal="center" vertical="center"/>
    </xf>
    <xf fontId="51" fillId="0" borderId="0" numFmtId="191" xfId="0" applyNumberFormat="1" applyFont="1"/>
    <xf fontId="19" fillId="15" borderId="0" numFmtId="0" xfId="0" applyFont="1" applyFill="1"/>
    <xf fontId="19" fillId="15" borderId="61" numFmtId="2" xfId="18" applyNumberFormat="1" applyFont="1" applyFill="1" applyBorder="1" applyAlignment="1">
      <alignment horizontal="center" vertical="center"/>
    </xf>
    <xf fontId="19" fillId="15" borderId="64" numFmtId="0" xfId="18" applyFont="1" applyFill="1" applyBorder="1" applyAlignment="1">
      <alignment horizontal="center" vertical="center"/>
    </xf>
    <xf fontId="19" fillId="15" borderId="8" numFmtId="0" xfId="18" applyFont="1" applyFill="1" applyBorder="1" applyAlignment="1">
      <alignment vertical="center"/>
    </xf>
    <xf fontId="19" fillId="15" borderId="62" numFmtId="0" xfId="1" applyFont="1" applyFill="1" applyBorder="1" applyAlignment="1">
      <alignment vertical="center" wrapText="1"/>
    </xf>
    <xf fontId="19" fillId="15" borderId="63" numFmtId="0" xfId="1" applyFont="1" applyFill="1" applyBorder="1" applyAlignment="1">
      <alignment vertical="center" wrapText="1"/>
    </xf>
    <xf fontId="19" fillId="15" borderId="71" numFmtId="0" xfId="18" applyFont="1" applyFill="1" applyBorder="1" applyAlignment="1">
      <alignment horizontal="center" vertical="center"/>
    </xf>
    <xf fontId="19" fillId="15" borderId="72" numFmtId="178" xfId="1" applyNumberFormat="1" applyFont="1" applyFill="1" applyBorder="1" applyAlignment="1">
      <alignment vertical="center"/>
    </xf>
    <xf fontId="19" fillId="15" borderId="61" numFmtId="178" xfId="1" applyNumberFormat="1" applyFont="1" applyFill="1" applyBorder="1" applyAlignment="1">
      <alignment vertical="center"/>
    </xf>
    <xf fontId="51" fillId="15" borderId="61" numFmtId="178" xfId="1" applyNumberFormat="1" applyFont="1" applyFill="1" applyBorder="1" applyAlignment="1">
      <alignment vertical="center"/>
    </xf>
    <xf fontId="19" fillId="15" borderId="61" numFmtId="10" xfId="40" applyNumberFormat="1" applyFont="1" applyFill="1" applyBorder="1" applyAlignment="1">
      <alignment vertical="center"/>
    </xf>
    <xf fontId="10" fillId="15" borderId="61" numFmtId="178" xfId="1" applyNumberFormat="1" applyFont="1" applyFill="1" applyBorder="1" applyAlignment="1">
      <alignment vertical="center"/>
    </xf>
    <xf fontId="50" fillId="0" borderId="62" numFmtId="11" xfId="1" applyNumberFormat="1" applyFont="1" applyBorder="1" applyAlignment="1">
      <alignment vertical="center" wrapText="1"/>
    </xf>
    <xf fontId="50" fillId="0" borderId="63" numFmtId="11" xfId="1" applyNumberFormat="1" applyFont="1" applyBorder="1" applyAlignment="1">
      <alignment vertical="center" wrapText="1"/>
    </xf>
    <xf fontId="27" fillId="0" borderId="0" numFmtId="0" xfId="0" applyFont="1"/>
    <xf fontId="27" fillId="0" borderId="62" numFmtId="0" xfId="1" applyFont="1" applyBorder="1" applyAlignment="1">
      <alignment vertical="center" wrapText="1"/>
    </xf>
    <xf fontId="27" fillId="0" borderId="63" numFmtId="0" xfId="1" applyFont="1" applyBorder="1" applyAlignment="1">
      <alignment vertical="center" wrapText="1"/>
    </xf>
    <xf fontId="60" fillId="0" borderId="62" numFmtId="0" xfId="1" applyFont="1" applyBorder="1" applyAlignment="1">
      <alignment vertical="center" wrapText="1"/>
    </xf>
    <xf fontId="60" fillId="0" borderId="63" numFmtId="0" xfId="1" applyFont="1" applyBorder="1" applyAlignment="1">
      <alignment vertical="center" wrapText="1"/>
    </xf>
    <xf fontId="55" fillId="0" borderId="0" numFmtId="0" xfId="0" applyFont="1"/>
    <xf fontId="19" fillId="10" borderId="8" numFmtId="0" xfId="18" applyFont="1" applyFill="1" applyBorder="1" applyAlignment="1" quotePrefix="1">
      <alignment vertical="center"/>
    </xf>
    <xf fontId="19" fillId="0" borderId="62" numFmtId="4" xfId="38" applyNumberFormat="1" applyFont="1" applyBorder="1" applyAlignment="1">
      <alignment horizontal="center" vertical="center"/>
    </xf>
    <xf fontId="27" fillId="0" borderId="63" numFmtId="4" xfId="38" applyNumberFormat="1" applyFont="1" applyBorder="1" applyAlignment="1">
      <alignment horizontal="right" vertical="center"/>
    </xf>
    <xf fontId="19" fillId="0" borderId="63" numFmtId="4" xfId="38" applyNumberFormat="1" applyFont="1" applyBorder="1" applyAlignment="1">
      <alignment vertical="center"/>
    </xf>
    <xf fontId="19" fillId="10" borderId="8" numFmtId="0" xfId="19" applyFont="1" applyFill="1" applyBorder="1" applyAlignment="1">
      <alignment vertical="center"/>
    </xf>
    <xf fontId="19" fillId="0" borderId="8" numFmtId="0" xfId="19" applyFont="1" applyBorder="1" applyAlignment="1">
      <alignment vertical="center"/>
    </xf>
    <xf fontId="56" fillId="0" borderId="62" numFmtId="0" xfId="38" applyFont="1" applyBorder="1" applyAlignment="1" quotePrefix="1">
      <alignment horizontal="left" vertical="center"/>
    </xf>
    <xf fontId="56" fillId="0" borderId="63" numFmtId="0" xfId="38" applyFont="1" applyBorder="1" applyAlignment="1" quotePrefix="1">
      <alignment horizontal="left" vertical="center"/>
    </xf>
    <xf fontId="19" fillId="0" borderId="18" numFmtId="0" xfId="0" applyFont="1" applyBorder="1" applyAlignment="1">
      <alignment vertical="center"/>
    </xf>
    <xf fontId="19" fillId="0" borderId="61" numFmtId="0" xfId="0" applyFont="1" applyBorder="1" applyAlignment="1">
      <alignment vertical="center"/>
    </xf>
    <xf fontId="19" fillId="10" borderId="64" numFmtId="0" xfId="18" applyFont="1" applyFill="1" applyBorder="1" applyAlignment="1">
      <alignment horizontal="center" vertical="center"/>
    </xf>
    <xf fontId="19" fillId="0" borderId="71" numFmtId="178" xfId="1" applyNumberFormat="1" applyFont="1" applyBorder="1" applyAlignment="1">
      <alignment vertical="center"/>
    </xf>
    <xf fontId="2" fillId="0" borderId="0" numFmtId="0" xfId="3" applyFont="1" applyAlignment="1">
      <alignment horizontal="center" vertical="center"/>
    </xf>
    <xf fontId="2" fillId="5" borderId="21" numFmtId="0" xfId="3" applyFont="1" applyFill="1" applyBorder="1" applyAlignment="1">
      <alignment vertical="center"/>
    </xf>
    <xf fontId="2" fillId="5" borderId="22" numFmtId="0" xfId="3" applyFont="1" applyFill="1" applyBorder="1" applyAlignment="1">
      <alignment vertical="center"/>
    </xf>
    <xf fontId="2" fillId="5" borderId="23" numFmtId="0" xfId="3" applyFont="1" applyFill="1" applyBorder="1" applyAlignment="1">
      <alignment vertical="center"/>
    </xf>
    <xf fontId="52" fillId="5" borderId="37" numFmtId="0" xfId="3" applyFont="1" applyFill="1" applyBorder="1" applyAlignment="1">
      <alignment horizontal="centerContinuous" vertical="center"/>
    </xf>
    <xf fontId="52" fillId="5" borderId="0" numFmtId="0" xfId="3" applyFont="1" applyFill="1" applyAlignment="1">
      <alignment horizontal="centerContinuous" vertical="center"/>
    </xf>
    <xf fontId="52" fillId="5" borderId="73" numFmtId="0" xfId="3" applyFont="1" applyFill="1" applyBorder="1" applyAlignment="1">
      <alignment horizontal="centerContinuous" vertical="center"/>
    </xf>
    <xf fontId="41" fillId="5" borderId="28" numFmtId="0" xfId="3" applyFont="1" applyFill="1" applyBorder="1" applyAlignment="1">
      <alignment horizontal="center" vertical="center"/>
    </xf>
    <xf fontId="41" fillId="5" borderId="29" numFmtId="0" xfId="3" applyFont="1" applyFill="1" applyBorder="1" applyAlignment="1">
      <alignment horizontal="center" vertical="center"/>
    </xf>
    <xf fontId="41" fillId="5" borderId="30" numFmtId="0" xfId="3" applyFont="1" applyFill="1" applyBorder="1" applyAlignment="1">
      <alignment horizontal="center" vertical="center"/>
    </xf>
    <xf fontId="2" fillId="10" borderId="21" numFmtId="0" xfId="3" applyFont="1" applyFill="1" applyBorder="1" applyAlignment="1">
      <alignment vertical="center"/>
    </xf>
    <xf fontId="2" fillId="10" borderId="22" numFmtId="0" xfId="3" applyFont="1" applyFill="1" applyBorder="1" applyAlignment="1">
      <alignment vertical="center"/>
    </xf>
    <xf fontId="2" fillId="10" borderId="23" numFmtId="0" xfId="3" applyFont="1" applyFill="1" applyBorder="1" applyAlignment="1">
      <alignment vertical="center"/>
    </xf>
    <xf fontId="2" fillId="10" borderId="0" numFmtId="169" xfId="16" applyNumberFormat="1" applyFont="1" applyFill="1" applyAlignment="1">
      <alignment vertical="center"/>
    </xf>
    <xf fontId="2" fillId="10" borderId="37" numFmtId="0" xfId="3" applyFont="1" applyFill="1" applyBorder="1" applyAlignment="1">
      <alignment vertical="center"/>
    </xf>
    <xf fontId="17" fillId="10" borderId="0" numFmtId="0" xfId="3" applyFont="1" applyFill="1" applyAlignment="1">
      <alignment vertical="center"/>
    </xf>
    <xf fontId="2" fillId="10" borderId="0" numFmtId="0" xfId="3" applyFont="1" applyFill="1" applyAlignment="1">
      <alignment vertical="center"/>
    </xf>
    <xf fontId="2" fillId="10" borderId="73" numFmtId="0" xfId="3" applyFont="1" applyFill="1" applyBorder="1" applyAlignment="1">
      <alignment vertical="center"/>
    </xf>
    <xf fontId="17" fillId="10" borderId="0" numFmtId="180" xfId="3" applyNumberFormat="1" applyFont="1" applyFill="1" applyAlignment="1">
      <alignment horizontal="center" vertical="center"/>
    </xf>
    <xf fontId="27" fillId="10" borderId="73" numFmtId="17" xfId="3" applyNumberFormat="1" applyFont="1" applyFill="1" applyBorder="1" applyAlignment="1">
      <alignment horizontal="right" vertical="center"/>
    </xf>
    <xf fontId="2" fillId="0" borderId="0" numFmtId="2" xfId="3" applyNumberFormat="1" applyFont="1" applyAlignment="1">
      <alignment vertical="center"/>
    </xf>
    <xf fontId="53" fillId="0" borderId="0" numFmtId="0" xfId="3" applyFont="1" applyAlignment="1">
      <alignment vertical="center"/>
    </xf>
    <xf fontId="53" fillId="0" borderId="0" numFmtId="0" xfId="3" applyFont="1" applyAlignment="1">
      <alignment horizontal="center" vertical="center"/>
    </xf>
    <xf fontId="27" fillId="5" borderId="26" numFmtId="0" xfId="3" applyFont="1" applyFill="1" applyBorder="1" applyAlignment="1">
      <alignment horizontal="center" vertical="center"/>
    </xf>
    <xf fontId="27" fillId="5" borderId="74" numFmtId="0" xfId="3" applyFont="1" applyFill="1" applyBorder="1" applyAlignment="1">
      <alignment horizontal="center" vertical="center"/>
    </xf>
    <xf fontId="27" fillId="5" borderId="24" numFmtId="0" xfId="3" applyFont="1" applyFill="1" applyBorder="1" applyAlignment="1">
      <alignment horizontal="center" vertical="center" wrapText="1"/>
    </xf>
    <xf fontId="27" fillId="5" borderId="86" numFmtId="0" xfId="3" applyFont="1" applyFill="1" applyBorder="1" applyAlignment="1">
      <alignment horizontal="center" vertical="center" wrapText="1"/>
    </xf>
    <xf fontId="27" fillId="5" borderId="87" numFmtId="0" xfId="3" applyFont="1" applyFill="1" applyBorder="1" applyAlignment="1">
      <alignment horizontal="center" vertical="center"/>
    </xf>
    <xf fontId="27" fillId="5" borderId="27" numFmtId="0" xfId="3" applyFont="1" applyFill="1" applyBorder="1" applyAlignment="1">
      <alignment horizontal="center" vertical="center"/>
    </xf>
    <xf fontId="19" fillId="10" borderId="37" numFmtId="0" xfId="3" applyFont="1" applyFill="1" applyBorder="1" applyAlignment="1">
      <alignment horizontal="center" vertical="center"/>
    </xf>
    <xf fontId="19" fillId="10" borderId="75" numFmtId="0" xfId="3" applyFont="1" applyFill="1" applyBorder="1" applyAlignment="1">
      <alignment horizontal="left" vertical="center"/>
    </xf>
    <xf fontId="19" fillId="10" borderId="75" numFmtId="0" xfId="3" applyFont="1" applyFill="1" applyBorder="1" applyAlignment="1">
      <alignment horizontal="center" vertical="center"/>
    </xf>
    <xf fontId="19" fillId="10" borderId="76" numFmtId="0" xfId="3" applyFont="1" applyFill="1" applyBorder="1" applyAlignment="1">
      <alignment horizontal="center" vertical="center"/>
    </xf>
    <xf fontId="19" fillId="10" borderId="75" numFmtId="4" xfId="3" applyNumberFormat="1" applyFont="1" applyFill="1" applyBorder="1" applyAlignment="1">
      <alignment horizontal="center" vertical="center"/>
    </xf>
    <xf fontId="19" fillId="10" borderId="75" numFmtId="169" xfId="3" applyNumberFormat="1" applyFont="1" applyFill="1" applyBorder="1" applyAlignment="1">
      <alignment horizontal="center" vertical="center"/>
    </xf>
    <xf fontId="19" fillId="10" borderId="76" numFmtId="10" xfId="3" applyNumberFormat="1" applyFont="1" applyFill="1" applyBorder="1" applyAlignment="1">
      <alignment horizontal="center" vertical="center"/>
    </xf>
    <xf fontId="19" fillId="10" borderId="23" numFmtId="169" xfId="3" applyNumberFormat="1" applyFont="1" applyFill="1" applyBorder="1" applyAlignment="1">
      <alignment horizontal="center" vertical="center"/>
    </xf>
    <xf fontId="2" fillId="10" borderId="0" numFmtId="0" xfId="3" applyFont="1" applyFill="1" applyAlignment="1">
      <alignment horizontal="center" vertical="center"/>
    </xf>
    <xf fontId="19" fillId="10" borderId="0" numFmtId="0" xfId="3" applyFont="1" applyFill="1" applyAlignment="1">
      <alignment horizontal="center" vertical="center" wrapText="1"/>
    </xf>
    <xf fontId="19" fillId="10" borderId="88" numFmtId="0" xfId="3" applyFont="1" applyFill="1" applyBorder="1" applyAlignment="1">
      <alignment horizontal="center" vertical="center"/>
    </xf>
    <xf fontId="19" fillId="10" borderId="79" numFmtId="0" xfId="3" applyFont="1" applyFill="1" applyBorder="1" applyAlignment="1">
      <alignment horizontal="center" vertical="center"/>
    </xf>
    <xf fontId="19" fillId="10" borderId="79" numFmtId="10" xfId="3" applyNumberFormat="1" applyFont="1" applyFill="1" applyBorder="1" applyAlignment="1">
      <alignment horizontal="center" vertical="center"/>
    </xf>
    <xf fontId="19" fillId="10" borderId="73" numFmtId="0" xfId="3" applyFont="1" applyFill="1" applyBorder="1" applyAlignment="1">
      <alignment horizontal="center" vertical="center"/>
    </xf>
    <xf fontId="3" fillId="10" borderId="48" numFmtId="0" xfId="3" applyFont="1" applyFill="1" applyBorder="1" applyAlignment="1">
      <alignment horizontal="center" vertical="center"/>
    </xf>
    <xf fontId="19" fillId="10" borderId="77" numFmtId="0" xfId="3" applyFont="1" applyFill="1" applyBorder="1" applyAlignment="1">
      <alignment vertical="center"/>
    </xf>
    <xf fontId="19" fillId="10" borderId="89" numFmtId="49" xfId="3" applyNumberFormat="1" applyFont="1" applyFill="1" applyBorder="1" applyAlignment="1" quotePrefix="1">
      <alignment horizontal="center" vertical="center"/>
    </xf>
    <xf fontId="19" fillId="10" borderId="89" numFmtId="0" xfId="3" applyFont="1" applyFill="1" applyBorder="1" applyAlignment="1">
      <alignment horizontal="center" vertical="center"/>
    </xf>
    <xf fontId="19" fillId="10" borderId="77" numFmtId="0" xfId="3" applyFont="1" applyFill="1" applyBorder="1" applyAlignment="1">
      <alignment horizontal="center" vertical="center"/>
    </xf>
    <xf fontId="19" fillId="10" borderId="77" numFmtId="4" xfId="3" applyNumberFormat="1" applyFont="1" applyFill="1" applyBorder="1" applyAlignment="1">
      <alignment horizontal="center" vertical="center"/>
    </xf>
    <xf fontId="19" fillId="10" borderId="77" numFmtId="169" xfId="3" applyNumberFormat="1" applyFont="1" applyFill="1" applyBorder="1" applyAlignment="1">
      <alignment horizontal="center" vertical="center"/>
    </xf>
    <xf fontId="19" fillId="10" borderId="89" numFmtId="10" xfId="3" applyNumberFormat="1" applyFont="1" applyFill="1" applyBorder="1" applyAlignment="1">
      <alignment horizontal="center" vertical="center"/>
    </xf>
    <xf fontId="19" fillId="10" borderId="78" numFmtId="169" xfId="3" applyNumberFormat="1" applyFont="1" applyFill="1" applyBorder="1" applyAlignment="1">
      <alignment horizontal="center" vertical="center"/>
    </xf>
    <xf fontId="2" fillId="0" borderId="0" numFmtId="185" xfId="3" applyNumberFormat="1" applyFont="1" applyAlignment="1">
      <alignment horizontal="center" vertical="center"/>
    </xf>
    <xf fontId="3" fillId="0" borderId="0" numFmtId="0" xfId="3" applyFont="1" applyAlignment="1">
      <alignment horizontal="right" vertical="center"/>
    </xf>
    <xf fontId="3" fillId="10" borderId="40" numFmtId="0" xfId="3" applyFont="1" applyFill="1" applyBorder="1" applyAlignment="1">
      <alignment horizontal="center" vertical="center"/>
    </xf>
    <xf fontId="19" fillId="10" borderId="79" numFmtId="0" xfId="3" applyFont="1" applyFill="1" applyBorder="1" applyAlignment="1">
      <alignment vertical="center"/>
    </xf>
    <xf fontId="19" fillId="10" borderId="16" numFmtId="49" xfId="3" applyNumberFormat="1" applyFont="1" applyFill="1" applyBorder="1" applyAlignment="1" quotePrefix="1">
      <alignment horizontal="center" vertical="center"/>
    </xf>
    <xf fontId="1" fillId="10" borderId="79" numFmtId="0" xfId="3" applyFont="1" applyFill="1" applyBorder="1" applyAlignment="1">
      <alignment horizontal="center" vertical="center"/>
    </xf>
    <xf fontId="19" fillId="10" borderId="79" numFmtId="4" xfId="3" applyNumberFormat="1" applyFont="1" applyFill="1" applyBorder="1" applyAlignment="1">
      <alignment horizontal="center" vertical="center"/>
    </xf>
    <xf fontId="19" fillId="10" borderId="79" numFmtId="169" xfId="3" applyNumberFormat="1" applyFont="1" applyFill="1" applyBorder="1" applyAlignment="1">
      <alignment horizontal="center" vertical="center"/>
    </xf>
    <xf fontId="19" fillId="10" borderId="90" numFmtId="10" xfId="3" applyNumberFormat="1" applyFont="1" applyFill="1" applyBorder="1" applyAlignment="1">
      <alignment horizontal="center" vertical="center"/>
    </xf>
    <xf fontId="19" fillId="10" borderId="49" numFmtId="169" xfId="3" applyNumberFormat="1" applyFont="1" applyFill="1" applyBorder="1" applyAlignment="1">
      <alignment horizontal="center" vertical="center"/>
    </xf>
    <xf fontId="34" fillId="0" borderId="0" numFmtId="192" xfId="3" applyNumberFormat="1" applyFont="1" applyAlignment="1">
      <alignment horizontal="right" vertical="center"/>
    </xf>
    <xf fontId="3" fillId="10" borderId="37" numFmtId="0" xfId="3" applyFont="1" applyFill="1" applyBorder="1" applyAlignment="1">
      <alignment horizontal="center" vertical="center"/>
    </xf>
    <xf fontId="19" fillId="10" borderId="75" numFmtId="0" xfId="3" applyFont="1" applyFill="1" applyBorder="1" applyAlignment="1">
      <alignment vertical="center"/>
    </xf>
    <xf fontId="19" fillId="10" borderId="0" numFmtId="49" xfId="3" applyNumberFormat="1" applyFont="1" applyFill="1" applyAlignment="1" quotePrefix="1">
      <alignment horizontal="center" vertical="center"/>
    </xf>
    <xf fontId="19" fillId="10" borderId="88" numFmtId="10" xfId="3" applyNumberFormat="1" applyFont="1" applyFill="1" applyBorder="1" applyAlignment="1">
      <alignment horizontal="center" vertical="center"/>
    </xf>
    <xf fontId="2" fillId="0" borderId="0" numFmtId="185" xfId="3" applyNumberFormat="1" applyFont="1" applyAlignment="1">
      <alignment vertical="center"/>
    </xf>
    <xf fontId="3" fillId="0" borderId="0" numFmtId="192" xfId="3" applyNumberFormat="1" applyFont="1" applyAlignment="1">
      <alignment horizontal="right" vertical="center"/>
    </xf>
    <xf fontId="1" fillId="10" borderId="75" numFmtId="0" xfId="3" applyFont="1" applyFill="1" applyBorder="1" applyAlignment="1">
      <alignment vertical="center"/>
    </xf>
    <xf fontId="19" fillId="10" borderId="73" numFmtId="169" xfId="3" applyNumberFormat="1" applyFont="1" applyFill="1" applyBorder="1" applyAlignment="1">
      <alignment horizontal="center" vertical="center"/>
    </xf>
    <xf fontId="2" fillId="10" borderId="0" numFmtId="185" xfId="3" applyNumberFormat="1" applyFont="1" applyFill="1" applyAlignment="1">
      <alignment horizontal="center" vertical="center"/>
    </xf>
    <xf fontId="1" fillId="10" borderId="79" numFmtId="0" xfId="3" applyFont="1" applyFill="1" applyBorder="1" applyAlignment="1">
      <alignment vertical="center"/>
    </xf>
    <xf fontId="19" fillId="10" borderId="4" numFmtId="0" xfId="3" applyFont="1" applyFill="1" applyBorder="1" applyAlignment="1" quotePrefix="1">
      <alignment horizontal="center" vertical="center"/>
    </xf>
    <xf fontId="19" fillId="10" borderId="16" numFmtId="0" xfId="3" applyFont="1" applyFill="1" applyBorder="1" applyAlignment="1" quotePrefix="1">
      <alignment horizontal="center" vertical="center"/>
    </xf>
    <xf fontId="3" fillId="10" borderId="43" numFmtId="0" xfId="3" applyFont="1" applyFill="1" applyBorder="1" applyAlignment="1">
      <alignment horizontal="center" vertical="center"/>
    </xf>
    <xf fontId="19" fillId="10" borderId="82" numFmtId="0" xfId="3" applyFont="1" applyFill="1" applyBorder="1" applyAlignment="1">
      <alignment vertical="center"/>
    </xf>
    <xf fontId="19" fillId="10" borderId="44" numFmtId="0" xfId="3" applyFont="1" applyFill="1" applyBorder="1" applyAlignment="1" quotePrefix="1">
      <alignment horizontal="center" vertical="center"/>
    </xf>
    <xf fontId="19" fillId="10" borderId="82" numFmtId="0" xfId="3" applyFont="1" applyFill="1" applyBorder="1" applyAlignment="1">
      <alignment horizontal="center" vertical="center"/>
    </xf>
    <xf fontId="19" fillId="10" borderId="44" numFmtId="0" xfId="3" applyFont="1" applyFill="1" applyBorder="1" applyAlignment="1">
      <alignment horizontal="center" vertical="center"/>
    </xf>
    <xf fontId="19" fillId="10" borderId="82" numFmtId="4" xfId="3" applyNumberFormat="1" applyFont="1" applyFill="1" applyBorder="1" applyAlignment="1">
      <alignment horizontal="center" vertical="center"/>
    </xf>
    <xf fontId="19" fillId="10" borderId="82" numFmtId="169" xfId="3" applyNumberFormat="1" applyFont="1" applyFill="1" applyBorder="1" applyAlignment="1">
      <alignment horizontal="center" vertical="center"/>
    </xf>
    <xf fontId="19" fillId="10" borderId="91" numFmtId="10" xfId="3" applyNumberFormat="1" applyFont="1" applyFill="1" applyBorder="1" applyAlignment="1">
      <alignment horizontal="center" vertical="center"/>
    </xf>
    <xf fontId="19" fillId="10" borderId="92" numFmtId="169" xfId="3" applyNumberFormat="1" applyFont="1" applyFill="1" applyBorder="1" applyAlignment="1">
      <alignment horizontal="center" vertical="center"/>
    </xf>
    <xf fontId="2" fillId="0" borderId="0" numFmtId="193" xfId="3" applyNumberFormat="1" applyFont="1" applyAlignment="1">
      <alignment vertical="center"/>
    </xf>
    <xf fontId="3" fillId="10" borderId="37" numFmtId="0" xfId="3" applyFont="1" applyFill="1" applyBorder="1" applyAlignment="1">
      <alignment vertical="center"/>
    </xf>
    <xf fontId="3" fillId="10" borderId="0" numFmtId="0" xfId="3" applyFont="1" applyFill="1" applyAlignment="1">
      <alignment vertical="center"/>
    </xf>
    <xf fontId="3" fillId="10" borderId="0" numFmtId="4" xfId="3" applyNumberFormat="1" applyFont="1" applyFill="1" applyAlignment="1">
      <alignment vertical="center"/>
    </xf>
    <xf fontId="61" fillId="10" borderId="0" numFmtId="175" xfId="3" applyNumberFormat="1" applyFont="1" applyFill="1" applyAlignment="1">
      <alignment horizontal="center" vertical="center"/>
    </xf>
    <xf fontId="61" fillId="10" borderId="0" numFmtId="182" xfId="3" applyNumberFormat="1" applyFont="1" applyFill="1" applyAlignment="1">
      <alignment horizontal="center" vertical="center"/>
    </xf>
    <xf fontId="62" fillId="10" borderId="73" numFmtId="175" xfId="3" applyNumberFormat="1" applyFont="1" applyFill="1" applyBorder="1" applyAlignment="1">
      <alignment horizontal="center" vertical="center"/>
    </xf>
    <xf fontId="2" fillId="0" borderId="0" numFmtId="189" xfId="3" applyNumberFormat="1" applyFont="1" applyAlignment="1">
      <alignment vertical="center"/>
    </xf>
    <xf fontId="10" fillId="10" borderId="37" numFmtId="0" xfId="3" applyFont="1" applyFill="1" applyBorder="1" applyAlignment="1">
      <alignment horizontal="right" vertical="center"/>
    </xf>
    <xf fontId="17" fillId="10" borderId="0" numFmtId="4" xfId="3" applyNumberFormat="1" applyFont="1" applyFill="1" applyAlignment="1">
      <alignment vertical="center"/>
    </xf>
    <xf fontId="2" fillId="10" borderId="0" numFmtId="182" xfId="3" applyNumberFormat="1" applyFont="1" applyFill="1" applyAlignment="1">
      <alignment vertical="center"/>
    </xf>
    <xf fontId="2" fillId="10" borderId="0" numFmtId="192" xfId="44" applyNumberFormat="1" applyFont="1" applyFill="1" applyAlignment="1">
      <alignment horizontal="center" vertical="center"/>
    </xf>
    <xf fontId="2" fillId="10" borderId="73" numFmtId="169" xfId="3" applyNumberFormat="1" applyFont="1" applyFill="1" applyBorder="1" applyAlignment="1">
      <alignment vertical="center"/>
    </xf>
    <xf fontId="2" fillId="10" borderId="28" numFmtId="0" xfId="3" applyFont="1" applyFill="1" applyBorder="1" applyAlignment="1">
      <alignment vertical="center"/>
    </xf>
    <xf fontId="2" fillId="10" borderId="29" numFmtId="0" xfId="3" applyFont="1" applyFill="1" applyBorder="1" applyAlignment="1">
      <alignment vertical="center"/>
    </xf>
    <xf fontId="2" fillId="10" borderId="30" numFmtId="0" xfId="3" applyFont="1" applyFill="1" applyBorder="1" applyAlignment="1">
      <alignment horizontal="center" vertical="center"/>
    </xf>
    <xf fontId="2" fillId="10" borderId="73" numFmtId="0" xfId="3" applyFont="1" applyFill="1" applyBorder="1" applyAlignment="1">
      <alignment horizontal="center" vertical="center"/>
    </xf>
    <xf fontId="63" fillId="10" borderId="0" numFmtId="2" xfId="3" applyNumberFormat="1" applyFont="1" applyFill="1" applyAlignment="1">
      <alignment vertical="center"/>
    </xf>
    <xf fontId="63" fillId="10" borderId="0" numFmtId="0" xfId="3" applyFont="1" applyFill="1" applyAlignment="1">
      <alignment vertical="center"/>
    </xf>
    <xf fontId="63" fillId="10" borderId="73" numFmtId="0" xfId="3" applyFont="1" applyFill="1" applyBorder="1" applyAlignment="1">
      <alignment horizontal="center" vertical="center"/>
    </xf>
    <xf fontId="64" fillId="10" borderId="0" numFmtId="169" xfId="3" applyNumberFormat="1" applyFont="1" applyFill="1" applyAlignment="1">
      <alignment vertical="center"/>
    </xf>
    <xf fontId="19" fillId="10" borderId="37" numFmtId="0" xfId="3" applyFont="1" applyFill="1" applyBorder="1" applyAlignment="1">
      <alignment vertical="center"/>
    </xf>
    <xf fontId="19" fillId="10" borderId="0" numFmtId="0" xfId="3" applyFont="1" applyFill="1" applyAlignment="1">
      <alignment vertical="center"/>
    </xf>
    <xf fontId="63" fillId="10" borderId="0" numFmtId="169" xfId="3" applyNumberFormat="1" applyFont="1" applyFill="1" applyAlignment="1">
      <alignment vertical="center"/>
    </xf>
    <xf fontId="19" fillId="10" borderId="28" numFmtId="0" xfId="3" applyFont="1" applyFill="1" applyBorder="1" applyAlignment="1">
      <alignment vertical="center"/>
    </xf>
    <xf fontId="19" fillId="10" borderId="29" numFmtId="0" xfId="3" applyFont="1" applyFill="1" applyBorder="1" applyAlignment="1">
      <alignment vertical="center"/>
    </xf>
    <xf fontId="63" fillId="10" borderId="29" numFmtId="0" xfId="3" applyFont="1" applyFill="1" applyBorder="1" applyAlignment="1">
      <alignment vertical="center"/>
    </xf>
    <xf fontId="2" fillId="10" borderId="30" numFmtId="2" xfId="3" applyNumberFormat="1" applyFont="1" applyFill="1" applyBorder="1" applyAlignment="1">
      <alignment horizontal="center" vertical="center"/>
    </xf>
    <xf fontId="2" fillId="0" borderId="0" numFmtId="1" xfId="3" applyNumberFormat="1" applyFont="1" applyAlignment="1">
      <alignment horizontal="center" vertical="center"/>
    </xf>
    <xf fontId="2" fillId="0" borderId="0" numFmtId="169" xfId="3" applyNumberFormat="1" applyFont="1" applyAlignment="1">
      <alignment horizontal="center" vertical="center"/>
    </xf>
    <xf fontId="2" fillId="0" borderId="0" numFmtId="180" xfId="3" applyNumberFormat="1" applyFont="1" applyAlignment="1">
      <alignment vertical="center"/>
    </xf>
    <xf fontId="2" fillId="0" borderId="0" numFmtId="194" xfId="3" applyNumberFormat="1" applyFont="1" applyAlignment="1">
      <alignment horizontal="center" vertical="center"/>
    </xf>
    <xf fontId="53" fillId="0" borderId="0" numFmtId="185" xfId="3" applyNumberFormat="1" applyFont="1" applyAlignment="1">
      <alignment horizontal="center" vertical="center"/>
    </xf>
    <xf fontId="65" fillId="0" borderId="0" numFmtId="4" xfId="9" applyNumberFormat="1" applyFont="1" applyAlignment="1">
      <alignment vertical="center"/>
    </xf>
    <xf fontId="50" fillId="0" borderId="0" numFmtId="0" xfId="0" applyFont="1" applyAlignment="1">
      <alignment vertical="center"/>
    </xf>
    <xf fontId="27" fillId="5" borderId="2" numFmtId="178" xfId="1" applyNumberFormat="1" applyFont="1" applyFill="1" applyBorder="1" applyAlignment="1">
      <alignment horizontal="center" vertical="center"/>
    </xf>
    <xf fontId="27" fillId="5" borderId="1" numFmtId="178" xfId="1" applyNumberFormat="1" applyFont="1" applyFill="1" applyBorder="1" applyAlignment="1">
      <alignment horizontal="center" vertical="center" wrapText="1"/>
    </xf>
    <xf fontId="27" fillId="5" borderId="3" numFmtId="178" xfId="1" applyNumberFormat="1" applyFont="1" applyFill="1" applyBorder="1" applyAlignment="1">
      <alignment horizontal="center" vertical="center" wrapText="1"/>
    </xf>
    <xf fontId="27" fillId="5" borderId="1" numFmtId="178" xfId="36" applyNumberFormat="1" applyFont="1" applyFill="1" applyBorder="1" applyAlignment="1">
      <alignment horizontal="center" vertical="center"/>
    </xf>
    <xf fontId="27" fillId="5" borderId="3" numFmtId="178" xfId="36" applyNumberFormat="1" applyFont="1" applyFill="1" applyBorder="1" applyAlignment="1">
      <alignment horizontal="center" vertical="center"/>
    </xf>
    <xf fontId="27" fillId="5" borderId="13" numFmtId="178" xfId="36" applyNumberFormat="1" applyFont="1" applyFill="1" applyBorder="1" applyAlignment="1">
      <alignment horizontal="center" vertical="center"/>
    </xf>
    <xf fontId="27" fillId="5" borderId="13" numFmtId="178" xfId="31" applyNumberFormat="1" applyFont="1" applyFill="1" applyBorder="1" applyAlignment="1">
      <alignment horizontal="center" vertical="center"/>
    </xf>
    <xf fontId="30" fillId="0" borderId="71" numFmtId="4" xfId="30" applyNumberFormat="1" applyFont="1" applyBorder="1" applyAlignment="1" applyProtection="1">
      <alignment vertical="center"/>
      <protection locked="0"/>
    </xf>
    <xf fontId="2" fillId="0" borderId="61" numFmtId="4" xfId="4" applyNumberFormat="1" applyFont="1" applyBorder="1" applyAlignment="1">
      <alignment horizontal="center" vertical="center" wrapText="1"/>
    </xf>
    <xf fontId="2" fillId="0" borderId="18" numFmtId="4" xfId="4" applyNumberFormat="1" applyFont="1" applyBorder="1" applyAlignment="1">
      <alignment horizontal="center" vertical="center" wrapText="1"/>
    </xf>
    <xf fontId="50" fillId="0" borderId="8" numFmtId="0" xfId="18" applyFont="1" applyBorder="1" applyAlignment="1">
      <alignment horizontal="center" vertical="center"/>
    </xf>
    <xf fontId="50" fillId="0" borderId="8" numFmtId="0" xfId="18" applyFont="1" applyBorder="1" applyAlignment="1">
      <alignment vertical="center"/>
    </xf>
    <xf fontId="19" fillId="10" borderId="71" numFmtId="178" xfId="1" applyNumberFormat="1" applyFont="1" applyFill="1" applyBorder="1" applyAlignment="1">
      <alignment vertical="center"/>
    </xf>
    <xf fontId="50" fillId="10" borderId="72" numFmtId="178" xfId="1" applyNumberFormat="1" applyFont="1" applyFill="1" applyBorder="1" applyAlignment="1">
      <alignment vertical="center"/>
    </xf>
    <xf fontId="27" fillId="10" borderId="61" numFmtId="178" xfId="1" applyNumberFormat="1" applyFont="1" applyFill="1" applyBorder="1" applyAlignment="1">
      <alignment vertical="center"/>
    </xf>
    <xf fontId="27" fillId="0" borderId="61" numFmtId="178" xfId="1" applyNumberFormat="1" applyFont="1" applyBorder="1" applyAlignment="1">
      <alignment vertical="center"/>
    </xf>
    <xf fontId="55" fillId="10" borderId="8" numFmtId="0" xfId="18" applyFont="1" applyFill="1" applyBorder="1" applyAlignment="1">
      <alignment horizontal="center" vertical="center"/>
    </xf>
    <xf fontId="50" fillId="16" borderId="0" numFmtId="0" xfId="0" applyFont="1" applyFill="1" applyAlignment="1">
      <alignment horizontal="right" vertical="center" wrapText="1"/>
    </xf>
    <xf fontId="66" fillId="16" borderId="0" numFmtId="195" xfId="0" applyNumberFormat="1" applyFont="1" applyFill="1" applyAlignment="1">
      <alignment horizontal="center" vertical="center" wrapText="1"/>
    </xf>
    <xf fontId="0" fillId="16" borderId="0" numFmtId="0" xfId="0" applyFill="1"/>
    <xf fontId="67" fillId="17" borderId="0" numFmtId="0" xfId="0" applyFont="1" applyFill="1" applyAlignment="1">
      <alignment horizontal="left" vertical="center" wrapText="1"/>
    </xf>
    <xf fontId="50" fillId="17" borderId="0" numFmtId="0" xfId="0" applyFont="1" applyFill="1" applyAlignment="1">
      <alignment horizontal="center" vertical="center" wrapText="1"/>
    </xf>
    <xf fontId="66" fillId="17" borderId="0" numFmtId="195" xfId="0" applyNumberFormat="1" applyFont="1" applyFill="1" applyAlignment="1">
      <alignment horizontal="center" vertical="center" wrapText="1"/>
    </xf>
    <xf fontId="66" fillId="17" borderId="0" numFmtId="0" xfId="0" applyFont="1" applyFill="1" applyAlignment="1">
      <alignment horizontal="right" vertical="center" wrapText="1"/>
    </xf>
    <xf fontId="67" fillId="16" borderId="0" numFmtId="0" xfId="0" applyFont="1" applyFill="1" applyAlignment="1">
      <alignment horizontal="left" vertical="center" wrapText="1"/>
    </xf>
    <xf fontId="50" fillId="16" borderId="0" numFmtId="0" xfId="0" applyFont="1" applyFill="1" applyAlignment="1">
      <alignment horizontal="center" vertical="center" wrapText="1"/>
    </xf>
    <xf fontId="66" fillId="16" borderId="0" numFmtId="0" xfId="0" applyFont="1" applyFill="1" applyAlignment="1">
      <alignment horizontal="right" vertical="center" wrapText="1"/>
    </xf>
    <xf fontId="50" fillId="0" borderId="0" numFmtId="195" xfId="0" applyNumberFormat="1" applyFont="1"/>
    <xf fontId="60" fillId="0" borderId="18" numFmtId="178" xfId="1" applyNumberFormat="1" applyFont="1" applyBorder="1" applyAlignment="1">
      <alignment vertical="center"/>
    </xf>
    <xf fontId="60" fillId="0" borderId="61" numFmtId="178" xfId="1" applyNumberFormat="1" applyFont="1" applyBorder="1" applyAlignment="1">
      <alignment vertical="center"/>
    </xf>
    <xf fontId="68" fillId="0" borderId="0" numFmtId="0" xfId="0" applyFont="1"/>
    <xf fontId="47" fillId="10" borderId="18" numFmtId="0" xfId="18" applyFont="1" applyFill="1" applyBorder="1" applyAlignment="1">
      <alignment horizontal="center" vertical="center"/>
    </xf>
    <xf fontId="47" fillId="10" borderId="19" numFmtId="0" xfId="18" applyFont="1" applyFill="1" applyBorder="1" applyAlignment="1">
      <alignment horizontal="center" vertical="center"/>
    </xf>
    <xf fontId="47" fillId="10" borderId="19" numFmtId="0" xfId="18" applyFont="1" applyFill="1" applyBorder="1" applyAlignment="1">
      <alignment vertical="center"/>
    </xf>
    <xf fontId="49" fillId="10" borderId="18" numFmtId="0" xfId="18" applyFont="1" applyFill="1" applyBorder="1" applyAlignment="1">
      <alignment horizontal="center" vertical="center"/>
    </xf>
    <xf fontId="44" fillId="0" borderId="19" numFmtId="0" xfId="18" applyFont="1" applyBorder="1" applyAlignment="1">
      <alignment vertical="center"/>
    </xf>
    <xf fontId="19" fillId="0" borderId="0" numFmtId="0" xfId="1" applyFont="1" applyAlignment="1">
      <alignment horizontal="right" vertical="center"/>
    </xf>
    <xf fontId="27" fillId="0" borderId="70" numFmtId="178" xfId="1" applyNumberFormat="1" applyFont="1" applyBorder="1" applyAlignment="1">
      <alignment vertical="center"/>
    </xf>
    <xf fontId="19" fillId="0" borderId="71" numFmtId="0" xfId="18" applyFont="1" applyBorder="1" applyAlignment="1">
      <alignment vertical="center"/>
    </xf>
    <xf fontId="19" fillId="0" borderId="65" numFmtId="0" xfId="1" applyFont="1" applyBorder="1" applyAlignment="1">
      <alignment vertical="center"/>
    </xf>
    <xf fontId="27" fillId="0" borderId="5" numFmtId="178" xfId="1" applyNumberFormat="1" applyFont="1" applyBorder="1" applyAlignment="1">
      <alignment vertical="center"/>
    </xf>
    <xf fontId="27" fillId="0" borderId="0" numFmtId="0" xfId="1" applyFont="1" applyAlignment="1">
      <alignment horizontal="center" vertical="center"/>
    </xf>
    <xf fontId="27" fillId="0" borderId="20" numFmtId="0" xfId="1" applyFont="1" applyBorder="1" applyAlignment="1">
      <alignment horizontal="center" vertical="center"/>
    </xf>
    <xf fontId="48" fillId="0" borderId="18" numFmtId="178" xfId="1" applyNumberFormat="1" applyFont="1" applyBorder="1" applyAlignment="1">
      <alignment vertical="center"/>
    </xf>
    <xf fontId="19" fillId="0" borderId="62" numFmtId="0" xfId="1" applyFont="1" applyBorder="1" applyAlignment="1">
      <alignment vertical="center"/>
    </xf>
    <xf fontId="19" fillId="0" borderId="63" numFmtId="0" xfId="1" applyFont="1" applyBorder="1" applyAlignment="1">
      <alignment vertical="center"/>
    </xf>
    <xf fontId="19" fillId="0" borderId="62" numFmtId="0" xfId="0" applyFont="1" applyBorder="1" applyAlignment="1">
      <alignment horizontal="center" vertical="center"/>
    </xf>
    <xf fontId="19" fillId="0" borderId="63" numFmtId="0" xfId="0" applyFont="1" applyBorder="1" applyAlignment="1">
      <alignment vertical="center"/>
    </xf>
    <xf fontId="19" fillId="0" borderId="61" numFmtId="178" xfId="0" applyNumberFormat="1" applyFont="1" applyBorder="1" applyAlignment="1">
      <alignment vertical="center"/>
    </xf>
    <xf fontId="27" fillId="0" borderId="62" numFmtId="4" xfId="38" applyNumberFormat="1" applyFont="1" applyBorder="1" applyAlignment="1" quotePrefix="1">
      <alignment horizontal="left" vertical="center"/>
    </xf>
    <xf fontId="27" fillId="0" borderId="63" numFmtId="4" xfId="38" applyNumberFormat="1" applyFont="1" applyBorder="1" applyAlignment="1" quotePrefix="1">
      <alignment horizontal="left" vertical="center"/>
    </xf>
    <xf fontId="19" fillId="0" borderId="0" numFmtId="179" xfId="0" applyNumberFormat="1" applyFont="1" applyAlignment="1">
      <alignment vertical="center"/>
    </xf>
    <xf fontId="19" fillId="0" borderId="62" numFmtId="4" xfId="1" applyNumberFormat="1" applyFont="1" applyBorder="1" applyAlignment="1">
      <alignment vertical="center" wrapText="1"/>
    </xf>
    <xf fontId="19" fillId="0" borderId="63" numFmtId="4" xfId="1" applyNumberFormat="1" applyFont="1" applyBorder="1" applyAlignment="1">
      <alignment vertical="center" wrapText="1"/>
    </xf>
    <xf fontId="19" fillId="0" borderId="64" numFmtId="0" xfId="18" applyFont="1" applyBorder="1" applyAlignment="1">
      <alignment horizontal="center" vertical="center"/>
    </xf>
    <xf fontId="19" fillId="0" borderId="65" numFmtId="4" xfId="1" applyNumberFormat="1" applyFont="1" applyBorder="1" applyAlignment="1">
      <alignment horizontal="right" vertical="center"/>
    </xf>
    <xf fontId="44" fillId="0" borderId="0" numFmtId="4" xfId="1" applyNumberFormat="1" applyFont="1" applyAlignment="1">
      <alignment vertical="center"/>
    </xf>
    <xf fontId="19" fillId="0" borderId="20" numFmtId="178" xfId="1" applyNumberFormat="1" applyFont="1" applyBorder="1" applyAlignment="1">
      <alignment vertical="center"/>
    </xf>
    <xf fontId="19" fillId="10" borderId="20" numFmtId="178" xfId="1" applyNumberFormat="1" applyFont="1" applyFill="1" applyBorder="1" applyAlignment="1">
      <alignment vertical="center"/>
    </xf>
    <xf fontId="19" fillId="0" borderId="63" numFmtId="178" xfId="1" applyNumberFormat="1" applyFont="1" applyBorder="1" applyAlignment="1">
      <alignment vertical="center"/>
    </xf>
    <xf fontId="19" fillId="10" borderId="63" numFmtId="178" xfId="1" applyNumberFormat="1" applyFont="1" applyFill="1" applyBorder="1" applyAlignment="1">
      <alignment vertical="center"/>
    </xf>
    <xf fontId="19" fillId="0" borderId="19" numFmtId="0" xfId="18" applyFont="1" applyBorder="1" applyAlignment="1">
      <alignment vertical="center"/>
    </xf>
    <xf fontId="19" fillId="0" borderId="0" numFmtId="4" xfId="1" applyNumberFormat="1" applyFont="1" applyAlignment="1">
      <alignment vertical="center" wrapText="1"/>
    </xf>
    <xf fontId="19" fillId="0" borderId="5" numFmtId="178" xfId="1" applyNumberFormat="1" applyFont="1" applyBorder="1" applyAlignment="1">
      <alignment vertical="center"/>
    </xf>
    <xf fontId="19" fillId="10" borderId="5" numFmtId="178" xfId="1" applyNumberFormat="1" applyFont="1" applyFill="1" applyBorder="1" applyAlignment="1">
      <alignment vertical="center"/>
    </xf>
    <xf fontId="19" fillId="0" borderId="0" numFmtId="4" xfId="1" applyNumberFormat="1" applyFont="1" applyAlignment="1">
      <alignment horizontal="right" vertical="center"/>
    </xf>
    <xf fontId="27" fillId="10" borderId="20" numFmtId="178" xfId="1" applyNumberFormat="1" applyFont="1" applyFill="1" applyBorder="1" applyAlignment="1">
      <alignment vertical="center"/>
    </xf>
    <xf fontId="27" fillId="0" borderId="20" numFmtId="178" xfId="1" applyNumberFormat="1" applyFont="1" applyBorder="1" applyAlignment="1">
      <alignment vertical="center"/>
    </xf>
    <xf fontId="19" fillId="0" borderId="65" numFmtId="4" xfId="1" applyNumberFormat="1" applyFont="1" applyBorder="1" applyAlignment="1">
      <alignment vertical="center" wrapText="1"/>
    </xf>
    <xf fontId="27" fillId="10" borderId="5" numFmtId="178" xfId="1" applyNumberFormat="1" applyFont="1" applyFill="1" applyBorder="1" applyAlignment="1">
      <alignment vertical="center"/>
    </xf>
    <xf fontId="60" fillId="0" borderId="0" numFmtId="4" xfId="1" applyNumberFormat="1" applyFont="1" applyAlignment="1">
      <alignment vertical="center" wrapText="1"/>
    </xf>
    <xf fontId="60" fillId="0" borderId="20" numFmtId="4" xfId="1" applyNumberFormat="1" applyFont="1" applyBorder="1" applyAlignment="1">
      <alignment vertical="center" wrapText="1"/>
    </xf>
    <xf fontId="60" fillId="0" borderId="20" numFmtId="178" xfId="1" applyNumberFormat="1" applyFont="1" applyBorder="1" applyAlignment="1">
      <alignment vertical="center"/>
    </xf>
    <xf fontId="19" fillId="0" borderId="61" numFmtId="0" xfId="18" applyFont="1" applyBorder="1" applyAlignment="1">
      <alignment vertical="center"/>
    </xf>
    <xf fontId="60" fillId="0" borderId="61" numFmtId="4" xfId="1" applyNumberFormat="1" applyFont="1" applyBorder="1" applyAlignment="1">
      <alignment vertical="center" wrapText="1"/>
    </xf>
    <xf fontId="60" fillId="10" borderId="61" numFmtId="178" xfId="1" applyNumberFormat="1" applyFont="1" applyFill="1" applyBorder="1" applyAlignment="1">
      <alignment vertical="center"/>
    </xf>
    <xf fontId="19" fillId="0" borderId="61" numFmtId="4" xfId="1" applyNumberFormat="1" applyFont="1" applyBorder="1" applyAlignment="1">
      <alignment vertical="center" wrapText="1"/>
    </xf>
    <xf fontId="19" fillId="0" borderId="66" numFmtId="0" xfId="1" applyFont="1" applyBorder="1" applyAlignment="1">
      <alignment vertical="center" wrapText="1"/>
    </xf>
    <xf fontId="19" fillId="0" borderId="20" numFmtId="4" xfId="1" applyNumberFormat="1" applyFont="1" applyBorder="1" applyAlignment="1">
      <alignment vertical="center" wrapText="1"/>
    </xf>
    <xf fontId="19" fillId="10" borderId="0" numFmtId="0" xfId="3" applyFont="1" applyFill="1" applyAlignment="1" quotePrefix="1">
      <alignment horizontal="center" vertical="center" wrapText="1"/>
    </xf>
    <xf fontId="19" fillId="10" borderId="16" numFmtId="49" xfId="3" applyNumberFormat="1" applyFont="1" applyFill="1" applyBorder="1" applyAlignment="1">
      <alignment horizontal="center" vertical="center"/>
    </xf>
    <xf fontId="19" fillId="10" borderId="75" numFmtId="0" xfId="4" applyFont="1" applyFill="1" applyBorder="1" applyAlignment="1">
      <alignment vertical="center"/>
    </xf>
    <xf fontId="19" fillId="10" borderId="0" numFmtId="49" xfId="3" applyNumberFormat="1" applyFont="1" applyFill="1" applyAlignment="1">
      <alignment horizontal="center" vertical="center"/>
    </xf>
    <xf fontId="2" fillId="0" borderId="0" numFmtId="189" xfId="3" applyNumberFormat="1" applyFont="1" applyAlignment="1">
      <alignment horizontal="center" vertical="center"/>
    </xf>
    <xf fontId="53" fillId="0" borderId="0" numFmtId="185" xfId="3" applyNumberFormat="1" applyFont="1" applyAlignment="1">
      <alignment vertical="center"/>
    </xf>
  </cellXfs>
  <cellStyles count="48">
    <cellStyle name="Cancel" xfId="1"/>
    <cellStyle name="Cancel 10" xfId="2"/>
    <cellStyle name="Cancel 2" xfId="3"/>
    <cellStyle name="Cancel 2 2" xfId="4"/>
    <cellStyle name="Cancel 3" xfId="5"/>
    <cellStyle name="Cancel 4 2" xfId="6"/>
    <cellStyle name="Cancel 61" xfId="7"/>
    <cellStyle name="Cancel_-Presupuesto RS  Proy  1" xfId="8"/>
    <cellStyle name="Cancel_Resumen RS Grupo 3" xfId="9"/>
    <cellStyle name="Millares" xfId="10" builtinId="3"/>
    <cellStyle name="Millares [0]_Gastos Generales-Azángaro_UU-GG-MO-ARANCELES_COBRIZA" xfId="11"/>
    <cellStyle name="Millares 2" xfId="12"/>
    <cellStyle name="Millares 3" xfId="13"/>
    <cellStyle name="Moneda 2" xfId="14"/>
    <cellStyle name="Normal" xfId="0" builtinId="0"/>
    <cellStyle name="Normal 10 2" xfId="15"/>
    <cellStyle name="Normal 10 5" xfId="16"/>
    <cellStyle name="Normal 2" xfId="17"/>
    <cellStyle name="Normal 2 2" xfId="18"/>
    <cellStyle name="Normal 2 3" xfId="19"/>
    <cellStyle name="Normal 2 4" xfId="20"/>
    <cellStyle name="Normal 274" xfId="21"/>
    <cellStyle name="Normal 3" xfId="22"/>
    <cellStyle name="Normal 3 2" xfId="23"/>
    <cellStyle name="Normal 3 3" xfId="24"/>
    <cellStyle name="Normal 3 3 2" xfId="25"/>
    <cellStyle name="Normal 4" xfId="26"/>
    <cellStyle name="Normal 5" xfId="27"/>
    <cellStyle name="Normal 6" xfId="28"/>
    <cellStyle name="Normal 69 2 2" xfId="29"/>
    <cellStyle name="Normal_ELECTRIFICAION PUNO SECTOR II REV-02" xfId="30"/>
    <cellStyle name="Normal_FORMATO" xfId="31"/>
    <cellStyle name="Normal_Hoja1_5.0 GG-NUEVO-CHAUPIHUARANGA" xfId="32"/>
    <cellStyle name="Normal_Hoja1_5.0 GG-NUEVO-CHAUPIHUARANGA_UU-GG-MO-ARANCELES_COBRIZA" xfId="33"/>
    <cellStyle name="Normal_Libro1" xfId="34"/>
    <cellStyle name="Normal_Libro1_UU-GG-MO-ARANCELES_COBRIZA" xfId="35"/>
    <cellStyle name="Normal_M y P Suministro S.E." xfId="36"/>
    <cellStyle name="Normal_METRADOR" xfId="37"/>
    <cellStyle name="Normal_-Presupuesto RP  Proy  1" xfId="38"/>
    <cellStyle name="Normal_Presupuesto-RP Villa Rica" xfId="39"/>
    <cellStyle name="Porcentaje" xfId="40" builtinId="5"/>
    <cellStyle name="Porcentaje 2" xfId="41"/>
    <cellStyle name="Porcentaje 2 2" xfId="42"/>
    <cellStyle name="Porcentaje 2 2 2" xfId="43"/>
    <cellStyle name="PORCENTAJE 3" xfId="44"/>
    <cellStyle name="Porcentual 2" xfId="45"/>
    <cellStyle name="Porcentual 3" xfId="46"/>
    <cellStyle name="Porcentual 3 2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externalLink" Target="externalLinks/externalLink10.xml"/><Relationship  Id="rId100" Type="http://schemas.openxmlformats.org/officeDocument/2006/relationships/externalLink" Target="externalLinks/externalLink100.xml"/><Relationship  Id="rId101" Type="http://schemas.openxmlformats.org/officeDocument/2006/relationships/externalLink" Target="externalLinks/externalLink101.xml"/><Relationship  Id="rId102" Type="http://schemas.openxmlformats.org/officeDocument/2006/relationships/externalLink" Target="externalLinks/externalLink102.xml"/><Relationship  Id="rId103" Type="http://schemas.openxmlformats.org/officeDocument/2006/relationships/externalLink" Target="externalLinks/externalLink103.xml"/><Relationship  Id="rId104" Type="http://schemas.openxmlformats.org/officeDocument/2006/relationships/externalLink" Target="externalLinks/externalLink104.xml"/><Relationship  Id="rId105" Type="http://schemas.openxmlformats.org/officeDocument/2006/relationships/externalLink" Target="externalLinks/externalLink105.xml"/><Relationship  Id="rId106" Type="http://schemas.openxmlformats.org/officeDocument/2006/relationships/externalLink" Target="externalLinks/externalLink106.xml"/><Relationship  Id="rId107" Type="http://schemas.openxmlformats.org/officeDocument/2006/relationships/externalLink" Target="externalLinks/externalLink107.xml"/><Relationship  Id="rId108" Type="http://schemas.openxmlformats.org/officeDocument/2006/relationships/externalLink" Target="externalLinks/externalLink108.xml"/><Relationship  Id="rId109" Type="http://schemas.openxmlformats.org/officeDocument/2006/relationships/externalLink" Target="externalLinks/externalLink109.xml"/><Relationship  Id="rId11" Type="http://schemas.openxmlformats.org/officeDocument/2006/relationships/externalLink" Target="externalLinks/externalLink11.xml"/><Relationship  Id="rId110" Type="http://schemas.openxmlformats.org/officeDocument/2006/relationships/externalLink" Target="externalLinks/externalLink110.xml"/><Relationship  Id="rId111" Type="http://schemas.openxmlformats.org/officeDocument/2006/relationships/externalLink" Target="externalLinks/externalLink111.xml"/><Relationship  Id="rId112" Type="http://schemas.openxmlformats.org/officeDocument/2006/relationships/externalLink" Target="externalLinks/externalLink112.xml"/><Relationship  Id="rId113" Type="http://schemas.openxmlformats.org/officeDocument/2006/relationships/externalLink" Target="externalLinks/externalLink113.xml"/><Relationship  Id="rId114" Type="http://schemas.openxmlformats.org/officeDocument/2006/relationships/externalLink" Target="externalLinks/externalLink114.xml"/><Relationship  Id="rId115" Type="http://schemas.openxmlformats.org/officeDocument/2006/relationships/externalLink" Target="externalLinks/externalLink115.xml"/><Relationship  Id="rId116" Type="http://schemas.openxmlformats.org/officeDocument/2006/relationships/externalLink" Target="externalLinks/externalLink116.xml"/><Relationship  Id="rId117" Type="http://schemas.openxmlformats.org/officeDocument/2006/relationships/externalLink" Target="externalLinks/externalLink117.xml"/><Relationship  Id="rId118" Type="http://schemas.openxmlformats.org/officeDocument/2006/relationships/externalLink" Target="externalLinks/externalLink118.xml"/><Relationship  Id="rId119" Type="http://schemas.openxmlformats.org/officeDocument/2006/relationships/externalLink" Target="externalLinks/externalLink119.xml"/><Relationship  Id="rId12" Type="http://schemas.openxmlformats.org/officeDocument/2006/relationships/externalLink" Target="externalLinks/externalLink12.xml"/><Relationship  Id="rId120" Type="http://schemas.openxmlformats.org/officeDocument/2006/relationships/externalLink" Target="externalLinks/externalLink120.xml"/><Relationship  Id="rId121" Type="http://schemas.openxmlformats.org/officeDocument/2006/relationships/externalLink" Target="externalLinks/externalLink121.xml"/><Relationship  Id="rId122" Type="http://schemas.openxmlformats.org/officeDocument/2006/relationships/externalLink" Target="externalLinks/externalLink122.xml"/><Relationship  Id="rId123" Type="http://schemas.openxmlformats.org/officeDocument/2006/relationships/externalLink" Target="externalLinks/externalLink123.xml"/><Relationship  Id="rId124" Type="http://schemas.openxmlformats.org/officeDocument/2006/relationships/externalLink" Target="externalLinks/externalLink124.xml"/><Relationship  Id="rId125" Type="http://schemas.openxmlformats.org/officeDocument/2006/relationships/externalLink" Target="externalLinks/externalLink125.xml"/><Relationship  Id="rId126" Type="http://schemas.openxmlformats.org/officeDocument/2006/relationships/externalLink" Target="externalLinks/externalLink126.xml"/><Relationship  Id="rId127" Type="http://schemas.openxmlformats.org/officeDocument/2006/relationships/externalLink" Target="externalLinks/externalLink127.xml"/><Relationship  Id="rId128" Type="http://schemas.openxmlformats.org/officeDocument/2006/relationships/externalLink" Target="externalLinks/externalLink128.xml"/><Relationship  Id="rId129" Type="http://schemas.openxmlformats.org/officeDocument/2006/relationships/externalLink" Target="externalLinks/externalLink129.xml"/><Relationship  Id="rId13" Type="http://schemas.openxmlformats.org/officeDocument/2006/relationships/externalLink" Target="externalLinks/externalLink13.xml"/><Relationship  Id="rId130" Type="http://schemas.openxmlformats.org/officeDocument/2006/relationships/externalLink" Target="externalLinks/externalLink130.xml"/><Relationship  Id="rId131" Type="http://schemas.openxmlformats.org/officeDocument/2006/relationships/externalLink" Target="externalLinks/externalLink131.xml"/><Relationship  Id="rId132" Type="http://schemas.openxmlformats.org/officeDocument/2006/relationships/externalLink" Target="externalLinks/externalLink132.xml"/><Relationship  Id="rId133" Type="http://schemas.openxmlformats.org/officeDocument/2006/relationships/externalLink" Target="externalLinks/externalLink133.xml"/><Relationship  Id="rId134" Type="http://schemas.openxmlformats.org/officeDocument/2006/relationships/externalLink" Target="externalLinks/externalLink134.xml"/><Relationship  Id="rId135" Type="http://schemas.openxmlformats.org/officeDocument/2006/relationships/externalLink" Target="externalLinks/externalLink135.xml"/><Relationship  Id="rId136" Type="http://schemas.openxmlformats.org/officeDocument/2006/relationships/externalLink" Target="externalLinks/externalLink136.xml"/><Relationship  Id="rId137" Type="http://schemas.openxmlformats.org/officeDocument/2006/relationships/externalLink" Target="externalLinks/externalLink137.xml"/><Relationship  Id="rId138" Type="http://schemas.openxmlformats.org/officeDocument/2006/relationships/externalLink" Target="externalLinks/externalLink138.xml"/><Relationship  Id="rId139" Type="http://schemas.openxmlformats.org/officeDocument/2006/relationships/externalLink" Target="externalLinks/externalLink139.xml"/><Relationship  Id="rId14" Type="http://schemas.openxmlformats.org/officeDocument/2006/relationships/externalLink" Target="externalLinks/externalLink14.xml"/><Relationship  Id="rId140" Type="http://schemas.openxmlformats.org/officeDocument/2006/relationships/externalLink" Target="externalLinks/externalLink140.xml"/><Relationship  Id="rId141" Type="http://schemas.openxmlformats.org/officeDocument/2006/relationships/externalLink" Target="externalLinks/externalLink141.xml"/><Relationship  Id="rId142" Type="http://schemas.openxmlformats.org/officeDocument/2006/relationships/externalLink" Target="externalLinks/externalLink142.xml"/><Relationship  Id="rId143" Type="http://schemas.openxmlformats.org/officeDocument/2006/relationships/externalLink" Target="externalLinks/externalLink143.xml"/><Relationship  Id="rId144" Type="http://schemas.openxmlformats.org/officeDocument/2006/relationships/externalLink" Target="externalLinks/externalLink144.xml"/><Relationship  Id="rId145" Type="http://schemas.openxmlformats.org/officeDocument/2006/relationships/externalLink" Target="externalLinks/externalLink145.xml"/><Relationship  Id="rId146" Type="http://schemas.openxmlformats.org/officeDocument/2006/relationships/externalLink" Target="externalLinks/externalLink146.xml"/><Relationship  Id="rId147" Type="http://schemas.openxmlformats.org/officeDocument/2006/relationships/externalLink" Target="externalLinks/externalLink147.xml"/><Relationship  Id="rId148" Type="http://schemas.openxmlformats.org/officeDocument/2006/relationships/externalLink" Target="externalLinks/externalLink148.xml"/><Relationship  Id="rId149" Type="http://schemas.openxmlformats.org/officeDocument/2006/relationships/externalLink" Target="externalLinks/externalLink149.xml"/><Relationship  Id="rId15" Type="http://schemas.openxmlformats.org/officeDocument/2006/relationships/externalLink" Target="externalLinks/externalLink15.xml"/><Relationship  Id="rId150" Type="http://schemas.openxmlformats.org/officeDocument/2006/relationships/externalLink" Target="externalLinks/externalLink150.xml"/><Relationship  Id="rId151" Type="http://schemas.openxmlformats.org/officeDocument/2006/relationships/externalLink" Target="externalLinks/externalLink151.xml"/><Relationship  Id="rId152" Type="http://schemas.openxmlformats.org/officeDocument/2006/relationships/externalLink" Target="externalLinks/externalLink152.xml"/><Relationship  Id="rId153" Type="http://schemas.openxmlformats.org/officeDocument/2006/relationships/externalLink" Target="externalLinks/externalLink153.xml"/><Relationship  Id="rId154" Type="http://schemas.openxmlformats.org/officeDocument/2006/relationships/externalLink" Target="externalLinks/externalLink154.xml"/><Relationship  Id="rId155" Type="http://schemas.openxmlformats.org/officeDocument/2006/relationships/externalLink" Target="externalLinks/externalLink155.xml"/><Relationship  Id="rId156" Type="http://schemas.openxmlformats.org/officeDocument/2006/relationships/externalLink" Target="externalLinks/externalLink156.xml"/><Relationship  Id="rId157" Type="http://schemas.openxmlformats.org/officeDocument/2006/relationships/externalLink" Target="externalLinks/externalLink157.xml"/><Relationship  Id="rId158" Type="http://schemas.openxmlformats.org/officeDocument/2006/relationships/externalLink" Target="externalLinks/externalLink158.xml"/><Relationship  Id="rId159" Type="http://schemas.openxmlformats.org/officeDocument/2006/relationships/externalLink" Target="externalLinks/externalLink159.xml"/><Relationship  Id="rId16" Type="http://schemas.openxmlformats.org/officeDocument/2006/relationships/externalLink" Target="externalLinks/externalLink16.xml"/><Relationship  Id="rId160" Type="http://schemas.openxmlformats.org/officeDocument/2006/relationships/externalLink" Target="externalLinks/externalLink160.xml"/><Relationship  Id="rId161" Type="http://schemas.openxmlformats.org/officeDocument/2006/relationships/externalLink" Target="externalLinks/externalLink161.xml"/><Relationship  Id="rId162" Type="http://schemas.openxmlformats.org/officeDocument/2006/relationships/externalLink" Target="externalLinks/externalLink162.xml"/><Relationship  Id="rId163" Type="http://schemas.openxmlformats.org/officeDocument/2006/relationships/externalLink" Target="externalLinks/externalLink163.xml"/><Relationship  Id="rId164" Type="http://schemas.openxmlformats.org/officeDocument/2006/relationships/externalLink" Target="externalLinks/externalLink164.xml"/><Relationship  Id="rId165" Type="http://schemas.openxmlformats.org/officeDocument/2006/relationships/externalLink" Target="externalLinks/externalLink165.xml"/><Relationship  Id="rId166" Type="http://schemas.openxmlformats.org/officeDocument/2006/relationships/externalLink" Target="externalLinks/externalLink166.xml"/><Relationship  Id="rId167" Type="http://schemas.openxmlformats.org/officeDocument/2006/relationships/externalLink" Target="externalLinks/externalLink167.xml"/><Relationship  Id="rId168" Type="http://schemas.openxmlformats.org/officeDocument/2006/relationships/externalLink" Target="externalLinks/externalLink168.xml"/><Relationship  Id="rId169" Type="http://schemas.openxmlformats.org/officeDocument/2006/relationships/externalLink" Target="externalLinks/externalLink169.xml"/><Relationship  Id="rId17" Type="http://schemas.openxmlformats.org/officeDocument/2006/relationships/externalLink" Target="externalLinks/externalLink17.xml"/><Relationship  Id="rId170" Type="http://schemas.openxmlformats.org/officeDocument/2006/relationships/externalLink" Target="externalLinks/externalLink170.xml"/><Relationship  Id="rId171" Type="http://schemas.openxmlformats.org/officeDocument/2006/relationships/externalLink" Target="externalLinks/externalLink171.xml"/><Relationship  Id="rId172" Type="http://schemas.openxmlformats.org/officeDocument/2006/relationships/externalLink" Target="externalLinks/externalLink172.xml"/><Relationship  Id="rId173" Type="http://schemas.openxmlformats.org/officeDocument/2006/relationships/externalLink" Target="externalLinks/externalLink173.xml"/><Relationship  Id="rId174" Type="http://schemas.openxmlformats.org/officeDocument/2006/relationships/externalLink" Target="externalLinks/externalLink174.xml"/><Relationship  Id="rId175" Type="http://schemas.openxmlformats.org/officeDocument/2006/relationships/externalLink" Target="externalLinks/externalLink175.xml"/><Relationship  Id="rId176" Type="http://schemas.openxmlformats.org/officeDocument/2006/relationships/externalLink" Target="externalLinks/externalLink176.xml"/><Relationship  Id="rId177" Type="http://schemas.openxmlformats.org/officeDocument/2006/relationships/externalLink" Target="externalLinks/externalLink177.xml"/><Relationship  Id="rId178" Type="http://schemas.openxmlformats.org/officeDocument/2006/relationships/externalLink" Target="externalLinks/externalLink178.xml"/><Relationship  Id="rId179" Type="http://schemas.openxmlformats.org/officeDocument/2006/relationships/externalLink" Target="externalLinks/externalLink179.xml"/><Relationship  Id="rId18" Type="http://schemas.openxmlformats.org/officeDocument/2006/relationships/externalLink" Target="externalLinks/externalLink18.xml"/><Relationship  Id="rId180" Type="http://schemas.openxmlformats.org/officeDocument/2006/relationships/externalLink" Target="externalLinks/externalLink180.xml"/><Relationship  Id="rId181" Type="http://schemas.openxmlformats.org/officeDocument/2006/relationships/externalLink" Target="externalLinks/externalLink181.xml"/><Relationship  Id="rId182" Type="http://schemas.openxmlformats.org/officeDocument/2006/relationships/externalLink" Target="externalLinks/externalLink182.xml"/><Relationship  Id="rId183" Type="http://schemas.openxmlformats.org/officeDocument/2006/relationships/externalLink" Target="externalLinks/externalLink183.xml"/><Relationship  Id="rId184" Type="http://schemas.openxmlformats.org/officeDocument/2006/relationships/externalLink" Target="externalLinks/externalLink184.xml"/><Relationship  Id="rId185" Type="http://schemas.openxmlformats.org/officeDocument/2006/relationships/externalLink" Target="externalLinks/externalLink185.xml"/><Relationship  Id="rId186" Type="http://schemas.openxmlformats.org/officeDocument/2006/relationships/externalLink" Target="externalLinks/externalLink186.xml"/><Relationship  Id="rId187" Type="http://schemas.openxmlformats.org/officeDocument/2006/relationships/externalLink" Target="externalLinks/externalLink187.xml"/><Relationship  Id="rId188" Type="http://schemas.openxmlformats.org/officeDocument/2006/relationships/externalLink" Target="externalLinks/externalLink188.xml"/><Relationship  Id="rId189" Type="http://schemas.openxmlformats.org/officeDocument/2006/relationships/externalLink" Target="externalLinks/externalLink189.xml"/><Relationship  Id="rId19" Type="http://schemas.openxmlformats.org/officeDocument/2006/relationships/externalLink" Target="externalLinks/externalLink19.xml"/><Relationship  Id="rId190" Type="http://schemas.openxmlformats.org/officeDocument/2006/relationships/externalLink" Target="externalLinks/externalLink190.xml"/><Relationship  Id="rId191" Type="http://schemas.openxmlformats.org/officeDocument/2006/relationships/externalLink" Target="externalLinks/externalLink191.xml"/><Relationship  Id="rId192" Type="http://schemas.openxmlformats.org/officeDocument/2006/relationships/externalLink" Target="externalLinks/externalLink192.xml"/><Relationship  Id="rId193" Type="http://schemas.openxmlformats.org/officeDocument/2006/relationships/externalLink" Target="externalLinks/externalLink193.xml"/><Relationship  Id="rId194" Type="http://schemas.openxmlformats.org/officeDocument/2006/relationships/externalLink" Target="externalLinks/externalLink194.xml"/><Relationship  Id="rId195" Type="http://schemas.openxmlformats.org/officeDocument/2006/relationships/worksheet" Target="worksheets/sheet1.xml"/><Relationship  Id="rId196" Type="http://schemas.openxmlformats.org/officeDocument/2006/relationships/worksheet" Target="worksheets/sheet2.xml"/><Relationship  Id="rId197" Type="http://schemas.openxmlformats.org/officeDocument/2006/relationships/worksheet" Target="worksheets/sheet3.xml"/><Relationship  Id="rId198" Type="http://schemas.openxmlformats.org/officeDocument/2006/relationships/worksheet" Target="worksheets/sheet4.xml"/><Relationship  Id="rId199" Type="http://schemas.openxmlformats.org/officeDocument/2006/relationships/worksheet" Target="worksheets/sheet5.xml"/><Relationship  Id="rId2" Type="http://schemas.openxmlformats.org/officeDocument/2006/relationships/externalLink" Target="externalLinks/externalLink2.xml"/><Relationship  Id="rId20" Type="http://schemas.openxmlformats.org/officeDocument/2006/relationships/externalLink" Target="externalLinks/externalLink20.xml"/><Relationship  Id="rId200" Type="http://schemas.openxmlformats.org/officeDocument/2006/relationships/worksheet" Target="worksheets/sheet6.xml"/><Relationship  Id="rId201" Type="http://schemas.openxmlformats.org/officeDocument/2006/relationships/worksheet" Target="worksheets/sheet7.xml"/><Relationship  Id="rId202" Type="http://schemas.openxmlformats.org/officeDocument/2006/relationships/worksheet" Target="worksheets/sheet8.xml"/><Relationship  Id="rId203" Type="http://schemas.openxmlformats.org/officeDocument/2006/relationships/worksheet" Target="worksheets/sheet9.xml"/><Relationship  Id="rId204" Type="http://schemas.openxmlformats.org/officeDocument/2006/relationships/worksheet" Target="worksheets/sheet10.xml"/><Relationship  Id="rId205" Type="http://schemas.openxmlformats.org/officeDocument/2006/relationships/worksheet" Target="worksheets/sheet11.xml"/><Relationship  Id="rId206" Type="http://schemas.openxmlformats.org/officeDocument/2006/relationships/worksheet" Target="worksheets/sheet12.xml"/><Relationship  Id="rId207" Type="http://schemas.openxmlformats.org/officeDocument/2006/relationships/worksheet" Target="worksheets/sheet13.xml"/><Relationship  Id="rId208" Type="http://schemas.openxmlformats.org/officeDocument/2006/relationships/worksheet" Target="worksheets/sheet14.xml"/><Relationship  Id="rId209" Type="http://schemas.openxmlformats.org/officeDocument/2006/relationships/worksheet" Target="worksheets/sheet15.xml"/><Relationship  Id="rId21" Type="http://schemas.openxmlformats.org/officeDocument/2006/relationships/externalLink" Target="externalLinks/externalLink21.xml"/><Relationship  Id="rId210" Type="http://schemas.openxmlformats.org/officeDocument/2006/relationships/worksheet" Target="worksheets/sheet16.xml"/><Relationship  Id="rId211" Type="http://schemas.openxmlformats.org/officeDocument/2006/relationships/theme" Target="theme/theme1.xml"/><Relationship  Id="rId212" Type="http://schemas.openxmlformats.org/officeDocument/2006/relationships/sharedStrings" Target="sharedStrings.xml"/><Relationship  Id="rId213" Type="http://schemas.openxmlformats.org/officeDocument/2006/relationships/styles" Target="styles.xml"/><Relationship  Id="rId22" Type="http://schemas.openxmlformats.org/officeDocument/2006/relationships/externalLink" Target="externalLinks/externalLink22.xml"/><Relationship  Id="rId23" Type="http://schemas.openxmlformats.org/officeDocument/2006/relationships/externalLink" Target="externalLinks/externalLink23.xml"/><Relationship  Id="rId24" Type="http://schemas.openxmlformats.org/officeDocument/2006/relationships/externalLink" Target="externalLinks/externalLink24.xml"/><Relationship  Id="rId25" Type="http://schemas.openxmlformats.org/officeDocument/2006/relationships/externalLink" Target="externalLinks/externalLink25.xml"/><Relationship  Id="rId26" Type="http://schemas.openxmlformats.org/officeDocument/2006/relationships/externalLink" Target="externalLinks/externalLink26.xml"/><Relationship  Id="rId27" Type="http://schemas.openxmlformats.org/officeDocument/2006/relationships/externalLink" Target="externalLinks/externalLink27.xml"/><Relationship  Id="rId28" Type="http://schemas.openxmlformats.org/officeDocument/2006/relationships/externalLink" Target="externalLinks/externalLink28.xml"/><Relationship  Id="rId29" Type="http://schemas.openxmlformats.org/officeDocument/2006/relationships/externalLink" Target="externalLinks/externalLink29.xml"/><Relationship  Id="rId3" Type="http://schemas.openxmlformats.org/officeDocument/2006/relationships/externalLink" Target="externalLinks/externalLink3.xml"/><Relationship  Id="rId30" Type="http://schemas.openxmlformats.org/officeDocument/2006/relationships/externalLink" Target="externalLinks/externalLink30.xml"/><Relationship  Id="rId31" Type="http://schemas.openxmlformats.org/officeDocument/2006/relationships/externalLink" Target="externalLinks/externalLink31.xml"/><Relationship  Id="rId32" Type="http://schemas.openxmlformats.org/officeDocument/2006/relationships/externalLink" Target="externalLinks/externalLink32.xml"/><Relationship  Id="rId33" Type="http://schemas.openxmlformats.org/officeDocument/2006/relationships/externalLink" Target="externalLinks/externalLink33.xml"/><Relationship  Id="rId34" Type="http://schemas.openxmlformats.org/officeDocument/2006/relationships/externalLink" Target="externalLinks/externalLink34.xml"/><Relationship  Id="rId35" Type="http://schemas.openxmlformats.org/officeDocument/2006/relationships/externalLink" Target="externalLinks/externalLink35.xml"/><Relationship  Id="rId36" Type="http://schemas.openxmlformats.org/officeDocument/2006/relationships/externalLink" Target="externalLinks/externalLink36.xml"/><Relationship  Id="rId37" Type="http://schemas.openxmlformats.org/officeDocument/2006/relationships/externalLink" Target="externalLinks/externalLink37.xml"/><Relationship  Id="rId38" Type="http://schemas.openxmlformats.org/officeDocument/2006/relationships/externalLink" Target="externalLinks/externalLink38.xml"/><Relationship  Id="rId39" Type="http://schemas.openxmlformats.org/officeDocument/2006/relationships/externalLink" Target="externalLinks/externalLink39.xml"/><Relationship  Id="rId4" Type="http://schemas.openxmlformats.org/officeDocument/2006/relationships/externalLink" Target="externalLinks/externalLink4.xml"/><Relationship  Id="rId40" Type="http://schemas.openxmlformats.org/officeDocument/2006/relationships/externalLink" Target="externalLinks/externalLink40.xml"/><Relationship  Id="rId41" Type="http://schemas.openxmlformats.org/officeDocument/2006/relationships/externalLink" Target="externalLinks/externalLink41.xml"/><Relationship  Id="rId42" Type="http://schemas.openxmlformats.org/officeDocument/2006/relationships/externalLink" Target="externalLinks/externalLink42.xml"/><Relationship  Id="rId43" Type="http://schemas.openxmlformats.org/officeDocument/2006/relationships/externalLink" Target="externalLinks/externalLink43.xml"/><Relationship  Id="rId44" Type="http://schemas.openxmlformats.org/officeDocument/2006/relationships/externalLink" Target="externalLinks/externalLink44.xml"/><Relationship  Id="rId45" Type="http://schemas.openxmlformats.org/officeDocument/2006/relationships/externalLink" Target="externalLinks/externalLink45.xml"/><Relationship  Id="rId46" Type="http://schemas.openxmlformats.org/officeDocument/2006/relationships/externalLink" Target="externalLinks/externalLink46.xml"/><Relationship  Id="rId47" Type="http://schemas.openxmlformats.org/officeDocument/2006/relationships/externalLink" Target="externalLinks/externalLink47.xml"/><Relationship  Id="rId48" Type="http://schemas.openxmlformats.org/officeDocument/2006/relationships/externalLink" Target="externalLinks/externalLink48.xml"/><Relationship  Id="rId49" Type="http://schemas.openxmlformats.org/officeDocument/2006/relationships/externalLink" Target="externalLinks/externalLink49.xml"/><Relationship  Id="rId5" Type="http://schemas.openxmlformats.org/officeDocument/2006/relationships/externalLink" Target="externalLinks/externalLink5.xml"/><Relationship  Id="rId50" Type="http://schemas.openxmlformats.org/officeDocument/2006/relationships/externalLink" Target="externalLinks/externalLink50.xml"/><Relationship  Id="rId51" Type="http://schemas.openxmlformats.org/officeDocument/2006/relationships/externalLink" Target="externalLinks/externalLink51.xml"/><Relationship  Id="rId52" Type="http://schemas.openxmlformats.org/officeDocument/2006/relationships/externalLink" Target="externalLinks/externalLink52.xml"/><Relationship  Id="rId53" Type="http://schemas.openxmlformats.org/officeDocument/2006/relationships/externalLink" Target="externalLinks/externalLink53.xml"/><Relationship  Id="rId54" Type="http://schemas.openxmlformats.org/officeDocument/2006/relationships/externalLink" Target="externalLinks/externalLink54.xml"/><Relationship  Id="rId55" Type="http://schemas.openxmlformats.org/officeDocument/2006/relationships/externalLink" Target="externalLinks/externalLink55.xml"/><Relationship  Id="rId56" Type="http://schemas.openxmlformats.org/officeDocument/2006/relationships/externalLink" Target="externalLinks/externalLink56.xml"/><Relationship  Id="rId57" Type="http://schemas.openxmlformats.org/officeDocument/2006/relationships/externalLink" Target="externalLinks/externalLink57.xml"/><Relationship  Id="rId58" Type="http://schemas.openxmlformats.org/officeDocument/2006/relationships/externalLink" Target="externalLinks/externalLink58.xml"/><Relationship  Id="rId59" Type="http://schemas.openxmlformats.org/officeDocument/2006/relationships/externalLink" Target="externalLinks/externalLink59.xml"/><Relationship  Id="rId6" Type="http://schemas.openxmlformats.org/officeDocument/2006/relationships/externalLink" Target="externalLinks/externalLink6.xml"/><Relationship  Id="rId60" Type="http://schemas.openxmlformats.org/officeDocument/2006/relationships/externalLink" Target="externalLinks/externalLink60.xml"/><Relationship  Id="rId61" Type="http://schemas.openxmlformats.org/officeDocument/2006/relationships/externalLink" Target="externalLinks/externalLink61.xml"/><Relationship  Id="rId62" Type="http://schemas.openxmlformats.org/officeDocument/2006/relationships/externalLink" Target="externalLinks/externalLink62.xml"/><Relationship  Id="rId63" Type="http://schemas.openxmlformats.org/officeDocument/2006/relationships/externalLink" Target="externalLinks/externalLink63.xml"/><Relationship  Id="rId64" Type="http://schemas.openxmlformats.org/officeDocument/2006/relationships/externalLink" Target="externalLinks/externalLink64.xml"/><Relationship  Id="rId65" Type="http://schemas.openxmlformats.org/officeDocument/2006/relationships/externalLink" Target="externalLinks/externalLink65.xml"/><Relationship  Id="rId66" Type="http://schemas.openxmlformats.org/officeDocument/2006/relationships/externalLink" Target="externalLinks/externalLink66.xml"/><Relationship  Id="rId67" Type="http://schemas.openxmlformats.org/officeDocument/2006/relationships/externalLink" Target="externalLinks/externalLink67.xml"/><Relationship  Id="rId68" Type="http://schemas.openxmlformats.org/officeDocument/2006/relationships/externalLink" Target="externalLinks/externalLink68.xml"/><Relationship  Id="rId69" Type="http://schemas.openxmlformats.org/officeDocument/2006/relationships/externalLink" Target="externalLinks/externalLink69.xml"/><Relationship  Id="rId7" Type="http://schemas.openxmlformats.org/officeDocument/2006/relationships/externalLink" Target="externalLinks/externalLink7.xml"/><Relationship  Id="rId70" Type="http://schemas.openxmlformats.org/officeDocument/2006/relationships/externalLink" Target="externalLinks/externalLink70.xml"/><Relationship  Id="rId71" Type="http://schemas.openxmlformats.org/officeDocument/2006/relationships/externalLink" Target="externalLinks/externalLink71.xml"/><Relationship  Id="rId72" Type="http://schemas.openxmlformats.org/officeDocument/2006/relationships/externalLink" Target="externalLinks/externalLink72.xml"/><Relationship  Id="rId73" Type="http://schemas.openxmlformats.org/officeDocument/2006/relationships/externalLink" Target="externalLinks/externalLink73.xml"/><Relationship  Id="rId74" Type="http://schemas.openxmlformats.org/officeDocument/2006/relationships/externalLink" Target="externalLinks/externalLink74.xml"/><Relationship  Id="rId75" Type="http://schemas.openxmlformats.org/officeDocument/2006/relationships/externalLink" Target="externalLinks/externalLink75.xml"/><Relationship  Id="rId76" Type="http://schemas.openxmlformats.org/officeDocument/2006/relationships/externalLink" Target="externalLinks/externalLink76.xml"/><Relationship  Id="rId77" Type="http://schemas.openxmlformats.org/officeDocument/2006/relationships/externalLink" Target="externalLinks/externalLink77.xml"/><Relationship  Id="rId78" Type="http://schemas.openxmlformats.org/officeDocument/2006/relationships/externalLink" Target="externalLinks/externalLink78.xml"/><Relationship  Id="rId79" Type="http://schemas.openxmlformats.org/officeDocument/2006/relationships/externalLink" Target="externalLinks/externalLink79.xml"/><Relationship  Id="rId8" Type="http://schemas.openxmlformats.org/officeDocument/2006/relationships/externalLink" Target="externalLinks/externalLink8.xml"/><Relationship  Id="rId80" Type="http://schemas.openxmlformats.org/officeDocument/2006/relationships/externalLink" Target="externalLinks/externalLink80.xml"/><Relationship  Id="rId81" Type="http://schemas.openxmlformats.org/officeDocument/2006/relationships/externalLink" Target="externalLinks/externalLink81.xml"/><Relationship  Id="rId82" Type="http://schemas.openxmlformats.org/officeDocument/2006/relationships/externalLink" Target="externalLinks/externalLink82.xml"/><Relationship  Id="rId83" Type="http://schemas.openxmlformats.org/officeDocument/2006/relationships/externalLink" Target="externalLinks/externalLink83.xml"/><Relationship  Id="rId84" Type="http://schemas.openxmlformats.org/officeDocument/2006/relationships/externalLink" Target="externalLinks/externalLink84.xml"/><Relationship  Id="rId85" Type="http://schemas.openxmlformats.org/officeDocument/2006/relationships/externalLink" Target="externalLinks/externalLink85.xml"/><Relationship  Id="rId86" Type="http://schemas.openxmlformats.org/officeDocument/2006/relationships/externalLink" Target="externalLinks/externalLink86.xml"/><Relationship  Id="rId87" Type="http://schemas.openxmlformats.org/officeDocument/2006/relationships/externalLink" Target="externalLinks/externalLink87.xml"/><Relationship  Id="rId88" Type="http://schemas.openxmlformats.org/officeDocument/2006/relationships/externalLink" Target="externalLinks/externalLink88.xml"/><Relationship  Id="rId89" Type="http://schemas.openxmlformats.org/officeDocument/2006/relationships/externalLink" Target="externalLinks/externalLink89.xml"/><Relationship  Id="rId9" Type="http://schemas.openxmlformats.org/officeDocument/2006/relationships/externalLink" Target="externalLinks/externalLink9.xml"/><Relationship  Id="rId90" Type="http://schemas.openxmlformats.org/officeDocument/2006/relationships/externalLink" Target="externalLinks/externalLink90.xml"/><Relationship  Id="rId91" Type="http://schemas.openxmlformats.org/officeDocument/2006/relationships/externalLink" Target="externalLinks/externalLink91.xml"/><Relationship  Id="rId92" Type="http://schemas.openxmlformats.org/officeDocument/2006/relationships/externalLink" Target="externalLinks/externalLink92.xml"/><Relationship  Id="rId93" Type="http://schemas.openxmlformats.org/officeDocument/2006/relationships/externalLink" Target="externalLinks/externalLink93.xml"/><Relationship  Id="rId94" Type="http://schemas.openxmlformats.org/officeDocument/2006/relationships/externalLink" Target="externalLinks/externalLink94.xml"/><Relationship  Id="rId95" Type="http://schemas.openxmlformats.org/officeDocument/2006/relationships/externalLink" Target="externalLinks/externalLink95.xml"/><Relationship  Id="rId96" Type="http://schemas.openxmlformats.org/officeDocument/2006/relationships/externalLink" Target="externalLinks/externalLink96.xml"/><Relationship  Id="rId97" Type="http://schemas.openxmlformats.org/officeDocument/2006/relationships/externalLink" Target="externalLinks/externalLink97.xml"/><Relationship  Id="rId98" Type="http://schemas.openxmlformats.org/officeDocument/2006/relationships/externalLink" Target="externalLinks/externalLink98.xml"/><Relationship  Id="rId99" Type="http://schemas.openxmlformats.org/officeDocument/2006/relationships/externalLink" Target="externalLinks/externalLink99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DEP\27pse-OECF-II\SPres-resumen\Pr-21\RpCHI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PSE%20ACARI-CHALA\JAQUI\SG_ACARI.xls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J:\043-00-EM-DEP-DAT.xls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PSE%20ACARI-CHALA\JAQUI\SG_ACARI.xls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atos%20Generales.xls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Datos%20Generales.xls" TargetMode="External"/></Relationships>
</file>

<file path=xl/externalLinks/_rels/externalLink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1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1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Mis%20documentos\FORMATOS-ANEXOB.xls" TargetMode="External"/></Relationships>
</file>

<file path=xl/externalLinks/_rels/externalLink1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1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Mis%20documentos\Libros%20Excel\Valorizaciones\PSE%20Valle%20la%20Convencion%20II\Adicional%2001%20Valle%20la%20Convencion.xls" TargetMode="External"/></Relationships>
</file>

<file path=xl/externalLinks/_rels/externalLink1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10\c\Documents%20and%20Settings\Carlos\Configuraci&#243;n%20local\Archivos%20temporales%20de%20Internet\Content.IE5\XP4YP9E4\Mis%20documentos\DEP\27pse-OECF-II\SPres-resumen\Pr-21\RpCHI.xls" TargetMode="External"/></Relationships>
</file>

<file path=xl/externalLinks/_rels/externalLink1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Elmer-pc\PERSONAL%20(D)\PSE%20ACARI-CHALA\JAQUI\SG_ACARI.xls" TargetMode="External"/></Relationships>
</file>

<file path=xl/externalLinks/_rels/externalLink1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Elmer-pc\PERSONAL%20(D)\Datos%20Generales.xls" TargetMode="External"/></Relationships>
</file>

<file path=xl/externalLinks/_rels/externalLink1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47C764D1\Adicional%2001%20Valle%20la%20Convencion.xls" TargetMode="External"/></Relationships>
</file>

<file path=xl/externalLinks/_rels/externalLink1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atos%20Generales.xls" TargetMode="External"/></Relationships>
</file>

<file path=xl/externalLinks/_rels/externalLink1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2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SISTEMA%20DE%20MODULOS\BASE%20DE%20DATOS\TIPO%20DE%20CAMBIO.xls" TargetMode="External"/></Relationships>
</file>

<file path=xl/externalLinks/_rels/externalLink2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f03\eva-2000\Presu2000\EEFF-2000\Loreto\BG02%202000IQ.xls" TargetMode="External"/></Relationships>
</file>

<file path=xl/externalLinks/_rels/externalLink2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Auditoria\PPO2004\Inversiones_2004.xls" TargetMode="External"/></Relationships>
</file>

<file path=xl/externalLinks/_rels/externalLink2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Elmer-pc\PERSONAL%20(D)\DEP\27pse-OECF-II\SPres-resumen\Pr-21\RpCHI.xls" TargetMode="External"/></Relationships>
</file>

<file path=xl/externalLinks/_rels/externalLink2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is%20documentos\Libros%20Excel\Valorizaciones\PSE%20Valle%20la%20Convencion%20II\Adicional%2001%20Valle%20la%20Convencion.xls" TargetMode="External"/></Relationships>
</file>

<file path=xl/externalLinks/_rels/externalLink2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is%20documentos\Libro1.xls" TargetMode="External"/></Relationships>
</file>

<file path=xl/externalLinks/_rels/externalLink2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01\c\DEP\27pse-OECF-II\SPres-resumen\Pr-21\RpCHI.xls" TargetMode="External"/></Relationships>
</file>

<file path=xl/externalLinks/_rels/externalLink2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Edwin\04_estudios%20en%20proceso\DEP\27pse-OECF-II\SPres-resumen\Pr-21\RpCHI.xls" TargetMode="External"/></Relationships>
</file>

<file path=xl/externalLinks/_rels/externalLink2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f\DEP\27pse-OECF-II\SPres-resumen\Pr-21\RpCHI.xls" TargetMode="External"/></Relationships>
</file>

<file path=xl/externalLinks/_rels/externalLink2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EP\27pse-OECF-II\SPres-resumen\Pr-21\RpCHI.xls" TargetMode="External"/></Relationships>
</file>

<file path=xl/externalLinks/_rels/externalLink3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Documents%20and%20Settings\Jaime\Escritorio\DEP\27pse-OECF-II\SPres-resumen\Pr-21\RpCHI.xls" TargetMode="External"/></Relationships>
</file>

<file path=xl/externalLinks/_rels/externalLink3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ercy\e\DEP\27pse-OECF-II\SPres-resumen\Pr-21\RpCHI.xls" TargetMode="External"/></Relationships>
</file>

<file path=xl/externalLinks/_rels/externalLink3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oseluis\d\DEP\27pse-OECF-II\SPres-resumen\Pr-21\RpCHI.xls" TargetMode="External"/></Relationships>
</file>

<file path=xl/externalLinks/_rels/externalLink3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DEP\27pse-OECF-II\SPres-resumen\Pr-21\RpCHI.xls" TargetMode="External"/></Relationships>
</file>

<file path=xl/externalLinks/_rels/externalLink3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EP\27pse-OECF-II\SPres-resumen\Pr-21\RpCHI.xls" TargetMode="External"/></Relationships>
</file>

<file path=xl/externalLinks/_rels/externalLink3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ngelo\c\DEP\27pse-OECF-II\SPres-resumen\Pr-21\RpCHI.xls" TargetMode="External"/></Relationships>
</file>

<file path=xl/externalLinks/_rels/externalLink3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ice\DEP\27pse-OECF-II\SPres-resumen\Pr-21\RpCHI.xls" TargetMode="External"/></Relationships>
</file>

<file path=xl/externalLinks/_rels/externalLink3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User\AppData\Local\Microsoft\Windows\Temporary%20Internet%20Files\Content.Outlook\R42VXKK0\DEP\27pse-OECF-II\SPres-resumen\Pr-21\RpCHI.xls" TargetMode="External"/></Relationships>
</file>

<file path=xl/externalLinks/_rels/externalLink3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ESTUDIOS\Exp.Tec.%20POU-set2015\Memoria%20y%20EETT\DEP\27pse-OECF-II\SPres-resumen\Pr-21\RpCHI.xls" TargetMode="External"/></Relationships>
</file>

<file path=xl/externalLinks/_rels/externalLink3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oseluis\d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5.%20Yura%20-%20Cesur\1.%20Proyecto%20en%2033%20kV\01.%20Perfil\Informe%2001\Informe%20CD\Anexos\Anexo%20F.XLS" TargetMode="External"/></Relationships>
</file>

<file path=xl/externalLinks/_rels/externalLink4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ELCTRIF.%20RURAL%20GRUPO%203%20-%20ITEM%202a\VOL%20-%20IV\VALOR%20REFERENCIAL%20E.R.%20GRUPO%202\5.%20Yura%20-%20Cesur\1.%20Proyecto%20en%2033%20kV\01.%20Perfil\Informe%2001\Informe%20CD\Anexos\Anexo%20F.XLS" TargetMode="External"/></Relationships>
</file>

<file path=xl/externalLinks/_rels/externalLink4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hinostroza\d\DEP\27pse-OECF-II\SPres-resumen\Pr-21\RpCHI.xls" TargetMode="External"/></Relationships>
</file>

<file path=xl/externalLinks/_rels/externalLink43.xml.rels><?xml version="1.0" encoding="UTF-8" standalone="yes"?><Relationships xmlns="http://schemas.openxmlformats.org/package/2006/relationships"><Relationship  Id="rId1" Type="http://schemas.openxmlformats.org/officeDocument/2006/relationships/externalLinkPath" Target="PLANILLA%20DE%20ARMADOS%20RS%20COLCA%20II%20ETAPA%20FINAL%20FINAL.xls" TargetMode="External"/></Relationships>
</file>

<file path=xl/externalLinks/_rels/externalLink4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Datos%20Generales.xls" TargetMode="External"/></Relationships>
</file>

<file path=xl/externalLinks/_rels/externalLink4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f03\c\PRESU_98\Presu98-1.xls" TargetMode="External"/></Relationships>
</file>

<file path=xl/externalLinks/_rels/externalLink4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Nova2\C\Mis%20documentos\DEP\27pse-OECF-II\SPres-resumen\Pr-21\RpCHI.xls" TargetMode="External"/></Relationships>
</file>

<file path=xl/externalLinks/_rels/externalLink4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OSK\Obra%20044\Mis%20documentos\ADJ-2006\Banco%20de%20la%20Nacion\Bases%20%20ADS-4-2006-DABMI_B_N_\analisis%20costos-2.xls" TargetMode="External"/></Relationships>
</file>

<file path=xl/externalLinks/_rels/externalLink4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DEP\27pse-OECF-II\SPres-resumen\Pr-21\RpCHI.xls" TargetMode="External"/></Relationships>
</file>

<file path=xl/externalLinks/_rels/externalLink4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01\e\DEP\27pse-OECF-II\SPres-resumen\Pr-21\RpCHI.xls" TargetMode="External"/></Relationships>
</file>

<file path=xl/externalLinks/_rels/externalLink5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CGV\GESTION%202002\PPTO-2002\DECRETO%20DE%20URGENCIA\PSE%20SANDIA%20II\DEP\27pse-OECF-II\SPres-resumen\Pr-21\RpCHI.xls" TargetMode="External"/></Relationships>
</file>

<file path=xl/externalLinks/_rels/externalLink5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PSEHUARIACA\CD-PSE%20HUARIACA\PSE%20HUARIACA%20II\LINEAS%20y%20REDES%20PRIMARIAS\VOL%20-%202\DEP\27pse-OECF-II\SPres-resumen\Pr-21\RpCHI.xls" TargetMode="External"/></Relationships>
</file>

<file path=xl/externalLinks/_rels/externalLink5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053006E2\RpCHI.xls" TargetMode="External"/></Relationships>
</file>

<file path=xl/externalLinks/_rels/externalLink5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CGV\GESTION%202002\PPTO-2002\DECRETO%20DE%20URGENCIA\PSE%20SANDIA%20II\DEP\27pse-OECF-II\SPres-resumen\Pr-21\RpCHI.xls" TargetMode="External"/></Relationships>
</file>

<file path=xl/externalLinks/_rels/externalLink5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CGV\GESTION%202002\PPTO-2002\DECRETO%20DE%20URGENCIA\PSE%20SANDIA%20II\DEP\27pse-OECF-II\SPres-resumen\Pr-21\RpCHI.xls" TargetMode="External"/></Relationships>
</file>

<file path=xl/externalLinks/_rels/externalLink5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LICITACIONES\ENERO%202018\BASES%20INTEGRADAS\Expediente%20Tarata%20RS\Expediente%20para%20Electrusur%20RS\metrado%20y%20presupuesto\MP%20RS%20Tarata.xlsm" TargetMode="External"/></Relationships>
</file>

<file path=xl/externalLinks/_rels/externalLink5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~1\FMORA~1.ELS\CONFIG~1\Temp\LIQUIDACION%20corregida.xls" TargetMode="External"/></Relationships>
</file>

<file path=xl/externalLinks/_rels/externalLink5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Walter\d\DEP\27pse-OECF-II\SPres-resumen\Pr-21\RpCHI.xls" TargetMode="External"/></Relationships>
</file>

<file path=xl/externalLinks/_rels/externalLink5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DEP\27pse-OECF-II\SPres-resumen\Pr-21\RpCHI.xls" TargetMode="External"/></Relationships>
</file>

<file path=xl/externalLinks/_rels/externalLink5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~1\JIMMY\CONFIG~1\Temp\Rar$DI00.812\Previo%202.xls" TargetMode="External"/></Relationships>
</file>

<file path=xl/externalLinks/_rels/externalLink6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1.PROYECTOS\002.ESTUDIOS%20DEFINITIVOS\Ayacucho-Cora%20Cora%20IV%20Etapa\3er%20Informe\V-2%20PARTE%20I%20y%20II%20METRADO%20Y%20VALOR%20REF\Datos%20del%20Presupuesto.xls" TargetMode="External"/></Relationships>
</file>

<file path=xl/externalLinks/_rels/externalLink6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Administrador\Mis%20documentos\Grupo%203\Grupo3%20LP\01.-%20CORONGO%20II\Presup-LP6.xls" TargetMode="External"/></Relationships>
</file>

<file path=xl/externalLinks/_rels/externalLink6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OBRAS\4%20-%20GRUPO%202%20-%20MEM-DGER%20-%20LP%20N&#186;%20.1-2009\PSE&apos;S\CALCULO%20DEL%20ADELANTO%20MATERIALES%20VALOR%20REFER.%20ELET_RURAL%20GRUPO%202.xls" TargetMode="External"/></Relationships>
</file>

<file path=xl/externalLinks/_rels/externalLink6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User\Documents\Metrado-Presup%20Conf%20Replant%20-%20Proy%2019%20REPLAN.xlsx" TargetMode="External"/></Relationships>
</file>

<file path=xl/externalLinks/_rels/externalLink6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A_CAPILLA\PERFILES_TOMAS.xls" TargetMode="External"/></Relationships>
</file>

<file path=xl/externalLinks/_rels/externalLink6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A_CAPILLA\PERFILES_TOMAS.xls" TargetMode="External"/></Relationships>
</file>

<file path=xl/externalLinks/_rels/externalLink6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26A5E386\RpCHI.xls" TargetMode="External"/></Relationships>
</file>

<file path=xl/externalLinks/_rels/externalLink6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Perfil%20Chinch-Andahuay\Informes\Presentados\Exped%20Tecnico%20reformulado\Expediente%20total\Anteproyecto%20ok\Seccion%20II_Metrado%20y%20Presupuesto-modificado%20impreso\RRSS\DEP\27pse-OECF-II\SPres-resumen\Pr-21\RpCHI.xls" TargetMode="External"/></Relationships>
</file>

<file path=xl/externalLinks/_rels/externalLink6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5.%20Yura%20-%20Cesur\2.%20Proyecto%20en%20138%20kV\Informe%20CD\Anexos\Pres-SS.EE.xls" TargetMode="External"/></Relationships>
</file>

<file path=xl/externalLinks/_rels/externalLink6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Carlos%20Ballena\Licitaciones\ARUNTANI%20ARASI\Parte-II-L&#237;nea%2033kV-Ayav-Arasi%20COT.xls" TargetMode="External"/></Relationships>
</file>

<file path=xl/externalLinks/_rels/externalLink7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%20en%20proceso\8.%20LT%20San%20Gab&#225;n%20-%20Pto.%20Maldonado\2.%20Inf.02-Expd.T&#233;cnico\2.%20Metrado%20y%20Presupuesto\Parte2%20-%20LT%20138%20kV%20San%20Gab&#225;n%20-%20Mazuko\Parte%202%20-%20Presupuesto%20LLTT%20138kV.xls" TargetMode="External"/></Relationships>
</file>

<file path=xl/externalLinks/_rels/externalLink7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Wolf/Downloads/TARATA/PARTE%20II.-%20Anexos%20Perfil_V0.1/4.-%20Metrado%20y%20Presupuesto/Planillas%20LP/FORMATO%20LP%20PANAO%20PARTE%20II%20OK.xlsx" TargetMode="External"/></Relationships>
</file>

<file path=xl/externalLinks/_rels/externalLink7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Q:\CGV\GESTION%202002\PPTO-2002\DECRETO%20DE%20URGENCIA\PSE%20SANDIA%20II\DEP\27pse-OECF-II\SPres-resumen\Pr-21\RpCHI.xls" TargetMode="External"/></Relationships>
</file>

<file path=xl/externalLinks/_rels/externalLink7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INFORME%20DE%20TOQUEPALA\METRADOS%20DE%20OBRA\VALORIZACIO%20FINAL.xls" TargetMode="External"/></Relationships>
</file>

<file path=xl/externalLinks/_rels/externalLink7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FIME.TP%20V7\ME%20FACTIBILIDAD\LOCALIDADDELSIR.xls" TargetMode="External"/></Relationships>
</file>

<file path=xl/externalLinks/_rels/externalLink7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10\c\Documents%20and%20Settings\Carlos\Configuraci&#243;n%20local\Archivos%20temporales%20de%20Internet\Content.IE5\XP4YP9E4\DEP\27pse-OECF-II\SPres-resumen\Pr-21\RpCHI.xls" TargetMode="External"/></Relationships>
</file>

<file path=xl/externalLinks/_rels/externalLink7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\pc-serv-02\DEP\27pse-OECF-II\SPres-resumen\Pr-21\RpCHI.xls" TargetMode="External"/></Relationships>
</file>

<file path=xl/externalLinks/_rels/externalLink7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etrado%20y%20Presupuesto%20DMS%20CUSCO%202009.xls" TargetMode="External"/></Relationships>
</file>

<file path=xl/externalLinks/_rels/externalLink7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Usuario\Escritorio\KELVIN%20AL%2013-01-09\PLANILLA%20DE%20METRADOS\ELSESAA\Varios\1Pto%20Ampliacion%20BT%20Cusco%202008.xls" TargetMode="External"/></Relationships>
</file>

<file path=xl/externalLinks/_rels/externalLink7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S%20RP%20TINTA.xlsx" TargetMode="External"/></Relationships>
</file>

<file path=xl/externalLinks/_rels/externalLink8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EXP-FINAL-UNI-DIPLOMADO-2004-energia-hass\anexos%202.1,%202.2,%202.3,%202.4,%202.5,%203.17.xls" TargetMode="External"/></Relationships>
</file>

<file path=xl/externalLinks/_rels/externalLink8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ercy\e\EXP-FINAL-UNI-DIPLOMADO-2004-energia-hass\anexos%202.1,%202.2,%202.3,%202.4,%202.5,%203.17.xls" TargetMode="External"/></Relationships>
</file>

<file path=xl/externalLinks/_rels/externalLink8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Varios\Dep-2004-Estudios%20y%20Consultas\PSE%20Az&#225;ngaro\Informe%2001\Vol%20II-A%20-%20Estudio%20de%20Factibilidad\Anexos\Plancha%20de%20Alim.xls" TargetMode="External"/></Relationships>
</file>

<file path=xl/externalLinks/_rels/externalLink8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pc37\Configuraci&#243;n%20local\Temp\criterios.xls" TargetMode="External"/></Relationships>
</file>

<file path=xl/externalLinks/_rels/externalLink8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pc37\Configuraci&#243;n%20local\Temp\criterios.xls" TargetMode="External"/></Relationships>
</file>

<file path=xl/externalLinks/_rels/externalLink8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ENPROCESO\Dep-2004-Estudios\PSE%20Az&#225;ngaro\Informe%2001\Volumen%20II-B\1-6%20Procesamiento%20de%20Encuestas\Anexos.xls" TargetMode="External"/></Relationships>
</file>

<file path=xl/externalLinks/_rels/externalLink8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fuentes\c\Archivos%20de%20programa\AutoCAD%20R14\Practicante_Ronald\ANALISIS%20COSTOS%20UNITARIOS\COSTOS%20UNITARIOS%20RED%20PRIMARIA.xls" TargetMode="External"/></Relationships>
</file>

<file path=xl/externalLinks/_rels/externalLink8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8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jacevedo.DEP\Mis%20documentos\Grupo%201\Proyecto%2001\Secci&#243;n%20II\REDES%20PRIMARIAS\-Presupuesto%20RP%20%20Proy%20%201.xls" TargetMode="External"/></Relationships>
</file>

<file path=xl/externalLinks/_rels/externalLink8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Y:\4.%20Pre-Factib.%20Cajamarca%20-%20DEP\3.%20Informe%20III\Presupuesto\NUEVOS\RED%20PRIMARIA\-Presupuesto%20RP%20%20Proy%20%2010.xls" TargetMode="External"/></Relationships>
</file>

<file path=xl/externalLinks/_rels/externalLink9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Juan%20Jos&#233;\LT%20COSTERAS%20(2)\LISTAS%20CONSTRUCCION%20(2)\LISTAS%20CONSTRUCCION%20(2)\DEFINITIVA%20II.xls" TargetMode="External"/></Relationships>
</file>

<file path=xl/externalLinks/_rels/externalLink9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CHILETE\Juan%20Jos&#233;\LT%20COSTERAS%20(2)\LISTAS%20CONSTRUCCION%20(2)\LISTAS%20CONSTRUCCION%20(2)\DEFINITIVA%20II.xls" TargetMode="External"/></Relationships>
</file>

<file path=xl/externalLinks/_rels/externalLink9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ELCTRIF.%20RURAL%20GRUPO%203%20-%20ITEM%202a\VOL%20-%20IV\VALOR%20REFERENCIAL%20E.R.%20GRUPO%202\3.SER%20Sta.Cruz-Chota-Bambamarca%20IV-E\1.%20P-F%20SER%20CHOTA%20IV%20ETAPA\2.%20Informe%201-%20Edici&#243;n%20Final-SER%20SANT" TargetMode="External"/></Relationships>
</file>

<file path=xl/externalLinks/_rels/externalLink9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ercy\e\ESTUDIO%20DEFINITIVO%20CUPI\V-2%20PARTE%20I%20y%20II%20METRADO%20Y%20VALOR%20REF\Presupuesto%20MT.xls" TargetMode="External"/></Relationships>
</file>

<file path=xl/externalLinks/_rels/externalLink9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Cusco%20-%20GRUPO%209%20ITEM%202\Auxiliares\07%20Presupuestos\Proyecto%2011\Auxiliar\No%20RANDA\Proyectos%20Cam%20-%20parcial\Programas\Presupuestos%20IMPRESI&#211;N%20con%20f&#243;rmulas%20-%201%20Randa.xls" TargetMode="External"/></Relationships>
</file>

<file path=xl/externalLinks/_rels/externalLink9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LT.COSTERAS\LISTAS%20DE%20CONSTRUCCION\LISTA%20COSTERAS%20fin.xls" TargetMode="External"/></Relationships>
</file>

<file path=xl/externalLinks/_rels/externalLink9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CHILETE\LT.COSTERAS\LISTAS%20DE%20CONSTRUCCION\LISTA%20COSTERAS%20fin.xls" TargetMode="External"/></Relationships>
</file>

<file path=xl/externalLinks/_rels/externalLink9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OBRAS%202014\1.-%20REM_AMP_YARADA_CHASQUI_ELECTROSUR\8.-%20REPLANTEO%20DE%20OBRA\3.-%20VALORIZACIONES\VALORIZACION%2001%20ENERO\CALCULO%20VAL_01_ENERO\VAL_01_ENERO_CHASQUI_CORREGIDO.xlsx" TargetMode="External"/></Relationships>
</file>

<file path=xl/externalLinks/_rels/externalLink9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H:\10%20Saldo%20de%20obra%20Grupo%2014%20DGER\Z_archivos%20anteriores\y_archivos%20saldo%20proyecto%2006\PRO06%20HUGO%20PEREZ\Proyecto%206\1%202%20RO%20P6\V-2%20PARTE%20I%20y%20II%20PRESUPUESTO\Pto%202\Ppt%20G14%20P6%20Rev.xls" TargetMode="External"/></Relationships>
</file>

<file path=xl/externalLinks/_rels/externalLink9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CHILETE\Juan%20Jos&#233;\LT%20COSTERAS%20(2)\LISTAS%20CONSTRUCCION%20(2)\LISTA%20FINAL.xls" TargetMode="External"/></Relationships>
</file>

<file path=xl/externalLinks/_rels/externalLink10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CHILETE\Juan%20Jos&#233;\LT%20COSTERAS%20(2)\LISTAS%20CONSTRUCCION%20(2)\LISTA%20FINAL.xls" TargetMode="External"/></Relationships>
</file>

<file path=xl/externalLinks/_rels/externalLink10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ENPROCES\Interc.%20Quanda-Ja&#233;n\Informac-Adinelsa\Perfil\Formatos%20LT%20Interconexion%20feb%202004.xls" TargetMode="External"/></Relationships>
</file>

<file path=xl/externalLinks/_rels/externalLink10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Q:\DEP\27pse-OECF-II\SPres-resumen\Pr-21\RpCHI.xls" TargetMode="External"/></Relationships>
</file>

<file path=xl/externalLinks/_rels/externalLink10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Angelo\c\PSE%20OCANA-OTOCA\METRADOS\Presupuesto%20Red%20Secundaria.xls" TargetMode="External"/></Relationships>
</file>

<file path=xl/externalLinks/_rels/externalLink10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1.PROYECTOS\002.ESTUDIOS%20DEFINITIVOS\Ayacucho-Cora%20Cora%20IV%20Etapa\3er%20Informe\V-2%20PARTE%20I%20y%20II%20METRADO%20Y%20VALOR%20REF\Presupuesto%20-%20Cora%20Cora.xls" TargetMode="External"/></Relationships>
</file>

<file path=xl/externalLinks/_rels/externalLink10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A_CAPILLA\C\GAGO\PARAMETROS_JIMBE.xls" TargetMode="External"/></Relationships>
</file>

<file path=xl/externalLinks/_rels/externalLink10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RRMT%20V%20SAGRADO%20VILCANOTA\METRADO%20MT%20VALLE%20SAGRADO\Metrado%20RENOVACION%20Vilcanota%20MOD.xls" TargetMode="External"/></Relationships>
</file>

<file path=xl/externalLinks/_rels/externalLink10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4\d\DEP\27pse-OECF-II\SPres-resumen\Pr-21\RpCHI.xls" TargetMode="External"/></Relationships>
</file>

<file path=xl/externalLinks/_rels/externalLink108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User/Desktop/ANEXO%2006%20-%20CONSORCIO%20IMPERIO%20AS%20012-2021-DGER.xlsm" TargetMode="External"/></Relationships>
</file>

<file path=xl/externalLinks/_rels/externalLink109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d.docs.live.net/707ddcef686198e2/003.%20Trabajo-Zacarias/Proyecto%20-%20Sullana/003.%20ED%20CATIVALU%20-%20PIURA/Volumen%20VI_Presupuesto/6.6%20Gastos%20Generales/6.1%20Valor%20Referencial-Lucas%20Cativalu_%20(F).xlsm" TargetMode="External"/></Relationships>
</file>

<file path=xl/externalLinks/_rels/externalLink11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Cusco%20-%20GRUPO%209%20ITEM%202\Auxiliares\07%20Presupuestos\Proyecto%2011\Copia%20de%20Presupuesto%20Final.xls" TargetMode="External"/></Relationships>
</file>

<file path=xl/externalLinks/_rels/externalLink11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E:\windows%207\CHIPANA\37.%20LICITACION%20CANCHIS%202017_OK\2.-%20METRADO%20Y%20PRESUPUESTO\INVERSIONES%20ELSE\EXP.%20TINTA\METRADO%20Y%20PRESUPUESTO\PRESUPUESTO%20RS%20TINTA.xlsx" TargetMode="External"/></Relationships>
</file>

<file path=xl/externalLinks/_rels/externalLink11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~1\JHINOS~1.CES\CONFIG~1\Temp\PSE%20POMATA%20II%20Y%20III%20ETAPA\VALORIZACIONES\DEP\27pse-OECF-II\SPres-resumen\Pr-21\RpCHI.xls" TargetMode="External"/></Relationships>
</file>

<file path=xl/externalLinks/_rels/externalLink11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0.121.129.32\Helmer%20al%2022.10.07\WINDOWS\TEMP\APU_OOCC_LLTT_60.xls" TargetMode="External"/></Relationships>
</file>

<file path=xl/externalLinks/_rels/externalLink11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Usuario\Escritorio\KELVIN%20AL%2013-01-09\PLANILLA%20DE%20METRADOS\DEP\27pse-OECF-II\SPres-resumen\Pr-21\RpCHI.xls" TargetMode="External"/></Relationships>
</file>

<file path=xl/externalLinks/_rels/externalLink11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Gmendiola\c\A_CAPILLA\C\GAGO\PARAMETROS_JIMBE.xls" TargetMode="External"/></Relationships>
</file>

<file path=xl/externalLinks/_rels/externalLink11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Grupo%2016\5.-REPLANTEO%20DE%20OBRA\00.Auxiliares\5.%20Presupuestos\2.%20Versi&#243;n%20como%20el%20G14\BASE\Presupuesto%20Grupo%2016.xls" TargetMode="External"/></Relationships>
</file>

<file path=xl/externalLinks/_rels/externalLink11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gart\CTGART.XLS" TargetMode="External"/></Relationships>
</file>

<file path=xl/externalLinks/_rels/externalLink11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gart\CTGART.XLS" TargetMode="External"/></Relationships>
</file>

<file path=xl/externalLinks/_rels/externalLink11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\Contrato%20030-2014\Contrato%20030-2014\Estudio%20Definitivo2014\Contrato%20020-2014\Metrado%20y%20Presupuesto\DM_LP.xlsx" TargetMode="External"/></Relationships>
</file>

<file path=xl/externalLinks/_rels/externalLink12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1.PROYECTOS\002.ESTUDIOS%20DEFINITIVOS\Ayacucho-Cora%20Cora%20IV%20Etapa\3er%20Informe\V-2%20PARTE%20I%20y%20II%20METRADO%20Y%20VALOR%20REF\Precios%20Unitarios%20-%20Cora%20Cora.xls" TargetMode="External"/></Relationships>
</file>

<file path=xl/externalLinks/_rels/externalLink12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Cusco%20-%20GRUPO%209%20ITEM%202\Auxiliares\07%20Presupuestos\Proyecto%2011\Presupuestos%20IMPRESI&#211;N%20con%20f&#243;rmulas%20-%201%20Randa.xls" TargetMode="External"/></Relationships>
</file>

<file path=xl/externalLinks/_rels/externalLink12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pc\Configuraci&#243;n%20local\Archivos%20temporales%20de%20Internet\Content.IE5\8V5ZC95P\ING.MAGOG\AREQUIPA\CONFORMACION%20FRANJAS%20LATERALES\ING.MIRANDA\AYACUCHO\AD074-98-METRA%20V1.xls" TargetMode="External"/></Relationships>
</file>

<file path=xl/externalLinks/_rels/externalLink12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is%20Documentos\Libros%20Excel\Liquidacion\rs%20Canas\Liquidaci&#243;n%20Final.xls" TargetMode="External"/></Relationships>
</file>

<file path=xl/externalLinks/_rels/externalLink12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CGV\GESTION%202002\PPTO-2002\DECRETO%20DE%20URGENCIA\PSE%20SANDIA%20II\DEP\27pse-OECF-II\SPres-resumen\Pr-21\RpCHI.xls" TargetMode="External"/></Relationships>
</file>

<file path=xl/externalLinks/_rels/externalLink12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2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6.%20Prefac-Amaz-Caj-Lamb-Piu-SMart&#237;n\&#170;10.%20Mercado%20El&#233;ctrico\Elmer%20-%20PREFAC%20Y%20INVERS\Anexo%20E\Invers.%20Intang.%20Alt.%20I\Anexo%20Inversion%20de%20activos%20P1.xls" TargetMode="External"/></Relationships>
</file>

<file path=xl/externalLinks/_rels/externalLink12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hinostroza\D\REVISION\LP-RP\DEP\27pse-OECF-II\SPres-resumen\Pr-21\RpCHI.xls" TargetMode="External"/></Relationships>
</file>

<file path=xl/externalLinks/_rels/externalLink12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2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4.%20Pre-Factib.%20Cajamarca%20-%20DEP\3.%20Informe%20III\10.-%20SER%20Cajabamba%20III%20Etapa\V1%20-%20Prefactibilidad\V1A%20-%20Form.%20y%20Eval\Formato%20SNIP%20-%20Alt1-final.xls" TargetMode="External"/></Relationships>
</file>

<file path=xl/externalLinks/_rels/externalLink13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Users\USER\Desktop\Metrado\Metrado%20y%20Presupuesto%20C65%20V4_FINAL\RS\DM_RS.xlsx" TargetMode="External"/></Relationships>
</file>

<file path=xl/externalLinks/_rels/externalLink13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PROYECTO\ENPROCES\VARIOS\AYAC-SFR\COYM.XLS" TargetMode="External"/></Relationships>
</file>

<file path=xl/externalLinks/_rels/externalLink13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PROYECTO\ENPROCES\VARIOS\AYAC-SFR\COYM.XLS" TargetMode="External"/></Relationships>
</file>

<file path=xl/externalLinks/_rels/externalLink13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PROYECTO\ENPROCES\VARIOS\AYAC-SFR\COYM.XLS" TargetMode="External"/></Relationships>
</file>

<file path=xl/externalLinks/_rels/externalLink13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ramasrv\projecte\Documents%20and%20Settings\Administrador\Escritorio\PERU\DOCS%20PERU\MATRIZ%20EVALUACION.v10%20de%20trabajo.xls" TargetMode="External"/></Relationships>
</file>

<file path=xl/externalLinks/_rels/externalLink13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00.TRABAJOS%20DGER\0-1.Consideraciones%20y%20pendientes\METRADO%20RS_p69.xlsx" TargetMode="External"/></Relationships>
</file>

<file path=xl/externalLinks/_rels/externalLink13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\Contrato%20030-2014\Contrato%20030-2014\Estudio%20Definitivo2014\Contrato%20020-2014\Metrado%20y%20Presupuesto\Presupuesto%20RESUMEN%20-%20Grupo%2013%20(Entregado%2011-02-2012).xlsx" TargetMode="External"/></Relationships>
</file>

<file path=xl/externalLinks/_rels/externalLink13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Elmer-pc\PERSONAL%20(D)\Mis%20Documentos\Libros%20Excel\Valorizaciones\Electrificaci&#243;n%20Acraquia\02\Val%2002%20LP.xls" TargetMode="External"/></Relationships>
</file>

<file path=xl/externalLinks/_rels/externalLink13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R:\ANAVARRETE\Informe%20Final%20Ampliacion16\PE-AMAR-ANTE-2012-D200_Informe%20Final-Subestaci&#243;n%20(4)\Anexo%208%20Presupuesto\Anexo%208%20Presupuesto%20(SE%20Amarilis)%20-%20Mod%2017042013.xlsx" TargetMode="External"/></Relationships>
</file>

<file path=xl/externalLinks/_rels/externalLink13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trabajo%20oficina\CUI%20N&#176;%202543630%20PAMPAROMAS%20a%20mayo%202022%20(FINAL)\Volumen%204%20(Anteproyecto)\SECCION%20II%20(Metrado%20y%20Valor%20Referencial)\4.0%20Metrdo%20y%20Valor%20Referencial\VR%20LP_RP_RS_SFV(c).xlsx" TargetMode="External"/></Relationships>
</file>

<file path=xl/externalLinks/_rels/externalLink14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V2A.%20Anteproyecto-NSeasme\S2%20Valor%20Refer\Anexo%20Inversion%20de%20activos%20P2.xls" TargetMode="External"/></Relationships>
</file>

<file path=xl/externalLinks/_rels/externalLink14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V2A.%20Anteproyecto-NSeasme\S2%20Valor%20Refer\Anexo%20Inversion%20de%20activos%20P2.xls" TargetMode="External"/></Relationships>
</file>

<file path=xl/externalLinks/_rels/externalLink14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ELCTRIF.%20RURAL%20GRUPO%203%20-%20ITEM%202a\VOL%20-%20IV\VALOR%20REFERENCIAL%20E.R.%20GRUPO%202\gart\CTGART.XLS" TargetMode="External"/></Relationships>
</file>

<file path=xl/externalLinks/_rels/externalLink14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ismael\CTE-PEAJE-SPT\LINEAMIENTOS\E7917000.xls" TargetMode="External"/></Relationships>
</file>

<file path=xl/externalLinks/_rels/externalLink14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Renovacion%20de%20Redes%20Sta%20Catalina%20y%20Otros\Presupuesto\PRECIOS%20UNITARIOS%20BT%20OPCION%203f.xls" TargetMode="External"/></Relationships>
</file>

<file path=xl/externalLinks/_rels/externalLink14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_en_proceso\5.%20Pre-Factib.%20Hu&#225;nuco%20-%20DEP\6.%20Trabajos%20de%20Campo\1.%20Ubicacion%20de%20Localidades\2.%20Trazo%20de%20Ruta\GPS\V&#233;rticeUTM%20%20a%20%20TrackMaker%20I,%20II,%20III%202%20de%20Mayo.xls" TargetMode="External"/></Relationships>
</file>

<file path=xl/externalLinks/_rels/externalLink14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12.%20Programas%20de%20C&#243;mputo\1.%20Programas%20Principales\Presupuestos%20PAFE\REDES%20SECUNDARIAS\-Presupuesto%20RS%20%20Proy%20%20Fuente.xls" TargetMode="External"/></Relationships>
</file>

<file path=xl/externalLinks/_rels/externalLink14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WILSON\ARBEIT\RENOVACION%20REDES%20MT%20y%20BT%20ESE%20(Noemi)\ANTA\Metrado%20y%20Presupuesto%20-%20Renovaciones%20MT%20ANTA%202008%20(PARA%20IMRPIMIR).xls" TargetMode="External"/></Relationships>
</file>

<file path=xl/externalLinks/_rels/externalLink14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ultimo%20-%20revidar\tasas%20de%20Crecimiento%207.xls" TargetMode="External"/></Relationships>
</file>

<file path=xl/externalLinks/_rels/externalLink14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ltimo%20-%20revidar\tasas%20de%20Crecimiento%207.xls" TargetMode="External"/></Relationships>
</file>

<file path=xl/externalLinks/_rels/externalLink15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00.TRABAJOS%20DGER\0-1.Consideraciones%20y%20pendientes\1_Valor%20Referencial-Colca%20III.xlsx" TargetMode="External"/></Relationships>
</file>

<file path=xl/externalLinks/_rels/externalLink15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G:\obra%20POU\Valor%20Referencial%20-%20POU.xlsx" TargetMode="External"/></Relationships>
</file>

<file path=xl/externalLinks/_rels/externalLink15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01\c\ZOF%20-%20ARCHIVOS\LP%20-%20019-%20CONSORCIO%20JP-PGA\ADIC%2006-DED%2004\Presupuesto.xls" TargetMode="External"/></Relationships>
</file>

<file path=xl/externalLinks/_rels/externalLink15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Users\USER\Desktop\Metrado\Metrado%20y%20Presupuesto%20C65%20V4_FINAL\RP\DM_RP.xlsx" TargetMode="External"/></Relationships>
</file>

<file path=xl/externalLinks/_rels/externalLink15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Grupo%2013\5.-%20BORRADOR%20ESTUDIO%20DEFINITIVO%20(2DO%20INFORME)\0%20Auxiliares\04%20Presupuestos\Presupuesto%20RESUMEN%20-%20Grupo%2013.xls" TargetMode="External"/></Relationships>
</file>

<file path=xl/externalLinks/_rels/externalLink15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Grupo%2016\5.-REPLANTEO%20DE%20OBRA\00.Auxiliares\5.%20Presupuestos\2.%20Versi&#243;n%20como%20el%20G14\BASE\Previo%202.xls" TargetMode="External"/></Relationships>
</file>

<file path=xl/externalLinks/_rels/externalLink15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15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PRICONSA\+Distribuci&#243;n\DEP%20PSE%202004%20al%202006\PSE%20Huancan&#233;\Informe-04-73locl\+CD-Ed-final\PARTE1.LP\V2-METR.PRE\Jimbe-Pamparomas%20II%20Etapa\PRIMARIA\VOLUMEN%20II\RP_JIMBE2.xls" TargetMode="External"/></Relationships>
</file>

<file path=xl/externalLinks/_rels/externalLink15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347CF4B5\Jimbe-Pamparo" TargetMode="External"/></Relationships>
</file>

<file path=xl/externalLinks/_rels/externalLink15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pc29\Escritorio\Anexo%205.2.c%20-%205.2.g%20.xls" TargetMode="External"/></Relationships>
</file>

<file path=xl/externalLinks/_rels/externalLink16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invitadodep\Mis%20documentos\Grupo3\VALOR%20REFERENCIAL%20E.R.%20GRUPO%202\1.%20Presup%20RP%20ZONA%20NORTE%20-%20GRUPO%201.xls" TargetMode="External"/></Relationships>
</file>

<file path=xl/externalLinks/_rels/externalLink16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OBRAS\MEM\LP-0001-09\VOL%20-%20IV\VALOR%20REFERENCIAL%20E.R.%20GRUPO%202\1.%20Presup%20RP%20ZONA%20NORTE%20-%20GRUPO%201.xls" TargetMode="External"/></Relationships>
</file>

<file path=xl/externalLinks/_rels/externalLink16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Raul%20Rios\Downloads\Desktop\Libro1.xls" TargetMode="External"/></Relationships>
</file>

<file path=xl/externalLinks/_rels/externalLink16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A_PROYECTOS_2006\001_SISTEMA%20DE%20DESAGUE%20KEPASHIATO\BolivarDefinitivo\CALC%20DEMANDA%20%20AP%20Y%20ALC-FINAL-SR.xls" TargetMode="External"/></Relationships>
</file>

<file path=xl/externalLinks/_rels/externalLink16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fs\proyectos_en_proceso\5.%20Pre-Factib.%20Hu&#225;nuco%20-%20DEP\2.%20Informe%20II\Indicadores\REDES%20PRIMARIAS\Malla-ok.xls" TargetMode="External"/></Relationships>
</file>

<file path=xl/externalLinks/_rels/externalLink16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LINUXSERVER\proyecto\gart\CTGART.XLS" TargetMode="External"/></Relationships>
</file>

<file path=xl/externalLinks/_rels/externalLink16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16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DEP\27pse-OECF-II\SPres-resumen\Pr-21\RpCHI.xls" TargetMode="External"/></Relationships>
</file>

<file path=xl/externalLinks/_rels/externalLink16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Camesa\Volcan-oferta\Oferta%20LT%20220%20kV.xls" TargetMode="External"/></Relationships>
</file>

<file path=xl/externalLinks/_rels/externalLink16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Y:\4.%20Pre-Factib.%20Cajamarca%20-%20DEP\3.%20Informe%20III\Presupuesto\NUEVOS\LINEA%20PRIMARIA%20xtraer\-Presupuesto%20LP%20%20Proy%20%201.xls" TargetMode="External"/></Relationships>
</file>

<file path=xl/externalLinks/_rels/externalLink170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d.docs.live.net/707ddcef686198e2/003.%20Trabajo-Zacarias/Proyecto%20-%20Sullana/004.%20ED%20CATIVALU%20-%20PIURA%20(2)/Volumen%20VI_Presupuesto/6.3%20Analisis_Cost_Unitarios/Analisis%20Costo%20Unitarios.xlsm" TargetMode="External"/></Relationships>
</file>

<file path=xl/externalLinks/_rels/externalLink17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N:\archivos\CESELBENAVIDES\NEPTALI\CELDAS10kVTUMBES\PREPCELDASTUMBES10kV.xls" TargetMode="External"/></Relationships>
</file>

<file path=xl/externalLinks/_rels/externalLink17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N:\archivos\CESELBENAVIDES\NEPTALI\SSEETUMBES3322.910kV\SSEETUMBES.xls" TargetMode="External"/></Relationships>
</file>

<file path=xl/externalLinks/_rels/externalLink17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Ing%20Detalle%20PSE%20San%20Ignacio%20IE-IIIF\1PARTE%20I%20-%20LP%20y%20RP\Vol%20I%20-%20Memoria%20y%20ET\Anexos\2_Planillas%20LPyRP\ID%20PSE%20SAN%20IGNACIO_CAJAMARCA\01_VOLUMEN%20Lineas%20y%20Redes%20%20Primarias\SECCION%20H\planilla_RP.xls" TargetMode="External"/></Relationships>
</file>

<file path=xl/externalLinks/_rels/externalLink17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Maq14\c\C\MEM\DEP\RP_JIMBE2.xls" TargetMode="External"/></Relationships>
</file>

<file path=xl/externalLinks/_rels/externalLink17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17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Dustin\exp.-%20drem\DEP\27pse-OECF-II\SPres-resumen\Pr-21\RpCHI.xls" TargetMode="External"/></Relationships>
</file>

<file path=xl/externalLinks/_rels/externalLink17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Contab01\eeff%20-%202000\Consolidado\BG11%202000.xls" TargetMode="External"/></Relationships>
</file>

<file path=xl/externalLinks/_rels/externalLink17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Bg0698.xls" TargetMode="External"/></Relationships>
</file>

<file path=xl/externalLinks/_rels/externalLink17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H:\RTovar1\CD%20Grupo%2016\Formato_VReferencial_DGER-MEM%202011.03.10%20Grupo%2016.xls" TargetMode="External"/></Relationships>
</file>

<file path=xl/externalLinks/_rels/externalLink180.xml.rels><?xml version="1.0" encoding="UTF-8" standalone="yes"?><Relationships xmlns="http://schemas.openxmlformats.org/package/2006/relationships"><Relationship  Id="rId1" Type="http://schemas.openxmlformats.org/officeDocument/2006/relationships/externalLinkPath" Target="_Yauyos/2%20%20INVENTARIO/CONFORME%20A%20OBRA/REDES%20SECUNDARIAS/INVENTARIO%20%20%20RS%20EST%20x%20EST%20%20parte%202.xls" TargetMode="External"/></Relationships>
</file>

<file path=xl/externalLinks/_rels/externalLink18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Jusa\samuel\tabaconas\Vol-ii\PRES-RP-TABA-FEBRERO.xls" TargetMode="External"/></Relationships>
</file>

<file path=xl/externalLinks/_rels/externalLink18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ecoarite\AppData\Local\Microsoft\Windows\Temporary%20Internet%20Files\Content.Outlook\2IJRVBR2\RED%20SECUNDARIA\6_Metrado%20Presupuesto\PRESUPUESTO_AMPLIACION%20RED%20SECUNDARIA%20JULIACA\FONDO%20NATIVIDAD%20CCACACHI%20SAB-02.xls" TargetMode="External"/></Relationships>
</file>

<file path=xl/externalLinks/_rels/externalLink18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Cusco%20-%20GRUPO%209%20ITEM%202\Auxiliares\07%20Presupuestos\Proyecto%2011\RS\FORMATO%20%20%20Metrado%20RS%20+%20%20Ca&#237;daTensi&#243;n.xls" TargetMode="External"/></Relationships>
</file>

<file path=xl/externalLinks/_rels/externalLink18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idor\PROYECTOS\Dpto.%20Ayacucho%20SAN%20FRANCISCO%20IV%20ETAPA\Auxiliar\Presupuesto%20Roca%2020%25%20H&#250;medo%202%25\RS\Proyectos%20Cama\_%20Programas\RS\Metrado%20RS%20%20Global.xls" TargetMode="External"/></Relationships>
</file>

<file path=xl/externalLinks/_rels/externalLink18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8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4.%20Pre-Factib.%20Cajamarca%20-%20DEP\3.%20Informe%20III\1.-%20SER%20Cutervo%20II%20Etapa\V1%20-%20Prefactibilidad\V1A%20-%20Form.%20y%20Eval\Evaluacion\SNIP%20-%20Alt1%20-%20Cut%20II.xls" TargetMode="External"/></Relationships>
</file>

<file path=xl/externalLinks/_rels/externalLink18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Usuario\Escritorio\KELVIN%20AL%2013-01-09\PLANILLA%20DE%20METRADOS\ELSESAA\Varios\Ccollana\Pto%20RS%20Comunidad%20Ccollana.xls" TargetMode="External"/></Relationships>
</file>

<file path=xl/externalLinks/_rels/externalLink18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is%20documentos\Libros%20Excel\Liquidacion\Interconexion\Liquidaci&#243;n%20Final%20.xls" TargetMode="External"/></Relationships>
</file>

<file path=xl/externalLinks/_rels/externalLink18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Mis%20Documentos\Libros%20Excel\Valorizaciones\Backup\PSE%20Huarmey\Val%2010.xls" TargetMode="External"/></Relationships>
</file>

<file path=xl/externalLinks/_rels/externalLink19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Users\Hugo\AppData\Local\Microsoft\Windows\Temporary%20Internet%20Files\Low\Content.IE5\F5KR3G89\PSE%20ACARI-CHALA\JAQUI\SG_ACARI.xls" TargetMode="External"/></Relationships>
</file>

<file path=xl/externalLinks/_rels/externalLink19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ROG/Videos/INFORME%204%20PAMPAROMAS%20-%20copia/Parte%20I_LP,%20RP,%20RS%20y%20SFV/Volumen%20V_Valor%20Referencial/LP.xlsx" TargetMode="External"/></Relationships>
</file>

<file path=xl/externalLinks/_rels/externalLink192.xml.rels><?xml version="1.0" encoding="UTF-8" standalone="yes"?><Relationships xmlns="http://schemas.openxmlformats.org/package/2006/relationships"><Relationship  Id="rId1" Type="http://schemas.openxmlformats.org/officeDocument/2006/relationships/externalLinkPath" Target="Met%20base%20para%20cotizacion%20de%20materiales.xlsx" TargetMode="External"/></Relationships>
</file>

<file path=xl/externalLinks/_rels/externalLink193.xml.rels><?xml version="1.0" encoding="UTF-8" standalone="yes"?><Relationships xmlns="http://schemas.openxmlformats.org/package/2006/relationships"><Relationship  Id="rId1" Type="http://schemas.openxmlformats.org/officeDocument/2006/relationships/externalLinkPath" Target="RP.xlsx" TargetMode="External"/></Relationships>
</file>

<file path=xl/externalLinks/_rels/externalLink194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ROG/Videos/INFORME%204%20PAMPAROMAS%20-%20copia/Parte%20I_LP,%20RP,%20RS%20y%20SFV/Volumen%20V_Valor%20Referencial/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SNIP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Res-Val 6"/>
      <sheetName val="0. DATOS GENERALES"/>
      <sheetName val="APU-RP ADICIONAL"/>
      <sheetName val="APU-RS-CD ADICIONAL"/>
      <sheetName val="Base_Insumos_Servicios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PRESUPUESTO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Sheet1"/>
      <sheetName val="Definitions"/>
      <sheetName val="Parametro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Claves"/>
      <sheetName val="C-WATT"/>
      <sheetName val="OS"/>
      <sheetName val="Applications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Progress Report by Discipline"/>
      <sheetName val="FORMA- RE1"/>
      <sheetName val="TUNEL"/>
      <sheetName val="Tablas"/>
      <sheetName val="MAQUINARIA"/>
      <sheetName val="EyF"/>
      <sheetName val="JE"/>
      <sheetName val="MANTTO"/>
      <sheetName val="B"/>
      <sheetName val="C"/>
      <sheetName val="E"/>
      <sheetName val="D"/>
      <sheetName val="LT-ME"/>
      <sheetName val="LT-OC(Huall-Sihu)"/>
      <sheetName val="LT-OC(Sihuas-Tayab)"/>
      <sheetName val="SE-ME Huallanca"/>
      <sheetName val="OC-SE Huallanca"/>
      <sheetName val="SE-ME Tayabamba"/>
      <sheetName val="SE-OC Tayabamba"/>
      <sheetName val="Telecomunicaciones-ME"/>
      <sheetName val="base-datos"/>
      <sheetName val="W-torres"/>
      <sheetName val="LT-OC"/>
      <sheetName val="Santuario-OC"/>
      <sheetName val="Santuario-ME"/>
      <sheetName val="Chilina-OC"/>
      <sheetName val="Chilina-ME"/>
      <sheetName val="Resumen General"/>
      <sheetName val="F"/>
      <sheetName val="H"/>
      <sheetName val="FLUJO"/>
      <sheetName val="$ UN. COMERC."/>
      <sheetName val="Montaje Presentacion $Col "/>
      <sheetName val="Montaje Presentacion $Col (3)"/>
      <sheetName val="Equipo"/>
      <sheetName val="LISTA DE DATOS"/>
      <sheetName val="Factor Nodo"/>
      <sheetName val="LP_y_RP2"/>
      <sheetName val="Proy__Abonados_3_1c2"/>
      <sheetName val="Cuenta_x_API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S_METRADO1"/>
      <sheetName val="Mensual_-_Acumul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VAL_ESTRUCTURAS_1"/>
      <sheetName val="VAL_ARQUITECTURA1"/>
      <sheetName val="VAL_RES_1"/>
      <sheetName val="Res-Val_6"/>
      <sheetName val="0__DATOS_GENERALES"/>
      <sheetName val="APU-RP_ADICIONAL"/>
      <sheetName val="APU-RS-CD_ADICIONAL"/>
      <sheetName val="Res__Metrados"/>
      <sheetName val="Datos_Entrada"/>
      <sheetName val="RESUMEN_F"/>
      <sheetName val="GASTOS_GENERALES"/>
      <sheetName val="Metrado_Armados"/>
      <sheetName val="SICODI_-_SECTOR_5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Total_-_150_Dias"/>
      <sheetName val="1er_Mes_Setiembre_(5dias)"/>
      <sheetName val="2do_Mes_Octubre_(31_dias)"/>
      <sheetName val="1er_Mes"/>
      <sheetName val="2do_Mes"/>
      <sheetName val="ESS_JV"/>
      <sheetName val="Administrative_Prices"/>
      <sheetName val="Equipment_List"/>
      <sheetName val="Bond_&amp;_Stamp"/>
      <sheetName val="1_0"/>
      <sheetName val="Progress_Report_by_Discipline"/>
      <sheetName val="FORMA-_RE11"/>
      <sheetName val="A.P.U"/>
      <sheetName val="Insumos"/>
      <sheetName val="Costo HH"/>
      <sheetName val="GG"/>
      <sheetName val="Visita a obra"/>
      <sheetName val="BASE DATOS"/>
      <sheetName val="puni"/>
      <sheetName val="IN_Services"/>
      <sheetName val="Call Load Data"/>
      <sheetName val="Signalling"/>
      <sheetName val="Results"/>
      <sheetName val="SUS_Services"/>
      <sheetName val="BT_DATOS"/>
      <sheetName val="#REF"/>
      <sheetName val="RESUMEN DE COTIZACION"/>
      <sheetName val="OBRA CIVIL"/>
      <sheetName val="ESTRUCTURA DE HORMIGON"/>
      <sheetName val="INSTALACION ELECTRICA"/>
      <sheetName val="Sumin-OE"/>
      <sheetName val="Sumin_Autom"/>
      <sheetName val="Monta-OE"/>
      <sheetName val="Monta-Autom"/>
      <sheetName val="Hoja10"/>
      <sheetName val="设备分类清单"/>
      <sheetName val="VAL.N°04"/>
      <sheetName val="valo 3"/>
      <sheetName val="FICHA DE OBRA"/>
      <sheetName val="CALC MV-DatosMV"/>
      <sheetName val="Pme"/>
      <sheetName val="Grado_Elect_Infl"/>
      <sheetName val="Ifg"/>
      <sheetName val="bd_ll"/>
      <sheetName val="IISS"/>
      <sheetName val="CONST. Peligrosos"/>
      <sheetName val="CONST. recicl"/>
      <sheetName val="CONST. comun"/>
      <sheetName val="INFORME NO REC "/>
      <sheetName val="LIQUIDACIÓN "/>
      <sheetName val="T.I. COSTOS FIJOS Y VARIABLES"/>
      <sheetName val="Pavimentos"/>
      <sheetName val="TABLAS_"/>
      <sheetName val="INDICES"/>
      <sheetName val="VAL_ESTRUCTURAS_2"/>
      <sheetName val="VAL_ARQUITECTURA2"/>
      <sheetName val="VAL_RES_2"/>
      <sheetName val="VAL_ESTRUCTURAS_5"/>
      <sheetName val="VAL_ARQUITECTURA5"/>
      <sheetName val="VAL_RES_5"/>
      <sheetName val="LP_y_RP5"/>
      <sheetName val="Proy__Abonados_3_1c5"/>
      <sheetName val="Cuenta_x_API5"/>
      <sheetName val="CALEND_C_3"/>
      <sheetName val="14_PIAS3"/>
      <sheetName val="13_TUCARI3"/>
      <sheetName val="4__VOTORANTIM_5013"/>
      <sheetName val="CAM_MT3"/>
      <sheetName val="DATOS_DE_CAMPO3"/>
      <sheetName val="VAL_ESTRUCTURAS_3"/>
      <sheetName val="VAL_ARQUITECTURA3"/>
      <sheetName val="VAL_RES_3"/>
      <sheetName val="LP_y_RP3"/>
      <sheetName val="Proy__Abonados_3_1c3"/>
      <sheetName val="Cuenta_x_API3"/>
      <sheetName val="VAL_ESTRUCTURAS_4"/>
      <sheetName val="VAL_ARQUITECTURA4"/>
      <sheetName val="VAL_RES_4"/>
      <sheetName val="LP_y_RP4"/>
      <sheetName val="Proy__Abonados_3_1c4"/>
      <sheetName val="Cuenta_x_API4"/>
      <sheetName val="VAL_ESTRUCTURAS_6"/>
      <sheetName val="VAL_ARQUITECTURA6"/>
      <sheetName val="VAL_RES_6"/>
      <sheetName val="LP_y_RP6"/>
      <sheetName val="Proy__Abonados_3_1c6"/>
      <sheetName val="Cuenta_x_API6"/>
      <sheetName val="CALEND_C_4"/>
      <sheetName val="14_PIAS4"/>
      <sheetName val="13_TUCARI4"/>
      <sheetName val="4__VOTORANTIM_5014"/>
      <sheetName val="CAM_MT4"/>
      <sheetName val="DATOS_DE_CAMPO4"/>
      <sheetName val="VAL_ESTRUCTURAS_7"/>
      <sheetName val="VAL_ARQUITECTURA7"/>
      <sheetName val="VAL_RES_7"/>
      <sheetName val="LP_y_RP7"/>
      <sheetName val="Proy__Abonados_3_1c7"/>
      <sheetName val="Cuenta_x_API7"/>
      <sheetName val="CALEND_C_5"/>
      <sheetName val="14_PIAS5"/>
      <sheetName val="13_TUCARI5"/>
      <sheetName val="4__VOTORANTIM_5015"/>
      <sheetName val="CAM_MT5"/>
      <sheetName val="DATOS_DE_CAMPO5"/>
      <sheetName val="Ind Brecha"/>
      <sheetName val="Resumen AGOSTO"/>
      <sheetName val="VALORIZ "/>
      <sheetName val="3. Evolución de Vtas"/>
      <sheetName val="BD"/>
      <sheetName val="Datos de Entrada"/>
      <sheetName val="LP_y_RP8"/>
      <sheetName val="Proy__Abonados_3_1c8"/>
      <sheetName val="Cuenta_x_API8"/>
      <sheetName val="CALEND_C_6"/>
      <sheetName val="14_PIAS6"/>
      <sheetName val="13_TUCARI6"/>
      <sheetName val="4__VOTORANTIM_5016"/>
      <sheetName val="CAM_MT6"/>
      <sheetName val="DATOS_DE_CAMPO6"/>
      <sheetName val="4__Ingeniería3"/>
      <sheetName val="7_I_Faenas3"/>
      <sheetName val="8_Campamentos3"/>
      <sheetName val="IF_y_Camp3"/>
      <sheetName val="Faena_4283"/>
      <sheetName val="Faena_2453"/>
      <sheetName val="Cert__Solmex3"/>
      <sheetName val="IF_Vallenar3"/>
      <sheetName val="RS_METRADO2"/>
      <sheetName val="Anexo_F_12"/>
      <sheetName val="Anexo_F_2_12"/>
      <sheetName val="Anexo_F_2_22"/>
      <sheetName val="Anexo_F_3_1_2"/>
      <sheetName val="Postes_de_concreto_3ø_85mm²_CG2"/>
      <sheetName val="Postes_de_concreto_3ø_35mm²_N2"/>
      <sheetName val="Anexo_F_3_22"/>
      <sheetName val="Resumen_de_cálculos2"/>
      <sheetName val="Base_de_Datos2"/>
      <sheetName val="18_cmc_352"/>
      <sheetName val="15_cmc_352"/>
      <sheetName val="15cmc_35_old2"/>
      <sheetName val="15_cmc_16_old2"/>
      <sheetName val="Postes_de_concreto_3ø_85mm²_ol2"/>
      <sheetName val="Cálculo_Mecánico_de_Conduct__22"/>
      <sheetName val="Base_de_Datos__2_2"/>
      <sheetName val="Resumen_de_cálculos__2_2"/>
      <sheetName val="Mensual_-_Acumulado2"/>
      <sheetName val="RESUMEN_(LP)2"/>
      <sheetName val="RESUMEN_(RP)2"/>
      <sheetName val="SUMINISTRO_(LP)2"/>
      <sheetName val="MONTAJE_(LP)2"/>
      <sheetName val="TRANSPORTE_(LP)2"/>
      <sheetName val="SUMINISTRO_(RP)2"/>
      <sheetName val="MONTAJE_(RP)2"/>
      <sheetName val="TRANSPORTE_(RP)2"/>
      <sheetName val="VAL_ESTRUCTURAS_8"/>
      <sheetName val="VAL_ARQUITECTURA8"/>
      <sheetName val="VAL_RES_8"/>
      <sheetName val="Res-Val_61"/>
      <sheetName val="0__DATOS_GENERALES1"/>
      <sheetName val="APU-RP_ADICIONAL1"/>
      <sheetName val="APU-RS-CD_ADICIONAL1"/>
      <sheetName val="Res__Metrados1"/>
      <sheetName val="Total_-_150_Dias1"/>
      <sheetName val="1er_Mes_Setiembre_(5dias)1"/>
      <sheetName val="2do_Mes_Octubre_(31_dias)1"/>
      <sheetName val="1er_Mes1"/>
      <sheetName val="2do_Mes1"/>
      <sheetName val="Caja_201"/>
      <sheetName val="Caja_011"/>
      <sheetName val="Caja_021"/>
      <sheetName val="Caja_031"/>
      <sheetName val="Caja_041"/>
      <sheetName val="Caja_051"/>
      <sheetName val="Caja_061"/>
      <sheetName val="Caja_071"/>
      <sheetName val="Caja_081"/>
      <sheetName val="Caja_091"/>
      <sheetName val="Caja_101"/>
      <sheetName val="Caja_111"/>
      <sheetName val="Caja_121"/>
      <sheetName val="Caja_131"/>
      <sheetName val="Caja_141"/>
      <sheetName val="Caja_151"/>
      <sheetName val="Caja_161"/>
      <sheetName val="Caja_171"/>
      <sheetName val="Caja_181"/>
      <sheetName val="Caja_191"/>
      <sheetName val="Caja_20_1"/>
      <sheetName val="Caja_211"/>
      <sheetName val="Caja_221"/>
      <sheetName val="Caja_231"/>
      <sheetName val="Caja_241"/>
      <sheetName val="Caja_251"/>
      <sheetName val="Caja_261"/>
      <sheetName val="Caja_271"/>
      <sheetName val="Caja_281"/>
      <sheetName val="Caja_291"/>
      <sheetName val="Caja_301"/>
      <sheetName val="Caja_311"/>
      <sheetName val="Caja_321"/>
      <sheetName val="Caja_331"/>
      <sheetName val="Caja_341"/>
      <sheetName val="Caja_351"/>
      <sheetName val="Caja_361"/>
      <sheetName val="En_caja1"/>
      <sheetName val="Caja_21_(2)1"/>
      <sheetName val="ESS_JV1"/>
      <sheetName val="Datos_Entrada1"/>
      <sheetName val="RESUMEN_F1"/>
      <sheetName val="GASTOS_GENERALES1"/>
      <sheetName val="Metrado_Armados1"/>
      <sheetName val="SICODI_-_SECTOR_51"/>
      <sheetName val="Administrative_Prices1"/>
      <sheetName val="Equipment_List1"/>
      <sheetName val="Bond_&amp;_Stamp1"/>
      <sheetName val="1_01"/>
      <sheetName val="Progress_Report_by_Discipline1"/>
      <sheetName val="FORMA-_RE12"/>
      <sheetName val="SE-ME_Huallanca"/>
      <sheetName val="OC-SE_Huallanca"/>
      <sheetName val="SE-ME_Tayabamba"/>
      <sheetName val="SE-OC_Tayabamba"/>
      <sheetName val="Resumen_General"/>
      <sheetName val="$_UN__COMERC_"/>
      <sheetName val="Montaje_Presentacion_$Col_"/>
      <sheetName val="Montaje_Presentacion_$Col_(3)"/>
      <sheetName val="LISTA_DE_DATOS"/>
      <sheetName val="Factor_Nodo"/>
      <sheetName val="A_P_U"/>
      <sheetName val="Costo_HH"/>
      <sheetName val="Visita_a_obra"/>
      <sheetName val="BASE_DATOS"/>
      <sheetName val="Call_Load_Data"/>
      <sheetName val="RESUMEN_DE_COTIZACION"/>
      <sheetName val="OBRA_CIVIL"/>
      <sheetName val="ESTRUCTURA_DE_HORMIGON"/>
      <sheetName val="INSTALACION_ELECTRICA"/>
      <sheetName val="VAL_N°04"/>
      <sheetName val="valo_3"/>
      <sheetName val="FICHA_DE_OBRA"/>
      <sheetName val="CALC_MV-DatosMV"/>
      <sheetName val="CONST__Peligrosos"/>
      <sheetName val="CONST__recicl"/>
      <sheetName val="CONST__comun"/>
      <sheetName val="INFORME_NO_REC_"/>
      <sheetName val="LIQUIDACIÓN_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>
        <row r="12">
          <cell r="D12" t="str">
            <v>UND</v>
          </cell>
        </row>
      </sheetData>
      <sheetData sheetId="19">
        <row r="12">
          <cell r="D12" t="str">
            <v>UND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">
          <cell r="D9" t="str">
            <v>TORRES</v>
          </cell>
        </row>
      </sheetData>
      <sheetData sheetId="38" refreshError="1"/>
      <sheetData sheetId="39">
        <row r="9">
          <cell r="D9" t="str">
            <v>TORRES</v>
          </cell>
        </row>
      </sheetData>
      <sheetData sheetId="40" refreshError="1"/>
      <sheetData sheetId="41">
        <row r="9">
          <cell r="D9" t="str">
            <v>TORRES</v>
          </cell>
        </row>
      </sheetData>
      <sheetData sheetId="42">
        <row r="9">
          <cell r="D9" t="str">
            <v>TORRES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9">
          <cell r="D9" t="str">
            <v>TORRES</v>
          </cell>
        </row>
      </sheetData>
      <sheetData sheetId="56">
        <row r="9">
          <cell r="D9" t="str">
            <v>TORRES</v>
          </cell>
        </row>
      </sheetData>
      <sheetData sheetId="57">
        <row r="9">
          <cell r="D9" t="str">
            <v>TORRES</v>
          </cell>
        </row>
      </sheetData>
      <sheetData sheetId="58">
        <row r="9">
          <cell r="D9" t="str">
            <v>TORRES</v>
          </cell>
        </row>
      </sheetData>
      <sheetData sheetId="59">
        <row r="9">
          <cell r="D9" t="str">
            <v>TORRES</v>
          </cell>
        </row>
      </sheetData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 refreshError="1"/>
      <sheetData sheetId="66">
        <row r="9">
          <cell r="D9" t="str">
            <v>TORRES</v>
          </cell>
        </row>
      </sheetData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>
        <row r="9">
          <cell r="D9" t="str">
            <v>TORRES</v>
          </cell>
        </row>
      </sheetData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9">
          <cell r="D9" t="str">
            <v>TORRES</v>
          </cell>
        </row>
      </sheetData>
      <sheetData sheetId="134">
        <row r="9">
          <cell r="D9" t="str">
            <v>TORRES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9">
          <cell r="D9" t="str">
            <v>TORRES</v>
          </cell>
        </row>
      </sheetData>
      <sheetData sheetId="138">
        <row r="9">
          <cell r="D9" t="str">
            <v>TORRES</v>
          </cell>
        </row>
      </sheetData>
      <sheetData sheetId="139">
        <row r="9">
          <cell r="D9" t="str">
            <v>TORRES</v>
          </cell>
        </row>
      </sheetData>
      <sheetData sheetId="140">
        <row r="9">
          <cell r="D9" t="str">
            <v>TORRES</v>
          </cell>
        </row>
      </sheetData>
      <sheetData sheetId="141">
        <row r="9">
          <cell r="D9" t="str">
            <v>TORRES</v>
          </cell>
        </row>
      </sheetData>
      <sheetData sheetId="142">
        <row r="9">
          <cell r="D9" t="str">
            <v>TORRES</v>
          </cell>
        </row>
      </sheetData>
      <sheetData sheetId="143">
        <row r="9">
          <cell r="D9" t="str">
            <v>TORRES</v>
          </cell>
        </row>
      </sheetData>
      <sheetData sheetId="144">
        <row r="9">
          <cell r="D9" t="str">
            <v>TORRES</v>
          </cell>
        </row>
      </sheetData>
      <sheetData sheetId="145">
        <row r="9">
          <cell r="D9" t="str">
            <v>TORRES</v>
          </cell>
        </row>
      </sheetData>
      <sheetData sheetId="146">
        <row r="9">
          <cell r="D9" t="str">
            <v>TORRES</v>
          </cell>
        </row>
      </sheetData>
      <sheetData sheetId="147">
        <row r="9">
          <cell r="D9" t="str">
            <v>TORRES</v>
          </cell>
        </row>
      </sheetData>
      <sheetData sheetId="148">
        <row r="9">
          <cell r="D9" t="str">
            <v>TORRES</v>
          </cell>
        </row>
      </sheetData>
      <sheetData sheetId="149">
        <row r="9">
          <cell r="D9" t="str">
            <v>TORRES</v>
          </cell>
        </row>
      </sheetData>
      <sheetData sheetId="150">
        <row r="9">
          <cell r="D9" t="str">
            <v>TORRES</v>
          </cell>
        </row>
      </sheetData>
      <sheetData sheetId="151">
        <row r="9">
          <cell r="D9" t="str">
            <v>TORRES</v>
          </cell>
        </row>
      </sheetData>
      <sheetData sheetId="152">
        <row r="9">
          <cell r="D9" t="str">
            <v>TORRES</v>
          </cell>
        </row>
      </sheetData>
      <sheetData sheetId="153">
        <row r="9">
          <cell r="D9" t="str">
            <v>TORRES</v>
          </cell>
        </row>
      </sheetData>
      <sheetData sheetId="154">
        <row r="9">
          <cell r="D9" t="str">
            <v>TORRES</v>
          </cell>
        </row>
      </sheetData>
      <sheetData sheetId="155">
        <row r="9">
          <cell r="D9" t="str">
            <v>TORRES</v>
          </cell>
        </row>
      </sheetData>
      <sheetData sheetId="156">
        <row r="9">
          <cell r="D9" t="str">
            <v>TORRES</v>
          </cell>
        </row>
      </sheetData>
      <sheetData sheetId="157">
        <row r="9">
          <cell r="D9" t="str">
            <v>TORRES</v>
          </cell>
        </row>
      </sheetData>
      <sheetData sheetId="158">
        <row r="9">
          <cell r="D9" t="str">
            <v>TORRES</v>
          </cell>
        </row>
      </sheetData>
      <sheetData sheetId="159">
        <row r="9">
          <cell r="D9" t="str">
            <v>TORRES</v>
          </cell>
        </row>
      </sheetData>
      <sheetData sheetId="160">
        <row r="9">
          <cell r="D9" t="str">
            <v>TORRES</v>
          </cell>
        </row>
      </sheetData>
      <sheetData sheetId="161">
        <row r="9">
          <cell r="D9" t="str">
            <v>TORRES</v>
          </cell>
        </row>
      </sheetData>
      <sheetData sheetId="162">
        <row r="9">
          <cell r="D9" t="str">
            <v>TORRES</v>
          </cell>
        </row>
      </sheetData>
      <sheetData sheetId="163">
        <row r="9">
          <cell r="D9" t="str">
            <v>TORRES</v>
          </cell>
        </row>
      </sheetData>
      <sheetData sheetId="164">
        <row r="9">
          <cell r="D9" t="str">
            <v>TORRES</v>
          </cell>
        </row>
      </sheetData>
      <sheetData sheetId="165">
        <row r="9">
          <cell r="D9" t="str">
            <v>TORRES</v>
          </cell>
        </row>
      </sheetData>
      <sheetData sheetId="166">
        <row r="9">
          <cell r="D9" t="str">
            <v>TORRES</v>
          </cell>
        </row>
      </sheetData>
      <sheetData sheetId="167">
        <row r="9">
          <cell r="D9" t="str">
            <v>TORRES</v>
          </cell>
        </row>
      </sheetData>
      <sheetData sheetId="168">
        <row r="9">
          <cell r="D9" t="str">
            <v>TORRES</v>
          </cell>
        </row>
      </sheetData>
      <sheetData sheetId="169">
        <row r="9">
          <cell r="D9" t="str">
            <v>TORRES</v>
          </cell>
        </row>
      </sheetData>
      <sheetData sheetId="170">
        <row r="9">
          <cell r="D9" t="str">
            <v>TORRES</v>
          </cell>
        </row>
      </sheetData>
      <sheetData sheetId="171">
        <row r="9">
          <cell r="D9" t="str">
            <v>TORRES</v>
          </cell>
        </row>
      </sheetData>
      <sheetData sheetId="172">
        <row r="9">
          <cell r="D9" t="str">
            <v>TORRES</v>
          </cell>
        </row>
      </sheetData>
      <sheetData sheetId="173">
        <row r="9">
          <cell r="D9" t="str">
            <v>TORRES</v>
          </cell>
        </row>
      </sheetData>
      <sheetData sheetId="174">
        <row r="9">
          <cell r="D9" t="str">
            <v>TORRES</v>
          </cell>
        </row>
      </sheetData>
      <sheetData sheetId="175">
        <row r="9">
          <cell r="D9" t="str">
            <v>TORRES</v>
          </cell>
        </row>
      </sheetData>
      <sheetData sheetId="176">
        <row r="9">
          <cell r="D9" t="str">
            <v>TORRES</v>
          </cell>
        </row>
      </sheetData>
      <sheetData sheetId="177">
        <row r="9">
          <cell r="D9" t="str">
            <v>TORRES</v>
          </cell>
        </row>
      </sheetData>
      <sheetData sheetId="178">
        <row r="9">
          <cell r="D9" t="str">
            <v>TORRES</v>
          </cell>
        </row>
      </sheetData>
      <sheetData sheetId="179">
        <row r="9">
          <cell r="D9" t="str">
            <v>TORRES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9">
          <cell r="D9" t="str">
            <v>TORRES</v>
          </cell>
        </row>
      </sheetData>
      <sheetData sheetId="191">
        <row r="9">
          <cell r="D9" t="str">
            <v>TORRES</v>
          </cell>
        </row>
      </sheetData>
      <sheetData sheetId="192">
        <row r="9">
          <cell r="D9" t="str">
            <v>TORRES</v>
          </cell>
        </row>
      </sheetData>
      <sheetData sheetId="193">
        <row r="9">
          <cell r="D9" t="str">
            <v>TORRES</v>
          </cell>
        </row>
      </sheetData>
      <sheetData sheetId="194">
        <row r="9">
          <cell r="D9" t="str">
            <v>TORRES</v>
          </cell>
        </row>
      </sheetData>
      <sheetData sheetId="195">
        <row r="9">
          <cell r="D9" t="str">
            <v>TORRES</v>
          </cell>
        </row>
      </sheetData>
      <sheetData sheetId="196">
        <row r="9">
          <cell r="D9" t="str">
            <v>TORRES</v>
          </cell>
        </row>
      </sheetData>
      <sheetData sheetId="197">
        <row r="9">
          <cell r="D9" t="str">
            <v>TORRES</v>
          </cell>
        </row>
      </sheetData>
      <sheetData sheetId="198">
        <row r="9">
          <cell r="D9" t="str">
            <v>TORRES</v>
          </cell>
        </row>
      </sheetData>
      <sheetData sheetId="199">
        <row r="9">
          <cell r="D9" t="str">
            <v>TORRES</v>
          </cell>
        </row>
      </sheetData>
      <sheetData sheetId="200">
        <row r="9">
          <cell r="D9" t="str">
            <v>TORRES</v>
          </cell>
        </row>
      </sheetData>
      <sheetData sheetId="201">
        <row r="9">
          <cell r="D9" t="str">
            <v>TORRES</v>
          </cell>
        </row>
      </sheetData>
      <sheetData sheetId="202">
        <row r="9">
          <cell r="D9" t="str">
            <v>TORRES</v>
          </cell>
        </row>
      </sheetData>
      <sheetData sheetId="203">
        <row r="9">
          <cell r="D9" t="str">
            <v>TORRES</v>
          </cell>
        </row>
      </sheetData>
      <sheetData sheetId="204">
        <row r="9">
          <cell r="D9" t="str">
            <v>TORRES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9">
          <cell r="D9" t="str">
            <v>TORRES</v>
          </cell>
        </row>
      </sheetData>
      <sheetData sheetId="232" refreshError="1"/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>
        <row r="9">
          <cell r="D9" t="str">
            <v>TORRES</v>
          </cell>
        </row>
      </sheetData>
      <sheetData sheetId="240">
        <row r="9">
          <cell r="D9" t="str">
            <v>TORRES</v>
          </cell>
        </row>
      </sheetData>
      <sheetData sheetId="241">
        <row r="9">
          <cell r="D9" t="str">
            <v>TORRES</v>
          </cell>
        </row>
      </sheetData>
      <sheetData sheetId="242">
        <row r="9">
          <cell r="D9" t="str">
            <v>TORRES</v>
          </cell>
        </row>
      </sheetData>
      <sheetData sheetId="243">
        <row r="9">
          <cell r="D9" t="str">
            <v>TORRES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>
        <row r="9">
          <cell r="D9" t="str">
            <v>TORRES</v>
          </cell>
        </row>
      </sheetData>
      <sheetData sheetId="283">
        <row r="9">
          <cell r="D9" t="str">
            <v>TORRES</v>
          </cell>
        </row>
      </sheetData>
      <sheetData sheetId="284">
        <row r="9">
          <cell r="D9" t="str">
            <v>TORRES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9">
          <cell r="D9" t="str">
            <v>TORRES</v>
          </cell>
        </row>
      </sheetData>
      <sheetData sheetId="295" refreshError="1"/>
      <sheetData sheetId="296">
        <row r="9">
          <cell r="D9" t="str">
            <v>TORRES</v>
          </cell>
        </row>
      </sheetData>
      <sheetData sheetId="297" refreshError="1"/>
      <sheetData sheetId="298">
        <row r="12">
          <cell r="D12" t="str">
            <v>UND</v>
          </cell>
        </row>
      </sheetData>
      <sheetData sheetId="299">
        <row r="12">
          <cell r="D12" t="str">
            <v>UND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9">
          <cell r="D9" t="str">
            <v>TORRES</v>
          </cell>
        </row>
      </sheetData>
      <sheetData sheetId="307" refreshError="1"/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>
        <row r="9">
          <cell r="D9" t="str">
            <v>TORRES</v>
          </cell>
        </row>
      </sheetData>
      <sheetData sheetId="312">
        <row r="9">
          <cell r="D9" t="str">
            <v>TORRES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>
        <row r="9">
          <cell r="D9" t="str">
            <v>TORRES</v>
          </cell>
        </row>
      </sheetData>
      <sheetData sheetId="316">
        <row r="9">
          <cell r="D9" t="str">
            <v>TORRES</v>
          </cell>
        </row>
      </sheetData>
      <sheetData sheetId="317">
        <row r="12">
          <cell r="D12" t="str">
            <v>UND</v>
          </cell>
        </row>
      </sheetData>
      <sheetData sheetId="318">
        <row r="9">
          <cell r="D9" t="str">
            <v>TORRES</v>
          </cell>
        </row>
      </sheetData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12">
          <cell r="D12" t="str">
            <v>UND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>
        <row r="9">
          <cell r="D9" t="str">
            <v>TORRES</v>
          </cell>
        </row>
      </sheetData>
      <sheetData sheetId="374">
        <row r="9">
          <cell r="D9" t="str">
            <v>TORRES</v>
          </cell>
        </row>
      </sheetData>
      <sheetData sheetId="375">
        <row r="9">
          <cell r="D9" t="str">
            <v>TORRES</v>
          </cell>
        </row>
      </sheetData>
      <sheetData sheetId="376">
        <row r="9">
          <cell r="D9" t="str">
            <v>TORRES</v>
          </cell>
        </row>
      </sheetData>
      <sheetData sheetId="377">
        <row r="9">
          <cell r="D9" t="str">
            <v>TORRES</v>
          </cell>
        </row>
      </sheetData>
      <sheetData sheetId="378">
        <row r="9">
          <cell r="D9" t="str">
            <v>TORRES</v>
          </cell>
        </row>
      </sheetData>
      <sheetData sheetId="379">
        <row r="9">
          <cell r="D9" t="str">
            <v>TORRES</v>
          </cell>
        </row>
      </sheetData>
      <sheetData sheetId="380">
        <row r="9">
          <cell r="D9" t="str">
            <v>TORRES</v>
          </cell>
        </row>
      </sheetData>
      <sheetData sheetId="381">
        <row r="9">
          <cell r="D9" t="str">
            <v>TORRES</v>
          </cell>
        </row>
      </sheetData>
      <sheetData sheetId="382">
        <row r="9">
          <cell r="D9" t="str">
            <v>TORRES</v>
          </cell>
        </row>
      </sheetData>
      <sheetData sheetId="383">
        <row r="9">
          <cell r="D9" t="str">
            <v>TORRES</v>
          </cell>
        </row>
      </sheetData>
      <sheetData sheetId="384">
        <row r="9">
          <cell r="D9" t="str">
            <v>TORRES</v>
          </cell>
        </row>
      </sheetData>
      <sheetData sheetId="385">
        <row r="9">
          <cell r="D9" t="str">
            <v>TORRES</v>
          </cell>
        </row>
      </sheetData>
      <sheetData sheetId="386">
        <row r="9">
          <cell r="D9" t="str">
            <v>TORRES</v>
          </cell>
        </row>
      </sheetData>
      <sheetData sheetId="387">
        <row r="9">
          <cell r="D9" t="str">
            <v>TORRES</v>
          </cell>
        </row>
      </sheetData>
      <sheetData sheetId="388">
        <row r="9">
          <cell r="D9" t="str">
            <v>TORRES</v>
          </cell>
        </row>
      </sheetData>
      <sheetData sheetId="389">
        <row r="9">
          <cell r="D9" t="str">
            <v>TORRES</v>
          </cell>
        </row>
      </sheetData>
      <sheetData sheetId="390">
        <row r="9">
          <cell r="D9" t="str">
            <v>TORRES</v>
          </cell>
        </row>
      </sheetData>
      <sheetData sheetId="391">
        <row r="9">
          <cell r="D9" t="str">
            <v>TORRES</v>
          </cell>
        </row>
      </sheetData>
      <sheetData sheetId="392">
        <row r="9">
          <cell r="D9" t="str">
            <v>TORRES</v>
          </cell>
        </row>
      </sheetData>
      <sheetData sheetId="393">
        <row r="9">
          <cell r="D9" t="str">
            <v>TORRES</v>
          </cell>
        </row>
      </sheetData>
      <sheetData sheetId="394">
        <row r="9">
          <cell r="D9" t="str">
            <v>TORRES</v>
          </cell>
        </row>
      </sheetData>
      <sheetData sheetId="395">
        <row r="9">
          <cell r="D9" t="str">
            <v>TORRES</v>
          </cell>
        </row>
      </sheetData>
      <sheetData sheetId="396">
        <row r="9">
          <cell r="D9" t="str">
            <v>TORRES</v>
          </cell>
        </row>
      </sheetData>
      <sheetData sheetId="397">
        <row r="9">
          <cell r="D9" t="str">
            <v>TORRES</v>
          </cell>
        </row>
      </sheetData>
      <sheetData sheetId="398">
        <row r="9">
          <cell r="D9" t="str">
            <v>TORRES</v>
          </cell>
        </row>
      </sheetData>
      <sheetData sheetId="399">
        <row r="9">
          <cell r="D9" t="str">
            <v>TORRES</v>
          </cell>
        </row>
      </sheetData>
      <sheetData sheetId="400">
        <row r="9">
          <cell r="D9" t="str">
            <v>TORRES</v>
          </cell>
        </row>
      </sheetData>
      <sheetData sheetId="401">
        <row r="9">
          <cell r="D9" t="str">
            <v>TORRES</v>
          </cell>
        </row>
      </sheetData>
      <sheetData sheetId="402">
        <row r="9">
          <cell r="D9" t="str">
            <v>TORRES</v>
          </cell>
        </row>
      </sheetData>
      <sheetData sheetId="403">
        <row r="9">
          <cell r="D9" t="str">
            <v>TORRES</v>
          </cell>
        </row>
      </sheetData>
      <sheetData sheetId="404">
        <row r="9">
          <cell r="D9" t="str">
            <v>TORRES</v>
          </cell>
        </row>
      </sheetData>
      <sheetData sheetId="405">
        <row r="9">
          <cell r="D9" t="str">
            <v>TORRES</v>
          </cell>
        </row>
      </sheetData>
      <sheetData sheetId="406">
        <row r="9">
          <cell r="D9" t="str">
            <v>TORRES</v>
          </cell>
        </row>
      </sheetData>
      <sheetData sheetId="407">
        <row r="9">
          <cell r="D9" t="str">
            <v>TORRES</v>
          </cell>
        </row>
      </sheetData>
      <sheetData sheetId="408">
        <row r="9">
          <cell r="D9" t="str">
            <v>TORRES</v>
          </cell>
        </row>
      </sheetData>
      <sheetData sheetId="409">
        <row r="9">
          <cell r="D9" t="str">
            <v>TORRES</v>
          </cell>
        </row>
      </sheetData>
      <sheetData sheetId="410">
        <row r="9">
          <cell r="D9" t="str">
            <v>TORRES</v>
          </cell>
        </row>
      </sheetData>
      <sheetData sheetId="411">
        <row r="9">
          <cell r="D9" t="str">
            <v>TORRES</v>
          </cell>
        </row>
      </sheetData>
      <sheetData sheetId="412">
        <row r="9">
          <cell r="D9" t="str">
            <v>TORRES</v>
          </cell>
        </row>
      </sheetData>
      <sheetData sheetId="413">
        <row r="9">
          <cell r="D9" t="str">
            <v>TORRES</v>
          </cell>
        </row>
      </sheetData>
      <sheetData sheetId="414">
        <row r="9">
          <cell r="D9" t="str">
            <v>TORRES</v>
          </cell>
        </row>
      </sheetData>
      <sheetData sheetId="415">
        <row r="9">
          <cell r="D9" t="str">
            <v>TORRES</v>
          </cell>
        </row>
      </sheetData>
      <sheetData sheetId="416">
        <row r="9">
          <cell r="D9" t="str">
            <v>TORRES</v>
          </cell>
        </row>
      </sheetData>
      <sheetData sheetId="417">
        <row r="9">
          <cell r="D9" t="str">
            <v>TORRES</v>
          </cell>
        </row>
      </sheetData>
      <sheetData sheetId="418">
        <row r="9">
          <cell r="D9" t="str">
            <v>TORRES</v>
          </cell>
        </row>
      </sheetData>
      <sheetData sheetId="419">
        <row r="9">
          <cell r="D9" t="str">
            <v>TORRES</v>
          </cell>
        </row>
      </sheetData>
      <sheetData sheetId="420">
        <row r="9">
          <cell r="D9" t="str">
            <v>TORRES</v>
          </cell>
        </row>
      </sheetData>
      <sheetData sheetId="421">
        <row r="9">
          <cell r="D9" t="str">
            <v>TORRES</v>
          </cell>
        </row>
      </sheetData>
      <sheetData sheetId="422">
        <row r="9">
          <cell r="D9" t="str">
            <v>TORRES</v>
          </cell>
        </row>
      </sheetData>
      <sheetData sheetId="423">
        <row r="9">
          <cell r="D9" t="str">
            <v>TORRES</v>
          </cell>
        </row>
      </sheetData>
      <sheetData sheetId="424">
        <row r="9">
          <cell r="D9" t="str">
            <v>TORRES</v>
          </cell>
        </row>
      </sheetData>
      <sheetData sheetId="425">
        <row r="9">
          <cell r="D9" t="str">
            <v>TORRES</v>
          </cell>
        </row>
      </sheetData>
      <sheetData sheetId="426">
        <row r="9">
          <cell r="D9" t="str">
            <v>TORRES</v>
          </cell>
        </row>
      </sheetData>
      <sheetData sheetId="427">
        <row r="9">
          <cell r="D9" t="str">
            <v>TORRES</v>
          </cell>
        </row>
      </sheetData>
      <sheetData sheetId="428">
        <row r="9">
          <cell r="D9" t="str">
            <v>TORRES</v>
          </cell>
        </row>
      </sheetData>
      <sheetData sheetId="429">
        <row r="9">
          <cell r="D9" t="str">
            <v>TORRES</v>
          </cell>
        </row>
      </sheetData>
      <sheetData sheetId="430">
        <row r="9">
          <cell r="D9" t="str">
            <v>TORRES</v>
          </cell>
        </row>
      </sheetData>
      <sheetData sheetId="431">
        <row r="9">
          <cell r="D9" t="str">
            <v>TORRES</v>
          </cell>
        </row>
      </sheetData>
      <sheetData sheetId="432">
        <row r="9">
          <cell r="D9" t="str">
            <v>TORRES</v>
          </cell>
        </row>
      </sheetData>
      <sheetData sheetId="433">
        <row r="9">
          <cell r="D9" t="str">
            <v>TORRES</v>
          </cell>
        </row>
      </sheetData>
      <sheetData sheetId="434">
        <row r="9">
          <cell r="D9" t="str">
            <v>TORRES</v>
          </cell>
        </row>
      </sheetData>
      <sheetData sheetId="435">
        <row r="9">
          <cell r="D9" t="str">
            <v>TORRES</v>
          </cell>
        </row>
      </sheetData>
      <sheetData sheetId="436">
        <row r="9">
          <cell r="D9" t="str">
            <v>TORRES</v>
          </cell>
        </row>
      </sheetData>
      <sheetData sheetId="437">
        <row r="9">
          <cell r="D9" t="str">
            <v>TORRES</v>
          </cell>
        </row>
      </sheetData>
      <sheetData sheetId="438">
        <row r="9">
          <cell r="D9" t="str">
            <v>TORRES</v>
          </cell>
        </row>
      </sheetData>
      <sheetData sheetId="439">
        <row r="9">
          <cell r="D9" t="str">
            <v>TORRES</v>
          </cell>
        </row>
      </sheetData>
      <sheetData sheetId="440">
        <row r="9">
          <cell r="D9" t="str">
            <v>TORRES</v>
          </cell>
        </row>
      </sheetData>
      <sheetData sheetId="441">
        <row r="9">
          <cell r="D9" t="str">
            <v>TORRES</v>
          </cell>
        </row>
      </sheetData>
      <sheetData sheetId="442">
        <row r="9">
          <cell r="D9" t="str">
            <v>TORRES</v>
          </cell>
        </row>
      </sheetData>
      <sheetData sheetId="443">
        <row r="9">
          <cell r="D9" t="str">
            <v>TORRES</v>
          </cell>
        </row>
      </sheetData>
      <sheetData sheetId="444">
        <row r="9">
          <cell r="D9" t="str">
            <v>TORRES</v>
          </cell>
        </row>
      </sheetData>
      <sheetData sheetId="445">
        <row r="9">
          <cell r="D9" t="str">
            <v>TORRES</v>
          </cell>
        </row>
      </sheetData>
      <sheetData sheetId="446">
        <row r="9">
          <cell r="D9" t="str">
            <v>TORRES</v>
          </cell>
        </row>
      </sheetData>
      <sheetData sheetId="447">
        <row r="9">
          <cell r="D9" t="str">
            <v>TORRES</v>
          </cell>
        </row>
      </sheetData>
      <sheetData sheetId="448">
        <row r="9">
          <cell r="D9" t="str">
            <v>TORRES</v>
          </cell>
        </row>
      </sheetData>
      <sheetData sheetId="449">
        <row r="9">
          <cell r="D9" t="str">
            <v>TORRES</v>
          </cell>
        </row>
      </sheetData>
      <sheetData sheetId="450">
        <row r="9">
          <cell r="D9" t="str">
            <v>TORRES</v>
          </cell>
        </row>
      </sheetData>
      <sheetData sheetId="451">
        <row r="9">
          <cell r="D9" t="str">
            <v>TORRES</v>
          </cell>
        </row>
      </sheetData>
      <sheetData sheetId="452">
        <row r="9">
          <cell r="D9" t="str">
            <v>TORRES</v>
          </cell>
        </row>
      </sheetData>
      <sheetData sheetId="453">
        <row r="9">
          <cell r="D9" t="str">
            <v>TORRES</v>
          </cell>
        </row>
      </sheetData>
      <sheetData sheetId="454">
        <row r="9">
          <cell r="D9" t="str">
            <v>TORRES</v>
          </cell>
        </row>
      </sheetData>
      <sheetData sheetId="455">
        <row r="9">
          <cell r="D9" t="str">
            <v>TORRES</v>
          </cell>
        </row>
      </sheetData>
      <sheetData sheetId="456">
        <row r="9">
          <cell r="D9" t="str">
            <v>TORRES</v>
          </cell>
        </row>
      </sheetData>
      <sheetData sheetId="457">
        <row r="9">
          <cell r="D9" t="str">
            <v>TORRES</v>
          </cell>
        </row>
      </sheetData>
      <sheetData sheetId="458">
        <row r="9">
          <cell r="D9" t="str">
            <v>TORRES</v>
          </cell>
        </row>
      </sheetData>
      <sheetData sheetId="459">
        <row r="9">
          <cell r="D9" t="str">
            <v>TORRES</v>
          </cell>
        </row>
      </sheetData>
      <sheetData sheetId="460">
        <row r="9">
          <cell r="D9" t="str">
            <v>TORRES</v>
          </cell>
        </row>
      </sheetData>
      <sheetData sheetId="461">
        <row r="9">
          <cell r="D9" t="str">
            <v>TORRES</v>
          </cell>
        </row>
      </sheetData>
      <sheetData sheetId="462">
        <row r="9">
          <cell r="D9" t="str">
            <v>TORRES</v>
          </cell>
        </row>
      </sheetData>
      <sheetData sheetId="463">
        <row r="9">
          <cell r="D9" t="str">
            <v>TORRES</v>
          </cell>
        </row>
      </sheetData>
      <sheetData sheetId="464">
        <row r="9">
          <cell r="D9" t="str">
            <v>TORRES</v>
          </cell>
        </row>
      </sheetData>
      <sheetData sheetId="465">
        <row r="9">
          <cell r="D9" t="str">
            <v>TORRES</v>
          </cell>
        </row>
      </sheetData>
      <sheetData sheetId="466">
        <row r="9">
          <cell r="D9" t="str">
            <v>TORRES</v>
          </cell>
        </row>
      </sheetData>
      <sheetData sheetId="467">
        <row r="9">
          <cell r="D9" t="str">
            <v>TORRES</v>
          </cell>
        </row>
      </sheetData>
      <sheetData sheetId="468">
        <row r="9">
          <cell r="D9" t="str">
            <v>TORRES</v>
          </cell>
        </row>
      </sheetData>
      <sheetData sheetId="469">
        <row r="9">
          <cell r="D9" t="str">
            <v>TORRES</v>
          </cell>
        </row>
      </sheetData>
      <sheetData sheetId="470">
        <row r="9">
          <cell r="D9" t="str">
            <v>TORRES</v>
          </cell>
        </row>
      </sheetData>
      <sheetData sheetId="471">
        <row r="9">
          <cell r="D9" t="str">
            <v>TORRES</v>
          </cell>
        </row>
      </sheetData>
      <sheetData sheetId="472">
        <row r="9">
          <cell r="D9" t="str">
            <v>TORRES</v>
          </cell>
        </row>
      </sheetData>
      <sheetData sheetId="473">
        <row r="9">
          <cell r="D9" t="str">
            <v>TORRES</v>
          </cell>
        </row>
      </sheetData>
      <sheetData sheetId="474">
        <row r="9">
          <cell r="D9" t="str">
            <v>TORRES</v>
          </cell>
        </row>
      </sheetData>
      <sheetData sheetId="475">
        <row r="9">
          <cell r="D9" t="str">
            <v>TORRES</v>
          </cell>
        </row>
      </sheetData>
      <sheetData sheetId="476">
        <row r="9">
          <cell r="D9" t="str">
            <v>TORRES</v>
          </cell>
        </row>
      </sheetData>
      <sheetData sheetId="477">
        <row r="9">
          <cell r="D9" t="str">
            <v>TORRES</v>
          </cell>
        </row>
      </sheetData>
      <sheetData sheetId="478">
        <row r="9">
          <cell r="D9" t="str">
            <v>TORRES</v>
          </cell>
        </row>
      </sheetData>
      <sheetData sheetId="479">
        <row r="9">
          <cell r="D9" t="str">
            <v>TORRES</v>
          </cell>
        </row>
      </sheetData>
      <sheetData sheetId="480">
        <row r="9">
          <cell r="D9" t="str">
            <v>TORRES</v>
          </cell>
        </row>
      </sheetData>
      <sheetData sheetId="481">
        <row r="9">
          <cell r="D9" t="str">
            <v>TORRES</v>
          </cell>
        </row>
      </sheetData>
      <sheetData sheetId="482">
        <row r="9">
          <cell r="D9" t="str">
            <v>TORRES</v>
          </cell>
        </row>
      </sheetData>
      <sheetData sheetId="483">
        <row r="9">
          <cell r="D9" t="str">
            <v>TORRES</v>
          </cell>
        </row>
      </sheetData>
      <sheetData sheetId="484">
        <row r="9">
          <cell r="D9" t="str">
            <v>TORRES</v>
          </cell>
        </row>
      </sheetData>
      <sheetData sheetId="485">
        <row r="9">
          <cell r="D9" t="str">
            <v>TORRES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>
        <row r="9">
          <cell r="D9">
            <v>210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12">
          <cell r="D12" t="str">
            <v>UND</v>
          </cell>
        </row>
      </sheetData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>
        <row r="9">
          <cell r="D9" t="str">
            <v>TORRES</v>
          </cell>
        </row>
      </sheetData>
      <sheetData sheetId="590">
        <row r="9">
          <cell r="D9" t="str">
            <v>TORRES</v>
          </cell>
        </row>
      </sheetData>
      <sheetData sheetId="591">
        <row r="9">
          <cell r="D9" t="str">
            <v>TORRES</v>
          </cell>
        </row>
      </sheetData>
      <sheetData sheetId="592">
        <row r="9">
          <cell r="D9" t="str">
            <v>TORRES</v>
          </cell>
        </row>
      </sheetData>
      <sheetData sheetId="593">
        <row r="9">
          <cell r="D9" t="str">
            <v>TORRES</v>
          </cell>
        </row>
      </sheetData>
      <sheetData sheetId="594">
        <row r="9">
          <cell r="D9" t="str">
            <v>TORRES</v>
          </cell>
        </row>
      </sheetData>
      <sheetData sheetId="595">
        <row r="9">
          <cell r="D9" t="str">
            <v>TORRES</v>
          </cell>
        </row>
      </sheetData>
      <sheetData sheetId="596"/>
      <sheetData sheetId="597">
        <row r="9">
          <cell r="D9" t="str">
            <v>TORRES</v>
          </cell>
        </row>
      </sheetData>
      <sheetData sheetId="598">
        <row r="9">
          <cell r="D9" t="str">
            <v>TORRES</v>
          </cell>
        </row>
      </sheetData>
      <sheetData sheetId="599">
        <row r="9">
          <cell r="D9" t="str">
            <v>TORRES</v>
          </cell>
        </row>
      </sheetData>
      <sheetData sheetId="600">
        <row r="9">
          <cell r="D9" t="str">
            <v>TORRES</v>
          </cell>
        </row>
      </sheetData>
      <sheetData sheetId="601">
        <row r="9">
          <cell r="D9" t="str">
            <v>TORRES</v>
          </cell>
        </row>
      </sheetData>
      <sheetData sheetId="602">
        <row r="9">
          <cell r="D9" t="str">
            <v>TORRES</v>
          </cell>
        </row>
      </sheetData>
      <sheetData sheetId="603">
        <row r="9">
          <cell r="D9" t="str">
            <v>TORRES</v>
          </cell>
        </row>
      </sheetData>
      <sheetData sheetId="604">
        <row r="9">
          <cell r="D9" t="str">
            <v>TORRES</v>
          </cell>
        </row>
      </sheetData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>
        <row r="9">
          <cell r="D9" t="str">
            <v>TORRES</v>
          </cell>
        </row>
      </sheetData>
      <sheetData sheetId="630">
        <row r="9">
          <cell r="D9" t="str">
            <v>TORRES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>
        <row r="9">
          <cell r="D9" t="str">
            <v>TORRES</v>
          </cell>
        </row>
      </sheetData>
      <sheetData sheetId="638">
        <row r="9">
          <cell r="D9" t="str">
            <v>TORRES</v>
          </cell>
        </row>
      </sheetData>
      <sheetData sheetId="639">
        <row r="9">
          <cell r="D9" t="str">
            <v>TORRES</v>
          </cell>
        </row>
      </sheetData>
      <sheetData sheetId="640">
        <row r="9">
          <cell r="D9" t="str">
            <v>TORRES</v>
          </cell>
        </row>
      </sheetData>
      <sheetData sheetId="641">
        <row r="9">
          <cell r="D9" t="str">
            <v>TORRES</v>
          </cell>
        </row>
      </sheetData>
      <sheetData sheetId="642">
        <row r="9">
          <cell r="D9" t="str">
            <v>TORRES</v>
          </cell>
        </row>
      </sheetData>
      <sheetData sheetId="643">
        <row r="9">
          <cell r="D9" t="str">
            <v>TORRES</v>
          </cell>
        </row>
      </sheetData>
      <sheetData sheetId="644">
        <row r="9">
          <cell r="D9" t="str">
            <v>TORRES</v>
          </cell>
        </row>
      </sheetData>
      <sheetData sheetId="645">
        <row r="9">
          <cell r="D9" t="str">
            <v>TORRES</v>
          </cell>
        </row>
      </sheetData>
      <sheetData sheetId="646">
        <row r="9">
          <cell r="D9" t="str">
            <v>TORRES</v>
          </cell>
        </row>
      </sheetData>
      <sheetData sheetId="647">
        <row r="9">
          <cell r="D9" t="str">
            <v>TORRES</v>
          </cell>
        </row>
      </sheetData>
      <sheetData sheetId="648">
        <row r="9">
          <cell r="D9" t="str">
            <v>TORRES</v>
          </cell>
        </row>
      </sheetData>
      <sheetData sheetId="649">
        <row r="9">
          <cell r="D9" t="str">
            <v>TORRES</v>
          </cell>
        </row>
      </sheetData>
      <sheetData sheetId="650">
        <row r="9">
          <cell r="D9" t="str">
            <v>TORRES</v>
          </cell>
        </row>
      </sheetData>
      <sheetData sheetId="651">
        <row r="9">
          <cell r="D9" t="str">
            <v>TORRES</v>
          </cell>
        </row>
      </sheetData>
      <sheetData sheetId="652">
        <row r="9">
          <cell r="D9" t="str">
            <v>TORRES</v>
          </cell>
        </row>
      </sheetData>
      <sheetData sheetId="653">
        <row r="9">
          <cell r="D9" t="str">
            <v>TORRES</v>
          </cell>
        </row>
      </sheetData>
      <sheetData sheetId="654">
        <row r="9">
          <cell r="D9" t="str">
            <v>TORRES</v>
          </cell>
        </row>
      </sheetData>
      <sheetData sheetId="655">
        <row r="9">
          <cell r="D9" t="str">
            <v>TORRES</v>
          </cell>
        </row>
      </sheetData>
      <sheetData sheetId="656">
        <row r="9">
          <cell r="D9" t="str">
            <v>TORRES</v>
          </cell>
        </row>
      </sheetData>
      <sheetData sheetId="657">
        <row r="9">
          <cell r="D9" t="str">
            <v>TORRES</v>
          </cell>
        </row>
      </sheetData>
      <sheetData sheetId="658">
        <row r="9">
          <cell r="D9" t="str">
            <v>TORRES</v>
          </cell>
        </row>
      </sheetData>
      <sheetData sheetId="659">
        <row r="9">
          <cell r="D9" t="str">
            <v>TORRES</v>
          </cell>
        </row>
      </sheetData>
      <sheetData sheetId="660">
        <row r="9">
          <cell r="D9" t="str">
            <v>TORRES</v>
          </cell>
        </row>
      </sheetData>
      <sheetData sheetId="661">
        <row r="9">
          <cell r="D9" t="str">
            <v>TORRES</v>
          </cell>
        </row>
      </sheetData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>
        <row r="9">
          <cell r="D9" t="str">
            <v>TORRES</v>
          </cell>
        </row>
      </sheetData>
      <sheetData sheetId="677"/>
      <sheetData sheetId="678"/>
      <sheetData sheetId="679"/>
      <sheetData sheetId="680"/>
      <sheetData sheetId="681"/>
      <sheetData sheetId="682"/>
      <sheetData sheetId="683"/>
      <sheetData sheetId="684">
        <row r="9">
          <cell r="D9" t="str">
            <v>TORRES</v>
          </cell>
        </row>
      </sheetData>
      <sheetData sheetId="685">
        <row r="9">
          <cell r="D9" t="str">
            <v>TORRES</v>
          </cell>
        </row>
      </sheetData>
      <sheetData sheetId="686"/>
      <sheetData sheetId="687"/>
      <sheetData sheetId="688">
        <row r="9">
          <cell r="D9" t="str">
            <v>TORRES</v>
          </cell>
        </row>
      </sheetData>
      <sheetData sheetId="689">
        <row r="9">
          <cell r="D9" t="str">
            <v>TORRES</v>
          </cell>
        </row>
      </sheetData>
      <sheetData sheetId="690">
        <row r="9">
          <cell r="D9" t="str">
            <v>TORRES</v>
          </cell>
        </row>
      </sheetData>
      <sheetData sheetId="691">
        <row r="9">
          <cell r="D9" t="str">
            <v>TORRES</v>
          </cell>
        </row>
      </sheetData>
      <sheetData sheetId="692">
        <row r="9">
          <cell r="D9" t="str">
            <v>PIURA</v>
          </cell>
        </row>
      </sheetData>
      <sheetData sheetId="693">
        <row r="9">
          <cell r="D9" t="str">
            <v>TORRES</v>
          </cell>
        </row>
      </sheetData>
      <sheetData sheetId="694"/>
      <sheetData sheetId="695"/>
      <sheetData sheetId="696">
        <row r="9">
          <cell r="D9" t="str">
            <v>TORRES</v>
          </cell>
        </row>
      </sheetData>
      <sheetData sheetId="697"/>
      <sheetData sheetId="698">
        <row r="9">
          <cell r="D9" t="str">
            <v>TORRES</v>
          </cell>
        </row>
      </sheetData>
      <sheetData sheetId="699">
        <row r="9">
          <cell r="D9" t="str">
            <v>TORRES</v>
          </cell>
        </row>
      </sheetData>
      <sheetData sheetId="700">
        <row r="9">
          <cell r="D9" t="str">
            <v>TORRES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>
        <row r="9">
          <cell r="D9">
            <v>210</v>
          </cell>
        </row>
      </sheetData>
      <sheetData sheetId="708"/>
      <sheetData sheetId="709"/>
      <sheetData sheetId="710"/>
      <sheetData sheetId="711"/>
      <sheetData sheetId="712"/>
      <sheetData sheetId="713"/>
      <sheetData sheetId="714"/>
      <sheetData sheetId="7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ARMADOS"/>
      <sheetName val="BASE"/>
      <sheetName val="Dato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PLANILLAS FORMATEADAS"/>
      <sheetName val="CONFIGURACIÓN"/>
      <sheetName val="CONTEO DE DATOS"/>
      <sheetName val="RESUMEN DE PARTIDAS"/>
      <sheetName val="DATOS DE CAMPO"/>
      <sheetName val="Hoja1"/>
      <sheetName val="Hoja2"/>
      <sheetName val="Hoja3"/>
      <sheetName val="Mont 02"/>
      <sheetName val="OC 02."/>
      <sheetName val="SANTANDER"/>
      <sheetName val="E-4_P"/>
      <sheetName val="Resumen-tipo_&quot;B&quot;"/>
      <sheetName val="PLANILLAS_FORMATEADAS"/>
      <sheetName val="CONTEO_DE_DATOS"/>
      <sheetName val="RESUMEN_DE_PARTIDAS"/>
      <sheetName val="DATOS_DE_CAMPO"/>
      <sheetName val="Mont_02"/>
      <sheetName val="OC_02_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E-4_P1"/>
      <sheetName val="Resumen-tipo_&quot;B&quot;1"/>
      <sheetName val="PLANILLAS_FORMATEADAS1"/>
      <sheetName val="CONTEO_DE_DATOS1"/>
      <sheetName val="RESUMEN_DE_PARTIDAS1"/>
      <sheetName val="DATOS_DE_CAMPO1"/>
      <sheetName val="Mont_021"/>
      <sheetName val="OC_02_1"/>
      <sheetName val="Costos"/>
      <sheetName val="PLAN RS"/>
      <sheetName val="Base Datos"/>
      <sheetName val="STRSUMM0"/>
      <sheetName val="POBLACION"/>
      <sheetName val="EVAL"/>
      <sheetName val="E-4_P2"/>
      <sheetName val="Resumen-tipo_&quot;B&quot;2"/>
      <sheetName val="PLANILLAS_FORMATEADAS2"/>
      <sheetName val="CONTEO_DE_DATOS2"/>
      <sheetName val="RESUMEN_DE_PARTIDAS2"/>
      <sheetName val="DATOS_DE_CAMPO2"/>
      <sheetName val="Mont_022"/>
      <sheetName val="OC_02_2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PLAN_RS"/>
      <sheetName val="Base_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Fundacion"/>
      <sheetName val="cantidades"/>
      <sheetName val="PT"/>
      <sheetName val="PLANILLAS FORMATEADAS"/>
      <sheetName val="CONFIGURACIÓN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E-4 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Mont 02"/>
      <sheetName val="OC 02."/>
      <sheetName val="ARMADOS"/>
      <sheetName val="BASE"/>
      <sheetName val="OBRAS CIVILES"/>
      <sheetName val="Identificación Cargas _Anexo 4_"/>
      <sheetName val="STRUCT"/>
      <sheetName val="CIVIL"/>
      <sheetName val="CENSO93"/>
      <sheetName val="RESUMEN OOCC"/>
      <sheetName val="ING. DATOS"/>
      <sheetName val="ANALISIS VENTAS"/>
      <sheetName val="2 TUCARI"/>
      <sheetName val="8  VOTORANTIN 501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BD"/>
      <sheetName val="HIDRANDINA"/>
      <sheetName val="ENTR_F"/>
      <sheetName val="3_1"/>
      <sheetName val="Consun Energ_ _Anexo_5_2_5_"/>
      <sheetName val="Impues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  <sheetName val="DATOS DE CAMPO"/>
      <sheetName val="#¡REF"/>
      <sheetName val="Hoja1"/>
      <sheetName val="Resumen P03"/>
      <sheetName val="RELACION"/>
      <sheetName val="SUM PRES REF"/>
      <sheetName val="MONT PRES REF"/>
      <sheetName val="SUM MET"/>
      <sheetName val="MONT MET"/>
      <sheetName val="PLANILLA"/>
      <sheetName val="FTCC"/>
      <sheetName val="BD"/>
      <sheetName val="1"/>
      <sheetName val="2"/>
      <sheetName val="OPGW"/>
      <sheetName val="PAT"/>
      <sheetName val="MYD"/>
      <sheetName val="EE"/>
      <sheetName val="ENCOF"/>
      <sheetName val="CIM"/>
      <sheetName val="EHS"/>
      <sheetName val="14 PIAS"/>
      <sheetName val="13 TUCARI"/>
      <sheetName val="4  VOTORANTIM 501"/>
      <sheetName val="RESUMEN RO"/>
      <sheetName val="Datos Generales"/>
      <sheetName val="FP"/>
      <sheetName val="VAL-CE ALF"/>
      <sheetName val="RS"/>
      <sheetName val="Hoja2_(3)"/>
      <sheetName val="Hoja2_(2)"/>
      <sheetName val="DATOS_DE_CAMPO"/>
      <sheetName val="SUM_PRES_REF"/>
      <sheetName val="MONT_PRES_REF"/>
      <sheetName val="SUM_MET"/>
      <sheetName val="MONT_MET"/>
      <sheetName val="Resumen_P03"/>
      <sheetName val="Hoja3"/>
    </sheetNames>
    <sheetDataSet>
      <sheetData sheetId="0" refreshError="1">
        <row r="3">
          <cell r="D3">
            <v>93.27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2">
          <cell r="A32">
            <v>291.76157740901851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 xml:space="preserve"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 xml:space="preserve"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 xml:space="preserve"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 xml:space="preserve">PARA OSCILACION</v>
          </cell>
        </row>
        <row r="6">
          <cell r="A6" t="str">
            <v>Y4</v>
          </cell>
          <cell r="B6" t="str">
            <v xml:space="preserve"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 xml:space="preserve"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 xml:space="preserve"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 xml:space="preserve"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 xml:space="preserve"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 xml:space="preserve"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 xml:space="preserve"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 xml:space="preserve"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 xml:space="preserve"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 xml:space="preserve"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 xml:space="preserve"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 xml:space="preserve"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 xml:space="preserve"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 xml:space="preserve"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 xml:space="preserve"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4">
          <cell r="G4" t="str">
            <v xml:space="preserve">RESUMEN GENERAL ( REDES SECUNDARIAS Y CONEXIONES DOMICILIARIAS)</v>
          </cell>
        </row>
        <row r="6">
          <cell r="E6" t="str">
            <v xml:space="preserve">Presup. Base : S/.</v>
          </cell>
        </row>
        <row r="8">
          <cell r="G8" t="str">
            <v xml:space="preserve">CON LEVANTAMIENTO TOPOGRAFICO</v>
          </cell>
        </row>
        <row r="12">
          <cell r="G12" t="str">
            <v xml:space="preserve">SIN LEVANTAMIENTO TOPOGRAFICO</v>
          </cell>
        </row>
        <row r="17">
          <cell r="G17" t="str">
            <v xml:space="preserve">Redes Primarias ( 12 Localidades 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">
          <cell r="D3">
            <v>93.27</v>
          </cell>
        </row>
        <row r="4">
          <cell r="D4">
            <v>12.5</v>
          </cell>
        </row>
        <row r="5">
          <cell r="D5">
            <v>2813</v>
          </cell>
        </row>
        <row r="6">
          <cell r="D6">
            <v>6195</v>
          </cell>
        </row>
        <row r="7">
          <cell r="D7">
            <v>0.25</v>
          </cell>
        </row>
        <row r="8">
          <cell r="D8">
            <v>2.3E-5</v>
          </cell>
        </row>
        <row r="14">
          <cell r="A14">
            <v>90</v>
          </cell>
        </row>
        <row r="33">
          <cell r="A33">
            <v>-18.82235517762004</v>
          </cell>
        </row>
        <row r="34">
          <cell r="A34">
            <v>0.18</v>
          </cell>
        </row>
      </sheetData>
      <sheetData sheetId="1" refreshError="1">
        <row r="3">
          <cell r="A3" t="str">
            <v>Y1</v>
          </cell>
          <cell r="B3" t="str">
            <v xml:space="preserve">1) TEMPLADO (EDS)</v>
          </cell>
          <cell r="C3">
            <v>14</v>
          </cell>
          <cell r="D3">
            <v>0</v>
          </cell>
          <cell r="E3">
            <v>0</v>
          </cell>
          <cell r="H3" t="str">
            <v>Y</v>
          </cell>
          <cell r="I3">
            <v>84.515000000000001</v>
          </cell>
          <cell r="J3">
            <v>29.999697945000001</v>
          </cell>
          <cell r="K3" t="str">
            <v>YANACOCHA</v>
          </cell>
        </row>
        <row r="4">
          <cell r="A4" t="str">
            <v>Y2</v>
          </cell>
          <cell r="B4" t="str">
            <v xml:space="preserve">2) VIENTO MAXIMO</v>
          </cell>
          <cell r="C4">
            <v>0</v>
          </cell>
          <cell r="D4">
            <v>1</v>
          </cell>
          <cell r="E4">
            <v>0</v>
          </cell>
          <cell r="H4" t="str">
            <v>C</v>
          </cell>
          <cell r="I4">
            <v>60</v>
          </cell>
          <cell r="J4">
            <v>15.12</v>
          </cell>
          <cell r="K4" t="str">
            <v>CARHUAQUERO</v>
          </cell>
        </row>
        <row r="5">
          <cell r="A5" t="str">
            <v>Y3</v>
          </cell>
          <cell r="B5" t="str">
            <v xml:space="preserve">3) TEMPERATURA MAXIMA</v>
          </cell>
          <cell r="C5">
            <v>70</v>
          </cell>
          <cell r="D5">
            <v>0</v>
          </cell>
          <cell r="E5">
            <v>0</v>
          </cell>
          <cell r="H5" t="str">
            <v>E</v>
          </cell>
          <cell r="I5">
            <v>90</v>
          </cell>
          <cell r="J5">
            <v>34.020000000000003</v>
          </cell>
          <cell r="K5" t="str">
            <v xml:space="preserve">PARA OSCILACION</v>
          </cell>
        </row>
        <row r="6">
          <cell r="A6" t="str">
            <v>Y4</v>
          </cell>
          <cell r="B6" t="str">
            <v xml:space="preserve"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 xml:space="preserve">5) OSCILACION DE CADENAS</v>
          </cell>
          <cell r="C7">
            <v>0</v>
          </cell>
          <cell r="D7">
            <v>0.70709999999999995</v>
          </cell>
          <cell r="E7">
            <v>0</v>
          </cell>
          <cell r="H7">
            <v>25</v>
          </cell>
          <cell r="I7">
            <v>24.71</v>
          </cell>
          <cell r="J7">
            <v>6.36</v>
          </cell>
          <cell r="K7">
            <v>6.8000000000000005E-2</v>
          </cell>
          <cell r="L7">
            <v>2.3E-5</v>
          </cell>
          <cell r="M7">
            <v>6000</v>
          </cell>
          <cell r="N7">
            <v>32.335087009307969</v>
          </cell>
          <cell r="O7" t="str">
            <v>AAAC</v>
          </cell>
        </row>
        <row r="8">
          <cell r="A8" t="str">
            <v>C1</v>
          </cell>
          <cell r="B8" t="str">
            <v xml:space="preserve">1) TEMPLADO (EDS)</v>
          </cell>
          <cell r="C8">
            <v>20</v>
          </cell>
          <cell r="D8">
            <v>0</v>
          </cell>
          <cell r="E8">
            <v>0</v>
          </cell>
          <cell r="H8">
            <v>35</v>
          </cell>
          <cell r="I8">
            <v>33.61</v>
          </cell>
          <cell r="J8">
            <v>7.41</v>
          </cell>
          <cell r="K8">
            <v>9.1999999999999998E-2</v>
          </cell>
          <cell r="L8">
            <v>2.3E-5</v>
          </cell>
          <cell r="M8">
            <v>6000</v>
          </cell>
          <cell r="N8">
            <v>32.728354656352273</v>
          </cell>
          <cell r="O8" t="str">
            <v>AAAC</v>
          </cell>
        </row>
        <row r="9">
          <cell r="A9" t="str">
            <v>C2</v>
          </cell>
          <cell r="B9" t="str">
            <v xml:space="preserve">2) VIENTO MAXIMO</v>
          </cell>
          <cell r="C9">
            <v>5</v>
          </cell>
          <cell r="D9">
            <v>1</v>
          </cell>
          <cell r="E9">
            <v>0</v>
          </cell>
          <cell r="H9">
            <v>50</v>
          </cell>
          <cell r="I9">
            <v>53.48</v>
          </cell>
          <cell r="J9">
            <v>9.36</v>
          </cell>
          <cell r="K9">
            <v>0.14699999999999999</v>
          </cell>
          <cell r="L9">
            <v>2.3E-5</v>
          </cell>
          <cell r="M9">
            <v>6000</v>
          </cell>
          <cell r="N9">
            <v>32.68511593118923</v>
          </cell>
          <cell r="O9" t="str">
            <v>AAAC</v>
          </cell>
        </row>
        <row r="10">
          <cell r="A10" t="str">
            <v>C3</v>
          </cell>
          <cell r="B10" t="str">
            <v xml:space="preserve">3) TEMPERATURA MAXIMA</v>
          </cell>
          <cell r="C10">
            <v>50</v>
          </cell>
          <cell r="D10">
            <v>0</v>
          </cell>
          <cell r="E10">
            <v>0</v>
          </cell>
          <cell r="H10">
            <v>70</v>
          </cell>
          <cell r="I10">
            <v>65.81</v>
          </cell>
          <cell r="J10">
            <v>10.5</v>
          </cell>
          <cell r="K10">
            <v>0.18099999999999999</v>
          </cell>
          <cell r="L10">
            <v>2.3E-5</v>
          </cell>
          <cell r="M10">
            <v>6196</v>
          </cell>
          <cell r="N10">
            <v>30.162589272147088</v>
          </cell>
          <cell r="O10" t="str">
            <v>AAAC</v>
          </cell>
          <cell r="P10" t="str">
            <v>CARHUAQUERO</v>
          </cell>
          <cell r="Q10">
            <v>1985</v>
          </cell>
        </row>
        <row r="11">
          <cell r="A11" t="str">
            <v>C4</v>
          </cell>
          <cell r="B11" t="str">
            <v xml:space="preserve">4) TEMPERATURA MINIMA</v>
          </cell>
          <cell r="C11">
            <v>10</v>
          </cell>
          <cell r="D11">
            <v>0</v>
          </cell>
          <cell r="E11">
            <v>0</v>
          </cell>
          <cell r="H11">
            <v>350</v>
          </cell>
          <cell r="I11">
            <v>349.91</v>
          </cell>
          <cell r="J11">
            <v>24.29</v>
          </cell>
          <cell r="K11">
            <v>0.98</v>
          </cell>
          <cell r="L11">
            <v>2.3E-5</v>
          </cell>
          <cell r="M11">
            <v>5700</v>
          </cell>
          <cell r="N11">
            <v>29.438998599639906</v>
          </cell>
          <cell r="O11" t="str">
            <v>AAAC</v>
          </cell>
          <cell r="P11" t="str">
            <v>YANACOCHA</v>
          </cell>
        </row>
        <row r="12">
          <cell r="B12" t="str">
            <v xml:space="preserve">5) OSCILACION DE CADENAS</v>
          </cell>
          <cell r="C12">
            <v>0</v>
          </cell>
          <cell r="D12">
            <v>0.70709999999999995</v>
          </cell>
          <cell r="E12">
            <v>0</v>
          </cell>
          <cell r="H12">
            <v>95</v>
          </cell>
          <cell r="I12">
            <v>93.27</v>
          </cell>
          <cell r="J12">
            <v>12.5</v>
          </cell>
          <cell r="K12">
            <v>0.25</v>
          </cell>
          <cell r="L12">
            <v>2.3E-5</v>
          </cell>
          <cell r="M12">
            <v>6195</v>
          </cell>
          <cell r="N12">
            <v>30.159751259783427</v>
          </cell>
          <cell r="O12" t="str">
            <v>AAAC</v>
          </cell>
          <cell r="P12" t="str">
            <v>ESM</v>
          </cell>
        </row>
        <row r="13">
          <cell r="A13" t="str">
            <v>D1</v>
          </cell>
          <cell r="B13" t="str">
            <v xml:space="preserve">1) TEMPLADO (EDS)</v>
          </cell>
          <cell r="C13">
            <v>16</v>
          </cell>
          <cell r="D13">
            <v>0</v>
          </cell>
          <cell r="E13">
            <v>0</v>
          </cell>
          <cell r="H13">
            <v>120</v>
          </cell>
          <cell r="I13">
            <v>126.7</v>
          </cell>
          <cell r="J13">
            <v>14.55</v>
          </cell>
          <cell r="K13">
            <v>0.34899999999999998</v>
          </cell>
          <cell r="L13">
            <v>2.3E-5</v>
          </cell>
          <cell r="M13">
            <v>5700</v>
          </cell>
          <cell r="N13">
            <v>30.955011838989741</v>
          </cell>
          <cell r="O13" t="str">
            <v>AAAC-120</v>
          </cell>
          <cell r="P13" t="str">
            <v>OMATE</v>
          </cell>
        </row>
        <row r="14">
          <cell r="A14" t="str">
            <v>D2</v>
          </cell>
          <cell r="B14" t="str">
            <v xml:space="preserve"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 xml:space="preserve"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 xml:space="preserve"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 xml:space="preserve"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 xml:space="preserve"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 xml:space="preserve"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 xml:space="preserve"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>
        <row r="2">
          <cell r="D2" t="str">
            <v xml:space="preserve">: PSE TARAPOTO  I ETAPA y RS</v>
          </cell>
        </row>
        <row r="26">
          <cell r="D26" t="str">
            <v xml:space="preserve">LINEA PRIMARIA EN 22,9 KV</v>
          </cell>
        </row>
        <row r="27">
          <cell r="D27" t="str">
            <v xml:space="preserve">RED PRIMARIA EN 22,9/13,2 KV</v>
          </cell>
        </row>
        <row r="28">
          <cell r="D28" t="str">
            <v xml:space="preserve">REDES SECUNDARIAS</v>
          </cell>
        </row>
        <row r="29">
          <cell r="D29" t="str">
            <v xml:space="preserve">CONEXIONES DOMICILIARIAS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 xml:space="preserve">Distancia acumulada
(m)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RESUMEN RO"/>
      <sheetName val="FUENTE"/>
      <sheetName val="CALCULO"/>
      <sheetName val="REV3"/>
      <sheetName val="Hoja1"/>
      <sheetName val="Hoja2"/>
      <sheetName val="Hoja3"/>
    </sheetNames>
    <sheetDataSet>
      <sheetData sheetId="0" refreshError="1">
        <row r="2">
          <cell r="D2" t="str">
            <v xml:space="preserve">: PSE TARAPOTO  I ETAPA y RS</v>
          </cell>
        </row>
        <row r="28">
          <cell r="D28" t="str">
            <v xml:space="preserve">REDES SECUNDARIAS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CONFIGURACIÓN"/>
      <sheetName val="ING. DATOS"/>
      <sheetName val="Fundacion"/>
      <sheetName val="cantidades"/>
      <sheetName val="Unit-op-cartel"/>
      <sheetName val="CALCULO"/>
      <sheetName val="__REF"/>
      <sheetName val="METRADO MON R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1"/>
      <sheetName val="Uni-Arm"/>
      <sheetName val="Unit-ret"/>
      <sheetName val="Unit-conduct"/>
      <sheetName val="Unit-patoral"/>
      <sheetName val="Unit-tierra"/>
      <sheetName val="Unit-acom"/>
      <sheetName val="Unt-prueb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DATOS DE CAMPO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RP-RE_x0011_UMEN"/>
      <sheetName val="RP-mon4"/>
      <sheetName val="ARMADOSBT"/>
      <sheetName val="CANT.UNITARIAS"/>
      <sheetName val="Mont 02"/>
      <sheetName val="OC 02."/>
      <sheetName val="CAP_120mm2"/>
      <sheetName val="precios lp-rp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ING__DATOS"/>
      <sheetName val="PRESUPUEST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BD"/>
      <sheetName val="HH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Fundacion"/>
      <sheetName val="cantidade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CENSO93"/>
      <sheetName val="RESUMEN OOCC"/>
      <sheetName val="ING. DATO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HIDRANDINA"/>
      <sheetName val="PT"/>
      <sheetName val="FlujoTJ"/>
      <sheetName val="CAP_120mm2"/>
      <sheetName val="steel"/>
      <sheetName val="impuesT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RP-REUMEN"/>
      <sheetName val="RP-RE UMEN"/>
      <sheetName val="LINEAS"/>
      <sheetName val="SANTANDER"/>
      <sheetName val="OBRAS-PRELIMINARES"/>
      <sheetName val="CONDUCTORES ALUMINIO"/>
      <sheetName val="POSTE-CONCRETO"/>
      <sheetName val="PRUEBAS y PUESTA EN SERV"/>
      <sheetName val="RETENIDAS"/>
      <sheetName val="PUESTA A TIERRA"/>
      <sheetName val="DESMONTAJE"/>
      <sheetName val="METRADO MON RS"/>
      <sheetName val="Presupuesto"/>
      <sheetName val="Lagsram2"/>
      <sheetName val="Detail"/>
      <sheetName val="LPU_AXD155_3"/>
      <sheetName val="EVAL"/>
      <sheetName val="Sheet1"/>
      <sheetName val="Param"/>
      <sheetName val="Conting"/>
      <sheetName val="LaborFlow"/>
      <sheetName val="대비표"/>
      <sheetName val="RESUMEN"/>
      <sheetName val="7422CW00"/>
      <sheetName val="Postes de concreto 3ø 35mm²_N"/>
      <sheetName val="Anexo F.3.1 "/>
      <sheetName val="FORMA-_RE11"/>
      <sheetName val="E-4_P1"/>
      <sheetName val="PLANILLAS_FORMATEADAS1"/>
      <sheetName val="CONTEO_DE_DATOS1"/>
      <sheetName val="RESUMEN_DE_PARTIDAS1"/>
      <sheetName val="Mont_021"/>
      <sheetName val="OC_02_1"/>
      <sheetName val="OBRAS_CIVILES1"/>
      <sheetName val="Resumen-tipo_&quot;B&quot;1"/>
      <sheetName val="DATOS_DE_CAMPO1"/>
      <sheetName val="Identificación_Cargas__Anexo_41"/>
      <sheetName val="RESUMEN_OOCC1"/>
      <sheetName val="ING__DATOS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CANT_UNITARIAS1"/>
      <sheetName val="Sum_LT1"/>
      <sheetName val="Sum_POM1"/>
      <sheetName val="Sum_LP1"/>
      <sheetName val="Sum_HUARI1"/>
      <sheetName val="Aux__Disgregados1"/>
      <sheetName val="RP-RE_UMEN"/>
      <sheetName val="CONDUCTORES_ALUMINIO"/>
      <sheetName val="PRUEBAS_y_PUESTA_EN_SERV"/>
      <sheetName val="PUESTA_A_TIERRA"/>
      <sheetName val="METRADO_MON_R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  <sheetName val="CONTROL  CF"/>
      <sheetName val="datos"/>
      <sheetName val="CP + Adic G1 I 2"/>
      <sheetName val="4 CP G12"/>
      <sheetName val="4 Solic Pago CP"/>
      <sheetName val="Res Val CP"/>
      <sheetName val="4 CP G12 MM"/>
      <sheetName val="4 Solic Pago CP MM"/>
      <sheetName val="4 CP G12 PN"/>
      <sheetName val="4 Solic Pago CP PN"/>
      <sheetName val="5 A cta Gen"/>
      <sheetName val="5 A cta LP"/>
      <sheetName val="5 A cta RP"/>
      <sheetName val="5 A cta RS"/>
      <sheetName val="6 E4 Obra CC+MM+PN"/>
      <sheetName val="6 E4 Obra 1"/>
      <sheetName val="7 ResVal Gen"/>
      <sheetName val="7 ResVal LP"/>
      <sheetName val="7 ResVal RP"/>
      <sheetName val="7 ResVal RS"/>
      <sheetName val="8 A-LP "/>
      <sheetName val="8 B-LP"/>
      <sheetName val="8 C-LP"/>
      <sheetName val="8 A-RP"/>
      <sheetName val="8 B-RP"/>
      <sheetName val="8 C-RP"/>
      <sheetName val="8 A-RS"/>
      <sheetName val="8 B-RS"/>
      <sheetName val="8 C-RS"/>
      <sheetName val=" 9 ReEco Gen"/>
      <sheetName val="9 ReEco LP"/>
      <sheetName val="9 ReEco RP"/>
      <sheetName val="9 ReEco RS"/>
      <sheetName val="10.1 AE LP"/>
      <sheetName val="10.1 AE RP"/>
      <sheetName val="10.1 AE RS"/>
      <sheetName val="10.2 AMAT LP"/>
      <sheetName val="10.2 AMAT RP"/>
      <sheetName val="10.2 AMAT RS"/>
      <sheetName val="10.3 Ded AE LP"/>
      <sheetName val="10.3 Ded AE RP"/>
      <sheetName val="10.3 Ded AE RS"/>
      <sheetName val="10.4 REAJ LP"/>
      <sheetName val="10.4 REAJ RP"/>
      <sheetName val="10.4 REAJ RS"/>
      <sheetName val="10.5 K  LP"/>
      <sheetName val="10.5 K RP"/>
      <sheetName val="10.5 K RS"/>
      <sheetName val="22 IUP-3"/>
      <sheetName val="AVANCE-estudios"/>
      <sheetName val="AVANCE-obras"/>
      <sheetName val="GENERAL."/>
      <sheetName val="CRONO GEN"/>
      <sheetName val="CRONO LP"/>
      <sheetName val="CRONO RP"/>
      <sheetName val="CRONO RS"/>
      <sheetName val="FORMA-LM2_"/>
      <sheetName val="FORMA-_RE1"/>
      <sheetName val="FORMA__RE1"/>
      <sheetName val="CONTROL__CF"/>
      <sheetName val="CP_+_Adic_G1_I_2"/>
      <sheetName val="4_CP_G12"/>
      <sheetName val="4_Solic_Pago_CP"/>
      <sheetName val="Res_Val_CP"/>
      <sheetName val="4_CP_G12_MM"/>
      <sheetName val="4_Solic_Pago_CP_MM"/>
      <sheetName val="4_CP_G12_PN"/>
      <sheetName val="4_Solic_Pago_CP_PN"/>
      <sheetName val="5_A_cta_Gen"/>
      <sheetName val="5_A_cta_LP"/>
      <sheetName val="5_A_cta_RP"/>
      <sheetName val="5_A_cta_RS"/>
      <sheetName val="6_E4_Obra_CC+MM+PN"/>
      <sheetName val="6_E4_Obra_1"/>
      <sheetName val="7_ResVal_Gen"/>
      <sheetName val="7_ResVal_LP"/>
      <sheetName val="7_ResVal_RP"/>
      <sheetName val="7_ResVal_RS"/>
      <sheetName val="8_A-LP_"/>
      <sheetName val="8_B-LP"/>
      <sheetName val="8_C-LP"/>
      <sheetName val="8_A-RP"/>
      <sheetName val="8_B-RP"/>
      <sheetName val="8_C-RP"/>
      <sheetName val="8_A-RS"/>
      <sheetName val="8_B-RS"/>
      <sheetName val="8_C-RS"/>
      <sheetName val="_9_ReEco_Gen"/>
      <sheetName val="9_ReEco_LP"/>
      <sheetName val="9_ReEco_RP"/>
      <sheetName val="9_ReEco_RS"/>
      <sheetName val="10_1_AE_LP"/>
      <sheetName val="10_1_AE_RP"/>
      <sheetName val="10_1_AE_RS"/>
      <sheetName val="10_2_AMAT_LP"/>
      <sheetName val="10_2_AMAT_RP"/>
      <sheetName val="10_2_AMAT_RS"/>
      <sheetName val="10_3_Ded_AE_LP"/>
      <sheetName val="10_3_Ded_AE_RP"/>
      <sheetName val="10_3_Ded_AE_RS"/>
      <sheetName val="10_4_REAJ_LP"/>
      <sheetName val="10_4_REAJ_RP"/>
      <sheetName val="10_4_REAJ_RS"/>
      <sheetName val="10_5_K__LP"/>
      <sheetName val="10_5_K_RP"/>
      <sheetName val="10_5_K_RS"/>
      <sheetName val="22_IUP-3"/>
      <sheetName val="GENERAL_"/>
      <sheetName val="CRONO_GEN"/>
      <sheetName val="CRONO_LP"/>
      <sheetName val="CRONO_RP"/>
      <sheetName val="CRONO_RS"/>
      <sheetName val="RS"/>
      <sheetName val="mweqpt"/>
      <sheetName val="FP"/>
      <sheetName val="VAL-CE ALF"/>
      <sheetName val="REV3"/>
      <sheetName val="A"/>
      <sheetName val="FORMA-LM2_1"/>
      <sheetName val="FORMA-_RE11"/>
      <sheetName val="FORMA__RE11"/>
      <sheetName val="CONTROL__CF1"/>
      <sheetName val="CP_+_Adic_G1_I_21"/>
      <sheetName val="4_CP_G121"/>
      <sheetName val="4_Solic_Pago_CP1"/>
      <sheetName val="Res_Val_CP1"/>
      <sheetName val="4_CP_G12_MM1"/>
      <sheetName val="4_Solic_Pago_CP_MM1"/>
      <sheetName val="4_CP_G12_PN1"/>
      <sheetName val="4_Solic_Pago_CP_PN1"/>
      <sheetName val="5_A_cta_Gen1"/>
      <sheetName val="5_A_cta_LP1"/>
      <sheetName val="5_A_cta_RP1"/>
      <sheetName val="5_A_cta_RS1"/>
      <sheetName val="6_E4_Obra_CC+MM+PN1"/>
      <sheetName val="6_E4_Obra_11"/>
      <sheetName val="7_ResVal_Gen1"/>
      <sheetName val="7_ResVal_LP1"/>
      <sheetName val="7_ResVal_RP1"/>
      <sheetName val="7_ResVal_RS1"/>
      <sheetName val="8_A-LP_1"/>
      <sheetName val="8_B-LP1"/>
      <sheetName val="8_C-LP1"/>
      <sheetName val="8_A-RP1"/>
      <sheetName val="8_B-RP1"/>
      <sheetName val="8_C-RP1"/>
      <sheetName val="8_A-RS1"/>
      <sheetName val="8_B-RS1"/>
      <sheetName val="8_C-RS1"/>
      <sheetName val="_9_ReEco_Gen1"/>
      <sheetName val="9_ReEco_LP1"/>
      <sheetName val="9_ReEco_RP1"/>
      <sheetName val="9_ReEco_RS1"/>
      <sheetName val="10_1_AE_LP1"/>
      <sheetName val="10_1_AE_RP1"/>
      <sheetName val="10_1_AE_RS1"/>
      <sheetName val="10_2_AMAT_LP1"/>
      <sheetName val="10_2_AMAT_RP1"/>
      <sheetName val="10_2_AMAT_RS1"/>
      <sheetName val="10_3_Ded_AE_LP1"/>
      <sheetName val="10_3_Ded_AE_RP1"/>
      <sheetName val="10_3_Ded_AE_RS1"/>
      <sheetName val="10_4_REAJ_LP1"/>
      <sheetName val="10_4_REAJ_RP1"/>
      <sheetName val="10_4_REAJ_RS1"/>
      <sheetName val="10_5_K__LP1"/>
      <sheetName val="10_5_K_RP1"/>
      <sheetName val="10_5_K_RS1"/>
      <sheetName val="22_IUP-31"/>
      <sheetName val="GENERAL_1"/>
      <sheetName val="CRONO_GEN1"/>
      <sheetName val="CRONO_LP1"/>
      <sheetName val="CRONO_RP1"/>
      <sheetName val="CRONO_RS1"/>
      <sheetName val="Insumos1"/>
      <sheetName val="__ref"/>
      <sheetName val="CALC COND"/>
      <sheetName val="STRSUMM0"/>
      <sheetName val="Postes de concreto 3ø 35mm²_N"/>
      <sheetName val="CAP_120mm2"/>
      <sheetName val="CAP-120mm2"/>
      <sheetName val="TECs"/>
      <sheetName val="FORMA-LM2_2"/>
      <sheetName val="FORMA-_RE12"/>
      <sheetName val="FORMA__RE12"/>
      <sheetName val="CONTROL__CF2"/>
      <sheetName val="CP_+_Adic_G1_I_22"/>
      <sheetName val="4_CP_G122"/>
      <sheetName val="4_Solic_Pago_CP2"/>
      <sheetName val="Res_Val_CP2"/>
      <sheetName val="4_CP_G12_MM2"/>
      <sheetName val="4_Solic_Pago_CP_MM2"/>
      <sheetName val="4_CP_G12_PN2"/>
      <sheetName val="4_Solic_Pago_CP_PN2"/>
      <sheetName val="5_A_cta_Gen2"/>
      <sheetName val="5_A_cta_LP2"/>
      <sheetName val="5_A_cta_RP2"/>
      <sheetName val="5_A_cta_RS2"/>
      <sheetName val="6_E4_Obra_CC+MM+PN2"/>
      <sheetName val="6_E4_Obra_12"/>
      <sheetName val="7_ResVal_Gen2"/>
      <sheetName val="7_ResVal_LP2"/>
      <sheetName val="7_ResVal_RP2"/>
      <sheetName val="7_ResVal_RS2"/>
      <sheetName val="8_A-LP_2"/>
      <sheetName val="8_B-LP2"/>
      <sheetName val="8_C-LP2"/>
      <sheetName val="8_A-RP2"/>
      <sheetName val="8_B-RP2"/>
      <sheetName val="8_C-RP2"/>
      <sheetName val="8_A-RS2"/>
      <sheetName val="8_B-RS2"/>
      <sheetName val="8_C-RS2"/>
      <sheetName val="_9_ReEco_Gen2"/>
      <sheetName val="9_ReEco_LP2"/>
      <sheetName val="9_ReEco_RP2"/>
      <sheetName val="9_ReEco_RS2"/>
      <sheetName val="10_1_AE_LP2"/>
      <sheetName val="10_1_AE_RP2"/>
      <sheetName val="10_1_AE_RS2"/>
      <sheetName val="10_2_AMAT_LP2"/>
      <sheetName val="10_2_AMAT_RP2"/>
      <sheetName val="10_2_AMAT_RS2"/>
      <sheetName val="10_3_Ded_AE_LP2"/>
      <sheetName val="10_3_Ded_AE_RP2"/>
      <sheetName val="10_3_Ded_AE_RS2"/>
      <sheetName val="10_4_REAJ_LP2"/>
      <sheetName val="10_4_REAJ_RP2"/>
      <sheetName val="10_4_REAJ_RS2"/>
      <sheetName val="10_5_K__LP2"/>
      <sheetName val="10_5_K_RP2"/>
      <sheetName val="10_5_K_RS2"/>
      <sheetName val="22_IUP-32"/>
      <sheetName val="GENERAL_2"/>
      <sheetName val="CRONO_GEN2"/>
      <sheetName val="CRONO_LP2"/>
      <sheetName val="CRONO_RP2"/>
      <sheetName val="CRONO_RS2"/>
      <sheetName val="FORMA-LM2_3"/>
      <sheetName val="FORMA-_RE13"/>
      <sheetName val="FORMA__RE13"/>
      <sheetName val="CONTROL__CF3"/>
      <sheetName val="CP_+_Adic_G1_I_23"/>
      <sheetName val="4_CP_G123"/>
      <sheetName val="4_Solic_Pago_CP3"/>
      <sheetName val="Res_Val_CP3"/>
      <sheetName val="4_CP_G12_MM3"/>
      <sheetName val="4_Solic_Pago_CP_MM3"/>
      <sheetName val="4_CP_G12_PN3"/>
      <sheetName val="4_Solic_Pago_CP_PN3"/>
      <sheetName val="5_A_cta_Gen3"/>
      <sheetName val="5_A_cta_LP3"/>
      <sheetName val="5_A_cta_RP3"/>
      <sheetName val="5_A_cta_RS3"/>
      <sheetName val="6_E4_Obra_CC+MM+PN3"/>
      <sheetName val="6_E4_Obra_13"/>
      <sheetName val="7_ResVal_Gen3"/>
      <sheetName val="7_ResVal_LP3"/>
      <sheetName val="7_ResVal_RP3"/>
      <sheetName val="7_ResVal_RS3"/>
      <sheetName val="8_A-LP_3"/>
      <sheetName val="8_B-LP3"/>
      <sheetName val="8_C-LP3"/>
      <sheetName val="8_A-RP3"/>
      <sheetName val="8_B-RP3"/>
      <sheetName val="8_C-RP3"/>
      <sheetName val="8_A-RS3"/>
      <sheetName val="8_B-RS3"/>
      <sheetName val="8_C-RS3"/>
      <sheetName val="_9_ReEco_Gen3"/>
      <sheetName val="9_ReEco_LP3"/>
      <sheetName val="9_ReEco_RP3"/>
      <sheetName val="9_ReEco_RS3"/>
      <sheetName val="10_1_AE_LP3"/>
      <sheetName val="10_1_AE_RP3"/>
      <sheetName val="10_1_AE_RS3"/>
      <sheetName val="10_2_AMAT_LP3"/>
      <sheetName val="10_2_AMAT_RP3"/>
      <sheetName val="10_2_AMAT_RS3"/>
      <sheetName val="10_3_Ded_AE_LP3"/>
      <sheetName val="10_3_Ded_AE_RP3"/>
      <sheetName val="10_3_Ded_AE_RS3"/>
      <sheetName val="10_4_REAJ_LP3"/>
      <sheetName val="10_4_REAJ_RP3"/>
      <sheetName val="10_4_REAJ_RS3"/>
      <sheetName val="10_5_K__LP3"/>
      <sheetName val="10_5_K_RP3"/>
      <sheetName val="10_5_K_RS3"/>
      <sheetName val="22_IUP-33"/>
      <sheetName val="GENERAL_3"/>
      <sheetName val="CRONO_GEN3"/>
      <sheetName val="CRONO_LP3"/>
      <sheetName val="CRONO_RP3"/>
      <sheetName val="CRONO_RS3"/>
      <sheetName val="VAL-CE_ALF"/>
      <sheetName val="CALC_COND"/>
    </sheetNames>
    <sheetDataSet>
      <sheetData sheetId="0" refreshError="1">
        <row r="1">
          <cell r="A1" t="str">
            <v xml:space="preserve">CTE PEAJES POR CONEXIÓN AL SPT</v>
          </cell>
          <cell r="Q1" t="str">
            <v xml:space="preserve">FORMULARIO : CTE-SPT-VNR-LM1</v>
          </cell>
        </row>
        <row r="2">
          <cell r="A2" t="str">
            <v xml:space="preserve">VALORIZACION DETALLLADA DE LAS INVERSIONES POR CADA LINEA</v>
          </cell>
        </row>
        <row r="3">
          <cell r="A3" t="str">
            <v xml:space="preserve">(PARA SOPORTES DE MADERA)</v>
          </cell>
        </row>
        <row r="7">
          <cell r="A7" t="str">
            <v xml:space="preserve">NOMBRE DE LA EMPRESA</v>
          </cell>
          <cell r="C7" t="str">
            <v>:</v>
          </cell>
        </row>
        <row r="9">
          <cell r="A9" t="str">
            <v xml:space="preserve">NIVEL DE TENSION (kV)</v>
          </cell>
          <cell r="C9" t="str">
            <v>:</v>
          </cell>
        </row>
        <row r="11">
          <cell r="A11" t="str">
            <v xml:space="preserve">DENOMINACION DE LA LINEA</v>
          </cell>
          <cell r="C11" t="str">
            <v>:</v>
          </cell>
          <cell r="P11" t="str">
            <v xml:space="preserve">Unidad de moneda:</v>
          </cell>
        </row>
        <row r="13">
          <cell r="A13" t="str">
            <v xml:space="preserve">NUMERO DE TERNAS</v>
          </cell>
          <cell r="C13" t="str">
            <v>:</v>
          </cell>
          <cell r="P13" t="str">
            <v xml:space="preserve">Tasa de cambio:</v>
          </cell>
        </row>
        <row r="15">
          <cell r="A15" t="str">
            <v xml:space="preserve">LONGITUD (Km.)</v>
          </cell>
          <cell r="C15" t="str">
            <v>:</v>
          </cell>
          <cell r="P15" t="str">
            <v xml:space="preserve">Fecha de Referencia:</v>
          </cell>
        </row>
        <row r="17">
          <cell r="A17" t="str">
            <v xml:space="preserve"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 xml:space="preserve">S U M I N I S T R O S    I M P O R T A D O S</v>
          </cell>
          <cell r="J19" t="str">
            <v xml:space="preserve">F L E T E</v>
          </cell>
        </row>
        <row r="20">
          <cell r="E20" t="str">
            <v xml:space="preserve">P R E C I O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O    B    R    A    S</v>
          </cell>
          <cell r="Q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 xml:space="preserve">Y   GASTOS</v>
          </cell>
          <cell r="I21" t="str">
            <v xml:space="preserve">SUB TOTAL</v>
          </cell>
          <cell r="K21" t="str">
            <v>SUB</v>
          </cell>
          <cell r="L21" t="str">
            <v xml:space="preserve">C I V I L E S</v>
          </cell>
          <cell r="Q21" t="str">
            <v xml:space="preserve"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 xml:space="preserve"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 xml:space="preserve">SUB TOTAL</v>
          </cell>
          <cell r="Q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 xml:space="preserve"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 refreshError="1"/>
      <sheetData sheetId="2" refreshError="1">
        <row r="1">
          <cell r="A1" t="str">
            <v xml:space="preserve">CTE PEAJES POR CONEXIÓN AL SPT</v>
          </cell>
        </row>
        <row r="301">
          <cell r="A301" t="str">
            <v xml:space="preserve">FORMATO VC5</v>
          </cell>
        </row>
        <row r="302">
          <cell r="A302" t="str">
            <v xml:space="preserve">NIVEL 220 kV</v>
          </cell>
        </row>
        <row r="303">
          <cell r="A303" t="str">
            <v xml:space="preserve">SISTEMA DE DOBLE BARRA</v>
          </cell>
        </row>
        <row r="304">
          <cell r="A304" t="str">
            <v xml:space="preserve">B. CELDA TRANSFORMADOR</v>
          </cell>
        </row>
        <row r="305">
          <cell r="A305" t="str">
            <v xml:space="preserve">NOMBRE DE LA EMPRESA</v>
          </cell>
          <cell r="C305" t="str">
            <v>:</v>
          </cell>
          <cell r="R305" t="str">
            <v xml:space="preserve">Fecha de Referencia</v>
          </cell>
        </row>
        <row r="306">
          <cell r="A306" t="str">
            <v xml:space="preserve"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 xml:space="preserve">TIPO DE BARRA</v>
          </cell>
          <cell r="C308" t="str">
            <v>:</v>
          </cell>
        </row>
        <row r="309">
          <cell r="A309" t="str">
            <v xml:space="preserve">TIPO DE SUBESTACION (Interior,  Exterior, Convencional, Encapsulada)</v>
          </cell>
        </row>
        <row r="310">
          <cell r="E310" t="str">
            <v xml:space="preserve">SUMINISTROS IMPORTADOS</v>
          </cell>
          <cell r="J310" t="str">
            <v xml:space="preserve">SUMINISTROS NACIONALES</v>
          </cell>
          <cell r="L310" t="str">
            <v xml:space="preserve">FLETE TERRESTRE</v>
          </cell>
          <cell r="N310" t="str">
            <v>OBRAS</v>
          </cell>
          <cell r="S310" t="str">
            <v xml:space="preserve"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 xml:space="preserve">PRECIO FOB</v>
          </cell>
          <cell r="G311" t="str">
            <v xml:space="preserve">FLETE Y SEGURO</v>
          </cell>
          <cell r="H311" t="str">
            <v xml:space="preserve">ARANCELES Y GASTOS DE ADUANAS</v>
          </cell>
          <cell r="I311" t="str">
            <v xml:space="preserve">SUB TOTAL</v>
          </cell>
          <cell r="N311" t="str">
            <v>CIVILES</v>
          </cell>
          <cell r="P311" t="str">
            <v>ELECTROMECANICAS</v>
          </cell>
          <cell r="R311" t="str">
            <v xml:space="preserve"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 xml:space="preserve">SUB TOTAL</v>
          </cell>
          <cell r="L312" t="str">
            <v>UNITARIO</v>
          </cell>
          <cell r="M312" t="str">
            <v xml:space="preserve"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 xml:space="preserve">OBRAS CIVILES</v>
          </cell>
        </row>
        <row r="315">
          <cell r="A315">
            <v>1</v>
          </cell>
          <cell r="B315" t="str">
            <v xml:space="preserve"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 xml:space="preserve">Encofrado de pedestal</v>
          </cell>
          <cell r="C318" t="str">
            <v>Kg.</v>
          </cell>
        </row>
        <row r="319">
          <cell r="A319">
            <v>1.4</v>
          </cell>
          <cell r="B319" t="str">
            <v xml:space="preserve">Refuerzo de acero</v>
          </cell>
          <cell r="C319" t="str">
            <v>m3</v>
          </cell>
        </row>
        <row r="320">
          <cell r="A320">
            <v>1.5</v>
          </cell>
          <cell r="B320" t="str">
            <v xml:space="preserve">Concreto f'c = 210 kg / cm2</v>
          </cell>
          <cell r="C320" t="str">
            <v>m3</v>
          </cell>
        </row>
        <row r="321">
          <cell r="A321">
            <v>1.6</v>
          </cell>
          <cell r="B321" t="str">
            <v xml:space="preserve">Relleno compactado</v>
          </cell>
          <cell r="C321" t="str">
            <v>m3</v>
          </cell>
        </row>
        <row r="322">
          <cell r="A322">
            <v>1.7</v>
          </cell>
          <cell r="B322" t="str">
            <v xml:space="preserve"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 xml:space="preserve"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 xml:space="preserve"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 xml:space="preserve">Canaletas tipicas de 120 cm2, al exterior</v>
          </cell>
          <cell r="C327" t="str">
            <v>m.</v>
          </cell>
        </row>
        <row r="329">
          <cell r="A329" t="str">
            <v xml:space="preserve">SUB - TOTAL OBRAS CIVILES</v>
          </cell>
        </row>
        <row r="331">
          <cell r="A331" t="str">
            <v>II</v>
          </cell>
          <cell r="B331" t="str">
            <v xml:space="preserve">OBRAS ELECTROMECANICAS</v>
          </cell>
        </row>
        <row r="333">
          <cell r="A333" t="str">
            <v>1.</v>
          </cell>
          <cell r="B333" t="str">
            <v xml:space="preserve">EQUIPOS PRINCIPALES</v>
          </cell>
        </row>
        <row r="334">
          <cell r="A334" t="str">
            <v>1.1</v>
          </cell>
          <cell r="B334" t="str">
            <v xml:space="preserve"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 xml:space="preserve"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 xml:space="preserve"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 xml:space="preserve"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 xml:space="preserve">EQUIPOS COMPLEMENTARIOS</v>
          </cell>
        </row>
        <row r="341">
          <cell r="A341" t="str">
            <v>2.1</v>
          </cell>
          <cell r="B341" t="str">
            <v xml:space="preserve"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 xml:space="preserve"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 xml:space="preserve"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 xml:space="preserve">Estructuras Metálicas</v>
          </cell>
          <cell r="C345" t="str">
            <v>Cjto</v>
          </cell>
        </row>
        <row r="347">
          <cell r="A347">
            <v>3</v>
          </cell>
          <cell r="B347" t="str">
            <v xml:space="preserve">REPUESTOS  (5%)</v>
          </cell>
          <cell r="C347" t="str">
            <v>Global</v>
          </cell>
        </row>
        <row r="349">
          <cell r="A349">
            <v>4</v>
          </cell>
          <cell r="B349" t="str">
            <v xml:space="preserve">INGENIERIA DE DETALLE</v>
          </cell>
          <cell r="C349" t="str">
            <v>Global</v>
          </cell>
        </row>
        <row r="351">
          <cell r="A351">
            <v>5</v>
          </cell>
          <cell r="B351" t="str">
            <v xml:space="preserve">PRUEBAS Y PUESTAS EN SERVICIO</v>
          </cell>
          <cell r="C351" t="str">
            <v>Global</v>
          </cell>
        </row>
        <row r="353">
          <cell r="A353" t="str">
            <v xml:space="preserve">SUB TOTAL OBRAS ELECTROMECANICAS</v>
          </cell>
        </row>
        <row r="354">
          <cell r="A354" t="str">
            <v xml:space="preserve">TOTAL COSTO DIRECTO</v>
          </cell>
        </row>
        <row r="355">
          <cell r="A355" t="str">
            <v>III</v>
          </cell>
          <cell r="B355" t="str">
            <v xml:space="preserve"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 xml:space="preserve">TOTAL GENERAL</v>
          </cell>
        </row>
        <row r="379">
          <cell r="A379" t="str">
            <v xml:space="preserve">FORMATO VC6</v>
          </cell>
        </row>
        <row r="380">
          <cell r="A380" t="str">
            <v xml:space="preserve">NIVEL 220 kV</v>
          </cell>
        </row>
        <row r="381">
          <cell r="A381" t="str">
            <v xml:space="preserve">SISTEMA DE DOBLE BARRA</v>
          </cell>
        </row>
        <row r="382">
          <cell r="A382" t="str">
            <v xml:space="preserve">C. CELDA DE ACOPLAMIENTO</v>
          </cell>
        </row>
        <row r="383">
          <cell r="A383" t="str">
            <v xml:space="preserve">NOMBRE DE LA EMPRESA</v>
          </cell>
          <cell r="C383" t="str">
            <v>:</v>
          </cell>
          <cell r="R383" t="str">
            <v xml:space="preserve">Fecha de Referencia</v>
          </cell>
        </row>
        <row r="384">
          <cell r="A384" t="str">
            <v xml:space="preserve"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 xml:space="preserve">TIPO DE BARRA</v>
          </cell>
          <cell r="C386" t="str">
            <v>:</v>
          </cell>
        </row>
        <row r="387">
          <cell r="A387" t="str">
            <v xml:space="preserve">TIPO DE SUBESTACION (Interior,  Exterior, Convencional, Encapsulada)</v>
          </cell>
        </row>
        <row r="388">
          <cell r="E388" t="str">
            <v xml:space="preserve">SUMINISTROS IMPORTADOS</v>
          </cell>
          <cell r="J388" t="str">
            <v xml:space="preserve">SUMINISTROS NACIONALES</v>
          </cell>
          <cell r="L388" t="str">
            <v xml:space="preserve">FLETE TERRESTRE</v>
          </cell>
          <cell r="N388" t="str">
            <v>OBRAS</v>
          </cell>
          <cell r="S388" t="str">
            <v xml:space="preserve"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 xml:space="preserve">PRECIO FOB</v>
          </cell>
          <cell r="G389" t="str">
            <v xml:space="preserve">FLETE Y SEGURO</v>
          </cell>
          <cell r="H389" t="str">
            <v xml:space="preserve">ARANCELES Y GASTOS DE ADUANAS</v>
          </cell>
          <cell r="I389" t="str">
            <v xml:space="preserve">SUB TOTAL</v>
          </cell>
          <cell r="N389" t="str">
            <v>CIVILES</v>
          </cell>
          <cell r="P389" t="str">
            <v>ELECTROMECANICAS</v>
          </cell>
          <cell r="R389" t="str">
            <v xml:space="preserve"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 xml:space="preserve">SUB TOTAL</v>
          </cell>
          <cell r="L390" t="str">
            <v>UNITARIO</v>
          </cell>
          <cell r="M390" t="str">
            <v xml:space="preserve"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 xml:space="preserve">OBRAS CIVILES</v>
          </cell>
        </row>
        <row r="393">
          <cell r="A393">
            <v>1</v>
          </cell>
          <cell r="B393" t="str">
            <v xml:space="preserve"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 xml:space="preserve">Encofrado de pedestal</v>
          </cell>
          <cell r="C396" t="str">
            <v>Kg.</v>
          </cell>
        </row>
        <row r="397">
          <cell r="A397">
            <v>1.4</v>
          </cell>
          <cell r="B397" t="str">
            <v xml:space="preserve">Refuerzo de acero</v>
          </cell>
          <cell r="C397" t="str">
            <v>m3</v>
          </cell>
        </row>
        <row r="398">
          <cell r="A398">
            <v>1.5</v>
          </cell>
          <cell r="B398" t="str">
            <v xml:space="preserve">Concreto f'c = 210 kg / cm2</v>
          </cell>
          <cell r="C398" t="str">
            <v>m3</v>
          </cell>
        </row>
        <row r="399">
          <cell r="A399">
            <v>1.6</v>
          </cell>
          <cell r="B399" t="str">
            <v xml:space="preserve">Relleno compactado</v>
          </cell>
          <cell r="C399" t="str">
            <v>m3</v>
          </cell>
        </row>
        <row r="400">
          <cell r="A400">
            <v>1.7</v>
          </cell>
          <cell r="B400" t="str">
            <v xml:space="preserve"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 xml:space="preserve"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 xml:space="preserve"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 xml:space="preserve">Canaletas tipicas de 120 cm2, al exterior</v>
          </cell>
          <cell r="C405" t="str">
            <v>m.</v>
          </cell>
        </row>
        <row r="407">
          <cell r="A407" t="str">
            <v xml:space="preserve">SUB - TOTAL OBRAS CIVILES</v>
          </cell>
        </row>
        <row r="409">
          <cell r="A409" t="str">
            <v>II</v>
          </cell>
          <cell r="B409" t="str">
            <v xml:space="preserve">OBRAS ELECTROMECANICAS</v>
          </cell>
        </row>
        <row r="411">
          <cell r="A411" t="str">
            <v>1.</v>
          </cell>
          <cell r="B411" t="str">
            <v xml:space="preserve">EQUIPOS PRINCIPALES</v>
          </cell>
        </row>
        <row r="412">
          <cell r="A412" t="str">
            <v>1.1</v>
          </cell>
          <cell r="B412" t="str">
            <v xml:space="preserve"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 xml:space="preserve"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 xml:space="preserve"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 xml:space="preserve"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 xml:space="preserve">EQUIPOS COMPLEMENTARIOS</v>
          </cell>
        </row>
        <row r="419">
          <cell r="A419" t="str">
            <v>2.1</v>
          </cell>
          <cell r="B419" t="str">
            <v xml:space="preserve"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 xml:space="preserve"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 xml:space="preserve"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 xml:space="preserve">Estructuras Metálicas</v>
          </cell>
          <cell r="C423" t="str">
            <v>Cjto</v>
          </cell>
        </row>
        <row r="425">
          <cell r="A425">
            <v>3</v>
          </cell>
          <cell r="B425" t="str">
            <v xml:space="preserve">REPUESTOS  (5%)</v>
          </cell>
          <cell r="C425" t="str">
            <v>Global</v>
          </cell>
        </row>
        <row r="427">
          <cell r="A427">
            <v>4</v>
          </cell>
          <cell r="B427" t="str">
            <v xml:space="preserve">INGENIERIA DE DETALLE</v>
          </cell>
          <cell r="C427" t="str">
            <v>Global</v>
          </cell>
        </row>
        <row r="429">
          <cell r="A429">
            <v>5</v>
          </cell>
          <cell r="B429" t="str">
            <v xml:space="preserve">PRUEBAS Y PUESTAS EN SERVICIO</v>
          </cell>
          <cell r="C429" t="str">
            <v>Global</v>
          </cell>
        </row>
        <row r="431">
          <cell r="A431" t="str">
            <v xml:space="preserve">SUB TOTAL OBRAS ELECTROMECANICAS</v>
          </cell>
        </row>
        <row r="432">
          <cell r="A432" t="str">
            <v xml:space="preserve">TOTAL COSTO DIRECTO</v>
          </cell>
        </row>
        <row r="433">
          <cell r="A433" t="str">
            <v>III</v>
          </cell>
          <cell r="B433" t="str">
            <v xml:space="preserve"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 xml:space="preserve">TOTAL GENERAL</v>
          </cell>
        </row>
        <row r="458">
          <cell r="A458" t="str">
            <v xml:space="preserve">FORMATO VC7</v>
          </cell>
        </row>
        <row r="459">
          <cell r="A459" t="str">
            <v xml:space="preserve">NIVEL 220 kV</v>
          </cell>
        </row>
        <row r="460">
          <cell r="A460" t="str">
            <v xml:space="preserve">SISTEMA EN ANILLO</v>
          </cell>
        </row>
        <row r="461">
          <cell r="A461" t="str">
            <v xml:space="preserve">A. CELDA DE LINEA</v>
          </cell>
        </row>
        <row r="462">
          <cell r="A462" t="str">
            <v xml:space="preserve">NOMBRE DE LA EMPRESA</v>
          </cell>
          <cell r="C462" t="str">
            <v>:</v>
          </cell>
          <cell r="R462" t="str">
            <v xml:space="preserve">Fecha de Referencia</v>
          </cell>
        </row>
        <row r="463">
          <cell r="A463" t="str">
            <v xml:space="preserve"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 xml:space="preserve">TIPO DE BARRA</v>
          </cell>
          <cell r="C465" t="str">
            <v>:</v>
          </cell>
        </row>
        <row r="466">
          <cell r="A466" t="str">
            <v xml:space="preserve">TIPO DE SUBESTACION (Interior,  Exterior, Convencional, Encapsulada)</v>
          </cell>
        </row>
        <row r="467">
          <cell r="E467" t="str">
            <v xml:space="preserve">SUMINISTROS IMPORTADOS</v>
          </cell>
          <cell r="J467" t="str">
            <v xml:space="preserve">SUMINISTROS NACIONALES</v>
          </cell>
          <cell r="L467" t="str">
            <v xml:space="preserve">FLETE TERRESTRE</v>
          </cell>
          <cell r="N467" t="str">
            <v>OBRAS</v>
          </cell>
          <cell r="S467" t="str">
            <v xml:space="preserve"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 xml:space="preserve">PRECIO FOB</v>
          </cell>
          <cell r="G468" t="str">
            <v xml:space="preserve">FLETE Y SEGURO</v>
          </cell>
          <cell r="H468" t="str">
            <v xml:space="preserve">ARANCELES Y GASTOS DE ADUANAS</v>
          </cell>
          <cell r="I468" t="str">
            <v xml:space="preserve">SUB TOTAL</v>
          </cell>
          <cell r="N468" t="str">
            <v>CIVILES</v>
          </cell>
          <cell r="P468" t="str">
            <v>ELECTROMECANICAS</v>
          </cell>
          <cell r="R468" t="str">
            <v xml:space="preserve"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 xml:space="preserve">SUB TOTAL</v>
          </cell>
          <cell r="L469" t="str">
            <v>UNITARIO</v>
          </cell>
          <cell r="M469" t="str">
            <v xml:space="preserve"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 xml:space="preserve">OBRAS CIVILES</v>
          </cell>
        </row>
        <row r="472">
          <cell r="A472">
            <v>1</v>
          </cell>
          <cell r="B472" t="str">
            <v xml:space="preserve"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 xml:space="preserve">Encofrado de pedestal</v>
          </cell>
          <cell r="C475" t="str">
            <v>Kg.</v>
          </cell>
        </row>
        <row r="476">
          <cell r="A476">
            <v>1.4</v>
          </cell>
          <cell r="B476" t="str">
            <v xml:space="preserve">Refuerzo de acero</v>
          </cell>
          <cell r="C476" t="str">
            <v>m3</v>
          </cell>
        </row>
        <row r="477">
          <cell r="A477">
            <v>1.5</v>
          </cell>
          <cell r="B477" t="str">
            <v xml:space="preserve">Concreto f'c = 210 kg / cm2</v>
          </cell>
          <cell r="C477" t="str">
            <v>m3</v>
          </cell>
        </row>
        <row r="478">
          <cell r="A478">
            <v>1.6</v>
          </cell>
          <cell r="B478" t="str">
            <v xml:space="preserve">Relleno compactado</v>
          </cell>
          <cell r="C478" t="str">
            <v>m3</v>
          </cell>
        </row>
        <row r="479">
          <cell r="A479">
            <v>1.7</v>
          </cell>
          <cell r="B479" t="str">
            <v xml:space="preserve"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 xml:space="preserve"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 xml:space="preserve"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 xml:space="preserve">Canaletas tipicas de 120 cm2, al exterior</v>
          </cell>
          <cell r="C484" t="str">
            <v>m.</v>
          </cell>
        </row>
        <row r="486">
          <cell r="A486" t="str">
            <v xml:space="preserve">SUB - TOTAL OBRAS CIVILES</v>
          </cell>
        </row>
        <row r="488">
          <cell r="A488" t="str">
            <v>II</v>
          </cell>
          <cell r="B488" t="str">
            <v xml:space="preserve">OBRAS ELECTROMECANICAS</v>
          </cell>
        </row>
        <row r="490">
          <cell r="A490" t="str">
            <v>1.</v>
          </cell>
          <cell r="B490" t="str">
            <v xml:space="preserve">EQUIPOS PRINCIPALES</v>
          </cell>
        </row>
        <row r="491">
          <cell r="A491" t="str">
            <v>1.1</v>
          </cell>
          <cell r="B491" t="str">
            <v xml:space="preserve"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 xml:space="preserve"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 xml:space="preserve"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 xml:space="preserve"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 xml:space="preserve"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 xml:space="preserve">EQUIPOS COMPLEMENTARIOS</v>
          </cell>
        </row>
        <row r="499">
          <cell r="A499" t="str">
            <v>2.1</v>
          </cell>
          <cell r="B499" t="str">
            <v xml:space="preserve"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 xml:space="preserve"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 xml:space="preserve"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 xml:space="preserve">Estructuras Metálicas</v>
          </cell>
          <cell r="C503" t="str">
            <v>Cjto</v>
          </cell>
        </row>
        <row r="504">
          <cell r="A504">
            <v>2.6</v>
          </cell>
          <cell r="B504" t="str">
            <v xml:space="preserve">Sistema de comunicaciones</v>
          </cell>
          <cell r="C504" t="str">
            <v>Cjto</v>
          </cell>
        </row>
        <row r="506">
          <cell r="A506">
            <v>3</v>
          </cell>
          <cell r="B506" t="str">
            <v xml:space="preserve">REPUESTOS  (5%)</v>
          </cell>
          <cell r="C506" t="str">
            <v>Global</v>
          </cell>
        </row>
        <row r="508">
          <cell r="A508">
            <v>4</v>
          </cell>
          <cell r="B508" t="str">
            <v xml:space="preserve">INGENIERIA DE DETALLE</v>
          </cell>
          <cell r="C508" t="str">
            <v>Global</v>
          </cell>
        </row>
        <row r="510">
          <cell r="A510">
            <v>5</v>
          </cell>
          <cell r="B510" t="str">
            <v xml:space="preserve">PRUEBAS Y PUESTAS EN SERVICIO</v>
          </cell>
          <cell r="C510" t="str">
            <v>Global</v>
          </cell>
        </row>
        <row r="512">
          <cell r="A512" t="str">
            <v xml:space="preserve">SUB TOTAL OBRAS ELECTROMECANICAS</v>
          </cell>
        </row>
        <row r="513">
          <cell r="A513" t="str">
            <v xml:space="preserve">TOTAL COSTO DIRECTO</v>
          </cell>
        </row>
        <row r="514">
          <cell r="A514" t="str">
            <v>III</v>
          </cell>
          <cell r="B514" t="str">
            <v xml:space="preserve"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 xml:space="preserve">TOTAL GENERAL</v>
          </cell>
        </row>
      </sheetData>
      <sheetData sheetId="3" refreshError="1">
        <row r="1">
          <cell r="A1" t="str">
            <v xml:space="preserve">CTE PEAJES POR CONEXIÓN AL SPT</v>
          </cell>
        </row>
        <row r="18">
          <cell r="A18" t="str">
            <v>ITEM</v>
          </cell>
          <cell r="B18" t="str">
            <v xml:space="preserve">VNR (US$)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</row>
      </sheetData>
      <sheetData sheetId="4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  <cell r="P1" t="str">
            <v xml:space="preserve">FORMULARIO : CTE-SPT-VNR-LS1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</row>
        <row r="3">
          <cell r="A3" t="str">
            <v xml:space="preserve">(PARA SOPORTES METÁLICOS)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NIVEL DE TENSION (Kv.)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O11" t="str">
            <v xml:space="preserve">Unidad de moneda:</v>
          </cell>
        </row>
        <row r="13">
          <cell r="A13" t="str">
            <v xml:space="preserve">NUMERO DE TERNAS</v>
          </cell>
          <cell r="B13" t="str">
            <v>TIPO</v>
          </cell>
          <cell r="C13" t="str">
            <v>:</v>
          </cell>
          <cell r="D13" t="str">
            <v xml:space="preserve">EXCAVACION ( m3 )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ACERO ( kg )</v>
          </cell>
          <cell r="O13" t="str">
            <v xml:space="preserve">Tasa de cambio: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 xml:space="preserve">LONGITUD  ( Km.)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  <cell r="O15" t="str">
            <v xml:space="preserve">Fecha de Referencia : 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I I I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O17" t="str">
            <v>Hoja:</v>
          </cell>
        </row>
        <row r="18">
          <cell r="A18" t="str">
            <v>ITEM</v>
          </cell>
          <cell r="B18" t="str">
            <v xml:space="preserve">I V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</row>
        <row r="19">
          <cell r="A19" t="str">
            <v>E</v>
          </cell>
          <cell r="B19" t="str">
            <v>I</v>
          </cell>
          <cell r="E19" t="str">
            <v xml:space="preserve">S U M I N I S T R O S    I M P O R T A D O S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 xml:space="preserve">F L E T E</v>
          </cell>
          <cell r="K19" t="str">
            <v xml:space="preserve">SUB  TOTAL</v>
          </cell>
          <cell r="L19" t="str">
            <v xml:space="preserve">O B R A S</v>
          </cell>
          <cell r="M19" t="str">
            <v xml:space="preserve">SUB TOTAL</v>
          </cell>
          <cell r="N19" t="str">
            <v xml:space="preserve">M O N T A J E</v>
          </cell>
        </row>
        <row r="20">
          <cell r="A20" t="str">
            <v>I</v>
          </cell>
          <cell r="B20" t="str">
            <v xml:space="preserve">I I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  <cell r="N20" t="str">
            <v xml:space="preserve">E L E C T R O M E C A N I C O</v>
          </cell>
          <cell r="P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  <cell r="P21" t="str">
            <v xml:space="preserve">T O T A L</v>
          </cell>
          <cell r="Q21"/>
        </row>
        <row r="22">
          <cell r="A22">
            <v>1</v>
          </cell>
          <cell r="B22" t="str">
            <v xml:space="preserve"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  <cell r="N22" t="str">
            <v>UNITARIO</v>
          </cell>
          <cell r="O22" t="str">
            <v xml:space="preserve">SUB TOTAL</v>
          </cell>
          <cell r="P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 xml:space="preserve">I V</v>
          </cell>
          <cell r="E26" t="str">
            <v>: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  <cell r="E30" t="str">
            <v>:</v>
          </cell>
        </row>
        <row r="31">
          <cell r="A31" t="str">
            <v>2.4</v>
          </cell>
          <cell r="B31" t="str">
            <v xml:space="preserve">Gestion de servidumbre</v>
          </cell>
          <cell r="C31" t="str">
            <v>km</v>
          </cell>
        </row>
        <row r="32">
          <cell r="A32">
            <v>1.4</v>
          </cell>
          <cell r="B32" t="str">
            <v xml:space="preserve"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  <cell r="G33" t="str">
            <v>Compensación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  <cell r="E34" t="str">
            <v>:</v>
          </cell>
          <cell r="G34" t="str">
            <v xml:space="preserve">( MVAR )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En terreno accidentado suelo</v>
          </cell>
          <cell r="C36" t="str">
            <v>km</v>
          </cell>
          <cell r="E36" t="str">
            <v>:</v>
          </cell>
        </row>
        <row r="37">
          <cell r="A37" t="str">
            <v>3.4</v>
          </cell>
          <cell r="B37" t="str">
            <v xml:space="preserve"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I V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  <cell r="E39" t="str">
            <v>: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  <cell r="E41" t="str">
            <v>: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  <cell r="E43" t="str">
            <v>: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  <cell r="E45" t="str">
            <v>: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  <cell r="F47" t="str">
            <v xml:space="preserve">VNR ( mil US$ )</v>
          </cell>
        </row>
        <row r="48">
          <cell r="A48" t="str">
            <v xml:space="preserve"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 xml:space="preserve"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  <cell r="P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 xml:space="preserve">CTE PEAJES POR CONEXIÓN AL SPT</v>
          </cell>
          <cell r="P86" t="str">
            <v xml:space="preserve">FORMULARIO : CTE-SPT-VNR-LS1</v>
          </cell>
        </row>
        <row r="87">
          <cell r="A87" t="str">
            <v xml:space="preserve">VALORIZACION DETALLLADA DE LAS INVERSIONES POR CADA LINEA</v>
          </cell>
        </row>
        <row r="88">
          <cell r="A88" t="str">
            <v xml:space="preserve">(PARA SOPORTES METÁLICOS)</v>
          </cell>
        </row>
        <row r="92">
          <cell r="A92" t="str">
            <v xml:space="preserve">NOMBRE DE LA EMPRESA</v>
          </cell>
          <cell r="C92" t="str">
            <v>:</v>
          </cell>
        </row>
        <row r="94">
          <cell r="A94" t="str">
            <v xml:space="preserve">NIVEL DE TENSION (kV.)</v>
          </cell>
          <cell r="C94" t="str">
            <v>:</v>
          </cell>
        </row>
        <row r="96">
          <cell r="A96" t="str">
            <v xml:space="preserve">DENOMINACION DE LA LINEA</v>
          </cell>
          <cell r="C96" t="str">
            <v>:</v>
          </cell>
          <cell r="O96" t="str">
            <v xml:space="preserve">Unidad de moneda:</v>
          </cell>
        </row>
        <row r="98">
          <cell r="A98" t="str">
            <v xml:space="preserve">NUMERO DE TERNAS</v>
          </cell>
          <cell r="C98" t="str">
            <v>:</v>
          </cell>
          <cell r="O98" t="str">
            <v xml:space="preserve">Tasa de cambio:</v>
          </cell>
        </row>
        <row r="100">
          <cell r="A100" t="str">
            <v xml:space="preserve">LONGITUD  ( Km.)</v>
          </cell>
          <cell r="C100" t="str">
            <v>:</v>
          </cell>
          <cell r="O100" t="str">
            <v xml:space="preserve">Fecha de referencia:</v>
          </cell>
        </row>
        <row r="102">
          <cell r="A102" t="str">
            <v xml:space="preserve"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 xml:space="preserve">S U M I N I S T R O S    I M P O R T A D O S</v>
          </cell>
          <cell r="J104" t="str">
            <v xml:space="preserve">F L E T E</v>
          </cell>
          <cell r="L104" t="str">
            <v xml:space="preserve">O B R A S</v>
          </cell>
          <cell r="N104" t="str">
            <v xml:space="preserve">M O N T A J E</v>
          </cell>
        </row>
        <row r="105">
          <cell r="E105" t="str">
            <v xml:space="preserve">P R E C I O    F O B</v>
          </cell>
          <cell r="G105" t="str">
            <v xml:space="preserve">F L E T E</v>
          </cell>
          <cell r="H105" t="str">
            <v>ARANCELES</v>
          </cell>
          <cell r="J105" t="str">
            <v xml:space="preserve">T E R R E S T R E</v>
          </cell>
          <cell r="L105" t="str">
            <v xml:space="preserve">C I V I L E S</v>
          </cell>
          <cell r="N105" t="str">
            <v xml:space="preserve">E L E C T R O M E C A N I C O</v>
          </cell>
          <cell r="P105" t="str">
            <v xml:space="preserve"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 xml:space="preserve">Y  GASTOS</v>
          </cell>
          <cell r="I106" t="str">
            <v>SUB</v>
          </cell>
          <cell r="P106" t="str">
            <v xml:space="preserve">T O T A L</v>
          </cell>
          <cell r="Q106"/>
        </row>
        <row r="107">
          <cell r="E107" t="str">
            <v>UNITARIO</v>
          </cell>
          <cell r="F107" t="str">
            <v>TOTAL</v>
          </cell>
          <cell r="G107" t="str">
            <v xml:space="preserve">S E G U R O</v>
          </cell>
          <cell r="H107" t="str">
            <v xml:space="preserve">DE  ADUANAS</v>
          </cell>
          <cell r="I107" t="str">
            <v>TOTAL</v>
          </cell>
          <cell r="J107" t="str">
            <v>UNITARIO</v>
          </cell>
          <cell r="K107" t="str">
            <v xml:space="preserve">SUB TOTAL</v>
          </cell>
          <cell r="L107" t="str">
            <v>UNITARIO</v>
          </cell>
          <cell r="M107" t="str">
            <v xml:space="preserve">SUB TOTAL</v>
          </cell>
          <cell r="N107" t="str">
            <v>UNITARIO</v>
          </cell>
          <cell r="O107" t="str">
            <v xml:space="preserve">SUB TOTAL</v>
          </cell>
          <cell r="P107" t="str">
            <v xml:space="preserve"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 xml:space="preserve"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 xml:space="preserve"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 xml:space="preserve"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 xml:space="preserve"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 xml:space="preserve"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 xml:space="preserve">S U B    T O T A L    C O S T O    D I R E C T O</v>
          </cell>
          <cell r="Q164" t="str">
            <v>P137</v>
          </cell>
        </row>
        <row r="166">
          <cell r="A166" t="str">
            <v xml:space="preserve">I I</v>
          </cell>
          <cell r="B166" t="str">
            <v xml:space="preserve">  GASTOS  GENERALES</v>
          </cell>
        </row>
        <row r="167">
          <cell r="A167" t="str">
            <v xml:space="preserve">I I I</v>
          </cell>
          <cell r="B167" t="str">
            <v xml:space="preserve">  UTILIDADES</v>
          </cell>
        </row>
        <row r="168">
          <cell r="B168" t="str">
            <v xml:space="preserve">T O T A L    C O S T O    D I R E C T O</v>
          </cell>
          <cell r="P168">
            <v>0</v>
          </cell>
        </row>
      </sheetData>
      <sheetData sheetId="5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</row>
        <row r="3">
          <cell r="A3" t="str">
            <v xml:space="preserve">FORMULARIO DE OBRAS CIVILES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NOMBRE DE LA EMPRESA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 xml:space="preserve">EXCAVACION ( m3 )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ACERO ( kg 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I I I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</row>
        <row r="18">
          <cell r="A18" t="str">
            <v>ITEM</v>
          </cell>
          <cell r="B18" t="str">
            <v xml:space="preserve">I V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TOTAL</v>
          </cell>
          <cell r="L19" t="str">
            <v>UNITARIO</v>
          </cell>
          <cell r="M19" t="str">
            <v xml:space="preserve">SUB TOTAL</v>
          </cell>
        </row>
        <row r="20">
          <cell r="A20" t="str">
            <v>I</v>
          </cell>
          <cell r="B20" t="str">
            <v xml:space="preserve">I I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A21" t="str">
            <v>ITEM</v>
          </cell>
          <cell r="B21" t="str">
            <v xml:space="preserve">I I I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</row>
        <row r="22">
          <cell r="A22">
            <v>1</v>
          </cell>
          <cell r="B22" t="str">
            <v xml:space="preserve"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 xml:space="preserve">I I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I I I</v>
          </cell>
          <cell r="C25" t="str">
            <v>Global</v>
          </cell>
        </row>
        <row r="26">
          <cell r="A26" t="str">
            <v>II</v>
          </cell>
          <cell r="B26" t="str">
            <v xml:space="preserve"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 xml:space="preserve">I I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I I I</v>
          </cell>
          <cell r="C29" t="str">
            <v>U</v>
          </cell>
        </row>
        <row r="30">
          <cell r="A30">
            <v>1.2</v>
          </cell>
          <cell r="B30" t="str">
            <v xml:space="preserve">I V</v>
          </cell>
          <cell r="C30" t="str">
            <v>u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 xml:space="preserve">I I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I I I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I V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I I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I I I</v>
          </cell>
          <cell r="C37" t="str">
            <v>Global</v>
          </cell>
        </row>
        <row r="38">
          <cell r="A38">
            <v>3</v>
          </cell>
          <cell r="B38" t="str">
            <v xml:space="preserve"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I I</v>
          </cell>
          <cell r="C40" t="str">
            <v>Global</v>
          </cell>
        </row>
        <row r="41">
          <cell r="A41">
            <v>6</v>
          </cell>
          <cell r="B41" t="str">
            <v xml:space="preserve">I I I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 xml:space="preserve">I V</v>
          </cell>
          <cell r="C42" t="str">
            <v>Cjto</v>
          </cell>
        </row>
        <row r="43">
          <cell r="A43" t="str">
            <v xml:space="preserve">S S D</v>
          </cell>
          <cell r="B43" t="str">
            <v>I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 xml:space="preserve">I I</v>
          </cell>
          <cell r="C44" t="str">
            <v>m2</v>
          </cell>
        </row>
        <row r="45">
          <cell r="A45">
            <v>8</v>
          </cell>
          <cell r="B45" t="str">
            <v xml:space="preserve">I I I</v>
          </cell>
          <cell r="C45" t="str">
            <v>m</v>
          </cell>
          <cell r="E45" t="str">
            <v>:</v>
          </cell>
        </row>
        <row r="46">
          <cell r="A46" t="str">
            <v xml:space="preserve">T B</v>
          </cell>
          <cell r="B46" t="str">
            <v>I</v>
          </cell>
          <cell r="C46" t="str">
            <v>m3</v>
          </cell>
        </row>
        <row r="47">
          <cell r="A47" t="str">
            <v xml:space="preserve">A H</v>
          </cell>
          <cell r="B47" t="str">
            <v>I</v>
          </cell>
          <cell r="C47" t="str">
            <v>kg</v>
          </cell>
          <cell r="F47" t="str">
            <v xml:space="preserve">VNR ( mil US$ )</v>
          </cell>
        </row>
        <row r="48">
          <cell r="A48" t="str">
            <v xml:space="preserve"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III</v>
          </cell>
          <cell r="B52" t="str">
            <v xml:space="preserve">GASTOS GENERALES DEL CONTRATISTA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1">
          <cell r="A1" t="str">
            <v xml:space="preserve">CTE PEAJES POR CONEXIÓN AL SPT</v>
          </cell>
        </row>
        <row r="2">
          <cell r="A2" t="str">
            <v xml:space="preserve">VALORIZACION DETALLLADA DE LAS INVERSIONES POR CADA LINEA</v>
          </cell>
          <cell r="B2" t="str">
            <v xml:space="preserve">CTE PEAJES POR CONEXIÓN AL SPT</v>
          </cell>
          <cell r="N2" t="str">
            <v xml:space="preserve">FORMULARIO : CTE-SPT-VNR-LM3</v>
          </cell>
        </row>
        <row r="3">
          <cell r="A3" t="str">
            <v xml:space="preserve">FORMULARIO VALORIZACION DE LAS INVERSIONES POR TELECOMUNICACIONES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A7" t="str">
            <v xml:space="preserve">NOMBRE DE LA EMPRESA</v>
          </cell>
          <cell r="C7" t="str">
            <v>:</v>
          </cell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A9" t="str">
            <v xml:space="preserve">NOMBRE DE LA EMPRESA</v>
          </cell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  <cell r="R9" t="str">
            <v xml:space="preserve">Unidad de moneda:</v>
          </cell>
        </row>
        <row r="10">
          <cell r="A10" t="str">
            <v>DENOMINACION</v>
          </cell>
          <cell r="C10" t="str">
            <v>:</v>
          </cell>
          <cell r="D10" t="str">
            <v>:</v>
          </cell>
        </row>
        <row r="11">
          <cell r="A11" t="str">
            <v xml:space="preserve">DENOMINACION DE LA LINEA</v>
          </cell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  <cell r="R11" t="str">
            <v xml:space="preserve">Tasa de cambio:</v>
          </cell>
        </row>
        <row r="13">
          <cell r="A13" t="str">
            <v>DENOMINACION</v>
          </cell>
          <cell r="B13" t="str">
            <v xml:space="preserve">DENOMINACION DE LA LINEA</v>
          </cell>
          <cell r="C13" t="str">
            <v>:</v>
          </cell>
          <cell r="D13" t="str">
            <v xml:space="preserve">EXCAVACION ( m3 )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Unidad de moneda:</v>
          </cell>
          <cell r="R13" t="str">
            <v>Fecha: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 xml:space="preserve">NUMERO DE TERNAS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  <cell r="R15" t="str">
            <v>Hoja: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TIPO DE ESTRUCTURAS : METALICAS DE CELOSIA</v>
          </cell>
          <cell r="B17" t="str">
            <v xml:space="preserve">LONGITUD (Km.)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S17" t="str">
            <v xml:space="preserve"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  <cell r="R18" t="str">
            <v xml:space="preserve">SUB TOTAL</v>
          </cell>
        </row>
        <row r="19">
          <cell r="A19" t="str">
            <v>E</v>
          </cell>
          <cell r="B19" t="str">
            <v xml:space="preserve"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TOTAL</v>
          </cell>
          <cell r="L19" t="str">
            <v>UNITARIO</v>
          </cell>
          <cell r="M19" t="str">
            <v xml:space="preserve">SUB 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A21" t="str">
            <v>ITEM</v>
          </cell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A23">
            <v>1.1000000000000001</v>
          </cell>
          <cell r="B23" t="str">
            <v xml:space="preserve">Caminos  de acceso a casetas repetidoras</v>
          </cell>
          <cell r="C23" t="str">
            <v>m.</v>
          </cell>
        </row>
        <row r="24">
          <cell r="A24" t="str">
            <v>1.0</v>
          </cell>
          <cell r="B24" t="str">
            <v xml:space="preserve">SUB - TOTAL OBRAS CIVILES</v>
          </cell>
          <cell r="M24" t="str">
            <v xml:space="preserve">% (1)</v>
          </cell>
        </row>
        <row r="25">
          <cell r="A25" t="str">
            <v>1.1</v>
          </cell>
          <cell r="B25" t="str">
            <v xml:space="preserve">I I I</v>
          </cell>
          <cell r="C25" t="str">
            <v>Global</v>
          </cell>
        </row>
        <row r="26">
          <cell r="A26" t="str">
            <v>II</v>
          </cell>
          <cell r="B26" t="str">
            <v xml:space="preserve"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 xml:space="preserve">Central Telefónica Digital, programable  n anexos</v>
          </cell>
          <cell r="C28" t="str">
            <v>km</v>
          </cell>
          <cell r="E28" t="str">
            <v>:</v>
          </cell>
        </row>
        <row r="29">
          <cell r="A29" t="str">
            <v>2.2</v>
          </cell>
          <cell r="B29" t="str">
            <v xml:space="preserve">n troncales, una conexión a la Red Pública en armario</v>
          </cell>
          <cell r="C29" t="str">
            <v>U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 xml:space="preserve">Aparatos Telefónicos intemperie</v>
          </cell>
          <cell r="C31" t="str">
            <v>u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3.0</v>
          </cell>
          <cell r="B33" t="str">
            <v xml:space="preserve"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Cable  Telefónicos instalación intemperie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A35">
            <v>1.6</v>
          </cell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 t="str">
            <v>3.3</v>
          </cell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 xml:space="preserve">Equipo trnasmisor /receptor de teleproteccion</v>
          </cell>
          <cell r="C42" t="str">
            <v>Cjto</v>
          </cell>
        </row>
        <row r="43">
          <cell r="A43" t="str">
            <v xml:space="preserve">S S D</v>
          </cell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A44">
            <v>7</v>
          </cell>
          <cell r="B44" t="str">
            <v xml:space="preserve"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 xml:space="preserve">REPUESTOS  (5%)</v>
          </cell>
          <cell r="C46" t="str">
            <v>m3</v>
          </cell>
        </row>
        <row r="47">
          <cell r="A47" t="str">
            <v xml:space="preserve">A H</v>
          </cell>
          <cell r="B47" t="str">
            <v>I</v>
          </cell>
          <cell r="C47" t="str">
            <v>kg</v>
          </cell>
          <cell r="F47" t="str">
            <v xml:space="preserve">VNR ( mil US$ )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  <cell r="M50">
            <v>0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A52" t="str">
            <v>III</v>
          </cell>
          <cell r="B52" t="str">
            <v xml:space="preserve">GASTOS GENERALES DEL CONTRATISTA</v>
          </cell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A53" t="str">
            <v xml:space="preserve">I A</v>
          </cell>
          <cell r="B53" t="str">
            <v xml:space="preserve">  OBRAS  ELECTROMECANICAS</v>
          </cell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TOTAL GENERAL</v>
          </cell>
        </row>
      </sheetData>
      <sheetData sheetId="7" refreshError="1">
        <row r="1">
          <cell r="A1" t="str">
            <v xml:space="preserve">CTE PEAJES POR CONEXIÓN AL SPT</v>
          </cell>
        </row>
        <row r="2">
          <cell r="B2" t="str">
            <v xml:space="preserve">CTE PEAJES POR CONEXIÓN AL SPT</v>
          </cell>
          <cell r="N2" t="str">
            <v xml:space="preserve">FORMULARIO : CTE-SPT-VNR-LM3</v>
          </cell>
        </row>
        <row r="5">
          <cell r="B5" t="str">
            <v xml:space="preserve">FORMULARIO DE VALORIZACION TOTAL 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C7" t="str">
            <v>:</v>
          </cell>
          <cell r="L7" t="str">
            <v xml:space="preserve">Tasa de cambio:</v>
          </cell>
        </row>
        <row r="8">
          <cell r="C8" t="str">
            <v>:</v>
          </cell>
          <cell r="D8" t="str">
            <v>:</v>
          </cell>
        </row>
        <row r="9">
          <cell r="B9" t="str">
            <v xml:space="preserve">NOMBRE DE LA EMPRESA</v>
          </cell>
          <cell r="C9" t="str">
            <v>:</v>
          </cell>
          <cell r="E9" t="str">
            <v>:</v>
          </cell>
          <cell r="L9" t="str">
            <v xml:space="preserve">Fecha de Referencia:</v>
          </cell>
        </row>
        <row r="10">
          <cell r="C10" t="str">
            <v>:</v>
          </cell>
          <cell r="D10" t="str">
            <v>:</v>
          </cell>
        </row>
        <row r="11">
          <cell r="B11" t="str">
            <v xml:space="preserve">NIVEL DE TENSION (Kv.)</v>
          </cell>
          <cell r="C11" t="str">
            <v>:</v>
          </cell>
          <cell r="E11" t="str">
            <v>:</v>
          </cell>
          <cell r="L11" t="str">
            <v>Hoja:</v>
          </cell>
        </row>
        <row r="13">
          <cell r="B13" t="str">
            <v xml:space="preserve"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Unidad de moneda: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B15" t="str">
            <v xml:space="preserve">NUMERO DE TERNAS</v>
          </cell>
          <cell r="C15" t="str">
            <v>: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B17" t="str">
            <v xml:space="preserve">LONGITUD (Km.)</v>
          </cell>
          <cell r="C17" t="str">
            <v>:</v>
          </cell>
          <cell r="E17" t="str">
            <v>:</v>
          </cell>
          <cell r="J17" t="str">
            <v xml:space="preserve"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  <cell r="N18" t="str">
            <v>CIVILES</v>
          </cell>
        </row>
        <row r="19">
          <cell r="B19" t="str">
            <v xml:space="preserve"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TOTAL</v>
          </cell>
          <cell r="L19" t="str">
            <v>Hoja:</v>
          </cell>
          <cell r="M19" t="str">
            <v xml:space="preserve">SUB TOTAL</v>
          </cell>
          <cell r="N19" t="str">
            <v>UNITARIO</v>
          </cell>
        </row>
        <row r="20">
          <cell r="B20" t="str">
            <v xml:space="preserve">Denominación </v>
          </cell>
          <cell r="E20" t="str">
            <v xml:space="preserve">P R E C I O    F O B</v>
          </cell>
          <cell r="G20" t="str">
            <v>Líneas</v>
          </cell>
          <cell r="H20" t="str">
            <v>Subtotal</v>
          </cell>
          <cell r="J20" t="str">
            <v xml:space="preserve">T E R R E S T R E</v>
          </cell>
          <cell r="L20" t="str">
            <v xml:space="preserve">C I V I L E S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 xml:space="preserve">( Km )</v>
          </cell>
          <cell r="H21" t="str">
            <v xml:space="preserve">(mil US $)</v>
          </cell>
          <cell r="I21" t="str">
            <v xml:space="preserve">SUB TOTAL</v>
          </cell>
        </row>
        <row r="22"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</row>
        <row r="23">
          <cell r="B23" t="str">
            <v xml:space="preserve">VALORIZACION Miles U. S. DÓLAR</v>
          </cell>
          <cell r="C23" t="str">
            <v>m.</v>
          </cell>
        </row>
        <row r="24">
          <cell r="B24" t="str">
            <v xml:space="preserve">SUB - TOTAL OBRAS CIVILES</v>
          </cell>
          <cell r="M24" t="str">
            <v xml:space="preserve">% (1)</v>
          </cell>
        </row>
        <row r="25">
          <cell r="B25" t="str">
            <v xml:space="preserve">I I I</v>
          </cell>
          <cell r="C25" t="str">
            <v>Global</v>
          </cell>
        </row>
        <row r="26">
          <cell r="B26" t="str">
            <v xml:space="preserve"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 xml:space="preserve">INGENIERIA  Y  SUPERVISION</v>
          </cell>
          <cell r="C28" t="str">
            <v>km</v>
          </cell>
          <cell r="E28" t="str">
            <v>:</v>
          </cell>
        </row>
        <row r="29">
          <cell r="B29" t="str">
            <v xml:space="preserve">n troncales, una conexión a la Red Pública en armario</v>
          </cell>
          <cell r="C29" t="str">
            <v>U</v>
          </cell>
        </row>
        <row r="30">
          <cell r="B30" t="str">
            <v xml:space="preserve">GASTOS  FINANCIEROS</v>
          </cell>
          <cell r="C30" t="str">
            <v>u</v>
          </cell>
          <cell r="E30" t="str">
            <v>:</v>
          </cell>
        </row>
        <row r="31">
          <cell r="B31" t="str">
            <v xml:space="preserve"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 xml:space="preserve">GASTOS  ADMINISTRACION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B37" t="str">
            <v xml:space="preserve"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 xml:space="preserve"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 xml:space="preserve"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B44" t="str">
            <v xml:space="preserve">CASETAS DE RADIO</v>
          </cell>
          <cell r="C44" t="str">
            <v>m2</v>
          </cell>
        </row>
        <row r="45">
          <cell r="B45" t="str">
            <v xml:space="preserve"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 xml:space="preserve">REPUESTOS  (5%)</v>
          </cell>
          <cell r="C46" t="str">
            <v>m3</v>
          </cell>
        </row>
        <row r="47">
          <cell r="B47" t="str">
            <v>Denominación</v>
          </cell>
          <cell r="C47" t="str">
            <v>kg</v>
          </cell>
          <cell r="F47" t="str">
            <v xml:space="preserve">VNR ( mil US$ )</v>
          </cell>
        </row>
        <row r="48">
          <cell r="B48" t="str">
            <v xml:space="preserve">(1)  Porcentaje respecto al total en porcentaje</v>
          </cell>
          <cell r="C48" t="str">
            <v>Global</v>
          </cell>
        </row>
      </sheetData>
      <sheetData sheetId="8" refreshError="1">
        <row r="2">
          <cell r="B2" t="str">
            <v xml:space="preserve">CTE PEAJES POR CONEXIÓN AL SPT</v>
          </cell>
        </row>
        <row r="4">
          <cell r="A4" t="str">
            <v xml:space="preserve">FORMULARIO DE RESUMEN DEL VNR A NIVEL DE EMPRESA</v>
          </cell>
        </row>
        <row r="5">
          <cell r="A5" t="str">
            <v xml:space="preserve">Miles US$</v>
          </cell>
          <cell r="B5" t="str">
            <v xml:space="preserve">FORMULARIO DE VALORIZACION TOTAL DE LAS INVERSIONES POR LINEA</v>
          </cell>
        </row>
        <row r="6">
          <cell r="B6" t="str">
            <v xml:space="preserve">Miles US$</v>
          </cell>
        </row>
        <row r="7">
          <cell r="C7" t="str">
            <v>:</v>
          </cell>
        </row>
        <row r="8">
          <cell r="A8" t="str">
            <v xml:space="preserve">NOMBRE DE LA EMPRESA</v>
          </cell>
          <cell r="C8" t="str">
            <v>:</v>
          </cell>
          <cell r="D8" t="str">
            <v>:</v>
          </cell>
        </row>
        <row r="9">
          <cell r="B9" t="str">
            <v xml:space="preserve">NOMBRE DE LA EMPRESA</v>
          </cell>
          <cell r="C9" t="str">
            <v>: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C10" t="str">
            <v>:</v>
          </cell>
          <cell r="D10" t="str">
            <v>:</v>
          </cell>
        </row>
        <row r="11">
          <cell r="B11" t="str">
            <v xml:space="preserve">NIVEL DE TENSION (Kv.)</v>
          </cell>
          <cell r="C11" t="str">
            <v>: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 xml:space="preserve"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</row>
        <row r="15">
          <cell r="B15" t="str">
            <v xml:space="preserve">NUMERO DE TERNAS</v>
          </cell>
          <cell r="C15" t="str">
            <v>:</v>
          </cell>
          <cell r="E15" t="str">
            <v>:</v>
          </cell>
        </row>
        <row r="16">
          <cell r="B16" t="str">
            <v xml:space="preserve">I I</v>
          </cell>
          <cell r="H16" t="str">
            <v>Hoja:</v>
          </cell>
        </row>
        <row r="17">
          <cell r="A17" t="str">
            <v xml:space="preserve">LINEAS DE TRANSMISIÓN  </v>
          </cell>
          <cell r="B17" t="str">
            <v xml:space="preserve">LONGITUD (Km.)</v>
          </cell>
          <cell r="C17" t="str">
            <v>:</v>
          </cell>
          <cell r="E17" t="str">
            <v>:</v>
          </cell>
        </row>
        <row r="18">
          <cell r="A18" t="str">
            <v xml:space="preserve">VALORIZACIÓN  ( en miles de US $ )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</row>
        <row r="19">
          <cell r="B19" t="str">
            <v xml:space="preserve"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 xml:space="preserve">DE ADUANAS</v>
          </cell>
        </row>
        <row r="20">
          <cell r="A20" t="str">
            <v>No</v>
          </cell>
          <cell r="B20" t="str">
            <v xml:space="preserve">Denominación </v>
          </cell>
          <cell r="E20" t="str">
            <v xml:space="preserve">P R E C I O    F O B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C21" t="str">
            <v>UNIDAD</v>
          </cell>
          <cell r="D21" t="str">
            <v>CANTIDAD</v>
          </cell>
          <cell r="E21" t="str">
            <v>:</v>
          </cell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</row>
        <row r="23">
          <cell r="A23">
            <v>2</v>
          </cell>
          <cell r="B23" t="str">
            <v xml:space="preserve">VALORIZACION Miles U. S. DÓLAR</v>
          </cell>
          <cell r="C23" t="str">
            <v>m.</v>
          </cell>
        </row>
        <row r="24">
          <cell r="A24">
            <v>3</v>
          </cell>
          <cell r="B24" t="str">
            <v xml:space="preserve">SUB - TOTAL OBRAS CIVILES</v>
          </cell>
        </row>
        <row r="25">
          <cell r="A25">
            <v>4</v>
          </cell>
          <cell r="B25" t="str">
            <v xml:space="preserve">I I I</v>
          </cell>
          <cell r="C25" t="str">
            <v>Global</v>
          </cell>
        </row>
        <row r="26">
          <cell r="A26">
            <v>5</v>
          </cell>
          <cell r="B26" t="str">
            <v xml:space="preserve">COSTO  DE  EJECUCION  DE  OBRA</v>
          </cell>
          <cell r="E26" t="str">
            <v>:</v>
          </cell>
        </row>
        <row r="27">
          <cell r="A27">
            <v>6</v>
          </cell>
          <cell r="B27" t="str">
            <v>TELEFONIA</v>
          </cell>
          <cell r="C27" t="str">
            <v>Global</v>
          </cell>
        </row>
        <row r="28">
          <cell r="B28" t="str">
            <v>SUB-TOTAL</v>
          </cell>
          <cell r="C28" t="str">
            <v>km</v>
          </cell>
          <cell r="E28" t="str">
            <v>:</v>
          </cell>
        </row>
        <row r="29">
          <cell r="B29" t="str">
            <v xml:space="preserve">n troncales, una conexión a la Red Pública en armario</v>
          </cell>
          <cell r="C29" t="str">
            <v>U</v>
          </cell>
        </row>
        <row r="30">
          <cell r="B30" t="str">
            <v xml:space="preserve">GASTOS  FINANCIEROS</v>
          </cell>
          <cell r="C30" t="str">
            <v>u</v>
          </cell>
          <cell r="E30" t="str">
            <v>:</v>
          </cell>
        </row>
        <row r="31">
          <cell r="A31" t="str">
            <v xml:space="preserve">SUBESTACIONESVALORIZACIÓN ( en miles de US $ )</v>
          </cell>
          <cell r="B31" t="str">
            <v xml:space="preserve"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 xml:space="preserve">GASTOS  ADMINISTRACION</v>
          </cell>
          <cell r="C34" t="str">
            <v>u</v>
          </cell>
          <cell r="E34" t="str">
            <v>:</v>
          </cell>
          <cell r="G34" t="str">
            <v xml:space="preserve">( MVAR )</v>
          </cell>
        </row>
        <row r="35">
          <cell r="B35" t="str">
            <v xml:space="preserve">Materiales de instalación</v>
          </cell>
          <cell r="C35" t="str">
            <v>km</v>
          </cell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 xml:space="preserve">TOTAL  SIN  I.G.V.</v>
          </cell>
          <cell r="C36" t="str">
            <v>km</v>
          </cell>
          <cell r="E36" t="str">
            <v>: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COSTO  POR  KILOMETRO  SIN  I.G.V.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 xml:space="preserve">TOTAL  CON  I.G.V.</v>
          </cell>
          <cell r="C43" t="str">
            <v>m3</v>
          </cell>
          <cell r="E43" t="str">
            <v>:</v>
          </cell>
        </row>
        <row r="44">
          <cell r="B44" t="str">
            <v xml:space="preserve">CASETAS DE RADIO</v>
          </cell>
          <cell r="C44" t="str">
            <v>m2</v>
          </cell>
        </row>
        <row r="45">
          <cell r="A45" t="str">
            <v xml:space="preserve">TOTAL EMPRESAVALORIZACIÓN (en miles de US $)</v>
          </cell>
          <cell r="B45" t="str">
            <v xml:space="preserve"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 xml:space="preserve">REPUESTOS  (5%)</v>
          </cell>
          <cell r="C46" t="str">
            <v>m3</v>
          </cell>
        </row>
        <row r="47">
          <cell r="A47" t="str">
            <v>No</v>
          </cell>
          <cell r="B47" t="str">
            <v>Denominación</v>
          </cell>
          <cell r="C47" t="str">
            <v>kg</v>
          </cell>
          <cell r="F47" t="str">
            <v xml:space="preserve">VNR ( mil US$ )</v>
          </cell>
        </row>
        <row r="48">
          <cell r="B48" t="str">
            <v xml:space="preserve">(1)  Porcentaje respecto al total en porcentaje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 xml:space="preserve">TOTAL EMPRESA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">
          <cell r="A4" t="str">
            <v xml:space="preserve">FORMULARIO DE RESUMEN DEL VNR A 
NIVEL DE EMPRESA</v>
          </cell>
        </row>
      </sheetData>
      <sheetData sheetId="79">
        <row r="4">
          <cell r="A4" t="str">
            <v xml:space="preserve">FORMULARIO DE RESUMEN DEL VNR A 
NIVEL DE EMPRESA</v>
          </cell>
        </row>
      </sheetData>
      <sheetData sheetId="80">
        <row r="4">
          <cell r="A4" t="str">
            <v xml:space="preserve">FORMULARIO DE RESUMEN DEL VNR A 
NIVEL DE EMPRESA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>
        <row r="2">
          <cell r="B2" t="str">
            <v xml:space="preserve">CTE PEAJES POR CONEXIÓN AL SPT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>
        <row r="2">
          <cell r="B2" t="str">
            <v xml:space="preserve">CTE PEAJES POR CONEXIÓN AL SPT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  <sheetName val="$$"/>
      <sheetName val="Flujo_LLNO"/>
      <sheetName val="RESUMEN_RO"/>
      <sheetName val="ANALISIS_RO_MAYO"/>
      <sheetName val="2_TUCARI"/>
      <sheetName val="8__VOTORANTIN_501"/>
      <sheetName val="Analisis_de_la_T_C__-_2_2"/>
      <sheetName val="DATOS_DE_CAMPO"/>
      <sheetName val="Datos_de_Entrada"/>
      <sheetName val="Tipo_de_Cambio"/>
      <sheetName val="Flujo_LLNO1"/>
      <sheetName val="RESUMEN_RO1"/>
      <sheetName val="ANALISIS_RO_MAYO1"/>
      <sheetName val="2_TUCARI1"/>
      <sheetName val="8__VOTORANTIN_5011"/>
      <sheetName val="Analisis_de_la_T_C__-_2_21"/>
      <sheetName val="DATOS_DE_CAMPO1"/>
      <sheetName val="Datos_de_Entrada1"/>
      <sheetName val="Tipo_de_Cambio1"/>
      <sheetName val="Datos"/>
      <sheetName val="BASE"/>
      <sheetName val="ll por servicios"/>
      <sheetName val="BD"/>
      <sheetName val="MFT TOC"/>
      <sheetName val="Quantity"/>
      <sheetName val="CICLO DE EXCAVACION"/>
      <sheetName val="LIMA-CANTA"/>
      <sheetName val="Equipos-trabajos"/>
      <sheetName val="Flujo_LLNO2"/>
      <sheetName val="RESUMEN_RO2"/>
      <sheetName val="ANALISIS_RO_MAYO2"/>
      <sheetName val="2_TUCARI2"/>
      <sheetName val="8__VOTORANTIN_5012"/>
      <sheetName val="Analisis_de_la_T_C__-_2_22"/>
      <sheetName val="DATOS_DE_CAMPO2"/>
      <sheetName val="Datos_de_Entrada2"/>
      <sheetName val="Tipo_de_Cambio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Limit_ACC_A"/>
      <sheetName val="PIP"/>
      <sheetName val="10241EQLIST"/>
      <sheetName val="DataEq"/>
      <sheetName val="Eq_Menores"/>
      <sheetName val="Res_Sem"/>
      <sheetName val="Torres"/>
      <sheetName val="BDL3"/>
      <sheetName val="BDZap"/>
      <sheetName val="P_OC"/>
      <sheetName val="Hoja1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RS"/>
      <sheetName val="Flujo Energia 9906"/>
      <sheetName val="Baremos"/>
      <sheetName val="BASE MATERIALES"/>
      <sheetName val="Gráfico de Producción"/>
      <sheetName val="Fig 4-14"/>
      <sheetName val="Fig 5-17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ashflow Analysis"/>
      <sheetName val="Flujo_LLNO3"/>
      <sheetName val="RESUMEN_RO3"/>
      <sheetName val="ANALISIS_RO_MAYO3"/>
      <sheetName val="2_TUCARI3"/>
      <sheetName val="8__VOTORANTIN_5013"/>
      <sheetName val="Analisis_de_la_T_C__-_2_23"/>
      <sheetName val="DATOS_DE_CAMPO3"/>
      <sheetName val="Datos_de_Entrada3"/>
      <sheetName val="Tipo_de_Cambio3"/>
      <sheetName val="MFT_TOC"/>
      <sheetName val="CICLO_DE_EXCAVACION"/>
      <sheetName val="ll_por_servicios"/>
      <sheetName val="Fig_4-14"/>
      <sheetName val="Fig_5-17"/>
      <sheetName val="Cashflow_Analysis"/>
      <sheetName val="Tarifas"/>
      <sheetName val="Valorización CP"/>
      <sheetName val="empvin2"/>
      <sheetName val="GYp"/>
      <sheetName val="rei"/>
      <sheetName val="IARyPD"/>
      <sheetName val="ocxc"/>
      <sheetName val="ocxp"/>
      <sheetName val="imye"/>
      <sheetName val="A"/>
      <sheetName val="STRSUMM0"/>
      <sheetName val="Datos_Proyectos"/>
      <sheetName val="Flujo_LLNO4"/>
      <sheetName val="RESUMEN_RO4"/>
      <sheetName val="ANALISIS_RO_MAYO4"/>
      <sheetName val="2_TUCARI4"/>
      <sheetName val="8__VOTORANTIN_5014"/>
      <sheetName val="Analisis_de_la_T_C__-_2_24"/>
      <sheetName val="DATOS_DE_CAMPO4"/>
      <sheetName val="Datos_de_Entrada4"/>
      <sheetName val="Tipo_de_Cambio4"/>
      <sheetName val="ll_por_servicios1"/>
      <sheetName val="MFT_TOC1"/>
      <sheetName val="CICLO_DE_EXCAVACION1"/>
      <sheetName val="BDZap_R"/>
      <sheetName val="Flujo_Energia_9906"/>
      <sheetName val="BASE_MATERIALES"/>
      <sheetName val="Gráfico_de_Producción"/>
      <sheetName val="Fig_4-141"/>
      <sheetName val="Fig_5-171"/>
      <sheetName val="FORMA-_RE1"/>
      <sheetName val="Cashflow_Analysis1"/>
      <sheetName val="Valorización_CP"/>
      <sheetName val="RESUMEN METRAD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  <sheetName val="REDES SECUNDARIAS"/>
      <sheetName val="#¡REF"/>
      <sheetName val="Tipo de Cambio"/>
      <sheetName val="BASE DE  DATOS "/>
      <sheetName val="MATERIALES ENTREGADOS A HORNA"/>
      <sheetName val="MONLRP"/>
      <sheetName val="MONRS"/>
      <sheetName val="SUM"/>
      <sheetName val="LINEAS PRIMARIAS FINAL"/>
      <sheetName val="REDES PRIMARIAS FINAL"/>
      <sheetName val="BD_LL"/>
      <sheetName val="Pme"/>
      <sheetName val="Grado_Elect_Infl"/>
      <sheetName val="Ifg"/>
      <sheetName val="REDES_SECUNDARIA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/>
      <sheetData sheetId="1" refreshError="1">
        <row r="3">
          <cell r="A3" t="str">
            <v>Y1</v>
          </cell>
          <cell r="B3" t="str">
            <v xml:space="preserve">1) TEMPLADO (EDS)</v>
          </cell>
          <cell r="C3">
            <v>14</v>
          </cell>
          <cell r="D3">
            <v>0</v>
          </cell>
          <cell r="E3">
            <v>0</v>
          </cell>
        </row>
        <row r="4">
          <cell r="A4" t="str">
            <v>Y2</v>
          </cell>
          <cell r="B4" t="str">
            <v xml:space="preserve">2) VIENTO MAXIMO</v>
          </cell>
          <cell r="C4">
            <v>0</v>
          </cell>
          <cell r="D4">
            <v>1</v>
          </cell>
          <cell r="E4">
            <v>0</v>
          </cell>
        </row>
        <row r="5">
          <cell r="A5" t="str">
            <v>Y3</v>
          </cell>
          <cell r="B5" t="str">
            <v xml:space="preserve">3) TEMPERATURA MAXIMA</v>
          </cell>
          <cell r="C5">
            <v>70</v>
          </cell>
          <cell r="D5">
            <v>0</v>
          </cell>
          <cell r="E5">
            <v>0</v>
          </cell>
        </row>
        <row r="6">
          <cell r="A6" t="str">
            <v>Y4</v>
          </cell>
          <cell r="B6" t="str">
            <v xml:space="preserve">4) TEMPERATURA MINIMA</v>
          </cell>
          <cell r="C6">
            <v>-10</v>
          </cell>
          <cell r="D6">
            <v>0</v>
          </cell>
          <cell r="E6">
            <v>0</v>
          </cell>
        </row>
        <row r="7">
          <cell r="A7" t="str">
            <v>Y5</v>
          </cell>
          <cell r="B7" t="str">
            <v xml:space="preserve">5) OSCILACION DE CADENAS</v>
          </cell>
          <cell r="C7">
            <v>0</v>
          </cell>
          <cell r="D7">
            <v>0.70709999999999995</v>
          </cell>
          <cell r="E7">
            <v>0</v>
          </cell>
        </row>
        <row r="8">
          <cell r="A8" t="str">
            <v>C1</v>
          </cell>
          <cell r="B8" t="str">
            <v xml:space="preserve">1) TEMPLADO (EDS)</v>
          </cell>
          <cell r="C8">
            <v>20</v>
          </cell>
          <cell r="D8">
            <v>0</v>
          </cell>
          <cell r="E8">
            <v>0</v>
          </cell>
        </row>
        <row r="9">
          <cell r="A9" t="str">
            <v>C2</v>
          </cell>
          <cell r="B9" t="str">
            <v xml:space="preserve">2) VIENTO MAXIMO</v>
          </cell>
          <cell r="C9">
            <v>5</v>
          </cell>
          <cell r="D9">
            <v>1</v>
          </cell>
          <cell r="E9">
            <v>0</v>
          </cell>
        </row>
        <row r="10">
          <cell r="A10" t="str">
            <v>C3</v>
          </cell>
          <cell r="B10" t="str">
            <v xml:space="preserve">3) TEMPERATURA MAXIMA</v>
          </cell>
          <cell r="C10">
            <v>50</v>
          </cell>
          <cell r="D10">
            <v>0</v>
          </cell>
          <cell r="E10">
            <v>0</v>
          </cell>
        </row>
        <row r="11">
          <cell r="A11" t="str">
            <v>C4</v>
          </cell>
          <cell r="B11" t="str">
            <v xml:space="preserve">4) TEMPERATURA MINIMA</v>
          </cell>
          <cell r="C11">
            <v>10</v>
          </cell>
          <cell r="D11">
            <v>0</v>
          </cell>
          <cell r="E11">
            <v>0</v>
          </cell>
        </row>
        <row r="12">
          <cell r="B12" t="str">
            <v xml:space="preserve">5) OSCILACION DE CADENAS</v>
          </cell>
          <cell r="C12">
            <v>0</v>
          </cell>
          <cell r="D12">
            <v>0.70709999999999995</v>
          </cell>
          <cell r="E12">
            <v>0</v>
          </cell>
        </row>
        <row r="13">
          <cell r="A13" t="str">
            <v>D1</v>
          </cell>
          <cell r="B13" t="str">
            <v xml:space="preserve">1) TEMPLADO (EDS)</v>
          </cell>
          <cell r="C13">
            <v>16</v>
          </cell>
          <cell r="D13">
            <v>0</v>
          </cell>
          <cell r="E13">
            <v>0</v>
          </cell>
        </row>
        <row r="14">
          <cell r="A14" t="str">
            <v>D2</v>
          </cell>
          <cell r="B14" t="str">
            <v xml:space="preserve">2) VIENTO MAXIMO</v>
          </cell>
          <cell r="C14">
            <v>5</v>
          </cell>
          <cell r="D14">
            <v>1</v>
          </cell>
          <cell r="E14">
            <v>0</v>
          </cell>
        </row>
        <row r="15">
          <cell r="A15" t="str">
            <v>D3</v>
          </cell>
          <cell r="B15" t="str">
            <v xml:space="preserve">3) TEMPERATURA MAXIMA</v>
          </cell>
          <cell r="C15">
            <v>40</v>
          </cell>
          <cell r="D15">
            <v>0</v>
          </cell>
          <cell r="E15">
            <v>0</v>
          </cell>
        </row>
        <row r="16">
          <cell r="A16" t="str">
            <v>D4</v>
          </cell>
          <cell r="B16" t="str">
            <v xml:space="preserve">4) TEMPERATURA MINIMA</v>
          </cell>
          <cell r="C16">
            <v>0</v>
          </cell>
          <cell r="D16">
            <v>0</v>
          </cell>
          <cell r="E16">
            <v>0</v>
          </cell>
        </row>
        <row r="18">
          <cell r="A18" t="str">
            <v>E1</v>
          </cell>
          <cell r="B18" t="str">
            <v xml:space="preserve">1) TEMPLADO (EDS)</v>
          </cell>
          <cell r="C18">
            <v>14</v>
          </cell>
          <cell r="D18">
            <v>0</v>
          </cell>
          <cell r="E18">
            <v>0</v>
          </cell>
        </row>
        <row r="19">
          <cell r="A19" t="str">
            <v>E2</v>
          </cell>
          <cell r="B19" t="str">
            <v xml:space="preserve">2) VIENTO MAXIMO</v>
          </cell>
          <cell r="C19">
            <v>0</v>
          </cell>
          <cell r="D19">
            <v>1</v>
          </cell>
          <cell r="E19">
            <v>0</v>
          </cell>
        </row>
        <row r="20">
          <cell r="A20" t="str">
            <v>E3</v>
          </cell>
          <cell r="B20" t="str">
            <v xml:space="preserve">3) TEMPERATURA MAXIMA</v>
          </cell>
          <cell r="C20">
            <v>40</v>
          </cell>
          <cell r="D20">
            <v>0</v>
          </cell>
          <cell r="E20">
            <v>0</v>
          </cell>
        </row>
        <row r="21">
          <cell r="A21" t="str">
            <v>E4</v>
          </cell>
          <cell r="B21" t="str">
            <v xml:space="preserve">4) TEMPERATURA MINIMA</v>
          </cell>
          <cell r="C21">
            <v>-10</v>
          </cell>
          <cell r="D21">
            <v>0</v>
          </cell>
          <cell r="E2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 xml:space="preserve">: PSE TARAPOTO  I ETAPA y RS</v>
          </cell>
        </row>
        <row r="27">
          <cell r="D27" t="str">
            <v xml:space="preserve">RED PRIMARIA EN 22,9/13,2 KV</v>
          </cell>
        </row>
        <row r="29">
          <cell r="D29" t="str">
            <v xml:space="preserve">CONEXIONES DOMICILIARIAS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#¡REF"/>
      <sheetName val="BASE"/>
      <sheetName val="FUENTE"/>
      <sheetName val="CALCULO"/>
      <sheetName val="RESUMEN RO"/>
      <sheetName val="REV3"/>
      <sheetName val="Hoja1"/>
      <sheetName val="Hoja2"/>
      <sheetName val="Hoja3"/>
    </sheetNames>
    <sheetDataSet>
      <sheetData sheetId="0" refreshError="1">
        <row r="2">
          <cell r="D2" t="str">
            <v xml:space="preserve">: PSE TARAPOTO  I ETAPA y RS</v>
          </cell>
        </row>
        <row r="3">
          <cell r="D3" t="str">
            <v xml:space="preserve">: 99-056-EM/DEP</v>
          </cell>
        </row>
        <row r="4">
          <cell r="D4" t="str">
            <v xml:space="preserve"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 xml:space="preserve">LINEA PRIMARIA EN 22,9 KV</v>
          </cell>
        </row>
        <row r="27">
          <cell r="D27" t="str">
            <v xml:space="preserve">RED PRIMARIA EN 22,9/13,2 KV</v>
          </cell>
        </row>
        <row r="28">
          <cell r="D28" t="str">
            <v xml:space="preserve">REDES SECUNDARIAS</v>
          </cell>
        </row>
        <row r="29">
          <cell r="D29" t="str">
            <v xml:space="preserve">CONEXIONES DOMICILIARIAS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D2" t="str">
            <v xml:space="preserve">Distancia acumulada
(m)</v>
          </cell>
        </row>
      </sheetData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A"/>
      <sheetName val="DATOS"/>
      <sheetName val="REV3"/>
      <sheetName val="FlujoTJ"/>
      <sheetName val="Resumen por Colaborador"/>
      <sheetName val="Res"/>
      <sheetName val="Eje_1"/>
      <sheetName val="MDV_1"/>
      <sheetName val="Eje_2"/>
      <sheetName val="MDV_2"/>
      <sheetName val="Eje_3"/>
      <sheetName val="MDV_3"/>
      <sheetName val="Estados"/>
      <sheetName val="Etapas"/>
      <sheetName val="RESUMEN_RO"/>
      <sheetName val="ANALISIS_VENTAS"/>
      <sheetName val="2_TUCARI"/>
      <sheetName val="8__VOTORANTIN_501"/>
      <sheetName val="Identificación_Cargas__Anexo_4_"/>
      <sheetName val="DATOS_DE_CAMPO"/>
      <sheetName val="CANT_UNITARIAS"/>
      <sheetName val="Consun_Energ___Anexo_5_2_5_"/>
      <sheetName val="Costos_Alt2"/>
      <sheetName val="Resumen_por_Colaborador"/>
      <sheetName val="RESUMEN_RO1"/>
      <sheetName val="ANALISIS_VENTAS1"/>
      <sheetName val="2_TUCARI1"/>
      <sheetName val="8__VOTORANTIN_5011"/>
      <sheetName val="Identificación_Cargas__Anexo_41"/>
      <sheetName val="DATOS_DE_CAMPO1"/>
      <sheetName val="CANT_UNITARIAS1"/>
      <sheetName val="Consun_Energ___Anexo_5_2_5_1"/>
      <sheetName val="Costos_Alt21"/>
      <sheetName val="Resumen_por_Colaborador1"/>
      <sheetName val="Menu Desplegable"/>
      <sheetName val="J"/>
      <sheetName val=""/>
      <sheetName val="AIJA-II"/>
      <sheetName val="Recursos"/>
      <sheetName val="LISTA DE DATOS"/>
      <sheetName val="Materiales Electricidad"/>
      <sheetName val="Preciario"/>
      <sheetName val="Limit_ACC_A"/>
      <sheetName val="Tipo de Cambio"/>
      <sheetName val="Quantity"/>
      <sheetName val="Attach 4-18"/>
      <sheetName val="RESUMEN_RO2"/>
      <sheetName val="ANALISIS_VENTAS2"/>
      <sheetName val="2_TUCARI2"/>
      <sheetName val="8__VOTORANTIN_5012"/>
      <sheetName val="Identificación_Cargas__Anexo_42"/>
      <sheetName val="DATOS_DE_CAMPO2"/>
      <sheetName val="CANT_UNITARIAS2"/>
      <sheetName val="Consun_Energ___Anexo_5_2_5_2"/>
      <sheetName val="Costos_Alt22"/>
      <sheetName val="Resumen_por_Colaborador2"/>
      <sheetName val="LISTA_DE_DATOS"/>
      <sheetName val="Menu_Desplegable"/>
      <sheetName val="CATV_E"/>
      <sheetName val="07"/>
      <sheetName val="Esc"/>
      <sheetName val="08"/>
      <sheetName val="054"/>
      <sheetName val="01"/>
      <sheetName val="LIMA-CANTA"/>
      <sheetName val="Fig 4-14"/>
      <sheetName val="Fig 5-17"/>
      <sheetName val="MFT TOC"/>
      <sheetName val="I-115 Res Mod ET"/>
      <sheetName val="BASE_LP_RP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Hoja2"/>
      <sheetName val="Gráfico x Día"/>
      <sheetName val="C2"/>
      <sheetName val="Res-Horas"/>
      <sheetName val="MEC"/>
      <sheetName val="TUB"/>
      <sheetName val="CIV"/>
      <sheetName val="PRO"/>
      <sheetName val="INS"/>
      <sheetName val="ELE"/>
      <sheetName val="Materiales_Electricidad"/>
      <sheetName val="RESUMEN_RO3"/>
      <sheetName val="ANALISIS_VENTAS3"/>
      <sheetName val="2_TUCARI3"/>
      <sheetName val="8__VOTORANTIN_5013"/>
      <sheetName val="Identificación_Cargas__Anexo_43"/>
      <sheetName val="DATOS_DE_CAMPO3"/>
      <sheetName val="CANT_UNITARIAS3"/>
      <sheetName val="Consun_Energ___Anexo_5_2_5_3"/>
      <sheetName val="Costos_Alt23"/>
      <sheetName val="Resumen_por_Colaborador3"/>
      <sheetName val="Menu_Desplegable1"/>
      <sheetName val="LISTA_DE_DATOS1"/>
      <sheetName val="Tipo_de_Cambio"/>
      <sheetName val="Attach_4-18"/>
      <sheetName val="Fig_4-14"/>
      <sheetName val="Fig_5-17"/>
      <sheetName val="BDZap_R"/>
      <sheetName val="Gráfico de Producción"/>
      <sheetName val="MFT_TOC"/>
      <sheetName val="Indice"/>
      <sheetName val="1. Resúmen Ejecutivo"/>
      <sheetName val="2. Curva S - BL 00 Rev 0"/>
      <sheetName val="3. Progress LB0"/>
      <sheetName val="4. Milestone"/>
      <sheetName val="5. 3WLA"/>
      <sheetName val="6. PPC "/>
      <sheetName val="5. 3WLA (2)"/>
      <sheetName val="Resumen"/>
      <sheetName val="7. Curva Commodities"/>
      <sheetName val="8. Gantt Personal"/>
      <sheetName val="9. GráficoP"/>
      <sheetName val="10. Gantt Equipos"/>
      <sheetName val="11. GráficoEQ"/>
      <sheetName val="12 Calidad de Sulfuros"/>
      <sheetName val="13 Calidad Oxidos"/>
      <sheetName val="13. Equiposok"/>
      <sheetName val="14. Administración, SSGG y RRHH"/>
      <sheetName val="15. HSEC Y MA"/>
      <sheetName val="16. Estadísticas HSEC"/>
      <sheetName val="17. Log de NCRs"/>
      <sheetName val="18. Log RFIs"/>
      <sheetName val="19. Fotografías"/>
      <sheetName val="20. Ingeniería"/>
      <sheetName val=" 21. Curva S (ING)"/>
      <sheetName val="22.Procura"/>
      <sheetName val="23.Fabricación"/>
      <sheetName val="LP DORADO "/>
      <sheetName val="LP DORADO  (OK)"/>
      <sheetName val="RP DORADO OK"/>
      <sheetName val="RS DORADO  "/>
      <sheetName val="RS DORADO   (2)"/>
      <sheetName val="1. CASERIO SAN PABLO"/>
      <sheetName val="2. SECTOR TAMUSHI"/>
      <sheetName val="3. SECTOR WUALTER FATAMA "/>
      <sheetName val="4.1 SECTOR PASAJE"/>
      <sheetName val="4.2 SECTOR PASAJE"/>
      <sheetName val="5.1 SECTOR CHUMBUA "/>
      <sheetName val="5.2 SECTOR CHUMBUA"/>
      <sheetName val="6. CASERIO ALTO ROQUE"/>
      <sheetName val="7. SECTOR ALFARO"/>
      <sheetName val="8. CASERIO BUENOS AIRES"/>
      <sheetName val="9.SECTOR LAS LOMAS"/>
      <sheetName val="10.BARRIO NAZARENO"/>
      <sheetName val="11.SECTOR PAMPA DEL CONDOR"/>
      <sheetName val="12.SECTOR YACUSISA"/>
      <sheetName val="13.SECTOR LA PISTA"/>
      <sheetName val="14.SECTOR EL MIRADOR"/>
      <sheetName val="15. SECTOR MONTELAYA"/>
      <sheetName val="16. SECTOR ÑEJILLA"/>
      <sheetName val="17.SECTOR ZAMORA"/>
      <sheetName val="18.CC.NN.ANAK CHURU YACU"/>
      <sheetName val="19.SECTOR ALTO PAMPAYACU"/>
      <sheetName val="20.SECTOR SAN JUAN"/>
      <sheetName val="21.SECTOR ARICA"/>
      <sheetName val="22.1 SECTOR CACASILO"/>
      <sheetName val="22.2 SECTOR CACASILO"/>
      <sheetName val="23.SECTOR SHICA"/>
      <sheetName val="24.1 CASERIO ALTO PIURA"/>
      <sheetName val="24.2 CASERIO ALTO PIURA"/>
      <sheetName val="25.SECTOR WISHUINCHO"/>
      <sheetName val="26.1 CASERIO PAMPAYACU"/>
      <sheetName val="26.2 CASERIO PAMPAYACU"/>
      <sheetName val="26.3 CASERIO PAMPAYACU"/>
      <sheetName val="27.1 SECTOR NUEVO BELEN"/>
      <sheetName val="27.2 SECTOR NUEVO BELEN"/>
      <sheetName val="28. SECTOR ALTO ALIANZA"/>
      <sheetName val="29.SECTOR LA ESPERANZA"/>
      <sheetName val="30.SECTOR NUEVO QUEROMARCA"/>
      <sheetName val="31.1 SECTOR BARRIOS ALTOS"/>
      <sheetName val="31.2 SECTOR BARRIOS ALTOS"/>
      <sheetName val="32.SECTOR LOS LAVADOS"/>
      <sheetName val="33.SECTOR SANTA ALEGRIA"/>
      <sheetName val="34.1 SECTOR LAS PALMERAS"/>
      <sheetName val="34.2 SECTOR LAS PALMERAS"/>
      <sheetName val="35.SECTOR YESOPATA"/>
      <sheetName val="36.CAS LA PERLA DEL BAJO MAYO"/>
      <sheetName val="37.CASERIO LA FLORIDA"/>
      <sheetName val="38.CASERIO NANGOA"/>
      <sheetName val="39.1 SECTOR LA BALSA CAUTIVA "/>
      <sheetName val="39.2 SECTOR LA BALZA CAUTIVA"/>
      <sheetName val="40. SECTOR SOCEPA - CASERIO ATA"/>
      <sheetName val="41. SECTOR CONCHUHULLO - CASERI"/>
      <sheetName val="42.1 SECTOR SAN RAFAEL "/>
      <sheetName val="42.2 SECTOR SAN RAFAEL "/>
      <sheetName val="43.SECTOR LA ESPERANZA  "/>
      <sheetName val="44.SECTOR CHOPEAL"/>
      <sheetName val="45.SECTOR LAS PALMAS "/>
      <sheetName val="46.1 CASERIO JERICO"/>
      <sheetName val="46.2 CASERIO JERICO "/>
      <sheetName val="46.3.SECTOR ALTO PROTRERO"/>
      <sheetName val="47 SECTOR EL PONGO"/>
      <sheetName val="48.1 SECTOR PALMERA DEL TOE"/>
      <sheetName val="48.2 SECTOR PALMERA DEL TOE"/>
      <sheetName val="49. SECTOR LOS VILCHEZ"/>
      <sheetName val="50.SECTOR LAS FLORES"/>
      <sheetName val="51.SECTOR VISTA HERMOSA"/>
      <sheetName val="52.1 SECTOR CODOYACU"/>
      <sheetName val="52.2 SECTOR CODOYACU"/>
      <sheetName val="53 BARRIO LAS FLORES "/>
      <sheetName val="54 SECTOR MONTE CARLO"/>
      <sheetName val="55.1 SECTOR FLOR DE CAFÉ"/>
      <sheetName val="55.2 SECTOR FLOR DE CAFE"/>
      <sheetName val="56.SECTOR LA PALMA -C GUAYAQUIL"/>
      <sheetName val="57.SECTOR EL PEDREGAL "/>
      <sheetName val="58.SECTOR RUMIYACU"/>
      <sheetName val="59.1 SECTOR NUEVO CANAAN "/>
      <sheetName val="59.2 SECTOR NUEVO CANAAN "/>
      <sheetName val="60.SECTOR TORNILLO"/>
      <sheetName val="61.SECTOR PUERTO SANTA ANITA"/>
      <sheetName val="62.1 SECTOR SAHARAWASI"/>
      <sheetName val="62.2 SECTOR SAHARAWASI"/>
      <sheetName val="63.SECTOR SAN JUAN"/>
      <sheetName val="64.SECTOR NUEVO PORVENIR"/>
      <sheetName val="65.SECTOR PAMPAS DEL MORRO"/>
      <sheetName val="66 CASERIO ZAPOTILLO"/>
      <sheetName val="67 SECTOR LA LAGUNA -CACAHULLO"/>
      <sheetName val="68 SECTOR PARYNARY HUAMAZAPA"/>
      <sheetName val="69 SECTOR ZAPOTE "/>
      <sheetName val="70 SECTOR EL TELLO"/>
      <sheetName val="71 SECTOR LOS MEGOS"/>
      <sheetName val="72 ASOCIACION SAN ISIDRO"/>
      <sheetName val="73 SECTOR BAJO VISTA ALEGRE"/>
      <sheetName val="74 SECTOR TOMAS WAJAJAY"/>
      <sheetName val="75 SECTOR LAS BRISAS DEL MAYO"/>
      <sheetName val="76.1 SECTOR NUEVO AMANECER "/>
      <sheetName val="76.2 SECTOR NUEVO AMANECER"/>
      <sheetName val="77 BARRIO NUEVO HORIZONTE"/>
      <sheetName val="78.1 BARRIO NUEVO"/>
      <sheetName val="78.2 BARRIO NUEVO "/>
      <sheetName val="79 SECTOR FILA ALTA "/>
      <sheetName val="80 BARRIO LUCHADORES DE LAS OR"/>
      <sheetName val="81 BARRIO SAN JUAN "/>
      <sheetName val="82 CAS LA UNION DE COROTOYACU"/>
      <sheetName val="83 SE BELLO HORIZONTE PARTE BAJ"/>
      <sheetName val="84 SECTOR CAPIRONA"/>
      <sheetName val="85 SECTOR EL FRAYLE"/>
      <sheetName val="86 SECTOR LOSHNITO"/>
      <sheetName val="87.1 SECTOR EL ANGEL"/>
      <sheetName val="87.2 SECTOR EL ANGEL"/>
      <sheetName val="88 SECTOR PAMPA CHICA"/>
      <sheetName val="89.1 SECTOR SHUPISHIÑA"/>
      <sheetName val="89.2 SECTOR SHUPISHIÑA"/>
      <sheetName val="90 CASERIO PAMPA HERMOSA "/>
      <sheetName val="91 CASERIO NUVO MENDOZA"/>
      <sheetName val="92 CASERIO GARZAYACU"/>
      <sheetName val="95 CASERIO SANTIAGO VILLACORTA"/>
      <sheetName val="DATOS TECNICOS"/>
      <sheetName val="LONGITUD POR LOCALIDAD"/>
      <sheetName val="ALIMENTADORES"/>
      <sheetName val="EXPLOSIVOS"/>
      <sheetName val="TECs"/>
      <sheetName val="TABLAS"/>
      <sheetName val="ICONS"/>
      <sheetName val="RS"/>
      <sheetName val="7422CW00"/>
      <sheetName val="RESUMEN_RO4"/>
      <sheetName val="ANALISIS_VENTAS4"/>
      <sheetName val="2_TUCARI4"/>
      <sheetName val="8__VOTORANTIN_5014"/>
      <sheetName val="Identificación_Cargas__Anexo_44"/>
      <sheetName val="DATOS_DE_CAMPO4"/>
      <sheetName val="CANT_UNITARIAS4"/>
      <sheetName val="Consun_Energ___Anexo_5_2_5_4"/>
      <sheetName val="Costos_Alt24"/>
      <sheetName val="Resumen_por_Colaborador4"/>
      <sheetName val="Menu_Desplegable2"/>
      <sheetName val="LISTA_DE_DATOS2"/>
      <sheetName val="Materiales_Electricidad1"/>
      <sheetName val="Tipo_de_Cambio1"/>
      <sheetName val="Attach_4-181"/>
      <sheetName val="Fig_4-141"/>
      <sheetName val="Fig_5-171"/>
      <sheetName val="MFT_TOC1"/>
      <sheetName val="I-115_Res_Mod_ET"/>
      <sheetName val="BDZap_R1"/>
      <sheetName val="Gráfico_x_Día"/>
      <sheetName val="FORMA-_RE1"/>
      <sheetName val="Gráfico_de_Producción"/>
      <sheetName val="1__Resúmen_Ejecutivo"/>
      <sheetName val="2__Curva_S_-_BL_00_Rev_0"/>
      <sheetName val="3__Progress_LB0"/>
      <sheetName val="4__Milestone"/>
      <sheetName val="5__3WLA"/>
      <sheetName val="6__PPC_"/>
      <sheetName val="5__3WLA_(2)"/>
      <sheetName val="7__Curva_Commodities"/>
      <sheetName val="8__Gantt_Personal"/>
      <sheetName val="9__GráficoP"/>
      <sheetName val="10__Gantt_Equipos"/>
      <sheetName val="11__GráficoEQ"/>
      <sheetName val="12_Calidad_de_Sulfuros"/>
      <sheetName val="13_Calidad_Oxidos"/>
      <sheetName val="13__Equiposok"/>
      <sheetName val="14__Administración,_SSGG_y_RRHH"/>
      <sheetName val="15__HSEC_Y_MA"/>
      <sheetName val="16__Estadísticas_HSEC"/>
      <sheetName val="17__Log_de_NCRs"/>
      <sheetName val="18__Log_RFIs"/>
      <sheetName val="19__Fotografías"/>
      <sheetName val="20__Ingeniería"/>
      <sheetName val="_21__Curva_S_(ING)"/>
      <sheetName val="22_Procura"/>
      <sheetName val="23_Fabricación"/>
      <sheetName val="LP_DORADO_"/>
      <sheetName val="LP_DORADO__(OK)"/>
      <sheetName val="RP_DORADO_OK"/>
      <sheetName val="RS_DORADO__"/>
      <sheetName val="RS_DORADO___(2)"/>
      <sheetName val="1__CASERIO_SAN_PABLO"/>
      <sheetName val="2__SECTOR_TAMUSHI"/>
      <sheetName val="3__SECTOR_WUALTER_FATAMA_"/>
      <sheetName val="4_1_SECTOR_PASAJE"/>
      <sheetName val="4_2_SECTOR_PASAJE"/>
      <sheetName val="5_1_SECTOR_CHUMBUA_"/>
      <sheetName val="5_2_SECTOR_CHUMBUA"/>
      <sheetName val="6__CASERIO_ALTO_ROQUE"/>
      <sheetName val="7__SECTOR_ALFARO"/>
      <sheetName val="8__CASERIO_BUENOS_AIRES"/>
      <sheetName val="9_SECTOR_LAS_LOMAS"/>
      <sheetName val="10_BARRIO_NAZARENO"/>
      <sheetName val="11_SECTOR_PAMPA_DEL_CONDOR"/>
      <sheetName val="12_SECTOR_YACUSISA"/>
      <sheetName val="13_SECTOR_LA_PISTA"/>
      <sheetName val="14_SECTOR_EL_MIRADOR"/>
      <sheetName val="15__SECTOR_MONTELAYA"/>
      <sheetName val="16__SECTOR_ÑEJILLA"/>
      <sheetName val="17_SECTOR_ZAMORA"/>
      <sheetName val="18_CC_NN_ANAK_CHURU_YACU"/>
      <sheetName val="19_SECTOR_ALTO_PAMPAYACU"/>
      <sheetName val="20_SECTOR_SAN_JUAN"/>
      <sheetName val="21_SECTOR_ARICA"/>
      <sheetName val="22_1_SECTOR_CACASILO"/>
      <sheetName val="22_2_SECTOR_CACASILO"/>
      <sheetName val="23_SECTOR_SHICA"/>
      <sheetName val="24_1_CASERIO_ALTO_PIURA"/>
      <sheetName val="24_2_CASERIO_ALTO_PIURA"/>
      <sheetName val="25_SECTOR_WISHUINCHO"/>
      <sheetName val="26_1_CASERIO_PAMPAYACU"/>
      <sheetName val="26_2_CASERIO_PAMPAYACU"/>
      <sheetName val="26_3_CASERIO_PAMPAYACU"/>
      <sheetName val="27_1_SECTOR_NUEVO_BELEN"/>
      <sheetName val="27_2_SECTOR_NUEVO_BELEN"/>
      <sheetName val="28__SECTOR_ALTO_ALIANZA"/>
      <sheetName val="29_SECTOR_LA_ESPERANZA"/>
      <sheetName val="30_SECTOR_NUEVO_QUEROMARCA"/>
      <sheetName val="31_1_SECTOR_BARRIOS_ALTOS"/>
      <sheetName val="31_2_SECTOR_BARRIOS_ALTOS"/>
      <sheetName val="32_SECTOR_LOS_LAVADOS"/>
      <sheetName val="33_SECTOR_SANTA_ALEGRIA"/>
      <sheetName val="34_1_SECTOR_LAS_PALMERAS"/>
      <sheetName val="34_2_SECTOR_LAS_PALMERAS"/>
      <sheetName val="35_SECTOR_YESOPATA"/>
      <sheetName val="36_CAS_LA_PERLA_DEL_BAJO_MAYO"/>
      <sheetName val="37_CASERIO_LA_FLORIDA"/>
      <sheetName val="38_CASERIO_NANGOA"/>
      <sheetName val="39_1_SECTOR_LA_BALSA_CAUTIVA_"/>
      <sheetName val="39_2_SECTOR_LA_BALZA_CAUTIVA"/>
      <sheetName val="40__SECTOR_SOCEPA_-_CASERIO_ATA"/>
      <sheetName val="41__SECTOR_CONCHUHULLO_-_CASERI"/>
      <sheetName val="42_1_SECTOR_SAN_RAFAEL_"/>
      <sheetName val="42_2_SECTOR_SAN_RAFAEL_"/>
      <sheetName val="43_SECTOR_LA_ESPERANZA__"/>
      <sheetName val="44_SECTOR_CHOPEAL"/>
      <sheetName val="45_SECTOR_LAS_PALMAS_"/>
      <sheetName val="46_1_CASERIO_JERICO"/>
      <sheetName val="46_2_CASERIO_JERICO_"/>
      <sheetName val="46_3_SECTOR_ALTO_PROTRERO"/>
      <sheetName val="47_SECTOR_EL_PONGO"/>
      <sheetName val="48_1_SECTOR_PALMERA_DEL_TOE"/>
      <sheetName val="48_2_SECTOR_PALMERA_DEL_TOE"/>
      <sheetName val="49__SECTOR_LOS_VILCHEZ"/>
      <sheetName val="50_SECTOR_LAS_FLORES"/>
      <sheetName val="51_SECTOR_VISTA_HERMOSA"/>
      <sheetName val="52_1_SECTOR_CODOYACU"/>
      <sheetName val="52_2_SECTOR_CODOYACU"/>
      <sheetName val="53_BARRIO_LAS_FLORES_"/>
      <sheetName val="54_SECTOR_MONTE_CARLO"/>
      <sheetName val="55_1_SECTOR_FLOR_DE_CAFÉ"/>
      <sheetName val="55_2_SECTOR_FLOR_DE_CAFE"/>
      <sheetName val="56_SECTOR_LA_PALMA_-C_GUAYAQUIL"/>
      <sheetName val="57_SECTOR_EL_PEDREGAL_"/>
      <sheetName val="58_SECTOR_RUMIYACU"/>
      <sheetName val="59_1_SECTOR_NUEVO_CANAAN_"/>
      <sheetName val="59_2_SECTOR_NUEVO_CANAAN_"/>
      <sheetName val="60_SECTOR_TORNILLO"/>
      <sheetName val="61_SECTOR_PUERTO_SANTA_ANITA"/>
      <sheetName val="62_1_SECTOR_SAHARAWASI"/>
      <sheetName val="62_2_SECTOR_SAHARAWASI"/>
      <sheetName val="63_SECTOR_SAN_JUAN"/>
      <sheetName val="64_SECTOR_NUEVO_PORVENIR"/>
      <sheetName val="65_SECTOR_PAMPAS_DEL_MORRO"/>
      <sheetName val="66_CASERIO_ZAPOTILLO"/>
      <sheetName val="67_SECTOR_LA_LAGUNA_-CACAHULLO"/>
      <sheetName val="68_SECTOR_PARYNARY_HUAMAZAPA"/>
      <sheetName val="69_SECTOR_ZAPOTE_"/>
      <sheetName val="70_SECTOR_EL_TELLO"/>
      <sheetName val="71_SECTOR_LOS_MEGOS"/>
      <sheetName val="72_ASOCIACION_SAN_ISIDRO"/>
      <sheetName val="73_SECTOR_BAJO_VISTA_ALEGRE"/>
      <sheetName val="74_SECTOR_TOMAS_WAJAJAY"/>
      <sheetName val="75_SECTOR_LAS_BRISAS_DEL_MAYO"/>
      <sheetName val="76_1_SECTOR_NUEVO_AMANECER_"/>
      <sheetName val="76_2_SECTOR_NUEVO_AMANECER"/>
      <sheetName val="77_BARRIO_NUEVO_HORIZONTE"/>
      <sheetName val="78_1_BARRIO_NUEVO"/>
      <sheetName val="78_2_BARRIO_NUEVO_"/>
      <sheetName val="79_SECTOR_FILA_ALTA_"/>
      <sheetName val="80_BARRIO_LUCHADORES_DE_LAS_OR"/>
      <sheetName val="81_BARRIO_SAN_JUAN_"/>
      <sheetName val="82_CAS_LA_UNION_DE_COROTOYACU"/>
      <sheetName val="83_SE_BELLO_HORIZONTE_PARTE_BAJ"/>
      <sheetName val="84_SECTOR_CAPIRONA"/>
      <sheetName val="85_SECTOR_EL_FRAYLE"/>
      <sheetName val="86_SECTOR_LOSHNITO"/>
      <sheetName val="87_1_SECTOR_EL_ANGEL"/>
      <sheetName val="87_2_SECTOR_EL_ANGEL"/>
      <sheetName val="88_SECTOR_PAMPA_CHICA"/>
      <sheetName val="89_1_SECTOR_SHUPISHIÑA"/>
      <sheetName val="89_2_SECTOR_SHUPISHIÑA"/>
      <sheetName val="90_CASERIO_PAMPA_HERMOSA_"/>
      <sheetName val="91_CASERIO_NUVO_MENDOZA"/>
      <sheetName val="92_CASERIO_GARZAYACU"/>
      <sheetName val="95_CASERIO_SANTIAGO_VILLACORTA"/>
      <sheetName val="DATOS_TECNICOS"/>
      <sheetName val="LONGITUD_POR_LOCALIDAD"/>
      <sheetName val="RESUMEN DE METRADOS"/>
      <sheetName val="EX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ambio"/>
      <sheetName val="datos"/>
      <sheetName val="#¡REF"/>
      <sheetName val="FORMA- RE1"/>
      <sheetName val="FORMA-SE2"/>
      <sheetName val="FORMA-ST1"/>
      <sheetName val="FORMA-LM3"/>
      <sheetName val="FORMA-LM1"/>
      <sheetName val="FORMA-LS1-LS2"/>
      <sheetName val="FORMA-LS3"/>
      <sheetName val="FORMA-(SE1)"/>
      <sheetName val="SE_Chavarria"/>
      <sheetName val="SE_Chiclayo_Oeste"/>
      <sheetName val="SE_Chimbote1"/>
      <sheetName val="SE_Ica"/>
      <sheetName val="SE_Independencia"/>
      <sheetName val="SE_Paramonga_Nueva"/>
      <sheetName val="SE_Piura_Oeste"/>
      <sheetName val="SE_San_Juan"/>
      <sheetName val="SE_Santa_Rosa"/>
      <sheetName val="SE_Trujillo_Norte"/>
      <sheetName val="FORMA-RL1"/>
      <sheetName val="C.A.P. 10.2000"/>
      <sheetName val="auxiliar"/>
      <sheetName val="Precio Barra Eq. MT"/>
      <sheetName val="Tarifa Barra"/>
      <sheetName val="Pliegos"/>
      <sheetName val="Cuadro B-1"/>
      <sheetName val="Hoja1"/>
      <sheetName val="CALCULO"/>
      <sheetName val="Aux. Disgregados"/>
      <sheetName val="Datos de Entrada"/>
      <sheetName val="DATOS TECNICOS SE SANTUARIO"/>
      <sheetName val="PROC MANT LT 1"/>
      <sheetName val="EVAL"/>
      <sheetName val="Tipo_de_Cambio"/>
      <sheetName val="FORMA-_RE1"/>
      <sheetName val="C_A_P__10_2000"/>
      <sheetName val="Precio_Barra_Eq__MT"/>
      <sheetName val="Tarifa_Barra"/>
      <sheetName val="Cuadro_B-1"/>
      <sheetName val="Aux__Disgregados"/>
      <sheetName val="Datos_de_Entrada"/>
      <sheetName val="DATOS_TECNICOS_SE_SANTUARIO"/>
      <sheetName val="PROC_MANT_LT_1"/>
      <sheetName val="Tipo_de_Cambio1"/>
      <sheetName val="FORMA-_RE11"/>
      <sheetName val="C_A_P__10_20001"/>
      <sheetName val="Precio_Barra_Eq__MT1"/>
      <sheetName val="Tarifa_Barra1"/>
      <sheetName val="Cuadro_B-11"/>
      <sheetName val="Aux__Disgregados1"/>
      <sheetName val="Datos_de_Entrada1"/>
      <sheetName val="DATOS_TECNICOS_SE_SANTUARIO1"/>
      <sheetName val="PROC_MANT_LT_11"/>
      <sheetName val="LIMA-CANTA"/>
      <sheetName val="RESUMEN"/>
      <sheetName val="RDP SUMINISTRO"/>
      <sheetName val="RDP MONTAJE"/>
      <sheetName val="RDS SUMINISTRO"/>
      <sheetName val="RDS MONTAJE"/>
      <sheetName val="MFT TOC"/>
      <sheetName val="Quantity"/>
      <sheetName val="CICLO DE EXCAVACION"/>
      <sheetName val="Fig 4-14"/>
      <sheetName val="Fig 5-17"/>
      <sheetName val="EXP"/>
      <sheetName val="FlujoTJ"/>
      <sheetName val="Tipo_de_Cambio2"/>
      <sheetName val="FORMA-_RE12"/>
      <sheetName val="C_A_P__10_20002"/>
      <sheetName val="Precio_Barra_Eq__MT2"/>
      <sheetName val="Tarifa_Barra2"/>
      <sheetName val="Cuadro_B-12"/>
      <sheetName val="Aux__Disgregados2"/>
      <sheetName val="Datos_de_Entrada2"/>
      <sheetName val="DATOS_TECNICOS_SE_SANTUARIO2"/>
      <sheetName val="PROC_MANT_LT_12"/>
      <sheetName val="A"/>
      <sheetName val="Planilla_DESM_RP (2)"/>
      <sheetName val="REDCAD DESM LP"/>
      <sheetName val="BASE_DESM"/>
      <sheetName val="MASTER"/>
      <sheetName val="REDCAD_LP"/>
      <sheetName val="BASE_LP_RP"/>
      <sheetName val="Planilla_DESM_RP"/>
      <sheetName val="Planilla_SUMIN_RP"/>
      <sheetName val="FP"/>
      <sheetName val="Suministro_RP"/>
      <sheetName val="Montaje_RP"/>
      <sheetName val="Planilla_DESM_SED"/>
      <sheetName val="Planilla_SUMIN_SED"/>
      <sheetName val="Suministro_SED"/>
      <sheetName val="Montaje_SED"/>
      <sheetName val="BASE_RS"/>
      <sheetName val="REDCAD_RS"/>
      <sheetName val="Planilla_RS"/>
      <sheetName val="Suministro_RS"/>
      <sheetName val="Montaje_RS"/>
      <sheetName val="Suministro_AP"/>
      <sheetName val="Montaje_AP"/>
      <sheetName val="RG ACOM"/>
      <sheetName val="Planilla_CD"/>
      <sheetName val="Torres"/>
      <sheetName val="BDL3"/>
      <sheetName val="BDZap"/>
      <sheetName val="P_OC"/>
      <sheetName val="P_Agre"/>
      <sheetName val="P_PAT"/>
      <sheetName val="BDZap R"/>
      <sheetName val="BDStub"/>
      <sheetName val="P_Z_MEN"/>
      <sheetName val="T+00"/>
      <sheetName val="T-00"/>
      <sheetName val="T-08"/>
      <sheetName val="T-27"/>
      <sheetName val="T-28"/>
      <sheetName val="T-31"/>
      <sheetName val="T-32"/>
      <sheetName val="T-34"/>
      <sheetName val="T-35"/>
      <sheetName val="T-36"/>
      <sheetName val="T-37"/>
      <sheetName val="T-38"/>
      <sheetName val="T-39"/>
      <sheetName val="T-40"/>
      <sheetName val="T-41"/>
      <sheetName val="T-42"/>
      <sheetName val="T-43"/>
      <sheetName val="T-44"/>
      <sheetName val="T-45"/>
      <sheetName val="T-46"/>
      <sheetName val="T-47"/>
      <sheetName val="T48"/>
      <sheetName val="T49"/>
      <sheetName val="08"/>
      <sheetName val="01"/>
      <sheetName val="PF"/>
      <sheetName val="MFT_TOC"/>
      <sheetName val="CICLO_DE_EXCAVACION"/>
      <sheetName val="Fig_4-14"/>
      <sheetName val="Fig_5-17"/>
      <sheetName val="#�REF"/>
      <sheetName val="Polinomica"/>
      <sheetName val="ResValTotal"/>
      <sheetName val="ResVal"/>
      <sheetName val="GRAPH_DATA"/>
      <sheetName val="Master Data"/>
      <sheetName val="DEC e FEC (OyM)"/>
      <sheetName val="Master_Data"/>
      <sheetName val="Master_Data1"/>
      <sheetName val="DEC_e_FEC_(OyM)"/>
      <sheetName val="F-120"/>
      <sheetName val="F-121"/>
      <sheetName val="F-201"/>
      <sheetName val="F-121-Alternativas"/>
      <sheetName val="F-202"/>
      <sheetName val="F-203"/>
      <sheetName val="F-204"/>
      <sheetName val="F-205"/>
      <sheetName val="F-206"/>
      <sheetName val="F-207"/>
      <sheetName val="F-208"/>
      <sheetName val="F-209"/>
      <sheetName val="F-210"/>
      <sheetName val="F-211"/>
      <sheetName val="F-212"/>
      <sheetName val="Asignaciones"/>
      <sheetName val="TC US $ 2005"/>
      <sheetName val="TC EUROS 2005"/>
      <sheetName val="TC US $ 2006"/>
      <sheetName val="TC EUROS 2006"/>
      <sheetName val="TC US $ 2007"/>
      <sheetName val="TC EUROS 2007"/>
      <sheetName val="TC US $ 2008"/>
      <sheetName val="TC EUROS 2008"/>
      <sheetName val="TC US $ 2009"/>
      <sheetName val="TC US EUROS 2009 "/>
      <sheetName val="TC US $ 2010"/>
      <sheetName val="TC US EUROS 2010"/>
      <sheetName val="TC US $ 2011"/>
      <sheetName val="TC US EUROS 2011"/>
      <sheetName val="TC US $ 2012"/>
      <sheetName val="TC EUROS 2012"/>
      <sheetName val="TC US $ 2013"/>
      <sheetName val="TC EUROS 2013"/>
      <sheetName val="TC US $ 2014"/>
      <sheetName val="TC EUROS 2014"/>
      <sheetName val="TC US $ 2015"/>
      <sheetName val="TC EUROS 2015"/>
      <sheetName val="TC US $ 2016"/>
      <sheetName val="TC EUROS 2016"/>
      <sheetName val="TC US $ 2017"/>
      <sheetName val="TC EUROS 2017"/>
      <sheetName val="TC US $ 2018"/>
      <sheetName val="TC EUROS 2018"/>
      <sheetName val="Conversión Euros a US $"/>
      <sheetName val="IPM"/>
      <sheetName val="Max_D._2002"/>
      <sheetName val="CP"/>
      <sheetName val="Master_Data2"/>
      <sheetName val="DEC_e_FEC_(OyM)1"/>
      <sheetName val="TC_US_$_2005"/>
      <sheetName val="TC_EUROS_2005"/>
      <sheetName val="TC_US_$_2006"/>
      <sheetName val="TC_EUROS_2006"/>
      <sheetName val="TC_US_$_2007"/>
      <sheetName val="TC_EUROS_2007"/>
      <sheetName val="TC_US_$_2008"/>
      <sheetName val="TC_EUROS_2008"/>
      <sheetName val="TC_US_$_2009"/>
      <sheetName val="TC_US_EUROS_2009_"/>
      <sheetName val="TC_US_$_2010"/>
      <sheetName val="TC_US_EUROS_2010"/>
      <sheetName val="TC_US_$_2011"/>
      <sheetName val="TC_US_EUROS_2011"/>
      <sheetName val="TC_US_$_2012"/>
      <sheetName val="TC_EUROS_2012"/>
      <sheetName val="TC_US_$_2013"/>
      <sheetName val="TC_EUROS_2013"/>
      <sheetName val="TC_US_$_2014"/>
      <sheetName val="TC_EUROS_2014"/>
      <sheetName val="TC_US_$_2015"/>
      <sheetName val="TC_EUROS_2015"/>
      <sheetName val="TC_US_$_2016"/>
      <sheetName val="TC_EUROS_2016"/>
      <sheetName val="TC_US_$_2017"/>
      <sheetName val="TC_EUROS_2017"/>
      <sheetName val="TC_US_$_2018"/>
      <sheetName val="TC_EUROS_2018"/>
      <sheetName val="Conversión_Euros_a_US_$"/>
      <sheetName val="Max_D__2002"/>
      <sheetName val="Tipo_de_Cambio3"/>
      <sheetName val="FORMA-_RE13"/>
      <sheetName val="C_A_P__10_20003"/>
      <sheetName val="Precio_Barra_Eq__MT3"/>
      <sheetName val="Tarifa_Barra3"/>
      <sheetName val="Cuadro_B-13"/>
      <sheetName val="Master_Data3"/>
      <sheetName val="DEC_e_FEC_(OyM)2"/>
      <sheetName val="TC_US_$_20051"/>
      <sheetName val="TC_EUROS_20051"/>
      <sheetName val="TC_US_$_20061"/>
      <sheetName val="TC_EUROS_20061"/>
      <sheetName val="TC_US_$_20071"/>
      <sheetName val="TC_EUROS_20071"/>
      <sheetName val="TC_US_$_20081"/>
      <sheetName val="TC_EUROS_20081"/>
      <sheetName val="TC_US_$_20091"/>
      <sheetName val="TC_US_EUROS_2009_1"/>
      <sheetName val="TC_US_$_20101"/>
      <sheetName val="TC_US_EUROS_20101"/>
      <sheetName val="TC_US_$_20111"/>
      <sheetName val="TC_US_EUROS_20111"/>
      <sheetName val="TC_US_$_20121"/>
      <sheetName val="TC_EUROS_20121"/>
      <sheetName val="TC_US_$_20131"/>
      <sheetName val="TC_EUROS_20131"/>
      <sheetName val="TC_US_$_20141"/>
      <sheetName val="TC_EUROS_20141"/>
      <sheetName val="TC_US_$_20151"/>
      <sheetName val="TC_EUROS_20151"/>
      <sheetName val="TC_US_$_20161"/>
      <sheetName val="TC_EUROS_20161"/>
      <sheetName val="TC_US_$_20171"/>
      <sheetName val="TC_EUROS_20171"/>
      <sheetName val="TC_US_$_20181"/>
      <sheetName val="TC_EUROS_20181"/>
      <sheetName val="Conversión_Euros_a_US_$1"/>
      <sheetName val="Max_D__20021"/>
      <sheetName val="Descuentos y Aranceles"/>
      <sheetName val="Attach 4-18"/>
      <sheetName val="Metrado 01"/>
      <sheetName val="Metrado 02"/>
      <sheetName val="REV3"/>
      <sheetName val="RS"/>
      <sheetName val="BaseArm"/>
      <sheetName val="Impuestos"/>
      <sheetName val="Aux__Disgregados3"/>
      <sheetName val="Datos_de_Entrada3"/>
      <sheetName val="DATOS_TECNICOS_SE_SANTUARIO3"/>
      <sheetName val="PROC_MANT_LT_13"/>
      <sheetName val="RDP_SUMINISTRO"/>
      <sheetName val="RDP_MONTAJE"/>
      <sheetName val="RDS_SUMINISTRO"/>
      <sheetName val="RDS_MONTAJE"/>
      <sheetName val="MFT_TOC1"/>
      <sheetName val="CICLO_DE_EXCAVACION1"/>
      <sheetName val="Fig_4-141"/>
      <sheetName val="Fig_5-171"/>
      <sheetName val="Planilla_DESM_RP_(2)"/>
      <sheetName val="REDCAD_DESM_LP"/>
      <sheetName val="RG_ACOM"/>
      <sheetName val="BDZap_R"/>
      <sheetName val="RESUMEN METR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CuadroIyII"/>
      <sheetName val="Hoja1"/>
      <sheetName val="Costos Alt2"/>
      <sheetName val="AnexoVI"/>
      <sheetName val="Tipo de Cambio"/>
      <sheetName val="PROY MM"/>
      <sheetName val="Precio Barra Eq. 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siones_2004"/>
      <sheetName val="Grado_Elect_Infl"/>
      <sheetName val="Pme"/>
      <sheetName val="Adf"/>
      <sheetName val="Ifg"/>
      <sheetName val="BD_LL"/>
      <sheetName val="Bare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A01"/>
      <sheetName val="LINEAS PRIMARIAS FINAL"/>
      <sheetName val="REDES PRIMARIAS FINAL"/>
      <sheetName val="REDES SECUNDARIAS"/>
      <sheetName val="LP"/>
      <sheetName val="RP"/>
      <sheetName val="R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#¡REF"/>
      <sheetName val="Datos"/>
      <sheetName val="00-043.dat"/>
      <sheetName val="Libro1"/>
      <sheetName val="Hoja7 (2)"/>
      <sheetName val="Valorizaciones"/>
      <sheetName val="Sum.Dep"/>
      <sheetName val="Sum. Dep1"/>
      <sheetName val="Sum. Dep2"/>
      <sheetName val="May. Metr. Sum. De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BD"/>
      <sheetName val="HIDRANDINA"/>
      <sheetName val="HH"/>
      <sheetName val="FlujoTJ"/>
      <sheetName val="steel"/>
      <sheetName val="impuesTos"/>
      <sheetName val="ENTR_F"/>
      <sheetName val="3_1"/>
      <sheetName val="Consun Energ_ _Anexo_5_2_5_"/>
      <sheetName val="0. DATOS GENERALES"/>
      <sheetName val="APU-RP ADICIONAL"/>
      <sheetName val="APU-RS-CD ADICIONAL"/>
      <sheetName val="Base_Insumos_Servici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DATOS DE CAMPO"/>
      <sheetName val="PLANILLAS FORMATEADAS"/>
      <sheetName val="CONFIGURACIÓN"/>
      <sheetName val="CONTEO DE DATOS"/>
      <sheetName val="RESUMEN DE PARTIDAS"/>
      <sheetName val="A"/>
      <sheetName val="Hoja1"/>
      <sheetName val="Hoja2"/>
      <sheetName val="Hoja3"/>
      <sheetName val="Identificación Cargas _Anexo 4_"/>
      <sheetName val="STRUCT"/>
      <sheetName val="CIVIL"/>
      <sheetName val="Base"/>
      <sheetName val="Sum POM"/>
      <sheetName val="Sum LT"/>
      <sheetName val="Sum HUARI"/>
      <sheetName val="ING. DATOS"/>
      <sheetName val="Fundacion"/>
      <sheetName val="cantidades"/>
      <sheetName val="Datos"/>
      <sheetName val="E-4 P"/>
      <sheetName val="ARMADOS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CENSO93"/>
      <sheetName val="RESUMEN OOCC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HAMAR"/>
      <sheetName val="POLILINEA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OBRAS CIVILES"/>
      <sheetName val="CALCULO"/>
      <sheetName val="Sum.LP"/>
      <sheetName val="Aux. Disgregados"/>
      <sheetName val="PLANILLAS_FORMATEADAS"/>
      <sheetName val="CONTEO_DE_DATOS"/>
      <sheetName val="RESUMEN_DE_PARTIDAS"/>
      <sheetName val="Resumen-tipo_&quot;B&quot;"/>
      <sheetName val="DATOS_DE_CAMPO"/>
      <sheetName val="Identificación_Cargas__Anexo_4_"/>
      <sheetName val="Sum_POM"/>
      <sheetName val="Sum_LT"/>
      <sheetName val="Sum_HUARI"/>
      <sheetName val="ING__DATOS"/>
      <sheetName val="E-4_P"/>
      <sheetName val="FORMA-_RE1"/>
      <sheetName val="RP-REUMEN"/>
      <sheetName val="CANT_UNITARIAS"/>
      <sheetName val="Mont_02"/>
      <sheetName val="OC_02_"/>
      <sheetName val="RESUMEN_OOCC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OBRAS_CIVILES"/>
      <sheetName val="Sum_LP"/>
      <sheetName val="Aux__Disgregados"/>
      <sheetName val="PT"/>
      <sheetName val="CUADRO MMM"/>
      <sheetName val="RP-RE UMEN"/>
      <sheetName val="PLANILLAS_FORMATEADAS1"/>
      <sheetName val="CONTEO_DE_DATOS1"/>
      <sheetName val="RESUMEN_DE_PARTIDAS1"/>
      <sheetName val="Resumen-tipo_&quot;B&quot;1"/>
      <sheetName val="DATOS_DE_CAMPO1"/>
      <sheetName val="Identificación_Cargas__Anexo_41"/>
      <sheetName val="Sum_POM1"/>
      <sheetName val="Sum_LT1"/>
      <sheetName val="Sum_HUARI1"/>
      <sheetName val="ING__DATOS1"/>
      <sheetName val="E-4_P1"/>
      <sheetName val="FORMA-_RE11"/>
      <sheetName val="CANT_UNITARIAS1"/>
      <sheetName val="Mont_021"/>
      <sheetName val="OC_02_1"/>
      <sheetName val="RESUMEN_OOCC1"/>
      <sheetName val="ANALISIS_VENTAS1"/>
      <sheetName val="2_TUCARI1"/>
      <sheetName val="8__VOTORANTIN_5011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Gg_Util1"/>
      <sheetName val="Crono_RP1"/>
      <sheetName val="Crono_RS1"/>
      <sheetName val="Calendario_Valorizado1"/>
      <sheetName val="Resumen_General1"/>
      <sheetName val="M_&amp;_P_MT1"/>
      <sheetName val="M_&amp;_P_BT1"/>
      <sheetName val="Crono_Valorizado1"/>
      <sheetName val="DATOS_DE_CAMPO__LP1"/>
      <sheetName val="DATOS_DE_CAMPO__RS1"/>
      <sheetName val="DATOS_DE_CAMPO__RP1"/>
      <sheetName val="OBRAS_CIVILES1"/>
      <sheetName val="Sum_LP1"/>
      <sheetName val="Aux__Disgregados1"/>
      <sheetName val="Param"/>
      <sheetName val="Conting"/>
      <sheetName val="LaborFlow"/>
      <sheetName val="Loc.  - MEM"/>
      <sheetName val="BaseArm"/>
      <sheetName val="BASE DE DATOS RP"/>
      <sheetName val="BASE DE DATOS RS"/>
      <sheetName val="Resumen-tipo_&quot;B&quot;2"/>
      <sheetName val="DATOS_DE_CAMPO2"/>
      <sheetName val="PLANILLAS_FORMATEADAS2"/>
      <sheetName val="CONTEO_DE_DATOS2"/>
      <sheetName val="RESUMEN_DE_PARTIDAS2"/>
      <sheetName val="Identificación_Cargas__Anexo_42"/>
      <sheetName val="Sum_POM2"/>
      <sheetName val="Sum_LT2"/>
      <sheetName val="Sum_HUARI2"/>
      <sheetName val="ING__DATOS2"/>
      <sheetName val="E-4_P2"/>
      <sheetName val="FORMA-_RE12"/>
      <sheetName val="CANT_UNITARIAS2"/>
      <sheetName val="Mont_022"/>
      <sheetName val="OC_02_2"/>
      <sheetName val="RESUMEN_OOCC2"/>
      <sheetName val="ANALISIS_VENTAS2"/>
      <sheetName val="2_TUCARI2"/>
      <sheetName val="8__VOTORANTIN_5012"/>
      <sheetName val="Datos_de_Entrada2"/>
      <sheetName val="Metrado_Armados2"/>
      <sheetName val="APU-LP_RP2"/>
      <sheetName val="LP_APU-TRANSP2"/>
      <sheetName val="P__U__de_Suministros2"/>
      <sheetName val="Base_de_Datos_APU2"/>
      <sheetName val="Tipo_de_Cambio2"/>
      <sheetName val="Gg_Util2"/>
      <sheetName val="Crono_RP2"/>
      <sheetName val="Crono_RS2"/>
      <sheetName val="Calendario_Valorizado2"/>
      <sheetName val="Resumen_General2"/>
      <sheetName val="M_&amp;_P_MT2"/>
      <sheetName val="M_&amp;_P_BT2"/>
      <sheetName val="Crono_Valorizado2"/>
      <sheetName val="DATOS_DE_CAMPO__LP2"/>
      <sheetName val="DATOS_DE_CAMPO__RS2"/>
      <sheetName val="DATOS_DE_CAMPO__RP2"/>
      <sheetName val="OBRAS_CIVILES2"/>
      <sheetName val="Sum_LP2"/>
      <sheetName val="Aux__Disgregados2"/>
      <sheetName val="CUADRO_MMM"/>
      <sheetName val="RP-RE_UM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  <sheetName val="E-4 P"/>
      <sheetName val="A"/>
      <sheetName val="PLANILLAS FORMATEADAS"/>
      <sheetName val="CONFIGURACIÓN"/>
      <sheetName val="CONTEO DE DATOS"/>
      <sheetName val="RESUMEN DE PARTIDAS"/>
      <sheetName val="Mont 02"/>
      <sheetName val="OC 02."/>
      <sheetName val="ARMADOS"/>
      <sheetName val="BASE"/>
      <sheetName val="OBRAS CIVILES"/>
      <sheetName val="Complementario"/>
      <sheetName val="Resumen-tipo &quot;B&quot;"/>
      <sheetName val="Montaje"/>
      <sheetName val="Principal"/>
      <sheetName val="Transporte"/>
      <sheetName val="DATOS DE CAMPO"/>
      <sheetName val="Identificación Cargas _Anexo 4_"/>
      <sheetName val="STRUCT"/>
      <sheetName val="CIVIL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CENSO93"/>
      <sheetName val="RESUMEN OOCC"/>
      <sheetName val="ING. DATOS"/>
      <sheetName val="Fundacion"/>
      <sheetName val="cantidades"/>
      <sheetName val="ANALISIS VENTAS"/>
      <sheetName val="2 TUCARI"/>
      <sheetName val="8  VOTORANTIN 50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ARMADOSBT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DATOS DE CAMPO  LP"/>
      <sheetName val="DATOS DE CAMPO  RS"/>
      <sheetName val="DATOS DE CAMPO  RP"/>
      <sheetName val="CANT.UNITARIAS"/>
      <sheetName val="CALCULO"/>
      <sheetName val="Sum LT"/>
      <sheetName val="Sum POM"/>
      <sheetName val="Sum.LP"/>
      <sheetName val="Sum HUARI"/>
      <sheetName val="Aux. Disgregados"/>
      <sheetName val="HAMAR"/>
      <sheetName val="POLILINEA"/>
      <sheetName val="PT"/>
      <sheetName val="CAP_120mm2"/>
      <sheetName val="E-4_P"/>
      <sheetName val="PLANILLAS_FORMATEADAS"/>
      <sheetName val="CONTEO_DE_DATOS"/>
      <sheetName val="RESUMEN_DE_PARTIDAS"/>
      <sheetName val="Mont_02"/>
      <sheetName val="OC_02_"/>
      <sheetName val="OBRAS_CIVILES"/>
      <sheetName val="Resumen-tipo_&quot;B&quot;"/>
      <sheetName val="DATOS_DE_CAMPO"/>
      <sheetName val="Identificación_Cargas__Anexo_4_"/>
      <sheetName val="RP-REUMEN"/>
      <sheetName val="FORMA-_RE1"/>
      <sheetName val="RESUMEN_OOCC"/>
      <sheetName val="ING__DATOS"/>
      <sheetName val="ANALISIS_VENTAS"/>
      <sheetName val="2_TUCARI"/>
      <sheetName val="8__VOTORANTIN_501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DATOS_DE_CAMPO__LP"/>
      <sheetName val="DATOS_DE_CAMPO__RS"/>
      <sheetName val="DATOS_DE_CAMPO__RP"/>
      <sheetName val="CANT_UNITARIAS"/>
      <sheetName val="Sum_LT"/>
      <sheetName val="Sum_POM"/>
      <sheetName val="Sum_LP"/>
      <sheetName val="Sum_HUARI"/>
      <sheetName val="Aux__Disgregados"/>
      <sheetName val="Impuestos"/>
      <sheetName val="ENTR_F"/>
      <sheetName val="3_1"/>
      <sheetName val="Consun Energ_ _Anexo_5_2_5_"/>
      <sheetName val="BD"/>
      <sheetName val="HIDRANDINA"/>
      <sheetName val="HH"/>
      <sheetName val="FlujoTJ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OS DE CAMPO  LP"/>
      <sheetName val="DATOS DE CAMPO  RS"/>
      <sheetName val="DATOS DE CAMPO  RP"/>
      <sheetName val="POBLACION"/>
      <sheetName val="BASE"/>
      <sheetName val="OBRAS-PRELIMINARES"/>
      <sheetName val="ARMADOS"/>
      <sheetName val="CONDUCTORES ALUMINIO"/>
      <sheetName val="POSTE-CONCRETO"/>
      <sheetName val="PRUEBAS y PUESTA EN SERV"/>
      <sheetName val="RETENIDAS"/>
      <sheetName val="PUESTA A TIERRA"/>
      <sheetName val="DESMONT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OBRAS CIVILES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Base"/>
      <sheetName val="STRUCT"/>
      <sheetName val="CIVIL"/>
      <sheetName val="OBRAS_CIVILES"/>
      <sheetName val="DATOS DE CAMPO"/>
      <sheetName val="Param"/>
      <sheetName val="Conting"/>
      <sheetName val="LaborFlow"/>
      <sheetName val="대비표"/>
      <sheetName val="RESUMEN"/>
      <sheetName val="Hoja1"/>
      <sheetName val="Hoja2"/>
      <sheetName val="Hoja3"/>
      <sheetName val="Datos"/>
      <sheetName val="Fundacion"/>
      <sheetName val="cantidades"/>
      <sheetName val="ANALISIS VENTAS"/>
      <sheetName val="2 TUCARI"/>
      <sheetName val="8  VOTORANTIN 501"/>
      <sheetName val="RESUMEN OOCC"/>
      <sheetName val="HIDRANDINA"/>
      <sheetName val="BD"/>
      <sheetName val="RP-RE_x0011_UMEN"/>
      <sheetName val="RP-mon4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E-4 P"/>
      <sheetName val="A"/>
      <sheetName val="ARMADOS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LINEAS"/>
      <sheetName val="DATOS DE CAMPO  LP"/>
      <sheetName val="DATOS DE CAMPO  RS"/>
      <sheetName val="DATOS DE CAMPO  RP"/>
      <sheetName val="PLANILLAS FORMATEADAS"/>
      <sheetName val="CONFIGURACIÓN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Identificación Cargas _Anexo 4_"/>
      <sheetName val="Sum POM"/>
      <sheetName val="Sum LT"/>
      <sheetName val="Sum HUARI"/>
      <sheetName val="ING. DATOS"/>
      <sheetName val="ARMADOSBT"/>
      <sheetName val="CANT.UNITARIAS"/>
      <sheetName val="Mont 02"/>
      <sheetName val="OC 02."/>
      <sheetName val="CAP_120mm2"/>
      <sheetName val="CENSO93"/>
      <sheetName val="HAMAR"/>
      <sheetName val="POLILINEA"/>
      <sheetName val="CALCULO"/>
      <sheetName val="Sum.LP"/>
      <sheetName val="Aux. Disgregados"/>
      <sheetName val="impues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HIDRANDINA"/>
      <sheetName val="RESUMEN OOCC"/>
      <sheetName val="FlujoTJ"/>
      <sheetName val="RESUMEN_OOCC"/>
      <sheetName val="RESUMEN GENERAL"/>
      <sheetName val="Sumin-OE"/>
      <sheetName val="Sumin_Autom"/>
      <sheetName val="Monta-OE"/>
      <sheetName val="Monta-Autom"/>
      <sheetName val="Obra Civil"/>
      <sheetName val="GASTOS GENERALES"/>
      <sheetName val="Datos"/>
      <sheetName val="Hoja2"/>
      <sheetName val="Hoja1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. DE ARM."/>
      <sheetName val="RET"/>
      <sheetName val="CONEXION"/>
      <sheetName val="PT"/>
      <sheetName val="PASTO"/>
      <sheetName val="ARMABT"/>
      <sheetName val="RESUMEN PRESUP."/>
      <sheetName val="SUM. RS"/>
      <sheetName val="MONT. RS"/>
      <sheetName val="TRANSP.  RS"/>
      <sheetName val="PLANILLA RS."/>
      <sheetName val="1-HUAMBO RS"/>
      <sheetName val="2-CHALHUANCA RS "/>
      <sheetName val="3-CHOCO RS"/>
      <sheetName val="4-COTA COTA RS"/>
      <sheetName val="5-LLANCA RS "/>
      <sheetName val="6-IMATA RS"/>
      <sheetName val="7-TAPAY RS"/>
      <sheetName val="8-TISCO RS"/>
      <sheetName val="9-UCUCHACHAS RS"/>
      <sheetName val="10-CHININI RS"/>
      <sheetName val="11-LLATICA RS"/>
      <sheetName val="12-MIÑA RS"/>
      <sheetName val="13-COSÑIRHUA RS"/>
      <sheetName val="14-ESTACION PILLONES RS"/>
      <sheetName val="15-TOCALLO RS"/>
      <sheetName val="16-MALATA RS"/>
      <sheetName val="17-PULPERA RS"/>
      <sheetName val="18-COLCA RS"/>
      <sheetName val="19-S. J. CHUCCHO RS"/>
      <sheetName val="RESUMEN DE ARMADOS"/>
      <sheetName val="14 PIAS"/>
      <sheetName val="13 TUCARI"/>
      <sheetName val="4  VOTORANTIM 501"/>
      <sheetName val="EVAL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PT</v>
          </cell>
          <cell r="B3">
            <v>1</v>
          </cell>
          <cell r="C3">
            <v>1</v>
          </cell>
          <cell r="D3">
            <v>10</v>
          </cell>
          <cell r="E3">
            <v>60</v>
          </cell>
          <cell r="F3">
            <v>1</v>
          </cell>
          <cell r="G3">
            <v>1</v>
          </cell>
        </row>
        <row r="4">
          <cell r="A4" t="str">
            <v>PTC</v>
          </cell>
          <cell r="B4">
            <v>1</v>
          </cell>
          <cell r="C4">
            <v>1</v>
          </cell>
          <cell r="D4">
            <v>10</v>
          </cell>
          <cell r="F4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</sheetNames>
    <sheetDataSet>
      <sheetData sheetId="0" refreshError="1">
        <row r="2">
          <cell r="D2" t="str">
            <v xml:space="preserve">: PSE TARAPOTO  I ETAPA y RS</v>
          </cell>
        </row>
        <row r="3">
          <cell r="D3" t="str">
            <v xml:space="preserve">: 99-056-EM/DEP</v>
          </cell>
        </row>
        <row r="4">
          <cell r="D4" t="str">
            <v xml:space="preserve">: PROIME CONTRATISTAS GENERALES S.A.</v>
          </cell>
        </row>
        <row r="6">
          <cell r="D6">
            <v>7.0000000000000007E-2</v>
          </cell>
        </row>
        <row r="7">
          <cell r="D7">
            <v>0.03</v>
          </cell>
        </row>
        <row r="8">
          <cell r="D8">
            <v>0.15</v>
          </cell>
        </row>
        <row r="9">
          <cell r="D9">
            <v>0.738232</v>
          </cell>
        </row>
        <row r="12">
          <cell r="D12">
            <v>4214849.21</v>
          </cell>
        </row>
        <row r="13">
          <cell r="D13">
            <v>1928095.97</v>
          </cell>
        </row>
        <row r="15">
          <cell r="D15">
            <v>4821735.67</v>
          </cell>
        </row>
        <row r="16">
          <cell r="D16">
            <v>2409425.44</v>
          </cell>
        </row>
        <row r="19">
          <cell r="D19">
            <v>3110791.0502480003</v>
          </cell>
        </row>
        <row r="20">
          <cell r="D20">
            <v>1359868.0367520002</v>
          </cell>
        </row>
        <row r="22">
          <cell r="D22">
            <v>3807472.43</v>
          </cell>
        </row>
        <row r="23">
          <cell r="D23">
            <v>1595057.57</v>
          </cell>
        </row>
        <row r="26">
          <cell r="D26" t="str">
            <v xml:space="preserve">LINEA PRIMARIA EN 22,9 KV</v>
          </cell>
        </row>
        <row r="27">
          <cell r="D27" t="str">
            <v xml:space="preserve">RED PRIMARIA EN 22,9/13,2 KV</v>
          </cell>
        </row>
        <row r="28">
          <cell r="D28" t="str">
            <v xml:space="preserve">REDES SECUNDARIAS</v>
          </cell>
        </row>
        <row r="29">
          <cell r="D29" t="str">
            <v xml:space="preserve">CONEXIONES DOMICILIARIAS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1_Perfil"/>
      <sheetName val="F-2a_Balance Gral."/>
      <sheetName val="F-3a_EPG"/>
      <sheetName val="F-4_Patrim.Neto"/>
      <sheetName val="F-5_Ingresos_Egresos"/>
      <sheetName val="F-6_Ingresos"/>
      <sheetName val="F-6a_Venta soles"/>
      <sheetName val="F-6b_Venta volumen"/>
      <sheetName val="F-7_Egresos"/>
      <sheetName val="F-15_Costos"/>
      <sheetName val="F-7a_Egresos"/>
      <sheetName val="F_7b_Producción"/>
      <sheetName val="F-7c_Compras-Dolar"/>
      <sheetName val="F-7d_Compras-Vol"/>
      <sheetName val="F-8_Personal"/>
      <sheetName val="F-9_Inversiones"/>
      <sheetName val="F-10_Inversiones"/>
      <sheetName val="F-10_Inversiones (2)"/>
      <sheetName val="F-10a_Inversiones"/>
      <sheetName val="F-11_Flujo Caja"/>
      <sheetName val="F-12_Obligac.Financ."/>
      <sheetName val="F-14_Metas"/>
      <sheetName val="Anexos_Fichas"/>
      <sheetName val="Anexos_Costos"/>
      <sheetName val="Consolidado"/>
      <sheetName val="Anexos_Loreto"/>
      <sheetName val="Anexos_SM"/>
      <sheetName val="Hoja1"/>
      <sheetName val="Hoja2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1">
          <cell r="G31">
            <v>2.85</v>
          </cell>
          <cell r="H31">
            <v>2.94</v>
          </cell>
          <cell r="I31">
            <v>3.03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NALISIS VENTAS"/>
      <sheetName val="2 TUCARI"/>
      <sheetName val="8  VOTORANTIN 50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IS  COSTOS UNIT."/>
      <sheetName val="PRESUPUESTO"/>
      <sheetName val="polinomica"/>
      <sheetName val="METRADO"/>
      <sheetName val="SUSTENTO METRADOS"/>
      <sheetName val="DESAGREGADP GGU"/>
      <sheetName val="INSUM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Datos de Entrada"/>
      <sheetName val="Metrado Armados"/>
      <sheetName val="LP-RESUMEN"/>
      <sheetName val="LP-SUM-DEP"/>
      <sheetName val="LP-SUM-CONTR"/>
      <sheetName val="LP-MONT"/>
      <sheetName val="TRANSP"/>
      <sheetName val="LP-POLIN"/>
      <sheetName val="APU-LP RP"/>
      <sheetName val="LP APU-TRANSP"/>
      <sheetName val="P. U. de Suministros"/>
      <sheetName val="Base de Datos APU"/>
      <sheetName val="LP-MON&lt;"/>
      <sheetName val="Tipo de Cambio"/>
      <sheetName val="Lagsram2"/>
      <sheetName val="DATOS"/>
      <sheetName val="Detail"/>
      <sheetName val="LPU_AXD155_3"/>
      <sheetName val="EVAL"/>
      <sheetName val="Sheet1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Hoja1"/>
      <sheetName val="Hoja2"/>
      <sheetName val="Hoja3"/>
      <sheetName val="FlujoTJ"/>
      <sheetName val="Datos_de_Entrada"/>
      <sheetName val="Metrado_Armados"/>
      <sheetName val="APU-LP_RP"/>
      <sheetName val="LP_APU-TRANSP"/>
      <sheetName val="P__U__de_Suministros"/>
      <sheetName val="Base_de_Datos_APU"/>
      <sheetName val="Tipo_de_Cambio"/>
      <sheetName val="PLANILLA DE METRADO"/>
      <sheetName val="Datos_Proyectos"/>
      <sheetName val="Datos_Redes"/>
      <sheetName val="Datos_Líneas"/>
      <sheetName val="CAP-120mm2"/>
      <sheetName val="CAP_120mm2"/>
      <sheetName val="Datos_de_Entrada1"/>
      <sheetName val="Metrado_Armados1"/>
      <sheetName val="APU-LP_RP1"/>
      <sheetName val="LP_APU-TRANSP1"/>
      <sheetName val="P__U__de_Suministros1"/>
      <sheetName val="Base_de_Datos_APU1"/>
      <sheetName val="Tipo_de_Cambio1"/>
      <sheetName val="FORMA-_RE1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PLANILLA_DE_METR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"/>
      <sheetName val="CONFIGURACIÓN"/>
      <sheetName val="ING. DATOS"/>
      <sheetName val="Fundacion"/>
      <sheetName val="cantidades"/>
      <sheetName val="1"/>
      <sheetName val="DATOS DE CAMPO"/>
      <sheetName val="impuesTos"/>
      <sheetName val="ste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"/>
      <sheetName val="FPol"/>
      <sheetName val="DB"/>
      <sheetName val="BD_RS"/>
      <sheetName val="DATOS"/>
      <sheetName val="RESUMEN RS"/>
      <sheetName val="METRADO"/>
      <sheetName val="M_01"/>
      <sheetName val="P_01"/>
      <sheetName val="M_02"/>
      <sheetName val="P_02"/>
      <sheetName val="M_03"/>
      <sheetName val="P_03"/>
      <sheetName val="M_04"/>
      <sheetName val="P_04"/>
      <sheetName val="M_05"/>
      <sheetName val="P_05"/>
      <sheetName val="M_06"/>
      <sheetName val="P_06"/>
      <sheetName val="M_07"/>
      <sheetName val="P_07"/>
      <sheetName val="Hoj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F2">
            <v>1.03</v>
          </cell>
        </row>
        <row r="3">
          <cell r="F3">
            <v>1.2</v>
          </cell>
        </row>
        <row r="6">
          <cell r="D6">
            <v>20</v>
          </cell>
        </row>
        <row r="7">
          <cell r="D7">
            <v>30</v>
          </cell>
        </row>
        <row r="8">
          <cell r="D8">
            <v>30</v>
          </cell>
        </row>
        <row r="52">
          <cell r="R52">
            <v>1</v>
          </cell>
          <cell r="S52" t="str">
            <v>E1</v>
          </cell>
          <cell r="T52" t="str">
            <v>E'1</v>
          </cell>
        </row>
        <row r="53">
          <cell r="R53">
            <v>2</v>
          </cell>
          <cell r="S53" t="str">
            <v>E1/S</v>
          </cell>
          <cell r="T53" t="str">
            <v>E'1/S</v>
          </cell>
          <cell r="V53">
            <v>0</v>
          </cell>
        </row>
        <row r="54">
          <cell r="R54">
            <v>3</v>
          </cell>
          <cell r="S54" t="str">
            <v>E2</v>
          </cell>
          <cell r="T54" t="str">
            <v>E'2</v>
          </cell>
        </row>
        <row r="55">
          <cell r="R55">
            <v>4</v>
          </cell>
          <cell r="S55" t="str">
            <v>E2/S</v>
          </cell>
          <cell r="T55" t="str">
            <v>E'2/S</v>
          </cell>
        </row>
        <row r="56">
          <cell r="R56">
            <v>5</v>
          </cell>
          <cell r="S56" t="str">
            <v>E3</v>
          </cell>
          <cell r="T56" t="str">
            <v>E'3</v>
          </cell>
        </row>
        <row r="57">
          <cell r="R57">
            <v>6</v>
          </cell>
          <cell r="S57" t="str">
            <v>E3/S</v>
          </cell>
          <cell r="T57" t="str">
            <v>E'3/S</v>
          </cell>
        </row>
        <row r="58">
          <cell r="R58">
            <v>7</v>
          </cell>
          <cell r="S58" t="str">
            <v>E4</v>
          </cell>
          <cell r="T58" t="str">
            <v>E'4</v>
          </cell>
        </row>
        <row r="59">
          <cell r="R59">
            <v>8</v>
          </cell>
          <cell r="S59" t="str">
            <v>E4/S</v>
          </cell>
          <cell r="T59" t="str">
            <v>E'4/S</v>
          </cell>
        </row>
        <row r="60">
          <cell r="R60">
            <v>9</v>
          </cell>
          <cell r="S60" t="str">
            <v>E5</v>
          </cell>
          <cell r="T60" t="str">
            <v>E'5</v>
          </cell>
        </row>
        <row r="61">
          <cell r="R61">
            <v>10</v>
          </cell>
          <cell r="S61" t="str">
            <v>E5/S</v>
          </cell>
          <cell r="T61" t="str">
            <v>E'5/S</v>
          </cell>
        </row>
        <row r="62">
          <cell r="R62">
            <v>12</v>
          </cell>
          <cell r="S62" t="str">
            <v>E6</v>
          </cell>
          <cell r="T62" t="str">
            <v>E'6</v>
          </cell>
        </row>
        <row r="63">
          <cell r="R63">
            <v>11</v>
          </cell>
          <cell r="S63" t="str">
            <v>E6/S</v>
          </cell>
          <cell r="T63" t="str">
            <v>E'6/S</v>
          </cell>
        </row>
        <row r="64">
          <cell r="R64">
            <v>17</v>
          </cell>
          <cell r="S64" t="str">
            <v>E2A/S</v>
          </cell>
          <cell r="T64" t="str">
            <v>E'2A/S</v>
          </cell>
        </row>
        <row r="65">
          <cell r="R65">
            <v>18</v>
          </cell>
          <cell r="S65" t="str">
            <v>E3A/S</v>
          </cell>
          <cell r="T65" t="str">
            <v>E'3A/S</v>
          </cell>
        </row>
        <row r="66">
          <cell r="R66">
            <v>19</v>
          </cell>
          <cell r="S66" t="str">
            <v>E4A/S</v>
          </cell>
          <cell r="T66" t="str">
            <v>E'4A/S</v>
          </cell>
        </row>
        <row r="67">
          <cell r="R67">
            <v>20</v>
          </cell>
          <cell r="S67" t="str">
            <v>E6A/S</v>
          </cell>
          <cell r="T67" t="str">
            <v>E'6A/S</v>
          </cell>
        </row>
        <row r="68">
          <cell r="R68">
            <v>21</v>
          </cell>
          <cell r="S68" t="str">
            <v>E1G/S</v>
          </cell>
          <cell r="T68" t="str">
            <v>E'1G/S</v>
          </cell>
        </row>
        <row r="71">
          <cell r="R71">
            <v>15</v>
          </cell>
          <cell r="S71" t="str">
            <v>E4P/S</v>
          </cell>
          <cell r="T71" t="str">
            <v>E'4P/S</v>
          </cell>
        </row>
        <row r="72">
          <cell r="R72">
            <v>13</v>
          </cell>
          <cell r="S72" t="str">
            <v>A</v>
          </cell>
          <cell r="T72" t="str">
            <v>A</v>
          </cell>
        </row>
        <row r="73">
          <cell r="R73">
            <v>14</v>
          </cell>
          <cell r="S73" t="str">
            <v>B</v>
          </cell>
          <cell r="T73" t="str">
            <v>B</v>
          </cell>
        </row>
        <row r="74">
          <cell r="R74">
            <v>16</v>
          </cell>
          <cell r="S74" t="str">
            <v>b</v>
          </cell>
          <cell r="T74" t="str">
            <v>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es"/>
      <sheetName val="DEDUCTIVO"/>
      <sheetName val="RESUMEN AD"/>
      <sheetName val="VALORIZ"/>
      <sheetName val="Factor k"/>
      <sheetName val="Efectivo"/>
      <sheetName val="Val-Reprocesadas"/>
      <sheetName val="Val-Efectuadas"/>
      <sheetName val="Resumen-General"/>
      <sheetName val="Resumen-General (2)"/>
    </sheetNames>
    <sheetDataSet>
      <sheetData sheetId="0" refreshError="1">
        <row r="2">
          <cell r="B2">
            <v>10749.889830508475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POBLACION"/>
      <sheetName val="PLAN RS"/>
      <sheetName val="Da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ENSO93"/>
      <sheetName val="DATOS DE CAMPO"/>
      <sheetName val="CONFIGURACIÓN"/>
      <sheetName val="ING. DATOS"/>
      <sheetName val="Fundacion"/>
      <sheetName val="cantidades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  <sheetName val="PLANILLAS FORMATEADAS"/>
      <sheetName val="CONTEO DE DATOS"/>
      <sheetName val="RESUMEN DE PARTIDAS"/>
      <sheetName val="Complementario"/>
      <sheetName val="Resumen-tipo &quot;B&quot;"/>
      <sheetName val="Montaje"/>
      <sheetName val="Principal"/>
      <sheetName val="Transporte"/>
      <sheetName val="A"/>
      <sheetName val="Hoja1"/>
      <sheetName val="Hoja2"/>
      <sheetName val="Hoja3"/>
      <sheetName val="Identificación Cargas _Anexo 4_"/>
      <sheetName val="STRUCT"/>
      <sheetName val="CIVIL"/>
      <sheetName val="Datos"/>
      <sheetName val="E-4 P"/>
      <sheetName val="ARMADOS"/>
      <sheetName val="BASE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ARMADOSBT"/>
      <sheetName val="CANT.UNITARIAS"/>
      <sheetName val="Mont 02"/>
      <sheetName val="OC 02."/>
      <sheetName val="CAP_120mm2"/>
      <sheetName val="Sum LT"/>
      <sheetName val="Sum POM"/>
      <sheetName val="Sum.LP"/>
      <sheetName val="Sum HUARI"/>
      <sheetName val="Impuestos"/>
      <sheetName val="RP-RE UMEN"/>
      <sheetName val="ARRS"/>
      <sheetName val="DATOS_DE_CAMPO"/>
      <sheetName val="Sum_LT"/>
      <sheetName val="Sum_POM"/>
      <sheetName val="Sum_LP"/>
      <sheetName val="Sum_HUARI"/>
      <sheetName val="ING__DATOS"/>
      <sheetName val="PLANILLAS_FORMATEADAS"/>
      <sheetName val="CONTEO_DE_DATOS"/>
      <sheetName val="RESUMEN_DE_PARTIDAS"/>
      <sheetName val="Resumen-tipo_&quot;B&quot;"/>
      <sheetName val="Identificación_Cargas__Anexo_4_"/>
      <sheetName val="E-4_P"/>
      <sheetName val="FORMA-_RE1"/>
      <sheetName val="RP-REUMEN"/>
      <sheetName val="CANT_UNITARIAS"/>
      <sheetName val="Mont_02"/>
      <sheetName val="OC_02_"/>
      <sheetName val="CAP-120mm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 refreshError="1">
        <row r="13">
          <cell r="T13" t="str">
            <v>SI</v>
          </cell>
        </row>
        <row r="14">
          <cell r="T14" t="str">
            <v>NO</v>
          </cell>
        </row>
        <row r="83">
          <cell r="B83">
            <v>1</v>
          </cell>
          <cell r="C83" t="str">
            <v xml:space="preserve">INSTALACION DEL SUBSISTEMA DE DISTRIBUCION PRIMARIA EN 10-22,9 kV TRIFASICO Y SUBSISTEMA DE DISTRIBUCION SECUNDARIA 380-220V TRIFASICO DEL AA.HH 24 DE JUNIO DEL CASERIO SIMBILA, DISTRITO DE CATACAOS - PIURA - PIURA</v>
          </cell>
          <cell r="D83" t="str">
            <v>PIURA</v>
          </cell>
          <cell r="E83" t="str">
            <v>RANDA</v>
          </cell>
        </row>
        <row r="84">
          <cell r="B84">
            <v>2</v>
          </cell>
          <cell r="C84" t="str">
            <v xml:space="preserve">INSTALACION DEL SISTEMA DE ELECTRIFICACION EN EL A.H NUEVO BAZAN PERTENECIENTE AL DISTRITO Y, PROVINCIA DE SECHURA - PIURA</v>
          </cell>
          <cell r="D84" t="str">
            <v>PIURA</v>
          </cell>
          <cell r="E84" t="str">
            <v>RANDA</v>
          </cell>
        </row>
        <row r="85">
          <cell r="B85">
            <v>3</v>
          </cell>
          <cell r="C85" t="str">
            <v xml:space="preserve">ELECTRIFICACIÓN DE 19 LOCALIDADES DEL VALLE DEL ALTO MAYO -JURISDICCIÓN DE LOS DISTRITOS DE JEPELACIO Y MOYOBAMBA, PROVINCIA DE MOYOBAMBA, DEPARTAMENTO DE SAN MARTÍN</v>
          </cell>
          <cell r="D85" t="str">
            <v xml:space="preserve">SAN MARTIN</v>
          </cell>
          <cell r="E85" t="str">
            <v>SERPLUS</v>
          </cell>
        </row>
        <row r="86">
          <cell r="B86">
            <v>4</v>
          </cell>
          <cell r="C86" t="str">
            <v xml:space="preserve">ELECTRIFICACIÓN DEL VALLE DEL ALTO MAYO - LOCALIDADES DE RIOJA Y MOYOBAMBA, JURISDICCIÓN DE LA PROVINCIA DE RIOJA Y MOYOBAMBA, DEPARTAMENTO DE SAN MARTÍN</v>
          </cell>
          <cell r="D86" t="str">
            <v xml:space="preserve">SAN MARTIN</v>
          </cell>
          <cell r="E86" t="str">
            <v>SERPLUS</v>
          </cell>
        </row>
        <row r="87">
          <cell r="B87">
            <v>5</v>
          </cell>
          <cell r="C87" t="str">
            <v xml:space="preserve">ELECTRIFICACIÓN RURAL DEL VALLE DEL ALTO MAYO, SECTORES SORITOR Y YORONGOS, JURISDICCIÓN DE LAS PROVINCIAS DE MOYOBAMBA Y RIOJA, DEPARTAMENTO DE SAN MARTÍN</v>
          </cell>
          <cell r="D87" t="str">
            <v xml:space="preserve">SAN MARTIN</v>
          </cell>
          <cell r="E87" t="str">
            <v>SERPLUS</v>
          </cell>
        </row>
        <row r="88">
          <cell r="B88">
            <v>6</v>
          </cell>
          <cell r="C88" t="str">
            <v xml:space="preserve">SISTEMA ELÉCTRICO RURAL JIMBE - PAMPAROMAS IV ETAPA</v>
          </cell>
          <cell r="D88" t="str">
            <v>ANCASH</v>
          </cell>
          <cell r="E88" t="str">
            <v>RANDA</v>
          </cell>
        </row>
        <row r="89">
          <cell r="B89">
            <v>7</v>
          </cell>
          <cell r="C89" t="str">
            <v xml:space="preserve">SISTEMA DE ELECTRIFICACIÓN RURAL LA ENCAÑADA - HUASMIN ALTO </v>
          </cell>
          <cell r="D89" t="str">
            <v>CAJAMARCA</v>
          </cell>
        </row>
        <row r="90">
          <cell r="B90">
            <v>8</v>
          </cell>
          <cell r="C90" t="str">
            <v xml:space="preserve">PEQUEÑO SISTEMA ELECTRICO SOROCHUCO - HUASMIN </v>
          </cell>
          <cell r="D90" t="str">
            <v>CAJAMARCA</v>
          </cell>
        </row>
        <row r="91">
          <cell r="B91">
            <v>9</v>
          </cell>
          <cell r="C91" t="str">
            <v xml:space="preserve">SISTEMA ELECTRICO RURAL CHEPEN-GUADALUPE II ETAPA</v>
          </cell>
          <cell r="D91" t="str">
            <v xml:space="preserve">LA LIBERTAD </v>
          </cell>
          <cell r="E91" t="str">
            <v>RANDA</v>
          </cell>
        </row>
        <row r="92">
          <cell r="B92">
            <v>10</v>
          </cell>
          <cell r="C92" t="str">
            <v xml:space="preserve">SISTEMA ELECTRICO RURAL OTUZCO V ETAPA</v>
          </cell>
          <cell r="D92" t="str">
            <v xml:space="preserve">LA LIBERTAD</v>
          </cell>
          <cell r="E92" t="str">
            <v>RANDA</v>
          </cell>
        </row>
        <row r="93">
          <cell r="B93">
            <v>11</v>
          </cell>
          <cell r="C93" t="str">
            <v xml:space="preserve">SISTEMA ELECTRICO RURAL OTUZCO IV ETAPA</v>
          </cell>
          <cell r="D93" t="str">
            <v xml:space="preserve">LA LIBERTAD</v>
          </cell>
          <cell r="E93" t="str">
            <v>RANDA</v>
          </cell>
        </row>
        <row r="94">
          <cell r="B94">
            <v>12</v>
          </cell>
          <cell r="C94" t="str">
            <v xml:space="preserve">SISTEMA ELECTRICO RURAL HUAMACHUCO III ETAPA</v>
          </cell>
          <cell r="D94" t="str">
            <v xml:space="preserve">LA LIBERTAD</v>
          </cell>
          <cell r="E94" t="str">
            <v>RANDA</v>
          </cell>
        </row>
        <row r="95">
          <cell r="B95">
            <v>13</v>
          </cell>
          <cell r="C95" t="str">
            <v xml:space="preserve">SISTEMA ELECTRICO RURAL TAYABAMBA-HUANCASPATA V ETAPA</v>
          </cell>
          <cell r="D95" t="str">
            <v xml:space="preserve">LA LIBERTAD</v>
          </cell>
          <cell r="E95" t="str">
            <v>RANDA</v>
          </cell>
        </row>
        <row r="96">
          <cell r="B96">
            <v>14</v>
          </cell>
          <cell r="C96" t="str">
            <v xml:space="preserve">SISTEMA ELÉCTRICO RURAL HUACRACHUCO III ETAPA</v>
          </cell>
          <cell r="D96" t="str">
            <v xml:space="preserve">LA LIBERTAD Y  HUÁNUCO</v>
          </cell>
          <cell r="E96" t="str">
            <v>RANDA</v>
          </cell>
        </row>
        <row r="97">
          <cell r="B97">
            <v>15</v>
          </cell>
          <cell r="C97" t="str">
            <v xml:space="preserve">SISTEMA ELÉCTRICO RURAL TOCACHE III ETAPA</v>
          </cell>
          <cell r="D97" t="str">
            <v xml:space="preserve">SAN MARTIN</v>
          </cell>
          <cell r="E97" t="str">
            <v>SERPLUS</v>
          </cell>
        </row>
        <row r="98">
          <cell r="B98">
            <v>16</v>
          </cell>
          <cell r="C98" t="str">
            <v xml:space="preserve">SISTEMA ELÉCTRICO RURAL TOCACHE II ETAPA</v>
          </cell>
          <cell r="D98" t="str">
            <v xml:space="preserve">SAN MARTIN</v>
          </cell>
          <cell r="E98" t="str">
            <v>SERPLUS</v>
          </cell>
        </row>
        <row r="99">
          <cell r="B99">
            <v>17</v>
          </cell>
          <cell r="C99" t="str">
            <v xml:space="preserve">ELECTRIFICACION RURAL GRUPO 14 EN SEIS (06) DEPARTAMENTOS</v>
          </cell>
          <cell r="D99" t="str">
            <v>VARIOS</v>
          </cell>
        </row>
      </sheetData>
      <sheetData sheetId="1" refreshError="1"/>
      <sheetData sheetId="2" refreshError="1">
        <row r="3">
          <cell r="AW3" t="str">
            <v xml:space="preserve">13/300 SECC    (u)</v>
          </cell>
          <cell r="AX3" t="str">
            <v xml:space="preserve">13/400 SECC    (u)</v>
          </cell>
          <cell r="AY3" t="str">
            <v xml:space="preserve">RS
SI VA   
NO VA</v>
          </cell>
          <cell r="AZ3" t="str">
            <v xml:space="preserve">Poste de Madera de B.T.
(u)</v>
          </cell>
          <cell r="BA3" t="str">
            <v xml:space="preserve">Conductor Red Secundaria
(km)</v>
          </cell>
          <cell r="BB3" t="str">
            <v xml:space="preserve">Conexión Domiciliaria
(u)</v>
          </cell>
          <cell r="BC3" t="str">
            <v xml:space="preserve">Poste de Concreto de B.T.
(u)</v>
          </cell>
          <cell r="BD3" t="str">
            <v xml:space="preserve">Armado
(u)</v>
          </cell>
          <cell r="BE3" t="str">
            <v xml:space="preserve">Pastoral
(u)</v>
          </cell>
          <cell r="BF3" t="str">
            <v xml:space="preserve">Retenidas
(u)</v>
          </cell>
          <cell r="BG3" t="str">
            <v xml:space="preserve">CIMENTACIÓN DE POSTES DE CAC</v>
          </cell>
          <cell r="BH3" t="str">
            <v xml:space="preserve">Postes de CAC 
(SI/NO)</v>
          </cell>
          <cell r="BI3" t="str">
            <v xml:space="preserve">Postes de MAD         &lt;4 km           (SI/NO)</v>
          </cell>
          <cell r="BJ3" t="str">
            <v xml:space="preserve">Postes de MAD         &lt;8 km           (SI/NO)</v>
          </cell>
          <cell r="BK3" t="str">
            <v xml:space="preserve">Postes de MAD         &lt;12 km           (SI/NO)</v>
          </cell>
          <cell r="BL3" t="str">
            <v xml:space="preserve">Postes de MAD         &lt;16 km           (SI/NO)</v>
          </cell>
          <cell r="BM3" t="str">
            <v xml:space="preserve">Postes de MAD         &lt;20 km           (SI/NO)</v>
          </cell>
          <cell r="BN3" t="str">
            <v xml:space="preserve">Postes de MAD         &lt;24 km           (SI/NO)</v>
          </cell>
          <cell r="BO3" t="str">
            <v xml:space="preserve">Postes de MAD         &lt;28 km           (SI/NO)</v>
          </cell>
          <cell r="BP3" t="str">
            <v xml:space="preserve">Postes de MAD         &lt;32 km           (SI/NO)</v>
          </cell>
          <cell r="BQ3" t="str">
            <v xml:space="preserve">Postes de MAD         &lt;36 km           (SI/NO)</v>
          </cell>
          <cell r="BR3" t="str">
            <v xml:space="preserve">Retenidas (Bloque de concreto)        (SI/NO)</v>
          </cell>
          <cell r="BS3" t="str">
            <v xml:space="preserve">Ferreterias de Retenidas             (SI/NO)</v>
          </cell>
          <cell r="BT3" t="str">
            <v xml:space="preserve">Ferreterias para Armados        (SI/NO)</v>
          </cell>
          <cell r="BU3" t="str">
            <v xml:space="preserve">Conduct. Autosoportado                    (SI/NO)</v>
          </cell>
          <cell r="BV3" t="str">
            <v xml:space="preserve">Ferreterias para PAT            (SI/NO)</v>
          </cell>
          <cell r="BW3" t="str">
            <v xml:space="preserve">Ferreterias para Pastorales            (SI/NO)</v>
          </cell>
          <cell r="BX3" t="str">
            <v xml:space="preserve">Medidor y Portamedidor                (SI/NO)</v>
          </cell>
          <cell r="BY3" t="str">
            <v xml:space="preserve">Ferretería para Conex. Domicil.        (SI/NO)</v>
          </cell>
          <cell r="BZ3" t="str">
            <v xml:space="preserve">RETENIDA  DOBLE CON ÁNGULO DE 15° A 75°</v>
          </cell>
          <cell r="CA3" t="str">
            <v xml:space="preserve">RETENIDA SIMPLE</v>
          </cell>
          <cell r="CB3" t="str">
            <v xml:space="preserve">para la cimentación de Postes y Retenidas</v>
          </cell>
          <cell r="CC3" t="str">
            <v xml:space="preserve">Poste    (m3)</v>
          </cell>
          <cell r="CD3" t="str">
            <v xml:space="preserve">Retenida    (m3)</v>
          </cell>
          <cell r="CE3" t="str">
            <v xml:space="preserve">PAT    (m3)</v>
          </cell>
          <cell r="CF3" t="str">
            <v xml:space="preserve">8/200    (u)</v>
          </cell>
          <cell r="CG3" t="str">
            <v xml:space="preserve">8/300    (u)</v>
          </cell>
          <cell r="CH3" t="str">
            <v xml:space="preserve">9/200    (u)</v>
          </cell>
          <cell r="CI3" t="str">
            <v xml:space="preserve">9/300    (u)</v>
          </cell>
          <cell r="CJ3" t="str">
            <v xml:space="preserve">11/200    (u)</v>
          </cell>
          <cell r="CK3" t="str">
            <v xml:space="preserve">Lámpa-ra         de AP    (Watts)</v>
          </cell>
          <cell r="CL3" t="str">
            <v xml:space="preserve">AP en Poste CAC 11m    (u)</v>
          </cell>
          <cell r="CM3" t="str">
            <v xml:space="preserve">AP en Poste CAC 12m    (u)</v>
          </cell>
          <cell r="CN3" t="str">
            <v xml:space="preserve">AP en Poste CAC 13m    (u)</v>
          </cell>
          <cell r="CO3" t="str">
            <v xml:space="preserve">Empalme T</v>
          </cell>
          <cell r="CP3" t="str">
            <v xml:space="preserve">Empalme +</v>
          </cell>
          <cell r="CQ3" t="str">
            <v xml:space="preserve">Extensores                (u)</v>
          </cell>
          <cell r="CR3" t="str">
            <v xml:space="preserve">Sin Murete     (u)</v>
          </cell>
          <cell r="CS3" t="str">
            <v xml:space="preserve">Con Murete     (u)</v>
          </cell>
        </row>
        <row r="4">
          <cell r="A4">
            <v>1</v>
          </cell>
          <cell r="B4" t="str">
            <v>ALISOPAMPA</v>
          </cell>
          <cell r="C4" t="str">
            <v>NO</v>
          </cell>
          <cell r="D4" t="str">
            <v/>
          </cell>
          <cell r="E4" t="str">
            <v>MAD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Empotrado</v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>
            <v>0</v>
          </cell>
          <cell r="AH4">
            <v>0</v>
          </cell>
          <cell r="AI4" t="str">
            <v>NO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 t="str">
            <v/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 t="str">
            <v>Empotrado</v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/>
          </cell>
          <cell r="BS4" t="str">
            <v/>
          </cell>
          <cell r="BT4" t="str">
            <v/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>
            <v>0</v>
          </cell>
          <cell r="CA4">
            <v>0</v>
          </cell>
          <cell r="CB4" t="str">
            <v>NO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50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2</v>
          </cell>
          <cell r="CS4">
            <v>0</v>
          </cell>
        </row>
        <row r="5">
          <cell r="A5">
            <v>2</v>
          </cell>
          <cell r="B5" t="str">
            <v xml:space="preserve">LAS COLPAS</v>
          </cell>
          <cell r="C5" t="str">
            <v>NO</v>
          </cell>
          <cell r="D5" t="str">
            <v/>
          </cell>
          <cell r="E5" t="str">
            <v>MAD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Empotrado</v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>
            <v>0</v>
          </cell>
          <cell r="AH5">
            <v>0</v>
          </cell>
          <cell r="AI5" t="str">
            <v>NO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 t="str">
            <v/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 t="str">
            <v>Empotrado</v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/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>
            <v>0</v>
          </cell>
          <cell r="CA5">
            <v>0</v>
          </cell>
          <cell r="CB5" t="str">
            <v>NO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50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3</v>
          </cell>
          <cell r="B6" t="str">
            <v>PEINAO</v>
          </cell>
          <cell r="C6" t="str">
            <v>NO</v>
          </cell>
          <cell r="D6" t="str">
            <v>NO</v>
          </cell>
          <cell r="E6" t="str">
            <v>MAD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Empotrado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>
            <v>0</v>
          </cell>
          <cell r="AH6">
            <v>0</v>
          </cell>
          <cell r="AI6" t="str">
            <v>NO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 t="str">
            <v/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 t="str">
            <v>Empotrado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0</v>
          </cell>
          <cell r="CA6">
            <v>0</v>
          </cell>
          <cell r="CB6" t="str">
            <v>NO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50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</v>
          </cell>
          <cell r="B7" t="str">
            <v>CHAQUILLO</v>
          </cell>
          <cell r="C7" t="str">
            <v>NO</v>
          </cell>
          <cell r="D7" t="str">
            <v/>
          </cell>
          <cell r="E7" t="str">
            <v>MAD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Empotrado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>
            <v>0</v>
          </cell>
          <cell r="AH7">
            <v>0</v>
          </cell>
          <cell r="AI7" t="str">
            <v>NO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</v>
          </cell>
          <cell r="AW7">
            <v>0</v>
          </cell>
          <cell r="AX7">
            <v>0</v>
          </cell>
          <cell r="AY7" t="str">
            <v/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 t="str">
            <v>Empotrado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>
            <v>0</v>
          </cell>
          <cell r="CA7">
            <v>0</v>
          </cell>
          <cell r="CB7" t="str">
            <v>NO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50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</row>
        <row r="8">
          <cell r="A8">
            <v>5</v>
          </cell>
          <cell r="B8" t="str">
            <v xml:space="preserve">URBANIZACIÓN HUAYAO</v>
          </cell>
          <cell r="C8" t="str">
            <v>NO</v>
          </cell>
          <cell r="D8" t="str">
            <v/>
          </cell>
          <cell r="E8" t="str">
            <v>MAD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Empotrado</v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>
            <v>0</v>
          </cell>
          <cell r="AH8">
            <v>0</v>
          </cell>
          <cell r="AI8" t="str">
            <v>NO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 t="str">
            <v/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 t="str">
            <v>Empotrado</v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>
            <v>0</v>
          </cell>
          <cell r="CA8">
            <v>0</v>
          </cell>
          <cell r="CB8" t="str">
            <v>NO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50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16</v>
          </cell>
          <cell r="CS8">
            <v>0</v>
          </cell>
        </row>
        <row r="9">
          <cell r="A9">
            <v>6</v>
          </cell>
          <cell r="B9" t="str">
            <v xml:space="preserve">TORREPATA ABARRAGRA</v>
          </cell>
          <cell r="C9" t="str">
            <v>NO</v>
          </cell>
          <cell r="D9" t="str">
            <v/>
          </cell>
          <cell r="E9" t="str">
            <v>MAD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Empotrado</v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>
            <v>0</v>
          </cell>
          <cell r="AH9">
            <v>0</v>
          </cell>
          <cell r="AI9" t="str">
            <v>NO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 t="str">
            <v/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 t="str">
            <v>Empotrado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>
            <v>0</v>
          </cell>
          <cell r="CA9">
            <v>0</v>
          </cell>
          <cell r="CB9" t="str">
            <v>NO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50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1</v>
          </cell>
          <cell r="CS9">
            <v>0</v>
          </cell>
        </row>
        <row r="10">
          <cell r="A10">
            <v>7</v>
          </cell>
          <cell r="B10" t="str">
            <v xml:space="preserve">ALBORADA DE LOS ANDES</v>
          </cell>
          <cell r="C10" t="str">
            <v>NO</v>
          </cell>
          <cell r="D10" t="str">
            <v/>
          </cell>
          <cell r="E10" t="str">
            <v>MAD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Empotrado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>
            <v>0</v>
          </cell>
          <cell r="AH10">
            <v>0</v>
          </cell>
          <cell r="AI10" t="str">
            <v>NO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 t="str">
            <v/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 t="str">
            <v>Empotrado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>
            <v>0</v>
          </cell>
          <cell r="CA10">
            <v>0</v>
          </cell>
          <cell r="CB10" t="str">
            <v>NO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50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9</v>
          </cell>
          <cell r="CS10">
            <v>0</v>
          </cell>
        </row>
        <row r="11">
          <cell r="A11">
            <v>8</v>
          </cell>
          <cell r="B11" t="str">
            <v xml:space="preserve">BUENOS AIRES</v>
          </cell>
          <cell r="C11" t="str">
            <v>NO</v>
          </cell>
          <cell r="D11" t="str">
            <v/>
          </cell>
          <cell r="E11" t="str">
            <v>MAD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Empotrado</v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>
            <v>0</v>
          </cell>
          <cell r="AH11">
            <v>0</v>
          </cell>
          <cell r="AI11" t="str">
            <v>NO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 t="str">
            <v/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 t="str">
            <v>Empotrado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>
            <v>0</v>
          </cell>
          <cell r="CA11">
            <v>0</v>
          </cell>
          <cell r="CB11" t="str">
            <v>NO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50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4</v>
          </cell>
          <cell r="CS11">
            <v>0</v>
          </cell>
        </row>
        <row r="12">
          <cell r="A12">
            <v>9</v>
          </cell>
          <cell r="B12" t="str">
            <v>CHONGOS</v>
          </cell>
          <cell r="C12" t="str">
            <v>NO</v>
          </cell>
          <cell r="D12" t="str">
            <v/>
          </cell>
          <cell r="E12" t="str">
            <v>MAD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Empotrado</v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>
            <v>0</v>
          </cell>
          <cell r="AH12">
            <v>0</v>
          </cell>
          <cell r="AI12" t="str">
            <v>NO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 t="str">
            <v/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 t="str">
            <v>Empotrado</v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>
            <v>0</v>
          </cell>
          <cell r="CA12">
            <v>0</v>
          </cell>
          <cell r="CB12" t="str">
            <v>NO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50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4</v>
          </cell>
          <cell r="CS12">
            <v>0</v>
          </cell>
        </row>
        <row r="13">
          <cell r="A13">
            <v>10</v>
          </cell>
          <cell r="B13" t="str">
            <v xml:space="preserve">CIELO ANDINO</v>
          </cell>
          <cell r="C13" t="str">
            <v>NO</v>
          </cell>
          <cell r="D13" t="str">
            <v/>
          </cell>
          <cell r="E13" t="str">
            <v>MAD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Empotrado</v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>
            <v>0</v>
          </cell>
          <cell r="AH13">
            <v>0</v>
          </cell>
          <cell r="AI13" t="str">
            <v>NO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 t="str">
            <v/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 t="str">
            <v>Empotrado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>
            <v>0</v>
          </cell>
          <cell r="CA13">
            <v>0</v>
          </cell>
          <cell r="CB13" t="str">
            <v>NO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50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</row>
        <row r="14">
          <cell r="A14">
            <v>11</v>
          </cell>
          <cell r="B14" t="str">
            <v>CARANYACO</v>
          </cell>
          <cell r="C14" t="str">
            <v>NO</v>
          </cell>
          <cell r="D14" t="str">
            <v/>
          </cell>
          <cell r="E14" t="str">
            <v>MAD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Empotrado</v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>
            <v>0</v>
          </cell>
          <cell r="AH14">
            <v>0</v>
          </cell>
          <cell r="AI14" t="str">
            <v>NO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 t="str">
            <v/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 t="str">
            <v>Empotrado</v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>
            <v>0</v>
          </cell>
          <cell r="CA14">
            <v>0</v>
          </cell>
          <cell r="CB14" t="str">
            <v>NO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50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4</v>
          </cell>
          <cell r="CS14">
            <v>0</v>
          </cell>
        </row>
        <row r="15">
          <cell r="A15">
            <v>12</v>
          </cell>
          <cell r="B15" t="str">
            <v xml:space="preserve">LA MERCED</v>
          </cell>
          <cell r="C15" t="str">
            <v>NO</v>
          </cell>
          <cell r="D15" t="str">
            <v/>
          </cell>
          <cell r="E15" t="str">
            <v>MAD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Empotrado</v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>
            <v>0</v>
          </cell>
          <cell r="AH15">
            <v>0</v>
          </cell>
          <cell r="AI15" t="str">
            <v>NO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 t="str">
            <v/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 t="str">
            <v>Empotrado</v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>
            <v>0</v>
          </cell>
          <cell r="CA15">
            <v>0</v>
          </cell>
          <cell r="CB15" t="str">
            <v>NO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50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</row>
        <row r="16">
          <cell r="A16">
            <v>13</v>
          </cell>
          <cell r="B16" t="str">
            <v xml:space="preserve">LA TRANCA</v>
          </cell>
          <cell r="C16" t="str">
            <v>NO</v>
          </cell>
          <cell r="D16" t="str">
            <v/>
          </cell>
          <cell r="E16" t="str">
            <v>MAD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Empotrado</v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>
            <v>0</v>
          </cell>
          <cell r="AH16">
            <v>0</v>
          </cell>
          <cell r="AI16" t="str">
            <v>NO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 t="str">
            <v/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 t="str">
            <v>Empotrado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0</v>
          </cell>
          <cell r="CA16">
            <v>0</v>
          </cell>
          <cell r="CB16" t="str">
            <v>NO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50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</row>
        <row r="17">
          <cell r="A17">
            <v>14</v>
          </cell>
          <cell r="B17" t="str">
            <v xml:space="preserve">NUEVA ESPERANZA</v>
          </cell>
          <cell r="C17" t="str">
            <v>NO</v>
          </cell>
          <cell r="D17" t="str">
            <v/>
          </cell>
          <cell r="E17" t="str">
            <v>MAD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Empotrado</v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0</v>
          </cell>
          <cell r="AH17">
            <v>0</v>
          </cell>
          <cell r="AI17" t="str">
            <v>NO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 t="str">
            <v/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 t="str">
            <v>Empotrado</v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>
            <v>0</v>
          </cell>
          <cell r="CA17">
            <v>0</v>
          </cell>
          <cell r="CB17" t="str">
            <v>NO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50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</row>
        <row r="18">
          <cell r="A18">
            <v>15</v>
          </cell>
          <cell r="B18" t="str">
            <v xml:space="preserve">PAMPA GRANDE</v>
          </cell>
          <cell r="C18" t="str">
            <v>NO</v>
          </cell>
          <cell r="D18" t="str">
            <v/>
          </cell>
          <cell r="E18" t="str">
            <v>MAD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Empotrado</v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>
            <v>0</v>
          </cell>
          <cell r="AH18">
            <v>0</v>
          </cell>
          <cell r="AI18" t="str">
            <v>NO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 t="str">
            <v/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 t="str">
            <v>Empotrado</v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>
            <v>0</v>
          </cell>
          <cell r="CA18">
            <v>0</v>
          </cell>
          <cell r="CB18" t="str">
            <v>NO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50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</row>
        <row r="19">
          <cell r="A19">
            <v>16</v>
          </cell>
          <cell r="B19" t="str">
            <v>PIAN</v>
          </cell>
          <cell r="C19" t="str">
            <v>NO</v>
          </cell>
          <cell r="D19" t="str">
            <v/>
          </cell>
          <cell r="E19" t="str">
            <v>MAD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Empotrado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>
            <v>0</v>
          </cell>
          <cell r="AH19">
            <v>0</v>
          </cell>
          <cell r="AI19" t="str">
            <v>NO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 t="str">
            <v/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 t="str">
            <v>Empotrado</v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0</v>
          </cell>
          <cell r="CA19">
            <v>0</v>
          </cell>
          <cell r="CB19" t="str">
            <v>NO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50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</row>
        <row r="20">
          <cell r="A20">
            <v>17</v>
          </cell>
          <cell r="B20" t="str">
            <v xml:space="preserve">SANTA ROSA</v>
          </cell>
          <cell r="C20" t="str">
            <v>NO</v>
          </cell>
          <cell r="D20" t="str">
            <v/>
          </cell>
          <cell r="E20" t="str">
            <v>MAD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Empotrado</v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>
            <v>0</v>
          </cell>
          <cell r="AH20">
            <v>0</v>
          </cell>
          <cell r="AI20" t="str">
            <v>NO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 t="str">
            <v/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Empotrado</v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0</v>
          </cell>
          <cell r="CA20">
            <v>0</v>
          </cell>
          <cell r="CB20" t="str">
            <v>NO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50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</row>
        <row r="21">
          <cell r="A21">
            <v>18</v>
          </cell>
          <cell r="B21" t="str">
            <v>MANCHIBAMBA</v>
          </cell>
          <cell r="C21" t="str">
            <v>NO</v>
          </cell>
          <cell r="D21" t="str">
            <v/>
          </cell>
          <cell r="E21" t="str">
            <v>MAD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Empotrado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0</v>
          </cell>
          <cell r="AH21">
            <v>0</v>
          </cell>
          <cell r="AI21" t="str">
            <v>NO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 t="str">
            <v/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Empotrado</v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0</v>
          </cell>
          <cell r="CA21">
            <v>0</v>
          </cell>
          <cell r="CB21" t="str">
            <v>NO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50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</row>
        <row r="22">
          <cell r="A22">
            <v>19</v>
          </cell>
          <cell r="B22" t="str">
            <v>SEGSERAGRA</v>
          </cell>
          <cell r="C22" t="str">
            <v>NO</v>
          </cell>
          <cell r="D22" t="str">
            <v/>
          </cell>
          <cell r="E22" t="str">
            <v>MAD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Empotrado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>
            <v>0</v>
          </cell>
          <cell r="AH22">
            <v>0</v>
          </cell>
          <cell r="AI22" t="str">
            <v>NO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 t="str">
            <v/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 t="str">
            <v>Empotrado</v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0</v>
          </cell>
          <cell r="CA22">
            <v>0</v>
          </cell>
          <cell r="CB22" t="str">
            <v>NO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50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</row>
        <row r="23">
          <cell r="A23">
            <v>20</v>
          </cell>
          <cell r="B23" t="str">
            <v>TAMBILLOS</v>
          </cell>
          <cell r="C23" t="str">
            <v>NO</v>
          </cell>
          <cell r="D23" t="str">
            <v/>
          </cell>
          <cell r="E23" t="str">
            <v>MAD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Empotrado</v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0</v>
          </cell>
          <cell r="AH23">
            <v>0</v>
          </cell>
          <cell r="AI23" t="str">
            <v>NO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 t="str">
            <v/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 t="str">
            <v>Empotrado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0</v>
          </cell>
          <cell r="CA23">
            <v>0</v>
          </cell>
          <cell r="CB23" t="str">
            <v>NO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50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</row>
        <row r="24">
          <cell r="A24">
            <v>21</v>
          </cell>
          <cell r="B24" t="str">
            <v xml:space="preserve">EL TINGO</v>
          </cell>
          <cell r="C24" t="str">
            <v>NO</v>
          </cell>
          <cell r="D24" t="str">
            <v/>
          </cell>
          <cell r="E24" t="str">
            <v>MAD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Empotrado</v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>
            <v>0</v>
          </cell>
          <cell r="AH24">
            <v>0</v>
          </cell>
          <cell r="AI24" t="str">
            <v>NO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 t="str">
            <v/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Empotrado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0</v>
          </cell>
          <cell r="CA24">
            <v>0</v>
          </cell>
          <cell r="CB24" t="str">
            <v>NO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50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</v>
          </cell>
          <cell r="CS24">
            <v>0</v>
          </cell>
        </row>
        <row r="25">
          <cell r="A25">
            <v>22</v>
          </cell>
          <cell r="B25" t="str">
            <v xml:space="preserve">VAQUERIA DE LOS ANDES-YAPIANAYO</v>
          </cell>
          <cell r="C25" t="str">
            <v>NO</v>
          </cell>
          <cell r="D25" t="str">
            <v/>
          </cell>
          <cell r="E25" t="str">
            <v>MAD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Empotrado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0</v>
          </cell>
          <cell r="AH25">
            <v>0</v>
          </cell>
          <cell r="AI25" t="str">
            <v>NO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 t="str">
            <v/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 t="str">
            <v>Empotrado</v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0</v>
          </cell>
          <cell r="CA25">
            <v>0</v>
          </cell>
          <cell r="CB25" t="str">
            <v>NO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50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3</v>
          </cell>
          <cell r="CS25">
            <v>0</v>
          </cell>
        </row>
        <row r="26">
          <cell r="A26">
            <v>23</v>
          </cell>
          <cell r="B26" t="str">
            <v>YURAGPACCHA</v>
          </cell>
          <cell r="C26" t="str">
            <v>NO</v>
          </cell>
          <cell r="D26" t="str">
            <v/>
          </cell>
          <cell r="E26" t="str">
            <v>MAD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Empotrado</v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>
            <v>0</v>
          </cell>
          <cell r="AH26">
            <v>0</v>
          </cell>
          <cell r="AI26" t="str">
            <v>NO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 t="str">
            <v/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 t="str">
            <v>Empotrado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0</v>
          </cell>
          <cell r="CA26">
            <v>0</v>
          </cell>
          <cell r="CB26" t="str">
            <v>NO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50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</row>
        <row r="27">
          <cell r="A27">
            <v>24</v>
          </cell>
          <cell r="B27" t="str">
            <v>PUQUIOBAMBA</v>
          </cell>
          <cell r="C27" t="str">
            <v>NO</v>
          </cell>
          <cell r="D27" t="str">
            <v/>
          </cell>
          <cell r="E27" t="str">
            <v>MAD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Empotrado</v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0</v>
          </cell>
          <cell r="AH27">
            <v>0</v>
          </cell>
          <cell r="AI27" t="str">
            <v>NO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 t="str">
            <v/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 t="str">
            <v>Empotrado</v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0</v>
          </cell>
          <cell r="CA27">
            <v>0</v>
          </cell>
          <cell r="CB27" t="str">
            <v>NO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50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</row>
        <row r="28">
          <cell r="A28">
            <v>25</v>
          </cell>
          <cell r="B28" t="str">
            <v xml:space="preserve">LA UNIÓN</v>
          </cell>
          <cell r="C28" t="str">
            <v>NO</v>
          </cell>
          <cell r="D28" t="str">
            <v/>
          </cell>
          <cell r="E28" t="str">
            <v>MAD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Empotrado</v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0</v>
          </cell>
          <cell r="AH28">
            <v>0</v>
          </cell>
          <cell r="AI28" t="str">
            <v>NO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 t="str">
            <v/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Empotrado</v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0</v>
          </cell>
          <cell r="CA28">
            <v>0</v>
          </cell>
          <cell r="CB28" t="str">
            <v>NO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50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14</v>
          </cell>
          <cell r="CS28">
            <v>0</v>
          </cell>
        </row>
        <row r="29">
          <cell r="A29">
            <v>26</v>
          </cell>
          <cell r="B29" t="str">
            <v xml:space="preserve">SAN PEDRO</v>
          </cell>
          <cell r="C29" t="str">
            <v>NO</v>
          </cell>
          <cell r="D29" t="str">
            <v/>
          </cell>
          <cell r="E29" t="str">
            <v>MAD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Empotrado</v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0</v>
          </cell>
          <cell r="AH29">
            <v>0</v>
          </cell>
          <cell r="AI29" t="str">
            <v>NO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 t="str">
            <v/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 t="str">
            <v>Empotrado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0</v>
          </cell>
          <cell r="CA29">
            <v>0</v>
          </cell>
          <cell r="CB29" t="str">
            <v>NO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50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14</v>
          </cell>
          <cell r="CS29">
            <v>0</v>
          </cell>
        </row>
        <row r="30">
          <cell r="A30">
            <v>27</v>
          </cell>
          <cell r="B30" t="str">
            <v>HUARAL</v>
          </cell>
          <cell r="C30" t="str">
            <v>NO</v>
          </cell>
          <cell r="D30" t="str">
            <v/>
          </cell>
          <cell r="E30" t="str">
            <v>MAD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Empotrado</v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0</v>
          </cell>
          <cell r="AH30">
            <v>0</v>
          </cell>
          <cell r="AI30" t="str">
            <v>NO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 t="str">
            <v/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 t="str">
            <v>Empotrado</v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0</v>
          </cell>
          <cell r="CA30">
            <v>0</v>
          </cell>
          <cell r="CB30" t="str">
            <v>NO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50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</row>
        <row r="31">
          <cell r="A31">
            <v>28</v>
          </cell>
          <cell r="B31" t="str">
            <v>TOMAC</v>
          </cell>
          <cell r="C31" t="str">
            <v>NO</v>
          </cell>
          <cell r="D31" t="str">
            <v/>
          </cell>
          <cell r="E31" t="str">
            <v>MAD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Empotrado</v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0</v>
          </cell>
          <cell r="AH31">
            <v>0</v>
          </cell>
          <cell r="AI31" t="str">
            <v>NO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 t="str">
            <v/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Empotrado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0</v>
          </cell>
          <cell r="CA31">
            <v>0</v>
          </cell>
          <cell r="CB31" t="str">
            <v>NO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50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</row>
        <row r="32">
          <cell r="A32">
            <v>29</v>
          </cell>
          <cell r="B32" t="str">
            <v>CHILCABAMBA</v>
          </cell>
          <cell r="C32" t="str">
            <v>NO</v>
          </cell>
          <cell r="D32" t="str">
            <v/>
          </cell>
          <cell r="E32" t="str">
            <v>MAD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Empotrado</v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0</v>
          </cell>
          <cell r="AH32">
            <v>0</v>
          </cell>
          <cell r="AI32" t="str">
            <v>NO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 t="str">
            <v/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 t="str">
            <v>Empotrado</v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0</v>
          </cell>
          <cell r="CA32">
            <v>0</v>
          </cell>
          <cell r="CB32" t="str">
            <v>NO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9</v>
          </cell>
          <cell r="CS32">
            <v>0</v>
          </cell>
        </row>
        <row r="33">
          <cell r="A33">
            <v>30</v>
          </cell>
          <cell r="B33" t="str">
            <v>CORAMPAMPA</v>
          </cell>
          <cell r="C33" t="str">
            <v>NO</v>
          </cell>
          <cell r="D33" t="str">
            <v/>
          </cell>
          <cell r="E33" t="str">
            <v>MAD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Empotrado</v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0</v>
          </cell>
          <cell r="AH33">
            <v>0</v>
          </cell>
          <cell r="AI33" t="str">
            <v>NO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 t="str">
            <v/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Empotrado</v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>
            <v>0</v>
          </cell>
          <cell r="CA33">
            <v>0</v>
          </cell>
          <cell r="CB33" t="str">
            <v>NO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50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6</v>
          </cell>
          <cell r="CS33">
            <v>0</v>
          </cell>
        </row>
        <row r="34">
          <cell r="A34">
            <v>31</v>
          </cell>
          <cell r="B34" t="str">
            <v>TIOBAMBA</v>
          </cell>
          <cell r="C34" t="str">
            <v>NO</v>
          </cell>
          <cell r="D34" t="str">
            <v/>
          </cell>
          <cell r="E34" t="str">
            <v>MAD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Empotrado</v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0</v>
          </cell>
          <cell r="AH34">
            <v>0</v>
          </cell>
          <cell r="AI34" t="str">
            <v>NO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 t="str">
            <v/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Empotrado</v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>
            <v>0</v>
          </cell>
          <cell r="CA34">
            <v>0</v>
          </cell>
          <cell r="CB34" t="str">
            <v>NO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50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1</v>
          </cell>
          <cell r="CS34">
            <v>0</v>
          </cell>
        </row>
        <row r="35">
          <cell r="A35">
            <v>32</v>
          </cell>
          <cell r="B35" t="str">
            <v xml:space="preserve">BARRIO BAJO DE HUARIAMARCA</v>
          </cell>
          <cell r="C35" t="str">
            <v>NO</v>
          </cell>
          <cell r="D35" t="str">
            <v/>
          </cell>
          <cell r="E35" t="str">
            <v>MAD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Empotrado</v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>
            <v>0</v>
          </cell>
          <cell r="AH35">
            <v>0</v>
          </cell>
          <cell r="AI35" t="str">
            <v>NO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 t="str">
            <v/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 t="str">
            <v>Empotrado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>
            <v>0</v>
          </cell>
          <cell r="CA35">
            <v>0</v>
          </cell>
          <cell r="CB35" t="str">
            <v>NO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50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4</v>
          </cell>
          <cell r="CS35">
            <v>0</v>
          </cell>
        </row>
        <row r="36">
          <cell r="A36">
            <v>33</v>
          </cell>
          <cell r="B36" t="str">
            <v>PACHOMONTE</v>
          </cell>
          <cell r="C36" t="str">
            <v>NO</v>
          </cell>
          <cell r="D36" t="str">
            <v/>
          </cell>
          <cell r="E36" t="str">
            <v>MAD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Empotrado</v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>
            <v>0</v>
          </cell>
          <cell r="AH36">
            <v>0</v>
          </cell>
          <cell r="AI36" t="str">
            <v>NO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 t="str">
            <v/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 t="str">
            <v>Empotrado</v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>
            <v>0</v>
          </cell>
          <cell r="CA36">
            <v>0</v>
          </cell>
          <cell r="CB36" t="str">
            <v>NO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50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3</v>
          </cell>
          <cell r="CS36">
            <v>0</v>
          </cell>
        </row>
        <row r="37">
          <cell r="A37">
            <v>34</v>
          </cell>
          <cell r="B37" t="str">
            <v>SUYANGA</v>
          </cell>
          <cell r="C37" t="str">
            <v>NO</v>
          </cell>
          <cell r="D37" t="str">
            <v/>
          </cell>
          <cell r="E37" t="str">
            <v>MAD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Empotrado</v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>
            <v>0</v>
          </cell>
          <cell r="AH37">
            <v>0</v>
          </cell>
          <cell r="AI37" t="str">
            <v>NO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 t="str">
            <v/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 t="str">
            <v>Empotrado</v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>
            <v>0</v>
          </cell>
          <cell r="CA37">
            <v>0</v>
          </cell>
          <cell r="CB37" t="str">
            <v>NO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50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8</v>
          </cell>
          <cell r="CS37">
            <v>0</v>
          </cell>
        </row>
        <row r="38">
          <cell r="A38">
            <v>35</v>
          </cell>
          <cell r="B38" t="str">
            <v>MACANIA</v>
          </cell>
          <cell r="C38" t="str">
            <v>NO</v>
          </cell>
          <cell r="D38" t="str">
            <v/>
          </cell>
          <cell r="E38" t="str">
            <v>MAD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str">
            <v>Empotrado</v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>
            <v>0</v>
          </cell>
          <cell r="AH38">
            <v>0</v>
          </cell>
          <cell r="AI38" t="str">
            <v>NO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 t="str">
            <v/>
          </cell>
          <cell r="AZ38">
            <v>45</v>
          </cell>
          <cell r="BA38">
            <v>2.9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Empotrado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0</v>
          </cell>
          <cell r="CA38">
            <v>0</v>
          </cell>
          <cell r="CB38" t="str">
            <v>NO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50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22</v>
          </cell>
          <cell r="CS38">
            <v>0</v>
          </cell>
        </row>
        <row r="39">
          <cell r="A39">
            <v>36</v>
          </cell>
          <cell r="B39" t="str">
            <v xml:space="preserve">LA SOLEDAD</v>
          </cell>
          <cell r="C39" t="str">
            <v>NO</v>
          </cell>
          <cell r="D39" t="str">
            <v/>
          </cell>
          <cell r="E39" t="str">
            <v>MAD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Empotrado</v>
          </cell>
          <cell r="O39" t="str">
            <v/>
          </cell>
          <cell r="P39" t="str">
            <v/>
          </cell>
          <cell r="Q39" t="str">
            <v>SI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>SI</v>
          </cell>
          <cell r="Z39" t="str">
            <v>SI</v>
          </cell>
          <cell r="AA39" t="str">
            <v>SI</v>
          </cell>
          <cell r="AB39" t="str">
            <v>SI</v>
          </cell>
          <cell r="AC39" t="str">
            <v>SI</v>
          </cell>
          <cell r="AD39" t="str">
            <v>SI</v>
          </cell>
          <cell r="AE39" t="str">
            <v>SI</v>
          </cell>
          <cell r="AF39" t="str">
            <v>SI</v>
          </cell>
          <cell r="AG39">
            <v>0</v>
          </cell>
          <cell r="AH39">
            <v>0</v>
          </cell>
          <cell r="AI39" t="str">
            <v>NO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 t="str">
            <v/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 t="str">
            <v>Empotrado</v>
          </cell>
          <cell r="BH39" t="str">
            <v/>
          </cell>
          <cell r="BI39" t="str">
            <v/>
          </cell>
          <cell r="BJ39" t="str">
            <v>SI</v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SI</v>
          </cell>
          <cell r="BS39" t="str">
            <v>SI</v>
          </cell>
          <cell r="BT39" t="str">
            <v>SI</v>
          </cell>
          <cell r="BU39" t="str">
            <v>SI</v>
          </cell>
          <cell r="BV39" t="str">
            <v>SI</v>
          </cell>
          <cell r="BW39" t="str">
            <v>SI</v>
          </cell>
          <cell r="BX39" t="str">
            <v>SI</v>
          </cell>
          <cell r="BY39" t="str">
            <v>SI</v>
          </cell>
          <cell r="BZ39">
            <v>0</v>
          </cell>
          <cell r="CA39">
            <v>0</v>
          </cell>
          <cell r="CB39" t="str">
            <v>NO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50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</row>
        <row r="40">
          <cell r="A40">
            <v>37</v>
          </cell>
          <cell r="B40" t="str">
            <v>BELLAVISTA</v>
          </cell>
          <cell r="C40" t="str">
            <v>NO</v>
          </cell>
          <cell r="D40" t="str">
            <v/>
          </cell>
          <cell r="E40" t="str">
            <v>MAD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 t="str">
            <v>Empotrado</v>
          </cell>
          <cell r="O40" t="str">
            <v/>
          </cell>
          <cell r="P40" t="str">
            <v>SI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>SI</v>
          </cell>
          <cell r="Z40" t="str">
            <v>SI</v>
          </cell>
          <cell r="AA40" t="str">
            <v>SI</v>
          </cell>
          <cell r="AB40" t="str">
            <v>SI</v>
          </cell>
          <cell r="AC40" t="str">
            <v>SI</v>
          </cell>
          <cell r="AD40" t="str">
            <v>SI</v>
          </cell>
          <cell r="AE40" t="str">
            <v>SI</v>
          </cell>
          <cell r="AF40" t="str">
            <v>SI</v>
          </cell>
          <cell r="AG40">
            <v>0</v>
          </cell>
          <cell r="AH40">
            <v>0</v>
          </cell>
          <cell r="AI40" t="str">
            <v>NO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 t="str">
            <v/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 t="str">
            <v>Empotrado</v>
          </cell>
          <cell r="BH40" t="str">
            <v/>
          </cell>
          <cell r="BI40" t="str">
            <v>SI</v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>SI</v>
          </cell>
          <cell r="BS40" t="str">
            <v>SI</v>
          </cell>
          <cell r="BT40" t="str">
            <v>SI</v>
          </cell>
          <cell r="BU40" t="str">
            <v>SI</v>
          </cell>
          <cell r="BV40" t="str">
            <v>SI</v>
          </cell>
          <cell r="BW40" t="str">
            <v>SI</v>
          </cell>
          <cell r="BX40" t="str">
            <v>SI</v>
          </cell>
          <cell r="BY40" t="str">
            <v>SI</v>
          </cell>
          <cell r="BZ40">
            <v>0</v>
          </cell>
          <cell r="CA40">
            <v>0</v>
          </cell>
          <cell r="CB40" t="str">
            <v>NO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50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1</v>
          </cell>
          <cell r="CS40">
            <v>0</v>
          </cell>
        </row>
        <row r="41">
          <cell r="A41">
            <v>38</v>
          </cell>
          <cell r="B41" t="str">
            <v>PILANCO</v>
          </cell>
          <cell r="C41" t="str">
            <v>NO</v>
          </cell>
          <cell r="D41" t="str">
            <v/>
          </cell>
          <cell r="E41" t="str">
            <v>MAD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 t="str">
            <v>Empotrado</v>
          </cell>
          <cell r="O41" t="str">
            <v/>
          </cell>
          <cell r="P41" t="str">
            <v/>
          </cell>
          <cell r="Q41" t="str">
            <v>SI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>SI</v>
          </cell>
          <cell r="Z41" t="str">
            <v>SI</v>
          </cell>
          <cell r="AA41" t="str">
            <v>SI</v>
          </cell>
          <cell r="AB41" t="str">
            <v>SI</v>
          </cell>
          <cell r="AC41" t="str">
            <v>SI</v>
          </cell>
          <cell r="AD41" t="str">
            <v>SI</v>
          </cell>
          <cell r="AE41" t="str">
            <v>SI</v>
          </cell>
          <cell r="AF41" t="str">
            <v>SI</v>
          </cell>
          <cell r="AG41">
            <v>0</v>
          </cell>
          <cell r="AH41">
            <v>0</v>
          </cell>
          <cell r="AI41" t="str">
            <v>NO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 t="str">
            <v/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 t="str">
            <v>Empotrado</v>
          </cell>
          <cell r="BH41" t="str">
            <v/>
          </cell>
          <cell r="BI41" t="str">
            <v/>
          </cell>
          <cell r="BJ41" t="str">
            <v>SI</v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SI</v>
          </cell>
          <cell r="BS41" t="str">
            <v>SI</v>
          </cell>
          <cell r="BT41" t="str">
            <v>SI</v>
          </cell>
          <cell r="BU41" t="str">
            <v>SI</v>
          </cell>
          <cell r="BV41" t="str">
            <v>SI</v>
          </cell>
          <cell r="BW41" t="str">
            <v>SI</v>
          </cell>
          <cell r="BX41" t="str">
            <v>SI</v>
          </cell>
          <cell r="BY41" t="str">
            <v>SI</v>
          </cell>
          <cell r="BZ41">
            <v>0</v>
          </cell>
          <cell r="CA41">
            <v>0</v>
          </cell>
          <cell r="CB41" t="str">
            <v>NO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50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8</v>
          </cell>
          <cell r="CS41">
            <v>0</v>
          </cell>
        </row>
        <row r="42">
          <cell r="A42">
            <v>39</v>
          </cell>
          <cell r="B42" t="str">
            <v>LLOCLLA</v>
          </cell>
          <cell r="C42" t="str">
            <v>NO</v>
          </cell>
          <cell r="D42" t="str">
            <v/>
          </cell>
          <cell r="E42" t="str">
            <v>MAD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str">
            <v>Empotrado</v>
          </cell>
          <cell r="O42" t="str">
            <v/>
          </cell>
          <cell r="P42" t="str">
            <v/>
          </cell>
          <cell r="Q42" t="str">
            <v>SI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>SI</v>
          </cell>
          <cell r="Z42" t="str">
            <v>SI</v>
          </cell>
          <cell r="AA42" t="str">
            <v>SI</v>
          </cell>
          <cell r="AB42" t="str">
            <v>SI</v>
          </cell>
          <cell r="AC42" t="str">
            <v>SI</v>
          </cell>
          <cell r="AD42" t="str">
            <v>SI</v>
          </cell>
          <cell r="AE42" t="str">
            <v>SI</v>
          </cell>
          <cell r="AF42" t="str">
            <v>SI</v>
          </cell>
          <cell r="AG42">
            <v>0</v>
          </cell>
          <cell r="AH42">
            <v>0</v>
          </cell>
          <cell r="AI42" t="str">
            <v>NO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 t="str">
            <v/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 t="str">
            <v>Empotrado</v>
          </cell>
          <cell r="BH42" t="str">
            <v/>
          </cell>
          <cell r="BI42" t="str">
            <v/>
          </cell>
          <cell r="BJ42" t="str">
            <v>SI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SI</v>
          </cell>
          <cell r="BS42" t="str">
            <v>SI</v>
          </cell>
          <cell r="BT42" t="str">
            <v>SI</v>
          </cell>
          <cell r="BU42" t="str">
            <v>SI</v>
          </cell>
          <cell r="BV42" t="str">
            <v>SI</v>
          </cell>
          <cell r="BW42" t="str">
            <v>SI</v>
          </cell>
          <cell r="BX42" t="str">
            <v>SI</v>
          </cell>
          <cell r="BY42" t="str">
            <v>SI</v>
          </cell>
          <cell r="BZ42">
            <v>0</v>
          </cell>
          <cell r="CA42">
            <v>0</v>
          </cell>
          <cell r="CB42" t="str">
            <v>NO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50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</row>
        <row r="43">
          <cell r="A43">
            <v>40</v>
          </cell>
          <cell r="B43" t="str">
            <v xml:space="preserve">SANTA ROSA DE POTRERO</v>
          </cell>
          <cell r="C43" t="str">
            <v>NO</v>
          </cell>
          <cell r="D43" t="str">
            <v/>
          </cell>
          <cell r="E43" t="str">
            <v>MAD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Empotrado</v>
          </cell>
          <cell r="O43" t="str">
            <v/>
          </cell>
          <cell r="P43" t="str">
            <v/>
          </cell>
          <cell r="Q43" t="str">
            <v>SI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>SI</v>
          </cell>
          <cell r="Z43" t="str">
            <v>SI</v>
          </cell>
          <cell r="AA43" t="str">
            <v>SI</v>
          </cell>
          <cell r="AB43" t="str">
            <v>SI</v>
          </cell>
          <cell r="AC43" t="str">
            <v>SI</v>
          </cell>
          <cell r="AD43" t="str">
            <v>SI</v>
          </cell>
          <cell r="AE43" t="str">
            <v>SI</v>
          </cell>
          <cell r="AF43" t="str">
            <v>SI</v>
          </cell>
          <cell r="AG43">
            <v>0</v>
          </cell>
          <cell r="AH43">
            <v>0</v>
          </cell>
          <cell r="AI43" t="str">
            <v>NO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 t="str">
            <v/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 t="str">
            <v>Empotrado</v>
          </cell>
          <cell r="BH43" t="str">
            <v/>
          </cell>
          <cell r="BI43" t="str">
            <v/>
          </cell>
          <cell r="BJ43" t="str">
            <v>SI</v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SI</v>
          </cell>
          <cell r="BS43" t="str">
            <v>SI</v>
          </cell>
          <cell r="BT43" t="str">
            <v>SI</v>
          </cell>
          <cell r="BU43" t="str">
            <v>SI</v>
          </cell>
          <cell r="BV43" t="str">
            <v>SI</v>
          </cell>
          <cell r="BW43" t="str">
            <v>SI</v>
          </cell>
          <cell r="BX43" t="str">
            <v>SI</v>
          </cell>
          <cell r="BY43" t="str">
            <v>SI</v>
          </cell>
          <cell r="BZ43">
            <v>0</v>
          </cell>
          <cell r="CA43">
            <v>0</v>
          </cell>
          <cell r="CB43" t="str">
            <v>NO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50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8</v>
          </cell>
          <cell r="CS43">
            <v>0</v>
          </cell>
        </row>
        <row r="44">
          <cell r="A44">
            <v>41</v>
          </cell>
          <cell r="B44" t="str">
            <v>YANARRANGRA</v>
          </cell>
          <cell r="C44" t="str">
            <v>NO</v>
          </cell>
          <cell r="D44" t="str">
            <v/>
          </cell>
          <cell r="E44" t="str">
            <v>MAD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Empotrado</v>
          </cell>
          <cell r="O44" t="str">
            <v/>
          </cell>
          <cell r="P44" t="str">
            <v/>
          </cell>
          <cell r="Q44" t="str">
            <v>SI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>SI</v>
          </cell>
          <cell r="Z44" t="str">
            <v>SI</v>
          </cell>
          <cell r="AA44" t="str">
            <v>SI</v>
          </cell>
          <cell r="AB44" t="str">
            <v>SI</v>
          </cell>
          <cell r="AC44" t="str">
            <v>SI</v>
          </cell>
          <cell r="AD44" t="str">
            <v>SI</v>
          </cell>
          <cell r="AE44" t="str">
            <v>SI</v>
          </cell>
          <cell r="AF44" t="str">
            <v>SI</v>
          </cell>
          <cell r="AG44">
            <v>0</v>
          </cell>
          <cell r="AH44">
            <v>0</v>
          </cell>
          <cell r="AI44" t="str">
            <v>NO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 t="str">
            <v/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str">
            <v>Empotrado</v>
          </cell>
          <cell r="BH44" t="str">
            <v/>
          </cell>
          <cell r="BI44" t="str">
            <v/>
          </cell>
          <cell r="BJ44" t="str">
            <v>SI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SI</v>
          </cell>
          <cell r="BS44" t="str">
            <v>SI</v>
          </cell>
          <cell r="BT44" t="str">
            <v>SI</v>
          </cell>
          <cell r="BU44" t="str">
            <v>SI</v>
          </cell>
          <cell r="BV44" t="str">
            <v>SI</v>
          </cell>
          <cell r="BW44" t="str">
            <v>SI</v>
          </cell>
          <cell r="BX44" t="str">
            <v>SI</v>
          </cell>
          <cell r="BY44" t="str">
            <v>SI</v>
          </cell>
          <cell r="BZ44">
            <v>0</v>
          </cell>
          <cell r="CA44">
            <v>0</v>
          </cell>
          <cell r="CB44" t="str">
            <v>NO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50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</row>
        <row r="45">
          <cell r="A45">
            <v>42</v>
          </cell>
          <cell r="B45" t="str">
            <v xml:space="preserve">NUEVO SANTA CRUZ DEL COLCA</v>
          </cell>
          <cell r="C45" t="str">
            <v>NO</v>
          </cell>
          <cell r="D45" t="str">
            <v/>
          </cell>
          <cell r="E45" t="str">
            <v>MAD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str">
            <v>Empotrado</v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>SI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>SI</v>
          </cell>
          <cell r="Z45" t="str">
            <v>SI</v>
          </cell>
          <cell r="AA45" t="str">
            <v>SI</v>
          </cell>
          <cell r="AB45" t="str">
            <v>SI</v>
          </cell>
          <cell r="AC45" t="str">
            <v>SI</v>
          </cell>
          <cell r="AD45" t="str">
            <v>SI</v>
          </cell>
          <cell r="AE45" t="str">
            <v>SI</v>
          </cell>
          <cell r="AF45" t="str">
            <v>SI</v>
          </cell>
          <cell r="AG45">
            <v>0</v>
          </cell>
          <cell r="AH45">
            <v>0</v>
          </cell>
          <cell r="AI45" t="str">
            <v>NO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 t="str">
            <v/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 t="str">
            <v>Empotrado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>SI</v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SI</v>
          </cell>
          <cell r="BS45" t="str">
            <v>SI</v>
          </cell>
          <cell r="BT45" t="str">
            <v>SI</v>
          </cell>
          <cell r="BU45" t="str">
            <v>SI</v>
          </cell>
          <cell r="BV45" t="str">
            <v>SI</v>
          </cell>
          <cell r="BW45" t="str">
            <v>SI</v>
          </cell>
          <cell r="BX45" t="str">
            <v>SI</v>
          </cell>
          <cell r="BY45" t="str">
            <v>SI</v>
          </cell>
          <cell r="BZ45">
            <v>0</v>
          </cell>
          <cell r="CA45">
            <v>0</v>
          </cell>
          <cell r="CB45" t="str">
            <v>NO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50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</v>
          </cell>
          <cell r="CS45">
            <v>0</v>
          </cell>
        </row>
        <row r="46">
          <cell r="A46">
            <v>43</v>
          </cell>
          <cell r="B46" t="str">
            <v xml:space="preserve">NUEVO PORTUGAL DE HUASIN</v>
          </cell>
          <cell r="C46" t="str">
            <v>NO</v>
          </cell>
          <cell r="D46" t="str">
            <v/>
          </cell>
          <cell r="E46" t="str">
            <v>MAD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 t="str">
            <v>Empotrado</v>
          </cell>
          <cell r="O46" t="str">
            <v/>
          </cell>
          <cell r="P46" t="str">
            <v/>
          </cell>
          <cell r="Q46" t="str">
            <v/>
          </cell>
          <cell r="R46" t="str">
            <v>SI</v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>SI</v>
          </cell>
          <cell r="Z46" t="str">
            <v>SI</v>
          </cell>
          <cell r="AA46" t="str">
            <v>SI</v>
          </cell>
          <cell r="AB46" t="str">
            <v>SI</v>
          </cell>
          <cell r="AC46" t="str">
            <v>SI</v>
          </cell>
          <cell r="AD46" t="str">
            <v>SI</v>
          </cell>
          <cell r="AE46" t="str">
            <v>SI</v>
          </cell>
          <cell r="AF46" t="str">
            <v>SI</v>
          </cell>
          <cell r="AG46">
            <v>0</v>
          </cell>
          <cell r="AH46">
            <v>0</v>
          </cell>
          <cell r="AI46" t="str">
            <v>NO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 t="str">
            <v/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Empotrado</v>
          </cell>
          <cell r="BH46" t="str">
            <v/>
          </cell>
          <cell r="BI46" t="str">
            <v/>
          </cell>
          <cell r="BJ46" t="str">
            <v/>
          </cell>
          <cell r="BK46" t="str">
            <v>SI</v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SI</v>
          </cell>
          <cell r="BS46" t="str">
            <v>SI</v>
          </cell>
          <cell r="BT46" t="str">
            <v>SI</v>
          </cell>
          <cell r="BU46" t="str">
            <v>SI</v>
          </cell>
          <cell r="BV46" t="str">
            <v>SI</v>
          </cell>
          <cell r="BW46" t="str">
            <v>SI</v>
          </cell>
          <cell r="BX46" t="str">
            <v>SI</v>
          </cell>
          <cell r="BY46" t="str">
            <v>SI</v>
          </cell>
          <cell r="BZ46">
            <v>0</v>
          </cell>
          <cell r="CA46">
            <v>0</v>
          </cell>
          <cell r="CB46" t="str">
            <v>NO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</row>
        <row r="47">
          <cell r="A47">
            <v>44</v>
          </cell>
          <cell r="B47" t="str">
            <v>ORUM</v>
          </cell>
          <cell r="C47" t="str">
            <v>NO</v>
          </cell>
          <cell r="D47" t="str">
            <v/>
          </cell>
          <cell r="E47" t="str">
            <v>MAD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str">
            <v>Empotrado</v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>SI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>SI</v>
          </cell>
          <cell r="Z47" t="str">
            <v>SI</v>
          </cell>
          <cell r="AA47" t="str">
            <v>SI</v>
          </cell>
          <cell r="AB47" t="str">
            <v>SI</v>
          </cell>
          <cell r="AC47" t="str">
            <v>SI</v>
          </cell>
          <cell r="AD47" t="str">
            <v>SI</v>
          </cell>
          <cell r="AE47" t="str">
            <v>SI</v>
          </cell>
          <cell r="AF47" t="str">
            <v>SI</v>
          </cell>
          <cell r="AG47">
            <v>0</v>
          </cell>
          <cell r="AH47">
            <v>0</v>
          </cell>
          <cell r="AI47" t="str">
            <v>NO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 t="str">
            <v/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 t="str">
            <v>Empotrado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>SI</v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SI</v>
          </cell>
          <cell r="BS47" t="str">
            <v>SI</v>
          </cell>
          <cell r="BT47" t="str">
            <v>SI</v>
          </cell>
          <cell r="BU47" t="str">
            <v>SI</v>
          </cell>
          <cell r="BV47" t="str">
            <v>SI</v>
          </cell>
          <cell r="BW47" t="str">
            <v>SI</v>
          </cell>
          <cell r="BX47" t="str">
            <v>SI</v>
          </cell>
          <cell r="BY47" t="str">
            <v>SI</v>
          </cell>
          <cell r="BZ47">
            <v>0</v>
          </cell>
          <cell r="CA47">
            <v>0</v>
          </cell>
          <cell r="CB47" t="str">
            <v>NO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50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</row>
        <row r="48">
          <cell r="A48">
            <v>45</v>
          </cell>
          <cell r="B48" t="str">
            <v>JIRCAHUASI</v>
          </cell>
          <cell r="C48" t="str">
            <v>NO</v>
          </cell>
          <cell r="D48" t="str">
            <v/>
          </cell>
          <cell r="E48" t="str">
            <v>MAD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 t="str">
            <v>Empotrado</v>
          </cell>
          <cell r="O48" t="str">
            <v/>
          </cell>
          <cell r="P48" t="str">
            <v>SI</v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>SI</v>
          </cell>
          <cell r="Z48" t="str">
            <v>SI</v>
          </cell>
          <cell r="AA48" t="str">
            <v>SI</v>
          </cell>
          <cell r="AB48" t="str">
            <v>SI</v>
          </cell>
          <cell r="AC48" t="str">
            <v>SI</v>
          </cell>
          <cell r="AD48" t="str">
            <v>SI</v>
          </cell>
          <cell r="AE48" t="str">
            <v>SI</v>
          </cell>
          <cell r="AF48" t="str">
            <v>SI</v>
          </cell>
          <cell r="AG48">
            <v>0</v>
          </cell>
          <cell r="AH48">
            <v>0</v>
          </cell>
          <cell r="AI48" t="str">
            <v>NO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 t="str">
            <v/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 t="str">
            <v>Empotrado</v>
          </cell>
          <cell r="BH48" t="str">
            <v/>
          </cell>
          <cell r="BI48" t="str">
            <v>SI</v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SI</v>
          </cell>
          <cell r="BS48" t="str">
            <v>SI</v>
          </cell>
          <cell r="BT48" t="str">
            <v>SI</v>
          </cell>
          <cell r="BU48" t="str">
            <v>SI</v>
          </cell>
          <cell r="BV48" t="str">
            <v>SI</v>
          </cell>
          <cell r="BW48" t="str">
            <v>SI</v>
          </cell>
          <cell r="BX48" t="str">
            <v>SI</v>
          </cell>
          <cell r="BY48" t="str">
            <v>SI</v>
          </cell>
          <cell r="BZ48">
            <v>0</v>
          </cell>
          <cell r="CA48">
            <v>0</v>
          </cell>
          <cell r="CB48" t="str">
            <v>NO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50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</row>
        <row r="49">
          <cell r="A49">
            <v>46</v>
          </cell>
          <cell r="B49" t="str">
            <v>HUACHAYCITO</v>
          </cell>
          <cell r="C49" t="str">
            <v>NO</v>
          </cell>
          <cell r="D49" t="str">
            <v/>
          </cell>
          <cell r="E49" t="str">
            <v>MAD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Empotrado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>
            <v>0</v>
          </cell>
          <cell r="AH49">
            <v>0</v>
          </cell>
          <cell r="AI49" t="str">
            <v>NO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 t="str">
            <v/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 t="str">
            <v>Empotrado</v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NO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50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5</v>
          </cell>
          <cell r="CS49">
            <v>0</v>
          </cell>
        </row>
        <row r="50">
          <cell r="A50">
            <v>47</v>
          </cell>
          <cell r="B50" t="str">
            <v>COCHOHUACÁN</v>
          </cell>
          <cell r="C50" t="str">
            <v>NO</v>
          </cell>
          <cell r="D50" t="str">
            <v/>
          </cell>
          <cell r="E50" t="str">
            <v>MAD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str">
            <v>Empotrado</v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>
            <v>0</v>
          </cell>
          <cell r="AH50">
            <v>0</v>
          </cell>
          <cell r="AI50" t="str">
            <v>NO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 t="str">
            <v/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 t="str">
            <v>Empotrado</v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NO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50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</row>
        <row r="51">
          <cell r="A51">
            <v>48</v>
          </cell>
          <cell r="B51" t="str">
            <v>SHIQUISH</v>
          </cell>
          <cell r="C51" t="str">
            <v>NO</v>
          </cell>
          <cell r="D51" t="str">
            <v/>
          </cell>
          <cell r="E51" t="str">
            <v>MAD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str">
            <v>Empotrado</v>
          </cell>
          <cell r="O51" t="str">
            <v/>
          </cell>
          <cell r="P51" t="str">
            <v/>
          </cell>
          <cell r="Q51" t="str">
            <v/>
          </cell>
          <cell r="R51" t="str">
            <v>SI</v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>SI</v>
          </cell>
          <cell r="Z51" t="str">
            <v>SI</v>
          </cell>
          <cell r="AA51" t="str">
            <v>SI</v>
          </cell>
          <cell r="AB51" t="str">
            <v>SI</v>
          </cell>
          <cell r="AC51" t="str">
            <v>SI</v>
          </cell>
          <cell r="AD51" t="str">
            <v>SI</v>
          </cell>
          <cell r="AE51" t="str">
            <v>SI</v>
          </cell>
          <cell r="AF51" t="str">
            <v>SI</v>
          </cell>
          <cell r="AG51">
            <v>0</v>
          </cell>
          <cell r="AH51">
            <v>0</v>
          </cell>
          <cell r="AI51" t="str">
            <v>NO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 t="str">
            <v/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>Empotrado</v>
          </cell>
          <cell r="BH51" t="str">
            <v/>
          </cell>
          <cell r="BI51" t="str">
            <v/>
          </cell>
          <cell r="BJ51" t="str">
            <v/>
          </cell>
          <cell r="BK51" t="str">
            <v>SI</v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SI</v>
          </cell>
          <cell r="BS51" t="str">
            <v>SI</v>
          </cell>
          <cell r="BT51" t="str">
            <v>SI</v>
          </cell>
          <cell r="BU51" t="str">
            <v>SI</v>
          </cell>
          <cell r="BV51" t="str">
            <v>SI</v>
          </cell>
          <cell r="BW51" t="str">
            <v>SI</v>
          </cell>
          <cell r="BX51" t="str">
            <v>SI</v>
          </cell>
          <cell r="BY51" t="str">
            <v>SI</v>
          </cell>
          <cell r="BZ51">
            <v>0</v>
          </cell>
          <cell r="CA51">
            <v>0</v>
          </cell>
          <cell r="CB51" t="str">
            <v>NO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50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</row>
        <row r="52">
          <cell r="A52">
            <v>49</v>
          </cell>
          <cell r="B52" t="str">
            <v xml:space="preserve">NUEVO CHAVÍN</v>
          </cell>
          <cell r="C52" t="str">
            <v>NO</v>
          </cell>
          <cell r="D52" t="str">
            <v/>
          </cell>
          <cell r="E52" t="str">
            <v>MAD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str">
            <v>Empotrado</v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>
            <v>0</v>
          </cell>
          <cell r="AH52">
            <v>0</v>
          </cell>
          <cell r="AI52" t="str">
            <v>NO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 t="str">
            <v/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>Empotrado</v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NO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50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3</v>
          </cell>
          <cell r="CS52">
            <v>0</v>
          </cell>
        </row>
        <row r="53">
          <cell r="A53">
            <v>50</v>
          </cell>
          <cell r="B53" t="str">
            <v>HUÁCHAJ</v>
          </cell>
          <cell r="C53" t="str">
            <v>NO</v>
          </cell>
          <cell r="D53" t="str">
            <v/>
          </cell>
          <cell r="E53" t="str">
            <v>MAD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str">
            <v>Empotrado</v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>
            <v>0</v>
          </cell>
          <cell r="AH53">
            <v>0</v>
          </cell>
          <cell r="AI53" t="str">
            <v>NO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 t="str">
            <v/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 t="str">
            <v>Empotrado</v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>
            <v>0</v>
          </cell>
          <cell r="CA53">
            <v>0</v>
          </cell>
          <cell r="CB53" t="str">
            <v>NO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50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3</v>
          </cell>
          <cell r="CS53">
            <v>0</v>
          </cell>
        </row>
        <row r="54">
          <cell r="A54">
            <v>51</v>
          </cell>
          <cell r="B54" t="str">
            <v>CHILLGARRAGRA </v>
          </cell>
          <cell r="C54" t="str">
            <v>NO</v>
          </cell>
          <cell r="D54" t="str">
            <v>NO</v>
          </cell>
          <cell r="E54" t="str">
            <v>MAD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 t="str">
            <v>Empotrado</v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>
            <v>0</v>
          </cell>
          <cell r="AH54">
            <v>0</v>
          </cell>
          <cell r="AI54" t="str">
            <v>NO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 t="str">
            <v>NO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 t="str">
            <v>Empotrado</v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>
            <v>0</v>
          </cell>
          <cell r="CA54">
            <v>0</v>
          </cell>
          <cell r="CB54" t="str">
            <v>NO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50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</row>
        <row r="55">
          <cell r="A55">
            <v>52</v>
          </cell>
          <cell r="B55" t="str">
            <v>UPAGOLLPA</v>
          </cell>
          <cell r="C55" t="str">
            <v>NO</v>
          </cell>
          <cell r="D55" t="str">
            <v/>
          </cell>
          <cell r="E55" t="str">
            <v>MAD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 t="str">
            <v>Empotrado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>
            <v>0</v>
          </cell>
          <cell r="AH55">
            <v>0</v>
          </cell>
          <cell r="AI55" t="str">
            <v>NO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 t="str">
            <v/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 t="str">
            <v>Empotrado</v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>
            <v>0</v>
          </cell>
          <cell r="CA55">
            <v>0</v>
          </cell>
          <cell r="CB55" t="str">
            <v>NO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50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</row>
        <row r="56">
          <cell r="A56">
            <v>53</v>
          </cell>
          <cell r="B56" t="str">
            <v>CHAQUILCO</v>
          </cell>
          <cell r="C56" t="str">
            <v>NO</v>
          </cell>
          <cell r="D56" t="str">
            <v/>
          </cell>
          <cell r="E56" t="str">
            <v>MAD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 t="str">
            <v>Empotrado</v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>
            <v>0</v>
          </cell>
          <cell r="AH56">
            <v>0</v>
          </cell>
          <cell r="AI56" t="str">
            <v>NO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 t="str">
            <v/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>Empotrado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NO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</row>
        <row r="57">
          <cell r="A57">
            <v>54</v>
          </cell>
          <cell r="B57" t="str">
            <v>ISHPINCO</v>
          </cell>
          <cell r="C57" t="str">
            <v>NO</v>
          </cell>
          <cell r="D57" t="str">
            <v/>
          </cell>
          <cell r="E57" t="str">
            <v>MAD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 t="str">
            <v>Empotrado</v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>
            <v>0</v>
          </cell>
          <cell r="AH57">
            <v>0</v>
          </cell>
          <cell r="AI57" t="str">
            <v>NO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 t="str">
            <v/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>Empotrado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>
            <v>0</v>
          </cell>
          <cell r="CA57">
            <v>0</v>
          </cell>
          <cell r="CB57" t="str">
            <v>NO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50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</row>
        <row r="58">
          <cell r="A58">
            <v>55</v>
          </cell>
          <cell r="B58" t="str">
            <v xml:space="preserve">EL PORVENIR (CONDORPÚN)</v>
          </cell>
          <cell r="C58" t="str">
            <v>NO</v>
          </cell>
          <cell r="D58" t="str">
            <v/>
          </cell>
          <cell r="E58" t="str">
            <v>MAD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 t="str">
            <v>Empotrado</v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>
            <v>0</v>
          </cell>
          <cell r="AH58">
            <v>0</v>
          </cell>
          <cell r="AI58" t="str">
            <v>NO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 t="str">
            <v/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 t="str">
            <v>Empotrado</v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/>
          </cell>
          <cell r="BS58" t="str">
            <v/>
          </cell>
          <cell r="BT58" t="str">
            <v/>
          </cell>
          <cell r="BU58" t="str">
            <v/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>
            <v>0</v>
          </cell>
          <cell r="CA58">
            <v>0</v>
          </cell>
          <cell r="CB58" t="str">
            <v>NO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50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</row>
        <row r="59">
          <cell r="A59">
            <v>56</v>
          </cell>
          <cell r="B59" t="str">
            <v>PUCARÁ</v>
          </cell>
          <cell r="C59" t="str">
            <v>NO</v>
          </cell>
          <cell r="D59" t="str">
            <v/>
          </cell>
          <cell r="E59" t="str">
            <v>MAD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 t="str">
            <v>Empotrado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>
            <v>0</v>
          </cell>
          <cell r="AH59">
            <v>0</v>
          </cell>
          <cell r="AI59" t="str">
            <v>NO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 t="str">
            <v/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>Empotrado</v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NO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50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</row>
        <row r="60">
          <cell r="A60">
            <v>57</v>
          </cell>
          <cell r="B60" t="str">
            <v xml:space="preserve">ARGUSH BAJO</v>
          </cell>
          <cell r="C60" t="str">
            <v>NO</v>
          </cell>
          <cell r="D60" t="str">
            <v/>
          </cell>
          <cell r="E60" t="str">
            <v>MAD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 t="str">
            <v>Empotrado</v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>
            <v>0</v>
          </cell>
          <cell r="AH60">
            <v>0</v>
          </cell>
          <cell r="AI60" t="str">
            <v>NO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 t="str">
            <v/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 t="str">
            <v>Empotrado</v>
          </cell>
          <cell r="BH60" t="str">
            <v/>
          </cell>
          <cell r="BI60" t="str">
            <v/>
          </cell>
          <cell r="BJ60" t="str">
            <v/>
          </cell>
          <cell r="BK60" t="str">
            <v/>
          </cell>
          <cell r="BL60" t="str">
            <v/>
          </cell>
          <cell r="BM60" t="str">
            <v/>
          </cell>
          <cell r="BN60" t="str">
            <v/>
          </cell>
          <cell r="BO60" t="str">
            <v/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>
            <v>0</v>
          </cell>
          <cell r="CA60">
            <v>0</v>
          </cell>
          <cell r="CB60" t="str">
            <v>NO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50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4</v>
          </cell>
          <cell r="CS60">
            <v>0</v>
          </cell>
        </row>
        <row r="61">
          <cell r="A61">
            <v>58</v>
          </cell>
          <cell r="B61" t="str">
            <v>RUMPA</v>
          </cell>
          <cell r="C61" t="str">
            <v>NO</v>
          </cell>
          <cell r="D61" t="str">
            <v/>
          </cell>
          <cell r="E61" t="str">
            <v>MAD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 t="str">
            <v>Empotrado</v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>
            <v>0</v>
          </cell>
          <cell r="AH61">
            <v>0</v>
          </cell>
          <cell r="AI61" t="str">
            <v>NO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 t="str">
            <v/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Empotrado</v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  <cell r="BW61" t="str">
            <v/>
          </cell>
          <cell r="BX61" t="str">
            <v/>
          </cell>
          <cell r="BY61" t="str">
            <v/>
          </cell>
          <cell r="BZ61">
            <v>0</v>
          </cell>
          <cell r="CA61">
            <v>0</v>
          </cell>
          <cell r="CB61" t="str">
            <v>NO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50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</row>
        <row r="62">
          <cell r="A62">
            <v>59</v>
          </cell>
          <cell r="B62" t="str">
            <v/>
          </cell>
          <cell r="C62">
            <v>0</v>
          </cell>
          <cell r="D62" t="str">
            <v/>
          </cell>
          <cell r="E62" t="str">
            <v/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>
            <v>0</v>
          </cell>
          <cell r="AH62">
            <v>0</v>
          </cell>
          <cell r="AI62" t="str">
            <v/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 t="str">
            <v/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>
            <v>0</v>
          </cell>
          <cell r="CA62">
            <v>0</v>
          </cell>
          <cell r="CB62" t="str">
            <v/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</row>
        <row r="63">
          <cell r="A63">
            <v>60</v>
          </cell>
          <cell r="B63" t="str">
            <v/>
          </cell>
          <cell r="C63">
            <v>0</v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>
            <v>0</v>
          </cell>
          <cell r="AH63">
            <v>0</v>
          </cell>
          <cell r="AI63" t="str">
            <v/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 t="str">
            <v/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  <cell r="BW63" t="str">
            <v/>
          </cell>
          <cell r="BX63" t="str">
            <v/>
          </cell>
          <cell r="BY63" t="str">
            <v/>
          </cell>
          <cell r="BZ63">
            <v>0</v>
          </cell>
          <cell r="CA63">
            <v>0</v>
          </cell>
          <cell r="CB63" t="str">
            <v/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</row>
        <row r="64">
          <cell r="A64">
            <v>61</v>
          </cell>
          <cell r="B64" t="str">
            <v/>
          </cell>
          <cell r="C64">
            <v>0</v>
          </cell>
          <cell r="D64" t="str">
            <v/>
          </cell>
          <cell r="E64" t="str">
            <v/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>
            <v>0</v>
          </cell>
          <cell r="AH64">
            <v>0</v>
          </cell>
          <cell r="AI64" t="str">
            <v/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 t="str">
            <v/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/>
          </cell>
          <cell r="BS64" t="str">
            <v/>
          </cell>
          <cell r="BT64" t="str">
            <v/>
          </cell>
          <cell r="BU64" t="str">
            <v/>
          </cell>
          <cell r="BV64" t="str">
            <v/>
          </cell>
          <cell r="BW64" t="str">
            <v/>
          </cell>
          <cell r="BX64" t="str">
            <v/>
          </cell>
          <cell r="BY64" t="str">
            <v/>
          </cell>
          <cell r="BZ64">
            <v>0</v>
          </cell>
          <cell r="CA64">
            <v>0</v>
          </cell>
          <cell r="CB64" t="str">
            <v/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</row>
        <row r="65">
          <cell r="A65">
            <v>62</v>
          </cell>
          <cell r="B65" t="str">
            <v/>
          </cell>
          <cell r="C65">
            <v>0</v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>
            <v>0</v>
          </cell>
          <cell r="AH65">
            <v>0</v>
          </cell>
          <cell r="AI65" t="str">
            <v/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 t="str">
            <v/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/>
          </cell>
          <cell r="BS65" t="str">
            <v/>
          </cell>
          <cell r="BT65" t="str">
            <v/>
          </cell>
          <cell r="BU65" t="str">
            <v/>
          </cell>
          <cell r="BV65" t="str">
            <v/>
          </cell>
          <cell r="BW65" t="str">
            <v/>
          </cell>
          <cell r="BX65" t="str">
            <v/>
          </cell>
          <cell r="BY65" t="str">
            <v/>
          </cell>
          <cell r="BZ65">
            <v>0</v>
          </cell>
          <cell r="CA65">
            <v>0</v>
          </cell>
          <cell r="CB65" t="str">
            <v/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</row>
        <row r="66">
          <cell r="A66">
            <v>63</v>
          </cell>
          <cell r="B66" t="str">
            <v/>
          </cell>
          <cell r="C66">
            <v>0</v>
          </cell>
          <cell r="D66" t="str">
            <v/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0</v>
          </cell>
          <cell r="AH66">
            <v>0</v>
          </cell>
          <cell r="AI66" t="str">
            <v/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 t="str">
            <v/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 t="str">
            <v/>
          </cell>
          <cell r="BI66" t="str">
            <v/>
          </cell>
          <cell r="BJ66" t="str">
            <v/>
          </cell>
          <cell r="BK66" t="str">
            <v/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/>
          </cell>
          <cell r="BS66" t="str">
            <v/>
          </cell>
          <cell r="BT66" t="str">
            <v/>
          </cell>
          <cell r="BU66" t="str">
            <v/>
          </cell>
          <cell r="BV66" t="str">
            <v/>
          </cell>
          <cell r="BW66" t="str">
            <v/>
          </cell>
          <cell r="BX66" t="str">
            <v/>
          </cell>
          <cell r="BY66" t="str">
            <v/>
          </cell>
          <cell r="BZ66">
            <v>0</v>
          </cell>
          <cell r="CA66">
            <v>0</v>
          </cell>
          <cell r="CB66" t="str">
            <v/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</row>
        <row r="67">
          <cell r="A67">
            <v>64</v>
          </cell>
          <cell r="B67" t="str">
            <v/>
          </cell>
          <cell r="C67">
            <v>0</v>
          </cell>
          <cell r="D67" t="str">
            <v/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>
            <v>0</v>
          </cell>
          <cell r="AH67">
            <v>0</v>
          </cell>
          <cell r="AI67" t="str">
            <v/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 t="str">
            <v/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/>
          </cell>
          <cell r="BS67" t="str">
            <v/>
          </cell>
          <cell r="BT67" t="str">
            <v/>
          </cell>
          <cell r="BU67" t="str">
            <v/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/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</row>
        <row r="68">
          <cell r="A68">
            <v>65</v>
          </cell>
          <cell r="B68" t="str">
            <v/>
          </cell>
          <cell r="C68">
            <v>0</v>
          </cell>
          <cell r="D68" t="str">
            <v/>
          </cell>
          <cell r="E68" t="str">
            <v/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>
            <v>0</v>
          </cell>
          <cell r="AH68">
            <v>0</v>
          </cell>
          <cell r="AI68" t="str">
            <v/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 t="str">
            <v/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/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</row>
        <row r="69">
          <cell r="A69">
            <v>66</v>
          </cell>
          <cell r="B69" t="str">
            <v/>
          </cell>
          <cell r="C69">
            <v>0</v>
          </cell>
          <cell r="D69" t="str">
            <v/>
          </cell>
          <cell r="E69" t="str">
            <v/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>
            <v>0</v>
          </cell>
          <cell r="AH69">
            <v>0</v>
          </cell>
          <cell r="AI69" t="str">
            <v/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 t="str">
            <v/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/>
          </cell>
          <cell r="BS69" t="str">
            <v/>
          </cell>
          <cell r="BT69" t="str">
            <v/>
          </cell>
          <cell r="BU69" t="str">
            <v/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/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</row>
        <row r="70">
          <cell r="A70">
            <v>67</v>
          </cell>
          <cell r="B70" t="str">
            <v/>
          </cell>
          <cell r="C70">
            <v>0</v>
          </cell>
          <cell r="D70" t="str">
            <v/>
          </cell>
          <cell r="E70" t="str">
            <v/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>
            <v>0</v>
          </cell>
          <cell r="AH70">
            <v>0</v>
          </cell>
          <cell r="AI70" t="str">
            <v/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 t="str">
            <v/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 t="str">
            <v/>
          </cell>
          <cell r="BI70" t="str">
            <v/>
          </cell>
          <cell r="BJ70" t="str">
            <v/>
          </cell>
          <cell r="BK70" t="str">
            <v/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/>
          </cell>
          <cell r="BS70" t="str">
            <v/>
          </cell>
          <cell r="BT70" t="str">
            <v/>
          </cell>
          <cell r="BU70" t="str">
            <v/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/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</row>
        <row r="71">
          <cell r="A71">
            <v>68</v>
          </cell>
          <cell r="B71" t="str">
            <v/>
          </cell>
          <cell r="C71">
            <v>0</v>
          </cell>
          <cell r="D71" t="str">
            <v/>
          </cell>
          <cell r="E71" t="str">
            <v/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>
            <v>0</v>
          </cell>
          <cell r="AH71">
            <v>0</v>
          </cell>
          <cell r="AI71" t="str">
            <v/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 t="str">
            <v/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/>
          </cell>
          <cell r="BS71" t="str">
            <v/>
          </cell>
          <cell r="BT71" t="str">
            <v/>
          </cell>
          <cell r="BU71" t="str">
            <v/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/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</row>
        <row r="72">
          <cell r="A72">
            <v>69</v>
          </cell>
          <cell r="B72" t="str">
            <v/>
          </cell>
          <cell r="C72">
            <v>0</v>
          </cell>
          <cell r="D72" t="str">
            <v/>
          </cell>
          <cell r="E72" t="str">
            <v/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>
            <v>0</v>
          </cell>
          <cell r="AH72">
            <v>0</v>
          </cell>
          <cell r="AI72" t="str">
            <v/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 t="str">
            <v/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/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</row>
        <row r="73">
          <cell r="A73">
            <v>70</v>
          </cell>
          <cell r="B73" t="str">
            <v/>
          </cell>
          <cell r="C73">
            <v>0</v>
          </cell>
          <cell r="D73" t="str">
            <v/>
          </cell>
          <cell r="E73" t="str">
            <v/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>
            <v>0</v>
          </cell>
          <cell r="AH73">
            <v>0</v>
          </cell>
          <cell r="AI73" t="str">
            <v/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 t="str">
            <v/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/>
          </cell>
          <cell r="BS73" t="str">
            <v/>
          </cell>
          <cell r="BT73" t="str">
            <v/>
          </cell>
          <cell r="BU73" t="str">
            <v/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/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</row>
        <row r="74">
          <cell r="A74">
            <v>71</v>
          </cell>
          <cell r="B74" t="str">
            <v/>
          </cell>
          <cell r="C74">
            <v>0</v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>
            <v>0</v>
          </cell>
          <cell r="AH74">
            <v>0</v>
          </cell>
          <cell r="AI74" t="str">
            <v/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 t="str">
            <v/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>
            <v>0</v>
          </cell>
          <cell r="CA74">
            <v>0</v>
          </cell>
          <cell r="CB74" t="str">
            <v/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</row>
        <row r="75">
          <cell r="A75">
            <v>72</v>
          </cell>
          <cell r="B75" t="str">
            <v/>
          </cell>
          <cell r="C75">
            <v>0</v>
          </cell>
          <cell r="D75" t="str">
            <v/>
          </cell>
          <cell r="E75" t="str">
            <v/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>
            <v>0</v>
          </cell>
          <cell r="AH75">
            <v>0</v>
          </cell>
          <cell r="AI75" t="str">
            <v/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 t="str">
            <v/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/>
          </cell>
          <cell r="BS75" t="str">
            <v/>
          </cell>
          <cell r="BT75" t="str">
            <v/>
          </cell>
          <cell r="BU75" t="str">
            <v/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>
            <v>0</v>
          </cell>
          <cell r="CA75">
            <v>0</v>
          </cell>
          <cell r="CB75" t="str">
            <v/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</row>
        <row r="76">
          <cell r="A76">
            <v>73</v>
          </cell>
          <cell r="B76" t="str">
            <v/>
          </cell>
          <cell r="C76">
            <v>0</v>
          </cell>
          <cell r="D76" t="str">
            <v/>
          </cell>
          <cell r="E76" t="str">
            <v/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>
            <v>0</v>
          </cell>
          <cell r="AH76">
            <v>0</v>
          </cell>
          <cell r="AI76" t="str">
            <v/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 t="str">
            <v/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/>
          </cell>
          <cell r="BS76" t="str">
            <v/>
          </cell>
          <cell r="BT76" t="str">
            <v/>
          </cell>
          <cell r="BU76" t="str">
            <v/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>
            <v>0</v>
          </cell>
          <cell r="CA76">
            <v>0</v>
          </cell>
          <cell r="CB76" t="str">
            <v/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</row>
        <row r="77">
          <cell r="A77">
            <v>74</v>
          </cell>
          <cell r="B77" t="str">
            <v/>
          </cell>
          <cell r="C77">
            <v>0</v>
          </cell>
          <cell r="D77" t="str">
            <v/>
          </cell>
          <cell r="E77" t="str">
            <v/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>
            <v>0</v>
          </cell>
          <cell r="AH77">
            <v>0</v>
          </cell>
          <cell r="AI77" t="str">
            <v/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 t="str">
            <v/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/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</row>
        <row r="78">
          <cell r="A78">
            <v>75</v>
          </cell>
          <cell r="B78" t="str">
            <v/>
          </cell>
          <cell r="C78">
            <v>0</v>
          </cell>
          <cell r="D78" t="str">
            <v/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>
            <v>0</v>
          </cell>
          <cell r="AH78">
            <v>0</v>
          </cell>
          <cell r="AI78" t="str">
            <v/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 t="str">
            <v/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/>
          </cell>
          <cell r="BS78" t="str">
            <v/>
          </cell>
          <cell r="BT78" t="str">
            <v/>
          </cell>
          <cell r="BU78" t="str">
            <v/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>
            <v>0</v>
          </cell>
          <cell r="CA78">
            <v>0</v>
          </cell>
          <cell r="CB78" t="str">
            <v/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</row>
        <row r="79">
          <cell r="A79">
            <v>76</v>
          </cell>
          <cell r="B79" t="str">
            <v/>
          </cell>
          <cell r="C79">
            <v>0</v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>
            <v>0</v>
          </cell>
          <cell r="AH79">
            <v>0</v>
          </cell>
          <cell r="AI79" t="str">
            <v/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 t="str">
            <v/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/>
          </cell>
          <cell r="BS79" t="str">
            <v/>
          </cell>
          <cell r="BT79" t="str">
            <v/>
          </cell>
          <cell r="BU79" t="str">
            <v/>
          </cell>
          <cell r="BV79" t="str">
            <v/>
          </cell>
          <cell r="BW79" t="str">
            <v/>
          </cell>
          <cell r="BX79" t="str">
            <v/>
          </cell>
          <cell r="BY79" t="str">
            <v/>
          </cell>
          <cell r="BZ79">
            <v>0</v>
          </cell>
          <cell r="CA79">
            <v>0</v>
          </cell>
          <cell r="CB79" t="str">
            <v/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</row>
        <row r="80">
          <cell r="A80">
            <v>77</v>
          </cell>
          <cell r="B80" t="str">
            <v/>
          </cell>
          <cell r="C80">
            <v>0</v>
          </cell>
          <cell r="D80" t="str">
            <v/>
          </cell>
          <cell r="E80" t="str">
            <v/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>
            <v>0</v>
          </cell>
          <cell r="AH80">
            <v>0</v>
          </cell>
          <cell r="AI80" t="str">
            <v/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 t="str">
            <v/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/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</row>
        <row r="81">
          <cell r="A81">
            <v>78</v>
          </cell>
          <cell r="B81" t="str">
            <v/>
          </cell>
          <cell r="C81">
            <v>0</v>
          </cell>
          <cell r="D81" t="str">
            <v/>
          </cell>
          <cell r="E81" t="str">
            <v/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>
            <v>0</v>
          </cell>
          <cell r="AH81">
            <v>0</v>
          </cell>
          <cell r="AI81" t="str">
            <v/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 t="str">
            <v/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/>
          </cell>
          <cell r="BS81" t="str">
            <v/>
          </cell>
          <cell r="BT81" t="str">
            <v/>
          </cell>
          <cell r="BU81" t="str">
            <v/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/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</row>
        <row r="82">
          <cell r="A82">
            <v>79</v>
          </cell>
          <cell r="B82" t="str">
            <v/>
          </cell>
          <cell r="C82">
            <v>0</v>
          </cell>
          <cell r="D82" t="str">
            <v/>
          </cell>
          <cell r="E82" t="str">
            <v/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>
            <v>0</v>
          </cell>
          <cell r="AH82">
            <v>0</v>
          </cell>
          <cell r="AI82" t="str">
            <v/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 t="str">
            <v/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/>
          </cell>
          <cell r="BS82" t="str">
            <v/>
          </cell>
          <cell r="BT82" t="str">
            <v/>
          </cell>
          <cell r="BU82" t="str">
            <v/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/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</row>
        <row r="83">
          <cell r="A83">
            <v>80</v>
          </cell>
          <cell r="B83" t="str">
            <v/>
          </cell>
          <cell r="C83">
            <v>0</v>
          </cell>
          <cell r="D83" t="str">
            <v/>
          </cell>
          <cell r="E83" t="str">
            <v/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>
            <v>0</v>
          </cell>
          <cell r="AH83">
            <v>0</v>
          </cell>
          <cell r="AI83" t="str">
            <v/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 t="str">
            <v/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/>
          </cell>
          <cell r="BS83" t="str">
            <v/>
          </cell>
          <cell r="BT83" t="str">
            <v/>
          </cell>
          <cell r="BU83" t="str">
            <v/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/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</row>
        <row r="84">
          <cell r="A84">
            <v>81</v>
          </cell>
          <cell r="B84" t="str">
            <v/>
          </cell>
          <cell r="C84">
            <v>0</v>
          </cell>
          <cell r="D84" t="str">
            <v/>
          </cell>
          <cell r="E84" t="str">
            <v/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>
            <v>0</v>
          </cell>
          <cell r="AH84">
            <v>0</v>
          </cell>
          <cell r="AI84" t="str">
            <v/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 t="str">
            <v/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/>
          </cell>
          <cell r="BS84" t="str">
            <v/>
          </cell>
          <cell r="BT84" t="str">
            <v/>
          </cell>
          <cell r="BU84" t="str">
            <v/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/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</row>
        <row r="85">
          <cell r="A85">
            <v>82</v>
          </cell>
          <cell r="B85" t="str">
            <v/>
          </cell>
          <cell r="C85">
            <v>0</v>
          </cell>
          <cell r="D85" t="str">
            <v/>
          </cell>
          <cell r="E85" t="str">
            <v/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>
            <v>0</v>
          </cell>
          <cell r="AH85">
            <v>0</v>
          </cell>
          <cell r="AI85" t="str">
            <v/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 t="str">
            <v/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/>
          </cell>
          <cell r="BS85" t="str">
            <v/>
          </cell>
          <cell r="BT85" t="str">
            <v/>
          </cell>
          <cell r="BU85" t="str">
            <v/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/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</row>
        <row r="86">
          <cell r="A86">
            <v>83</v>
          </cell>
          <cell r="B86" t="str">
            <v/>
          </cell>
          <cell r="C86">
            <v>0</v>
          </cell>
          <cell r="D86" t="str">
            <v/>
          </cell>
          <cell r="E86" t="str">
            <v/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>
            <v>0</v>
          </cell>
          <cell r="AH86">
            <v>0</v>
          </cell>
          <cell r="AI86" t="str">
            <v/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 t="str">
            <v/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/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</row>
        <row r="87">
          <cell r="A87">
            <v>84</v>
          </cell>
          <cell r="B87" t="str">
            <v/>
          </cell>
          <cell r="C87">
            <v>0</v>
          </cell>
          <cell r="D87" t="str">
            <v/>
          </cell>
          <cell r="E87" t="str">
            <v/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>
            <v>0</v>
          </cell>
          <cell r="AH87">
            <v>0</v>
          </cell>
          <cell r="AI87" t="str">
            <v/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 t="str">
            <v/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/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</row>
        <row r="88">
          <cell r="A88">
            <v>85</v>
          </cell>
          <cell r="B88" t="str">
            <v/>
          </cell>
          <cell r="C88">
            <v>0</v>
          </cell>
          <cell r="D88" t="str">
            <v/>
          </cell>
          <cell r="E88" t="str">
            <v/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>
            <v>0</v>
          </cell>
          <cell r="AH88">
            <v>0</v>
          </cell>
          <cell r="AI88" t="str">
            <v/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 t="str">
            <v/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L88" t="str">
            <v/>
          </cell>
          <cell r="BM88" t="str">
            <v/>
          </cell>
          <cell r="BN88" t="str">
            <v/>
          </cell>
          <cell r="BO88" t="str">
            <v/>
          </cell>
          <cell r="BP88" t="str">
            <v/>
          </cell>
          <cell r="BQ88" t="str">
            <v/>
          </cell>
          <cell r="BR88" t="str">
            <v/>
          </cell>
          <cell r="BS88" t="str">
            <v/>
          </cell>
          <cell r="BT88" t="str">
            <v/>
          </cell>
          <cell r="BU88" t="str">
            <v/>
          </cell>
          <cell r="BV88" t="str">
            <v/>
          </cell>
          <cell r="BW88" t="str">
            <v/>
          </cell>
          <cell r="BX88" t="str">
            <v/>
          </cell>
          <cell r="BY88" t="str">
            <v/>
          </cell>
          <cell r="BZ88">
            <v>0</v>
          </cell>
          <cell r="CA88">
            <v>0</v>
          </cell>
          <cell r="CB88" t="str">
            <v/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</row>
        <row r="89">
          <cell r="A89">
            <v>86</v>
          </cell>
          <cell r="B89" t="str">
            <v/>
          </cell>
          <cell r="C89">
            <v>0</v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>
            <v>0</v>
          </cell>
          <cell r="AH89">
            <v>0</v>
          </cell>
          <cell r="AI89" t="str">
            <v/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 t="str">
            <v/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L89" t="str">
            <v/>
          </cell>
          <cell r="BM89" t="str">
            <v/>
          </cell>
          <cell r="BN89" t="str">
            <v/>
          </cell>
          <cell r="BO89" t="str">
            <v/>
          </cell>
          <cell r="BP89" t="str">
            <v/>
          </cell>
          <cell r="BQ89" t="str">
            <v/>
          </cell>
          <cell r="BR89" t="str">
            <v/>
          </cell>
          <cell r="BS89" t="str">
            <v/>
          </cell>
          <cell r="BT89" t="str">
            <v/>
          </cell>
          <cell r="BU89" t="str">
            <v/>
          </cell>
          <cell r="BV89" t="str">
            <v/>
          </cell>
          <cell r="BW89" t="str">
            <v/>
          </cell>
          <cell r="BX89" t="str">
            <v/>
          </cell>
          <cell r="BY89" t="str">
            <v/>
          </cell>
          <cell r="BZ89">
            <v>0</v>
          </cell>
          <cell r="CA89">
            <v>0</v>
          </cell>
          <cell r="CB89" t="str">
            <v/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</row>
        <row r="90">
          <cell r="A90">
            <v>87</v>
          </cell>
          <cell r="B90" t="str">
            <v/>
          </cell>
          <cell r="C90">
            <v>0</v>
          </cell>
          <cell r="D90" t="str">
            <v/>
          </cell>
          <cell r="E90" t="str">
            <v/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>
            <v>0</v>
          </cell>
          <cell r="AH90">
            <v>0</v>
          </cell>
          <cell r="AI90" t="str">
            <v/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 t="str">
            <v/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L90" t="str">
            <v/>
          </cell>
          <cell r="BM90" t="str">
            <v/>
          </cell>
          <cell r="BN90" t="str">
            <v/>
          </cell>
          <cell r="BO90" t="str">
            <v/>
          </cell>
          <cell r="BP90" t="str">
            <v/>
          </cell>
          <cell r="BQ90" t="str">
            <v/>
          </cell>
          <cell r="BR90" t="str">
            <v/>
          </cell>
          <cell r="BS90" t="str">
            <v/>
          </cell>
          <cell r="BT90" t="str">
            <v/>
          </cell>
          <cell r="BU90" t="str">
            <v/>
          </cell>
          <cell r="BV90" t="str">
            <v/>
          </cell>
          <cell r="BW90" t="str">
            <v/>
          </cell>
          <cell r="BX90" t="str">
            <v/>
          </cell>
          <cell r="BY90" t="str">
            <v/>
          </cell>
          <cell r="BZ90">
            <v>0</v>
          </cell>
          <cell r="CA90">
            <v>0</v>
          </cell>
          <cell r="CB90" t="str">
            <v/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</row>
        <row r="91">
          <cell r="A91">
            <v>88</v>
          </cell>
          <cell r="B91" t="str">
            <v/>
          </cell>
          <cell r="C91">
            <v>0</v>
          </cell>
          <cell r="D91" t="str">
            <v/>
          </cell>
          <cell r="E91" t="str">
            <v/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>
            <v>0</v>
          </cell>
          <cell r="AH91">
            <v>0</v>
          </cell>
          <cell r="AI91" t="str">
            <v/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 t="str">
            <v/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L91" t="str">
            <v/>
          </cell>
          <cell r="BM91" t="str">
            <v/>
          </cell>
          <cell r="BN91" t="str">
            <v/>
          </cell>
          <cell r="BO91" t="str">
            <v/>
          </cell>
          <cell r="BP91" t="str">
            <v/>
          </cell>
          <cell r="BQ91" t="str">
            <v/>
          </cell>
          <cell r="BR91" t="str">
            <v/>
          </cell>
          <cell r="BS91" t="str">
            <v/>
          </cell>
          <cell r="BT91" t="str">
            <v/>
          </cell>
          <cell r="BU91" t="str">
            <v/>
          </cell>
          <cell r="BV91" t="str">
            <v/>
          </cell>
          <cell r="BW91" t="str">
            <v/>
          </cell>
          <cell r="BX91" t="str">
            <v/>
          </cell>
          <cell r="BY91" t="str">
            <v/>
          </cell>
          <cell r="BZ91">
            <v>0</v>
          </cell>
          <cell r="CA91">
            <v>0</v>
          </cell>
          <cell r="CB91" t="str">
            <v/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</row>
        <row r="92">
          <cell r="A92">
            <v>89</v>
          </cell>
          <cell r="B92" t="str">
            <v/>
          </cell>
          <cell r="C92">
            <v>0</v>
          </cell>
          <cell r="D92" t="str">
            <v/>
          </cell>
          <cell r="E92" t="str">
            <v/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>
            <v>0</v>
          </cell>
          <cell r="AH92">
            <v>0</v>
          </cell>
          <cell r="AI92" t="str">
            <v/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 t="str">
            <v/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  <cell r="BW92" t="str">
            <v/>
          </cell>
          <cell r="BX92" t="str">
            <v/>
          </cell>
          <cell r="BY92" t="str">
            <v/>
          </cell>
          <cell r="BZ92">
            <v>0</v>
          </cell>
          <cell r="CA92">
            <v>0</v>
          </cell>
          <cell r="CB92" t="str">
            <v/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</row>
        <row r="93">
          <cell r="A93">
            <v>90</v>
          </cell>
          <cell r="B93" t="str">
            <v/>
          </cell>
          <cell r="C93">
            <v>0</v>
          </cell>
          <cell r="D93" t="str">
            <v/>
          </cell>
          <cell r="E93" t="str">
            <v/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>
            <v>0</v>
          </cell>
          <cell r="AH93">
            <v>0</v>
          </cell>
          <cell r="AI93" t="str">
            <v/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 t="str">
            <v/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L93" t="str">
            <v/>
          </cell>
          <cell r="BM93" t="str">
            <v/>
          </cell>
          <cell r="BN93" t="str">
            <v/>
          </cell>
          <cell r="BO93" t="str">
            <v/>
          </cell>
          <cell r="BP93" t="str">
            <v/>
          </cell>
          <cell r="BQ93" t="str">
            <v/>
          </cell>
          <cell r="BR93" t="str">
            <v/>
          </cell>
          <cell r="BS93" t="str">
            <v/>
          </cell>
          <cell r="BT93" t="str">
            <v/>
          </cell>
          <ce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="BY93" t="str">
            <v/>
          </cell>
          <cell r="BZ93">
            <v>0</v>
          </cell>
          <cell r="CA93">
            <v>0</v>
          </cell>
          <cell r="CB93" t="str">
            <v/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</row>
        <row r="94">
          <cell r="A94">
            <v>91</v>
          </cell>
          <cell r="B94" t="str">
            <v/>
          </cell>
          <cell r="C94">
            <v>0</v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>
            <v>0</v>
          </cell>
          <cell r="AH94">
            <v>0</v>
          </cell>
          <cell r="AI94" t="str">
            <v/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 t="str">
            <v/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L94" t="str">
            <v/>
          </cell>
          <cell r="BM94" t="str">
            <v/>
          </cell>
          <cell r="BN94" t="str">
            <v/>
          </cell>
          <cell r="BO94" t="str">
            <v/>
          </cell>
          <cell r="BP94" t="str">
            <v/>
          </cell>
          <cell r="BQ94" t="str">
            <v/>
          </cell>
          <cell r="BR94" t="str">
            <v/>
          </cell>
          <cell r="BS94" t="str">
            <v/>
          </cell>
          <cell r="BT94" t="str">
            <v/>
          </cell>
          <cell r="BU94" t="str">
            <v/>
          </cell>
          <cell r="BV94" t="str">
            <v/>
          </cell>
          <cell r="BW94" t="str">
            <v/>
          </cell>
          <cell r="BX94" t="str">
            <v/>
          </cell>
          <cell r="BY94" t="str">
            <v/>
          </cell>
          <cell r="BZ94">
            <v>0</v>
          </cell>
          <cell r="CA94">
            <v>0</v>
          </cell>
          <cell r="CB94" t="str">
            <v/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</row>
        <row r="95">
          <cell r="A95">
            <v>92</v>
          </cell>
          <cell r="B95" t="str">
            <v/>
          </cell>
          <cell r="C95">
            <v>0</v>
          </cell>
          <cell r="D95" t="str">
            <v/>
          </cell>
          <cell r="E95" t="str">
            <v/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>
            <v>0</v>
          </cell>
          <cell r="AH95">
            <v>0</v>
          </cell>
          <cell r="AI95" t="str">
            <v/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 t="str">
            <v/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  <cell r="BW95" t="str">
            <v/>
          </cell>
          <cell r="BX95" t="str">
            <v/>
          </cell>
          <cell r="BY95" t="str">
            <v/>
          </cell>
          <cell r="BZ95">
            <v>0</v>
          </cell>
          <cell r="CA95">
            <v>0</v>
          </cell>
          <cell r="CB95" t="str">
            <v/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</row>
        <row r="96">
          <cell r="A96">
            <v>93</v>
          </cell>
          <cell r="B96" t="str">
            <v/>
          </cell>
          <cell r="C96">
            <v>0</v>
          </cell>
          <cell r="D96" t="str">
            <v/>
          </cell>
          <cell r="E96" t="str">
            <v/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>
            <v>0</v>
          </cell>
          <cell r="AH96">
            <v>0</v>
          </cell>
          <cell r="AI96" t="str">
            <v/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 t="str">
            <v/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L96" t="str">
            <v/>
          </cell>
          <cell r="BM96" t="str">
            <v/>
          </cell>
          <cell r="BN96" t="str">
            <v/>
          </cell>
          <cell r="BO96" t="str">
            <v/>
          </cell>
          <cell r="BP96" t="str">
            <v/>
          </cell>
          <cell r="BQ96" t="str">
            <v/>
          </cell>
          <cell r="BR96" t="str">
            <v/>
          </cell>
          <cell r="BS96" t="str">
            <v/>
          </cell>
          <cell r="BT96" t="str">
            <v/>
          </cell>
          <cell r="BU96" t="str">
            <v/>
          </cell>
          <cell r="BV96" t="str">
            <v/>
          </cell>
          <cell r="BW96" t="str">
            <v/>
          </cell>
          <cell r="BX96" t="str">
            <v/>
          </cell>
          <cell r="BY96" t="str">
            <v/>
          </cell>
          <cell r="BZ96">
            <v>0</v>
          </cell>
          <cell r="CA96">
            <v>0</v>
          </cell>
          <cell r="CB96" t="str">
            <v/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</row>
        <row r="97">
          <cell r="A97">
            <v>94</v>
          </cell>
          <cell r="B97" t="str">
            <v/>
          </cell>
          <cell r="C97">
            <v>0</v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>
            <v>0</v>
          </cell>
          <cell r="AH97">
            <v>0</v>
          </cell>
          <cell r="AI97" t="str">
            <v/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 t="str">
            <v/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L97" t="str">
            <v/>
          </cell>
          <cell r="BM97" t="str">
            <v/>
          </cell>
          <cell r="BN97" t="str">
            <v/>
          </cell>
          <cell r="BO97" t="str">
            <v/>
          </cell>
          <cell r="BP97" t="str">
            <v/>
          </cell>
          <cell r="BQ97" t="str">
            <v/>
          </cell>
          <cell r="BR97" t="str">
            <v/>
          </cell>
          <cell r="BS97" t="str">
            <v/>
          </cell>
          <cell r="BT97" t="str">
            <v/>
          </cell>
          <cell r="BU97" t="str">
            <v/>
          </cell>
          <cell r="BV97" t="str">
            <v/>
          </cell>
          <cell r="BW97" t="str">
            <v/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/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</row>
        <row r="98">
          <cell r="A98">
            <v>95</v>
          </cell>
          <cell r="B98" t="str">
            <v/>
          </cell>
          <cell r="C98">
            <v>0</v>
          </cell>
          <cell r="D98" t="str">
            <v/>
          </cell>
          <cell r="E98" t="str">
            <v/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>
            <v>0</v>
          </cell>
          <cell r="AH98">
            <v>0</v>
          </cell>
          <cell r="AI98" t="str">
            <v/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 t="str">
            <v/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/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</row>
        <row r="99">
          <cell r="A99">
            <v>96</v>
          </cell>
          <cell r="B99" t="str">
            <v/>
          </cell>
          <cell r="C99">
            <v>0</v>
          </cell>
          <cell r="D99" t="str">
            <v/>
          </cell>
          <cell r="E99" t="str">
            <v/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>
            <v>0</v>
          </cell>
          <cell r="AH99">
            <v>0</v>
          </cell>
          <cell r="AI99" t="str">
            <v/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 t="str">
            <v/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>
            <v>0</v>
          </cell>
          <cell r="CA99">
            <v>0</v>
          </cell>
          <cell r="CB99" t="str">
            <v/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</row>
        <row r="100">
          <cell r="A100">
            <v>97</v>
          </cell>
          <cell r="B100" t="str">
            <v/>
          </cell>
          <cell r="C100">
            <v>0</v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>
            <v>0</v>
          </cell>
          <cell r="AH100">
            <v>0</v>
          </cell>
          <cell r="AI100" t="str">
            <v/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 t="str">
            <v/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/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</row>
        <row r="101">
          <cell r="A101">
            <v>98</v>
          </cell>
          <cell r="B101" t="str">
            <v/>
          </cell>
          <cell r="C101">
            <v>0</v>
          </cell>
          <cell r="D101" t="str">
            <v/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>
            <v>0</v>
          </cell>
          <cell r="AH101">
            <v>0</v>
          </cell>
          <cell r="AI101" t="str">
            <v/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 t="str">
            <v/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L101" t="str">
            <v/>
          </cell>
          <cell r="BM101" t="str">
            <v/>
          </cell>
          <cell r="BN101" t="str">
            <v/>
          </cell>
          <cell r="BO101" t="str">
            <v/>
          </cell>
          <cell r="BP101" t="str">
            <v/>
          </cell>
          <cell r="BQ101" t="str">
            <v/>
          </cell>
          <cell r="BR101" t="str">
            <v/>
          </cell>
          <cell r="BS101" t="str">
            <v/>
          </cell>
          <cell r="BT101" t="str">
            <v/>
          </cell>
          <cell r="BU101" t="str">
            <v/>
          </cell>
          <cell r="BV101" t="str">
            <v/>
          </cell>
          <cell r="BW101" t="str">
            <v/>
          </cell>
          <cell r="BX101" t="str">
            <v/>
          </cell>
          <cell r="BY101" t="str">
            <v/>
          </cell>
          <cell r="BZ101">
            <v>0</v>
          </cell>
          <cell r="CA101">
            <v>0</v>
          </cell>
          <cell r="CB101" t="str">
            <v/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</row>
        <row r="102">
          <cell r="A102">
            <v>99</v>
          </cell>
          <cell r="B102" t="str">
            <v/>
          </cell>
          <cell r="C102">
            <v>0</v>
          </cell>
          <cell r="D102" t="str">
            <v/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>
            <v>0</v>
          </cell>
          <cell r="AH102">
            <v>0</v>
          </cell>
          <cell r="AI102" t="str">
            <v/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 t="str">
            <v/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L102" t="str">
            <v/>
          </cell>
          <cell r="BM102" t="str">
            <v/>
          </cell>
          <cell r="BN102" t="str">
            <v/>
          </cell>
          <cell r="BO102" t="str">
            <v/>
          </cell>
          <cell r="BP102" t="str">
            <v/>
          </cell>
          <cell r="BQ102" t="str">
            <v/>
          </cell>
          <cell r="BR102" t="str">
            <v/>
          </cell>
          <cell r="BS102" t="str">
            <v/>
          </cell>
          <cell r="BT102" t="str">
            <v/>
          </cell>
          <cell r="BU102" t="str">
            <v/>
          </cell>
          <cell r="BV102" t="str">
            <v/>
          </cell>
          <cell r="BW102" t="str">
            <v/>
          </cell>
          <cell r="BX102" t="str">
            <v/>
          </cell>
          <cell r="BY102" t="str">
            <v/>
          </cell>
          <cell r="BZ102">
            <v>0</v>
          </cell>
          <cell r="CA102">
            <v>0</v>
          </cell>
          <cell r="CB102" t="str">
            <v/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</row>
        <row r="103">
          <cell r="A103">
            <v>100</v>
          </cell>
          <cell r="B103" t="str">
            <v/>
          </cell>
          <cell r="C103">
            <v>0</v>
          </cell>
          <cell r="D103" t="str">
            <v/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>
            <v>0</v>
          </cell>
          <cell r="AH103">
            <v>0</v>
          </cell>
          <cell r="AI103" t="str">
            <v/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 t="str">
            <v/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  <cell r="BW103" t="str">
            <v/>
          </cell>
          <cell r="BX103" t="str">
            <v/>
          </cell>
          <cell r="BY103" t="str">
            <v/>
          </cell>
          <cell r="BZ103">
            <v>0</v>
          </cell>
          <cell r="CA103">
            <v>0</v>
          </cell>
          <cell r="CB103" t="str">
            <v/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Generales"/>
      <sheetName val="Datos_Proyectos"/>
      <sheetName val="Datos_Líneas"/>
      <sheetName val="Datos_Red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SUMINISTRO"/>
      <sheetName val="MONTAJE"/>
      <sheetName val="TRANSPORTE"/>
      <sheetName val="RESUMEN"/>
      <sheetName val="POLINOMICA"/>
      <sheetName val="#¡REF"/>
    </sheetNames>
    <sheetDataSet>
      <sheetData sheetId="0" refreshError="1">
        <row r="29">
          <cell r="CK29">
            <v>3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ADECUACION"/>
      <sheetName val="AD. MAT. GENERA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RES-GEN"/>
      <sheetName val="RES SOLO OBRAS"/>
      <sheetName val="RES SOLO ESTUDIO"/>
      <sheetName val="RES X PROY"/>
      <sheetName val="RES-LP"/>
      <sheetName val="SUM-LP"/>
      <sheetName val="MONT-LP"/>
      <sheetName val="TRANS-LP"/>
      <sheetName val="RES-RP"/>
      <sheetName val="SUM-RP"/>
      <sheetName val="MON-RP"/>
      <sheetName val="TRANS-RP"/>
      <sheetName val="RES-RS"/>
      <sheetName val="SUM-RS"/>
      <sheetName val="MON-RS"/>
      <sheetName val="TRANS-RS"/>
      <sheetName val="CRONOG VALORIZ"/>
      <sheetName val="EQUIPO"/>
      <sheetName val="MANO OBRA"/>
      <sheetName val="MATERIALES"/>
      <sheetName val="MAQUINARIA"/>
    </sheetNames>
    <sheetDataSet>
      <sheetData sheetId="0" refreshError="1">
        <row r="1">
          <cell r="D1">
            <v>1.08</v>
          </cell>
        </row>
        <row r="2">
          <cell r="D2">
            <v>0.89</v>
          </cell>
        </row>
        <row r="3">
          <cell r="J3">
            <v>1.1599999999999999</v>
          </cell>
          <cell r="P3">
            <v>1.9299999999999977</v>
          </cell>
        </row>
        <row r="4">
          <cell r="J4">
            <v>1.1700000000000002</v>
          </cell>
          <cell r="P4">
            <v>1.9418404907975439</v>
          </cell>
        </row>
        <row r="5">
          <cell r="D5">
            <v>0.34</v>
          </cell>
          <cell r="J5">
            <v>0.08</v>
          </cell>
          <cell r="P5">
            <v>0.16576687116564401</v>
          </cell>
        </row>
        <row r="6">
          <cell r="D6">
            <v>0.98</v>
          </cell>
          <cell r="J6">
            <v>1.2</v>
          </cell>
          <cell r="P6">
            <v>1.5866257668711641</v>
          </cell>
        </row>
        <row r="7">
          <cell r="D7">
            <v>0.8</v>
          </cell>
          <cell r="J7">
            <v>1.2200000000000002</v>
          </cell>
          <cell r="P7">
            <v>1.752392638036808</v>
          </cell>
        </row>
        <row r="8">
          <cell r="D8">
            <v>0.83</v>
          </cell>
          <cell r="J8">
            <v>0.11</v>
          </cell>
          <cell r="P8">
            <v>1.9063190184049059</v>
          </cell>
        </row>
        <row r="9">
          <cell r="J9">
            <v>1.27</v>
          </cell>
          <cell r="P9">
            <v>2.1904907975460102</v>
          </cell>
        </row>
        <row r="10">
          <cell r="J10">
            <v>1.47</v>
          </cell>
          <cell r="P10">
            <v>2.4036196319018375</v>
          </cell>
        </row>
        <row r="11">
          <cell r="D11">
            <v>0.33</v>
          </cell>
          <cell r="J11">
            <v>1.4</v>
          </cell>
          <cell r="P11">
            <v>2.4036196319018375</v>
          </cell>
        </row>
        <row r="12">
          <cell r="D12">
            <v>0.91</v>
          </cell>
          <cell r="J12">
            <v>1.06</v>
          </cell>
          <cell r="P12">
            <v>0.33</v>
          </cell>
        </row>
        <row r="13">
          <cell r="D13">
            <v>1.02</v>
          </cell>
          <cell r="J13">
            <v>1.1000000000000001</v>
          </cell>
          <cell r="P13">
            <v>0.34</v>
          </cell>
        </row>
        <row r="14">
          <cell r="J14">
            <v>0.09</v>
          </cell>
          <cell r="P14">
            <v>0.05</v>
          </cell>
        </row>
        <row r="15">
          <cell r="D15">
            <v>1.1200000000000001</v>
          </cell>
          <cell r="J15">
            <v>0.95</v>
          </cell>
          <cell r="P15">
            <v>0.44</v>
          </cell>
        </row>
        <row r="16">
          <cell r="D16">
            <v>1.1499999999999999</v>
          </cell>
          <cell r="J16">
            <v>1.0900000000000001</v>
          </cell>
          <cell r="P16">
            <v>0.49</v>
          </cell>
        </row>
        <row r="17">
          <cell r="D17">
            <v>0.95</v>
          </cell>
          <cell r="J17">
            <v>1.1399999999999999</v>
          </cell>
          <cell r="P17">
            <v>0.53</v>
          </cell>
        </row>
        <row r="18">
          <cell r="J18">
            <v>1.22</v>
          </cell>
          <cell r="P18">
            <v>0.42</v>
          </cell>
        </row>
        <row r="19">
          <cell r="J19">
            <v>1.41</v>
          </cell>
          <cell r="P19">
            <v>0.47</v>
          </cell>
        </row>
        <row r="20">
          <cell r="D20">
            <v>0.35</v>
          </cell>
          <cell r="J20">
            <v>1.35</v>
          </cell>
          <cell r="P20">
            <v>0.47</v>
          </cell>
        </row>
        <row r="21">
          <cell r="D21">
            <v>1.05</v>
          </cell>
        </row>
        <row r="22">
          <cell r="D22">
            <v>0.86</v>
          </cell>
        </row>
        <row r="23">
          <cell r="D23">
            <v>0.89</v>
          </cell>
        </row>
        <row r="25">
          <cell r="J25">
            <v>1.0999999999999999E-2</v>
          </cell>
        </row>
        <row r="26">
          <cell r="D26">
            <v>0.33</v>
          </cell>
        </row>
        <row r="27">
          <cell r="D27">
            <v>0.98</v>
          </cell>
          <cell r="J27">
            <v>0.6</v>
          </cell>
        </row>
        <row r="28">
          <cell r="D28">
            <v>1.08</v>
          </cell>
          <cell r="J28">
            <v>1.08</v>
          </cell>
        </row>
        <row r="29">
          <cell r="CK29">
            <v>3</v>
          </cell>
        </row>
        <row r="30">
          <cell r="D30">
            <v>1.19</v>
          </cell>
          <cell r="CI30">
            <v>1</v>
          </cell>
          <cell r="CJ30">
            <v>1</v>
          </cell>
        </row>
        <row r="32">
          <cell r="BO32" t="str">
            <v>DT-3Ø-Urbano</v>
          </cell>
          <cell r="BP32" t="str">
            <v>DT-3Ø</v>
          </cell>
        </row>
        <row r="33">
          <cell r="I33" t="str">
            <v>Selva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Localidades"/>
      <sheetName val="RESUMEN GRAL"/>
      <sheetName val="RESUMEN LP"/>
      <sheetName val="SUM LP"/>
      <sheetName val="MONT LP"/>
      <sheetName val="TRANSP LP"/>
      <sheetName val="POLINOMICA_LP"/>
      <sheetName val="RESUMEN RP"/>
      <sheetName val="SUM RP"/>
      <sheetName val="MONT RP"/>
      <sheetName val="TRANSP RP"/>
      <sheetName val="POLINOMICA_RP"/>
      <sheetName val="RES_PLANILLA_LP"/>
      <sheetName val="RES_PLANILLA_RP"/>
      <sheetName val="RESUMEN RS"/>
      <sheetName val="SUM RS"/>
      <sheetName val="MONT RS"/>
      <sheetName val="TRANSP RS"/>
      <sheetName val="POLINOMICA_RS"/>
      <sheetName val="RES_PLANILLA_RS"/>
      <sheetName val="METRADO LP"/>
      <sheetName val="METRADO RP"/>
      <sheetName val="METRADO RS"/>
      <sheetName val="PLANILLA LP"/>
      <sheetName val="PLANILLA RP"/>
      <sheetName val="PLANILLA RS"/>
      <sheetName val="BASE-LP"/>
      <sheetName val="BASE-RP"/>
      <sheetName val="BASE-RS"/>
      <sheetName val="Exc. PAT y  Reten"/>
      <sheetName val="Excav. Postes"/>
      <sheetName val="Hoja1"/>
    </sheetNames>
    <sheetDataSet>
      <sheetData sheetId="0">
        <row r="6">
          <cell r="J6" t="str">
            <v xml:space="preserve">OBRA   :</v>
          </cell>
        </row>
      </sheetData>
      <sheetData sheetId="1"/>
      <sheetData sheetId="2">
        <row r="5">
          <cell r="F5" t="str">
            <v>VARIOS</v>
          </cell>
        </row>
      </sheetData>
      <sheetData sheetId="3"/>
      <sheetData sheetId="4">
        <row r="9">
          <cell r="A9">
            <v>1</v>
          </cell>
        </row>
      </sheetData>
      <sheetData sheetId="5">
        <row r="9">
          <cell r="A9">
            <v>1</v>
          </cell>
        </row>
      </sheetData>
      <sheetData sheetId="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0</v>
          </cell>
          <cell r="C12">
            <v>0</v>
          </cell>
          <cell r="D12" t="str">
            <v xml:space="preserve">LINEAS PRIMARIAS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</v>
          </cell>
          <cell r="C13">
            <v>0</v>
          </cell>
          <cell r="D13" t="str">
            <v xml:space="preserve">CRUCETAS  DE MADERA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</row>
        <row r="14">
          <cell r="A14">
            <v>6</v>
          </cell>
          <cell r="B14">
            <v>1.01</v>
          </cell>
          <cell r="C14">
            <v>0</v>
          </cell>
          <cell r="D14" t="str">
            <v xml:space="preserve">Cruceta de madera tratada de 90 mm x 115 mm x 1,20 m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12</v>
          </cell>
          <cell r="O14">
            <v>0</v>
          </cell>
          <cell r="P14">
            <v>2</v>
          </cell>
          <cell r="Q14">
            <v>9</v>
          </cell>
          <cell r="R14">
            <v>0</v>
          </cell>
          <cell r="S14">
            <v>0</v>
          </cell>
          <cell r="T14">
            <v>0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11</v>
          </cell>
          <cell r="Z14">
            <v>77</v>
          </cell>
          <cell r="AA14">
            <v>0</v>
          </cell>
          <cell r="AB14">
            <v>0</v>
          </cell>
          <cell r="AC14">
            <v>5</v>
          </cell>
          <cell r="AD14">
            <v>9</v>
          </cell>
          <cell r="AE14">
            <v>3</v>
          </cell>
          <cell r="AF14">
            <v>1</v>
          </cell>
          <cell r="AG14">
            <v>0</v>
          </cell>
          <cell r="AH14">
            <v>3</v>
          </cell>
          <cell r="AI14">
            <v>1</v>
          </cell>
          <cell r="AJ14">
            <v>1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3</v>
          </cell>
          <cell r="AP14">
            <v>1</v>
          </cell>
          <cell r="AQ14">
            <v>2</v>
          </cell>
          <cell r="AR14">
            <v>0</v>
          </cell>
          <cell r="AS14">
            <v>4</v>
          </cell>
          <cell r="AT14">
            <v>2</v>
          </cell>
          <cell r="AU14">
            <v>0</v>
          </cell>
          <cell r="AV14">
            <v>0</v>
          </cell>
          <cell r="AW14">
            <v>0</v>
          </cell>
          <cell r="AX14">
            <v>7</v>
          </cell>
          <cell r="AY14">
            <v>8</v>
          </cell>
          <cell r="AZ14">
            <v>0</v>
          </cell>
          <cell r="BA14">
            <v>2</v>
          </cell>
          <cell r="BB14">
            <v>1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13</v>
          </cell>
          <cell r="BI14">
            <v>2</v>
          </cell>
          <cell r="BJ14">
            <v>10</v>
          </cell>
          <cell r="BK14">
            <v>0</v>
          </cell>
          <cell r="BL14">
            <v>12</v>
          </cell>
          <cell r="BM14">
            <v>2</v>
          </cell>
          <cell r="BN14">
            <v>3</v>
          </cell>
          <cell r="BO14">
            <v>0</v>
          </cell>
          <cell r="BP14">
            <v>14</v>
          </cell>
          <cell r="BQ14">
            <v>0</v>
          </cell>
          <cell r="BR14">
            <v>0</v>
          </cell>
          <cell r="BS14">
            <v>234</v>
          </cell>
          <cell r="BT14">
            <v>0.66</v>
          </cell>
          <cell r="BU14">
            <v>154.44</v>
          </cell>
        </row>
        <row r="15">
          <cell r="A15">
            <v>7</v>
          </cell>
          <cell r="B15">
            <v>1.02</v>
          </cell>
          <cell r="C15">
            <v>0</v>
          </cell>
          <cell r="D15" t="str">
            <v xml:space="preserve">Cruceta de madera tratada de 90 mm x 115 mm x 1,50 m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4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9</v>
          </cell>
          <cell r="BT15">
            <v>0.77</v>
          </cell>
          <cell r="BU15">
            <v>6.93</v>
          </cell>
        </row>
        <row r="16">
          <cell r="A16">
            <v>8</v>
          </cell>
          <cell r="B16">
            <v>1.03</v>
          </cell>
          <cell r="C16">
            <v>0</v>
          </cell>
          <cell r="D16" t="str">
            <v xml:space="preserve">Cruceta de madera tratada de 90 mm x 115 mm x 2,00 m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</row>
        <row r="17">
          <cell r="A17">
            <v>9</v>
          </cell>
          <cell r="B17">
            <v>1.04</v>
          </cell>
          <cell r="C17">
            <v>0</v>
          </cell>
          <cell r="D17" t="str">
            <v xml:space="preserve">Cruceta de madera tratada de 90 mm x 115 mm x 2,40 m</v>
          </cell>
          <cell r="E17">
            <v>0</v>
          </cell>
          <cell r="F17">
            <v>0</v>
          </cell>
          <cell r="G17" t="str">
            <v>u</v>
          </cell>
          <cell r="H17">
            <v>112</v>
          </cell>
          <cell r="I17">
            <v>0</v>
          </cell>
          <cell r="J17">
            <v>0</v>
          </cell>
          <cell r="K17">
            <v>101</v>
          </cell>
          <cell r="L17">
            <v>14</v>
          </cell>
          <cell r="M17">
            <v>11</v>
          </cell>
          <cell r="N17">
            <v>26</v>
          </cell>
          <cell r="O17">
            <v>11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38</v>
          </cell>
          <cell r="V17">
            <v>0</v>
          </cell>
          <cell r="W17">
            <v>0</v>
          </cell>
          <cell r="X17">
            <v>130</v>
          </cell>
          <cell r="Y17">
            <v>0</v>
          </cell>
          <cell r="Z17">
            <v>0</v>
          </cell>
          <cell r="AA17">
            <v>32</v>
          </cell>
          <cell r="AB17">
            <v>215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551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67</v>
          </cell>
          <cell r="BK17">
            <v>0</v>
          </cell>
          <cell r="BL17">
            <v>0</v>
          </cell>
          <cell r="BM17">
            <v>171</v>
          </cell>
          <cell r="BN17">
            <v>0</v>
          </cell>
          <cell r="BO17">
            <v>0</v>
          </cell>
          <cell r="BP17">
            <v>0</v>
          </cell>
          <cell r="BQ17">
            <v>595</v>
          </cell>
          <cell r="BR17">
            <v>269</v>
          </cell>
          <cell r="BS17">
            <v>2343</v>
          </cell>
          <cell r="BT17">
            <v>1.33</v>
          </cell>
          <cell r="BU17">
            <v>3116.19</v>
          </cell>
        </row>
        <row r="18">
          <cell r="A18">
            <v>10</v>
          </cell>
          <cell r="B18">
            <v>1.05</v>
          </cell>
          <cell r="C18">
            <v>0</v>
          </cell>
          <cell r="D18" t="str">
            <v xml:space="preserve">Cruceta de madera tratada de 102 mm x 127 mm x 2,40 m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63</v>
          </cell>
          <cell r="BO18">
            <v>0</v>
          </cell>
          <cell r="BP18">
            <v>108</v>
          </cell>
          <cell r="BQ18">
            <v>0</v>
          </cell>
          <cell r="BR18">
            <v>0</v>
          </cell>
          <cell r="BS18">
            <v>171</v>
          </cell>
          <cell r="BT18">
            <v>1.69</v>
          </cell>
          <cell r="BU18">
            <v>288.99</v>
          </cell>
        </row>
        <row r="19">
          <cell r="A19">
            <v>11</v>
          </cell>
          <cell r="B19">
            <v>1.06</v>
          </cell>
          <cell r="C19">
            <v>0</v>
          </cell>
          <cell r="D19" t="str">
            <v xml:space="preserve">Cruceta de madera tratada de 102 mm x 127 mm x 4,30 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14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4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</v>
          </cell>
          <cell r="BL19">
            <v>0</v>
          </cell>
          <cell r="BM19">
            <v>15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36</v>
          </cell>
          <cell r="BT19">
            <v>3.02</v>
          </cell>
          <cell r="BU19">
            <v>108.72</v>
          </cell>
        </row>
        <row r="20">
          <cell r="A20">
            <v>12</v>
          </cell>
          <cell r="B20">
            <v>1.07</v>
          </cell>
          <cell r="C20">
            <v>0</v>
          </cell>
          <cell r="D20" t="str">
            <v xml:space="preserve">Listón de madera tratada 50 x 19 mm sección, 2,7 m longitud (incluye clavos de fijación)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167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167</v>
          </cell>
          <cell r="BT20">
            <v>0.14000000000000001</v>
          </cell>
          <cell r="BU20">
            <v>23.38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3698.65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 xml:space="preserve">POSTES  DE CONCRETO ARMADO CENTRIFUGADO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 xml:space="preserve">Poste de C.A.C. de 11 m/200 daN (Incluye perilla)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6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30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</v>
          </cell>
          <cell r="Z23">
            <v>29</v>
          </cell>
          <cell r="AA23">
            <v>0</v>
          </cell>
          <cell r="AB23">
            <v>88</v>
          </cell>
          <cell r="AC23">
            <v>9</v>
          </cell>
          <cell r="AD23">
            <v>78</v>
          </cell>
          <cell r="AE23">
            <v>58</v>
          </cell>
          <cell r="AF23">
            <v>0</v>
          </cell>
          <cell r="AG23">
            <v>0</v>
          </cell>
          <cell r="AH23">
            <v>0</v>
          </cell>
          <cell r="AI23">
            <v>14</v>
          </cell>
          <cell r="AJ23">
            <v>12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11</v>
          </cell>
          <cell r="AT23">
            <v>0</v>
          </cell>
          <cell r="AU23">
            <v>0</v>
          </cell>
          <cell r="AV23">
            <v>28</v>
          </cell>
          <cell r="AW23">
            <v>325</v>
          </cell>
          <cell r="AX23">
            <v>0</v>
          </cell>
          <cell r="AY23">
            <v>91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306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294</v>
          </cell>
          <cell r="BR23">
            <v>205</v>
          </cell>
          <cell r="BS23">
            <v>1604</v>
          </cell>
          <cell r="BT23">
            <v>163.66</v>
          </cell>
          <cell r="BU23">
            <v>262510.64</v>
          </cell>
        </row>
        <row r="24">
          <cell r="A24">
            <v>16</v>
          </cell>
          <cell r="B24">
            <v>2.0199999999999996</v>
          </cell>
          <cell r="C24">
            <v>0</v>
          </cell>
          <cell r="D24" t="str">
            <v xml:space="preserve">Poste de C.A.C. de 11 m/300 daN (Incluye perilla)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26</v>
          </cell>
          <cell r="Z24">
            <v>68</v>
          </cell>
          <cell r="AA24">
            <v>0</v>
          </cell>
          <cell r="AB24">
            <v>121</v>
          </cell>
          <cell r="AC24">
            <v>8</v>
          </cell>
          <cell r="AD24">
            <v>55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</v>
          </cell>
          <cell r="AK24">
            <v>2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9</v>
          </cell>
          <cell r="AT24">
            <v>0</v>
          </cell>
          <cell r="AU24">
            <v>0</v>
          </cell>
          <cell r="AV24">
            <v>10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20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50</v>
          </cell>
          <cell r="BR24">
            <v>0</v>
          </cell>
          <cell r="BS24">
            <v>375</v>
          </cell>
          <cell r="BT24">
            <v>172.28</v>
          </cell>
          <cell r="BU24">
            <v>64605</v>
          </cell>
        </row>
        <row r="25">
          <cell r="A25">
            <v>17</v>
          </cell>
          <cell r="B25">
            <v>2.0299999999999994</v>
          </cell>
          <cell r="C25">
            <v>0</v>
          </cell>
          <cell r="D25" t="str">
            <v xml:space="preserve">Poste de C.A.C. de 12 m/200 daN (Incluye perilla)</v>
          </cell>
          <cell r="E25">
            <v>0</v>
          </cell>
          <cell r="F25">
            <v>0</v>
          </cell>
          <cell r="G25" t="str">
            <v>u</v>
          </cell>
          <cell r="H25">
            <v>64</v>
          </cell>
          <cell r="I25">
            <v>0</v>
          </cell>
          <cell r="J25">
            <v>0</v>
          </cell>
          <cell r="K25">
            <v>69</v>
          </cell>
          <cell r="L25">
            <v>16</v>
          </cell>
          <cell r="M25">
            <v>5</v>
          </cell>
          <cell r="N25">
            <v>12</v>
          </cell>
          <cell r="O25">
            <v>0</v>
          </cell>
          <cell r="P25">
            <v>3</v>
          </cell>
          <cell r="Q25">
            <v>17</v>
          </cell>
          <cell r="R25">
            <v>0</v>
          </cell>
          <cell r="S25">
            <v>0</v>
          </cell>
          <cell r="T25">
            <v>0</v>
          </cell>
          <cell r="U25">
            <v>28</v>
          </cell>
          <cell r="V25">
            <v>0</v>
          </cell>
          <cell r="W25">
            <v>0</v>
          </cell>
          <cell r="X25">
            <v>53</v>
          </cell>
          <cell r="Y25">
            <v>0</v>
          </cell>
          <cell r="Z25">
            <v>31</v>
          </cell>
          <cell r="AA25">
            <v>5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10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1</v>
          </cell>
          <cell r="AN25">
            <v>15</v>
          </cell>
          <cell r="AO25">
            <v>4</v>
          </cell>
          <cell r="AP25">
            <v>2</v>
          </cell>
          <cell r="AQ25">
            <v>6</v>
          </cell>
          <cell r="AR25">
            <v>0</v>
          </cell>
          <cell r="AS25">
            <v>0</v>
          </cell>
          <cell r="AT25">
            <v>23</v>
          </cell>
          <cell r="AU25">
            <v>0</v>
          </cell>
          <cell r="AV25">
            <v>0</v>
          </cell>
          <cell r="AW25">
            <v>131</v>
          </cell>
          <cell r="AX25">
            <v>0</v>
          </cell>
          <cell r="AY25">
            <v>16</v>
          </cell>
          <cell r="AZ25">
            <v>0</v>
          </cell>
          <cell r="BA25">
            <v>0</v>
          </cell>
          <cell r="BB25">
            <v>4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322</v>
          </cell>
          <cell r="BI25">
            <v>65</v>
          </cell>
          <cell r="BJ25">
            <v>310</v>
          </cell>
          <cell r="BK25">
            <v>62</v>
          </cell>
          <cell r="BL25">
            <v>0</v>
          </cell>
          <cell r="BM25">
            <v>77</v>
          </cell>
          <cell r="BN25">
            <v>30</v>
          </cell>
          <cell r="BO25">
            <v>11</v>
          </cell>
          <cell r="BP25">
            <v>48</v>
          </cell>
          <cell r="BQ25">
            <v>0</v>
          </cell>
          <cell r="BR25">
            <v>0</v>
          </cell>
          <cell r="BS25">
            <v>1441</v>
          </cell>
          <cell r="BT25">
            <v>179.55</v>
          </cell>
          <cell r="BU25">
            <v>258731.55</v>
          </cell>
        </row>
        <row r="26">
          <cell r="A26">
            <v>18</v>
          </cell>
          <cell r="B26">
            <v>2.0399999999999991</v>
          </cell>
          <cell r="C26">
            <v>0</v>
          </cell>
          <cell r="D26" t="str">
            <v xml:space="preserve">Poste de C.A.C. de 12 m/300 daN (Incluye perilla)</v>
          </cell>
          <cell r="E26">
            <v>0</v>
          </cell>
          <cell r="F26">
            <v>0</v>
          </cell>
          <cell r="G26" t="str">
            <v>u</v>
          </cell>
          <cell r="H26">
            <v>13</v>
          </cell>
          <cell r="I26">
            <v>0</v>
          </cell>
          <cell r="J26">
            <v>0</v>
          </cell>
          <cell r="K26">
            <v>28</v>
          </cell>
          <cell r="L26">
            <v>13</v>
          </cell>
          <cell r="M26">
            <v>6</v>
          </cell>
          <cell r="N26">
            <v>10</v>
          </cell>
          <cell r="O26">
            <v>0</v>
          </cell>
          <cell r="P26">
            <v>2</v>
          </cell>
          <cell r="Q26">
            <v>30</v>
          </cell>
          <cell r="R26">
            <v>0</v>
          </cell>
          <cell r="S26">
            <v>0</v>
          </cell>
          <cell r="T26">
            <v>0</v>
          </cell>
          <cell r="U26">
            <v>22</v>
          </cell>
          <cell r="V26">
            <v>0</v>
          </cell>
          <cell r="W26">
            <v>0</v>
          </cell>
          <cell r="X26">
            <v>121</v>
          </cell>
          <cell r="Y26">
            <v>15</v>
          </cell>
          <cell r="Z26">
            <v>52</v>
          </cell>
          <cell r="AA26">
            <v>26</v>
          </cell>
          <cell r="AB26">
            <v>0</v>
          </cell>
          <cell r="AC26">
            <v>6</v>
          </cell>
          <cell r="AD26">
            <v>0</v>
          </cell>
          <cell r="AE26">
            <v>0</v>
          </cell>
          <cell r="AF26">
            <v>27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7</v>
          </cell>
          <cell r="AN26">
            <v>0</v>
          </cell>
          <cell r="AO26">
            <v>4</v>
          </cell>
          <cell r="AP26">
            <v>2</v>
          </cell>
          <cell r="AQ26">
            <v>4</v>
          </cell>
          <cell r="AR26">
            <v>0</v>
          </cell>
          <cell r="AS26">
            <v>2</v>
          </cell>
          <cell r="AT26">
            <v>32</v>
          </cell>
          <cell r="AU26">
            <v>0</v>
          </cell>
          <cell r="AV26">
            <v>0</v>
          </cell>
          <cell r="AW26">
            <v>12</v>
          </cell>
          <cell r="AX26">
            <v>0</v>
          </cell>
          <cell r="AY26">
            <v>3</v>
          </cell>
          <cell r="AZ26">
            <v>0</v>
          </cell>
          <cell r="BA26">
            <v>0</v>
          </cell>
          <cell r="BB26">
            <v>3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33</v>
          </cell>
          <cell r="BK26">
            <v>40</v>
          </cell>
          <cell r="BL26">
            <v>0</v>
          </cell>
          <cell r="BM26">
            <v>57</v>
          </cell>
          <cell r="BN26">
            <v>49</v>
          </cell>
          <cell r="BO26">
            <v>2</v>
          </cell>
          <cell r="BP26">
            <v>48</v>
          </cell>
          <cell r="BQ26">
            <v>0</v>
          </cell>
          <cell r="BR26">
            <v>0</v>
          </cell>
          <cell r="BS26">
            <v>669</v>
          </cell>
          <cell r="BT26">
            <v>189.82</v>
          </cell>
          <cell r="BU26">
            <v>126989.58</v>
          </cell>
        </row>
        <row r="27">
          <cell r="A27">
            <v>19</v>
          </cell>
          <cell r="B27">
            <v>2.0499999999999989</v>
          </cell>
          <cell r="C27">
            <v>0</v>
          </cell>
          <cell r="D27" t="str">
            <v xml:space="preserve">Poste de C.A.C. de 13 m/300 daN (Incluye perilla)</v>
          </cell>
          <cell r="E27">
            <v>0</v>
          </cell>
          <cell r="F27">
            <v>0</v>
          </cell>
          <cell r="G27" t="str">
            <v>u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2</v>
          </cell>
          <cell r="BQ27">
            <v>0</v>
          </cell>
          <cell r="BR27">
            <v>0</v>
          </cell>
          <cell r="BS27">
            <v>2</v>
          </cell>
          <cell r="BT27">
            <v>205.63</v>
          </cell>
          <cell r="BU27">
            <v>411.26</v>
          </cell>
        </row>
        <row r="28">
          <cell r="A28">
            <v>20</v>
          </cell>
          <cell r="B28">
            <v>2.0599999999999987</v>
          </cell>
          <cell r="C28">
            <v>0</v>
          </cell>
          <cell r="D28" t="str">
            <v xml:space="preserve">Poste de C.A.C. de 18 m/500 daN (Incluye perilla)</v>
          </cell>
          <cell r="E28">
            <v>0</v>
          </cell>
          <cell r="F28">
            <v>0</v>
          </cell>
          <cell r="G28" t="str">
            <v>u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4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4</v>
          </cell>
          <cell r="BT28">
            <v>309.82</v>
          </cell>
          <cell r="BU28">
            <v>1239.28</v>
          </cell>
        </row>
        <row r="29">
          <cell r="A29">
            <v>21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</row>
        <row r="31">
          <cell r="A31">
            <v>23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</row>
        <row r="32">
          <cell r="A32">
            <v>24</v>
          </cell>
          <cell r="B32">
            <v>0</v>
          </cell>
          <cell r="C32">
            <v>0</v>
          </cell>
          <cell r="D32" t="str">
            <v xml:space="preserve">SUB-TOTAL   2: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714487.30999999994</v>
          </cell>
        </row>
        <row r="33">
          <cell r="A33">
            <v>25</v>
          </cell>
          <cell r="B33">
            <v>3</v>
          </cell>
          <cell r="C33">
            <v>0</v>
          </cell>
          <cell r="D33" t="str">
            <v xml:space="preserve">POSTES  DE CONCRETO SECCIONABLE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</row>
        <row r="34">
          <cell r="A34">
            <v>26</v>
          </cell>
          <cell r="B34">
            <v>3.01</v>
          </cell>
          <cell r="C34">
            <v>0</v>
          </cell>
          <cell r="D34" t="str">
            <v xml:space="preserve">Poste de C.A.C. Seccionable 2 Cuerpos de 11 m/200 daN (Incluye perilla)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103</v>
          </cell>
          <cell r="BR34">
            <v>0</v>
          </cell>
          <cell r="BS34">
            <v>103</v>
          </cell>
          <cell r="BT34">
            <v>164.59</v>
          </cell>
          <cell r="BU34">
            <v>16952.77</v>
          </cell>
        </row>
        <row r="35">
          <cell r="A35">
            <v>27</v>
          </cell>
          <cell r="B35">
            <v>3.0199999999999996</v>
          </cell>
          <cell r="C35">
            <v>0</v>
          </cell>
          <cell r="D35" t="str">
            <v xml:space="preserve">Poste de C.A.C. Seccionable 2 Cuerpos de 11 m/300 daN (Incluye perilla)</v>
          </cell>
          <cell r="E35">
            <v>0</v>
          </cell>
          <cell r="F35">
            <v>0</v>
          </cell>
          <cell r="G35" t="str">
            <v>u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22</v>
          </cell>
          <cell r="BR35">
            <v>0</v>
          </cell>
          <cell r="BS35">
            <v>22</v>
          </cell>
          <cell r="BT35">
            <v>174</v>
          </cell>
          <cell r="BU35">
            <v>3828</v>
          </cell>
        </row>
        <row r="36">
          <cell r="A36">
            <v>28</v>
          </cell>
          <cell r="B36">
            <v>3.0299999999999994</v>
          </cell>
          <cell r="C36">
            <v>0</v>
          </cell>
          <cell r="D36" t="str">
            <v xml:space="preserve">Poste de C.A.C. Seccionable 2 Cuerpos de 12 m/200 daN (Incluye perilla)</v>
          </cell>
          <cell r="E36">
            <v>0</v>
          </cell>
          <cell r="F36">
            <v>0</v>
          </cell>
          <cell r="G36" t="str">
            <v>u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4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35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43</v>
          </cell>
          <cell r="BT36">
            <v>179.55</v>
          </cell>
          <cell r="BU36">
            <v>7720.65</v>
          </cell>
        </row>
        <row r="37">
          <cell r="A37">
            <v>29</v>
          </cell>
          <cell r="B37">
            <v>3.0399999999999991</v>
          </cell>
          <cell r="C37">
            <v>0</v>
          </cell>
          <cell r="D37" t="str">
            <v xml:space="preserve">Poste de C.A.C. Seccionable 2 Cuerpos de 12 m/300 daN (Incluye perilla)</v>
          </cell>
          <cell r="E37">
            <v>0</v>
          </cell>
          <cell r="F37">
            <v>0</v>
          </cell>
          <cell r="G37" t="str">
            <v>u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23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30</v>
          </cell>
          <cell r="BT37">
            <v>189.82</v>
          </cell>
          <cell r="BU37">
            <v>5694.6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34196.019999999997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 xml:space="preserve">POSTES DE MADERA IMPORTADA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>
            <v>0</v>
          </cell>
          <cell r="D40" t="str">
            <v xml:space="preserve">Poste de madera importada (Pino Amarillo del Sur) de 11 m, Clase 6</v>
          </cell>
          <cell r="E40">
            <v>0</v>
          </cell>
          <cell r="F40">
            <v>0</v>
          </cell>
          <cell r="G40" t="str">
            <v>u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167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167</v>
          </cell>
          <cell r="BT40">
            <v>65.459999999999994</v>
          </cell>
          <cell r="BU40">
            <v>10931.82</v>
          </cell>
        </row>
        <row r="41">
          <cell r="A41">
            <v>33</v>
          </cell>
          <cell r="B41">
            <v>0</v>
          </cell>
          <cell r="C41">
            <v>0</v>
          </cell>
          <cell r="D41" t="str">
            <v xml:space="preserve">SUB-TOTAL   4:  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10931.82</v>
          </cell>
        </row>
        <row r="42">
          <cell r="A42">
            <v>34</v>
          </cell>
          <cell r="B42">
            <v>5</v>
          </cell>
          <cell r="C42">
            <v>0</v>
          </cell>
          <cell r="D42" t="str">
            <v xml:space="preserve">OTROS MATERIALES DE CONCRETO ARMADO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</row>
        <row r="43">
          <cell r="A43">
            <v>35</v>
          </cell>
          <cell r="B43">
            <v>5.01</v>
          </cell>
          <cell r="C43">
            <v>0</v>
          </cell>
          <cell r="D43" t="str">
            <v xml:space="preserve">Cruceta de C.A.V. Z / 1,5 / 300 / 300 / 150 daN (Z / L / T / F / V)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43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43</v>
          </cell>
          <cell r="BT43">
            <v>2.11</v>
          </cell>
          <cell r="BU43">
            <v>90.73</v>
          </cell>
        </row>
        <row r="44">
          <cell r="A44">
            <v>36</v>
          </cell>
          <cell r="B44">
            <v>5.0199999999999996</v>
          </cell>
          <cell r="C44">
            <v>0</v>
          </cell>
          <cell r="D44" t="str">
            <v xml:space="preserve">Cruceta de C.A.V. Z / 2,0 / 300 / 300 / 150 daN (Z / L / T / F / V)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</v>
          </cell>
          <cell r="BP44">
            <v>0</v>
          </cell>
          <cell r="BQ44">
            <v>0</v>
          </cell>
          <cell r="BR44">
            <v>0</v>
          </cell>
          <cell r="BS44">
            <v>9</v>
          </cell>
          <cell r="BT44">
            <v>2.4</v>
          </cell>
          <cell r="BU44">
            <v>21.6</v>
          </cell>
        </row>
        <row r="45">
          <cell r="A45">
            <v>37</v>
          </cell>
          <cell r="B45">
            <v>5.0299999999999994</v>
          </cell>
          <cell r="C45">
            <v>0</v>
          </cell>
          <cell r="D45" t="str">
            <v xml:space="preserve">Cruceta Asimétrica de C.A.V. Za / 1,5 / 0,9 / 250 / 200 / 100 daN (Za / L / L1/ T / F / V)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6</v>
          </cell>
          <cell r="BL45">
            <v>0</v>
          </cell>
          <cell r="BM45">
            <v>0</v>
          </cell>
          <cell r="BN45">
            <v>0</v>
          </cell>
          <cell r="BO45">
            <v>1</v>
          </cell>
          <cell r="BP45">
            <v>0</v>
          </cell>
          <cell r="BQ45">
            <v>0</v>
          </cell>
          <cell r="BR45">
            <v>0</v>
          </cell>
          <cell r="BS45">
            <v>7</v>
          </cell>
          <cell r="BT45">
            <v>1.92</v>
          </cell>
          <cell r="BU45">
            <v>13.44</v>
          </cell>
        </row>
        <row r="46">
          <cell r="A46">
            <v>38</v>
          </cell>
          <cell r="B46">
            <v>5.0399999999999991</v>
          </cell>
          <cell r="C46">
            <v>0</v>
          </cell>
          <cell r="D46" t="str">
            <v xml:space="preserve">Ménsula de C.A.V. M / 1,2 / 250 / 150 / 150 daN (M / L / T / F / V)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8</v>
          </cell>
          <cell r="BP46">
            <v>0</v>
          </cell>
          <cell r="BQ46">
            <v>0</v>
          </cell>
          <cell r="BR46">
            <v>0</v>
          </cell>
          <cell r="BS46">
            <v>8</v>
          </cell>
          <cell r="BT46">
            <v>2.02</v>
          </cell>
          <cell r="BU46">
            <v>16.16</v>
          </cell>
        </row>
        <row r="47">
          <cell r="A47">
            <v>39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0</v>
          </cell>
          <cell r="C50">
            <v>0</v>
          </cell>
          <cell r="D50" t="str">
            <v xml:space="preserve">SUB-TOTAL   5:  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141.93</v>
          </cell>
        </row>
        <row r="51">
          <cell r="A51">
            <v>43</v>
          </cell>
          <cell r="B51">
            <v>6</v>
          </cell>
          <cell r="C51">
            <v>0</v>
          </cell>
          <cell r="D51" t="str">
            <v xml:space="preserve">AISLADORES Y ACCESORIOS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6.01</v>
          </cell>
          <cell r="C52">
            <v>0</v>
          </cell>
          <cell r="D52" t="str">
            <v xml:space="preserve">Aislador de Porcelana Tipo Pin, Clase ANSI 56-3</v>
          </cell>
          <cell r="E52">
            <v>0</v>
          </cell>
          <cell r="F52">
            <v>0</v>
          </cell>
          <cell r="G52" t="str">
            <v>u</v>
          </cell>
          <cell r="H52">
            <v>172</v>
          </cell>
          <cell r="I52">
            <v>7</v>
          </cell>
          <cell r="J52">
            <v>0</v>
          </cell>
          <cell r="K52">
            <v>480</v>
          </cell>
          <cell r="L52">
            <v>39</v>
          </cell>
          <cell r="M52">
            <v>16</v>
          </cell>
          <cell r="N52">
            <v>38</v>
          </cell>
          <cell r="O52">
            <v>14</v>
          </cell>
          <cell r="P52">
            <v>33</v>
          </cell>
          <cell r="Q52">
            <v>32</v>
          </cell>
          <cell r="R52">
            <v>0</v>
          </cell>
          <cell r="S52">
            <v>0</v>
          </cell>
          <cell r="T52">
            <v>0</v>
          </cell>
          <cell r="U52">
            <v>94</v>
          </cell>
          <cell r="V52">
            <v>0</v>
          </cell>
          <cell r="W52">
            <v>0</v>
          </cell>
          <cell r="X52">
            <v>238</v>
          </cell>
          <cell r="Y52">
            <v>36</v>
          </cell>
          <cell r="Z52">
            <v>249</v>
          </cell>
          <cell r="AA52">
            <v>28</v>
          </cell>
          <cell r="AB52">
            <v>322</v>
          </cell>
          <cell r="AC52">
            <v>16</v>
          </cell>
          <cell r="AD52">
            <v>132</v>
          </cell>
          <cell r="AE52">
            <v>51</v>
          </cell>
          <cell r="AF52">
            <v>30</v>
          </cell>
          <cell r="AG52">
            <v>0</v>
          </cell>
          <cell r="AH52">
            <v>8</v>
          </cell>
          <cell r="AI52">
            <v>17</v>
          </cell>
          <cell r="AJ52">
            <v>15</v>
          </cell>
          <cell r="AK52">
            <v>2</v>
          </cell>
          <cell r="AL52">
            <v>2</v>
          </cell>
          <cell r="AM52">
            <v>8</v>
          </cell>
          <cell r="AN52">
            <v>14</v>
          </cell>
          <cell r="AO52">
            <v>12</v>
          </cell>
          <cell r="AP52">
            <v>6</v>
          </cell>
          <cell r="AQ52">
            <v>10</v>
          </cell>
          <cell r="AR52">
            <v>0</v>
          </cell>
          <cell r="AS52">
            <v>19</v>
          </cell>
          <cell r="AT52">
            <v>48</v>
          </cell>
          <cell r="AU52">
            <v>0</v>
          </cell>
          <cell r="AV52">
            <v>48</v>
          </cell>
          <cell r="AW52">
            <v>128</v>
          </cell>
          <cell r="AX52">
            <v>161</v>
          </cell>
          <cell r="AY52">
            <v>104</v>
          </cell>
          <cell r="AZ52">
            <v>0</v>
          </cell>
          <cell r="BA52">
            <v>7</v>
          </cell>
          <cell r="BB52">
            <v>5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313</v>
          </cell>
          <cell r="BI52">
            <v>63</v>
          </cell>
          <cell r="BJ52">
            <v>330</v>
          </cell>
          <cell r="BK52">
            <v>176</v>
          </cell>
          <cell r="BL52">
            <v>306</v>
          </cell>
          <cell r="BM52">
            <v>367</v>
          </cell>
          <cell r="BN52">
            <v>136</v>
          </cell>
          <cell r="BO52">
            <v>30</v>
          </cell>
          <cell r="BP52">
            <v>198</v>
          </cell>
          <cell r="BQ52">
            <v>910</v>
          </cell>
          <cell r="BR52">
            <v>490</v>
          </cell>
          <cell r="BS52">
            <v>5960</v>
          </cell>
          <cell r="BT52">
            <v>0.78</v>
          </cell>
          <cell r="BU52">
            <v>4648.8</v>
          </cell>
        </row>
        <row r="53">
          <cell r="A53">
            <v>45</v>
          </cell>
          <cell r="B53">
            <v>6.02</v>
          </cell>
          <cell r="C53">
            <v>0</v>
          </cell>
          <cell r="D53" t="str">
            <v xml:space="preserve">Espiga de AºGº de 609 mm longitud, para Cabeza de Poste y Aislador ANSI 56-3</v>
          </cell>
          <cell r="E53">
            <v>0</v>
          </cell>
          <cell r="F53">
            <v>0</v>
          </cell>
          <cell r="G53" t="str">
            <v>u</v>
          </cell>
          <cell r="H53">
            <v>32</v>
          </cell>
          <cell r="I53">
            <v>7</v>
          </cell>
          <cell r="J53">
            <v>0</v>
          </cell>
          <cell r="K53">
            <v>320</v>
          </cell>
          <cell r="L53">
            <v>17</v>
          </cell>
          <cell r="M53">
            <v>4</v>
          </cell>
          <cell r="N53">
            <v>2</v>
          </cell>
          <cell r="O53">
            <v>0</v>
          </cell>
          <cell r="P53">
            <v>33</v>
          </cell>
          <cell r="Q53">
            <v>32</v>
          </cell>
          <cell r="R53">
            <v>0</v>
          </cell>
          <cell r="S53">
            <v>0</v>
          </cell>
          <cell r="T53">
            <v>0</v>
          </cell>
          <cell r="U53">
            <v>47</v>
          </cell>
          <cell r="V53">
            <v>0</v>
          </cell>
          <cell r="W53">
            <v>0</v>
          </cell>
          <cell r="X53">
            <v>170</v>
          </cell>
          <cell r="Y53">
            <v>36</v>
          </cell>
          <cell r="Z53">
            <v>186</v>
          </cell>
          <cell r="AA53">
            <v>22</v>
          </cell>
          <cell r="AB53">
            <v>62</v>
          </cell>
          <cell r="AC53">
            <v>16</v>
          </cell>
          <cell r="AD53">
            <v>132</v>
          </cell>
          <cell r="AE53">
            <v>51</v>
          </cell>
          <cell r="AF53">
            <v>30</v>
          </cell>
          <cell r="AG53">
            <v>0</v>
          </cell>
          <cell r="AH53">
            <v>8</v>
          </cell>
          <cell r="AI53">
            <v>17</v>
          </cell>
          <cell r="AJ53">
            <v>15</v>
          </cell>
          <cell r="AK53">
            <v>2</v>
          </cell>
          <cell r="AL53">
            <v>1</v>
          </cell>
          <cell r="AM53">
            <v>8</v>
          </cell>
          <cell r="AN53">
            <v>14</v>
          </cell>
          <cell r="AO53">
            <v>10</v>
          </cell>
          <cell r="AP53">
            <v>5</v>
          </cell>
          <cell r="AQ53">
            <v>9</v>
          </cell>
          <cell r="AR53">
            <v>0</v>
          </cell>
          <cell r="AS53">
            <v>15</v>
          </cell>
          <cell r="AT53">
            <v>48</v>
          </cell>
          <cell r="AU53">
            <v>0</v>
          </cell>
          <cell r="AV53">
            <v>0</v>
          </cell>
          <cell r="AW53">
            <v>7</v>
          </cell>
          <cell r="AX53">
            <v>161</v>
          </cell>
          <cell r="AY53">
            <v>104</v>
          </cell>
          <cell r="AZ53">
            <v>0</v>
          </cell>
          <cell r="BA53">
            <v>7</v>
          </cell>
          <cell r="BB53">
            <v>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313</v>
          </cell>
          <cell r="BI53">
            <v>63</v>
          </cell>
          <cell r="BJ53">
            <v>270</v>
          </cell>
          <cell r="BK53">
            <v>74</v>
          </cell>
          <cell r="BL53">
            <v>306</v>
          </cell>
          <cell r="BM53">
            <v>82</v>
          </cell>
          <cell r="BN53">
            <v>39</v>
          </cell>
          <cell r="BO53">
            <v>9</v>
          </cell>
          <cell r="BP53">
            <v>10</v>
          </cell>
          <cell r="BQ53">
            <v>0</v>
          </cell>
          <cell r="BR53">
            <v>22</v>
          </cell>
          <cell r="BS53">
            <v>2823</v>
          </cell>
          <cell r="BT53">
            <v>0.14000000000000001</v>
          </cell>
          <cell r="BU53">
            <v>395.22</v>
          </cell>
        </row>
        <row r="54">
          <cell r="A54">
            <v>46</v>
          </cell>
          <cell r="B54">
            <v>6.0299999999999994</v>
          </cell>
          <cell r="C54">
            <v>0</v>
          </cell>
          <cell r="D54" t="str">
            <v xml:space="preserve">Espiga de AºGº para Cruceta y Aislador 56-3, de 381 mm longitud y Accesorios</v>
          </cell>
          <cell r="E54">
            <v>0</v>
          </cell>
          <cell r="F54">
            <v>0</v>
          </cell>
          <cell r="G54" t="str">
            <v>u</v>
          </cell>
          <cell r="H54">
            <v>140</v>
          </cell>
          <cell r="I54">
            <v>0</v>
          </cell>
          <cell r="J54">
            <v>0</v>
          </cell>
          <cell r="K54">
            <v>160</v>
          </cell>
          <cell r="L54">
            <v>22</v>
          </cell>
          <cell r="M54">
            <v>12</v>
          </cell>
          <cell r="N54">
            <v>36</v>
          </cell>
          <cell r="O54">
            <v>14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47</v>
          </cell>
          <cell r="V54">
            <v>0</v>
          </cell>
          <cell r="W54">
            <v>0</v>
          </cell>
          <cell r="X54">
            <v>68</v>
          </cell>
          <cell r="Y54">
            <v>0</v>
          </cell>
          <cell r="Z54">
            <v>63</v>
          </cell>
          <cell r="AA54">
            <v>6</v>
          </cell>
          <cell r="AB54">
            <v>260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1</v>
          </cell>
          <cell r="AM54">
            <v>0</v>
          </cell>
          <cell r="AN54">
            <v>0</v>
          </cell>
          <cell r="AO54">
            <v>2</v>
          </cell>
          <cell r="AP54">
            <v>1</v>
          </cell>
          <cell r="AQ54">
            <v>1</v>
          </cell>
          <cell r="AR54">
            <v>0</v>
          </cell>
          <cell r="AS54">
            <v>4</v>
          </cell>
          <cell r="AT54">
            <v>0</v>
          </cell>
          <cell r="AU54">
            <v>0</v>
          </cell>
          <cell r="AV54">
            <v>48</v>
          </cell>
          <cell r="AW54">
            <v>121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100</v>
          </cell>
          <cell r="BK54">
            <v>102</v>
          </cell>
          <cell r="BL54">
            <v>0</v>
          </cell>
          <cell r="BM54">
            <v>285</v>
          </cell>
          <cell r="BN54">
            <v>97</v>
          </cell>
          <cell r="BO54">
            <v>21</v>
          </cell>
          <cell r="BP54">
            <v>108</v>
          </cell>
          <cell r="BQ54">
            <v>910</v>
          </cell>
          <cell r="BR54">
            <v>468</v>
          </cell>
          <cell r="BS54">
            <v>3097</v>
          </cell>
          <cell r="BT54">
            <v>0.1</v>
          </cell>
          <cell r="BU54">
            <v>309.7</v>
          </cell>
        </row>
        <row r="55">
          <cell r="A55">
            <v>47</v>
          </cell>
          <cell r="B55">
            <v>0</v>
          </cell>
          <cell r="C55">
            <v>0</v>
          </cell>
          <cell r="D55" t="str">
            <v xml:space="preserve">SUB-TOTAL   6:  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5353.72</v>
          </cell>
        </row>
        <row r="56">
          <cell r="A56">
            <v>48</v>
          </cell>
          <cell r="B56">
            <v>7</v>
          </cell>
          <cell r="C56">
            <v>0</v>
          </cell>
          <cell r="D56" t="str">
            <v xml:space="preserve">AISLADORES DE SUSPENSIÓN Y ACCESORIOS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7.01</v>
          </cell>
          <cell r="C57">
            <v>0</v>
          </cell>
          <cell r="D57" t="str">
            <v xml:space="preserve">Aislador de Porcelana Tipo Carrete, Clase ANSI 53-2</v>
          </cell>
          <cell r="E57">
            <v>0</v>
          </cell>
          <cell r="F57">
            <v>0</v>
          </cell>
          <cell r="G57" t="str">
            <v>u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10</v>
          </cell>
          <cell r="BB57">
            <v>7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17</v>
          </cell>
          <cell r="BT57">
            <v>0.26</v>
          </cell>
          <cell r="BU57">
            <v>4.42</v>
          </cell>
        </row>
        <row r="58">
          <cell r="A58">
            <v>50</v>
          </cell>
          <cell r="B58">
            <v>7.02</v>
          </cell>
          <cell r="C58">
            <v>0</v>
          </cell>
          <cell r="D58" t="str">
            <v xml:space="preserve">Aislador Polimerico con Conexión Horquilla (Estructura) y Lengüeta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 t="str">
            <v xml:space="preserve">(Linea), de 36 Kv y según Especificacion Técnica. </v>
          </cell>
          <cell r="E59">
            <v>0</v>
          </cell>
          <cell r="F59">
            <v>0</v>
          </cell>
          <cell r="G59" t="str">
            <v>u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25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171</v>
          </cell>
          <cell r="AA59">
            <v>0</v>
          </cell>
          <cell r="AB59">
            <v>0</v>
          </cell>
          <cell r="AC59">
            <v>15</v>
          </cell>
          <cell r="AD59">
            <v>68</v>
          </cell>
          <cell r="AE59">
            <v>28</v>
          </cell>
          <cell r="AF59">
            <v>0</v>
          </cell>
          <cell r="AG59">
            <v>0</v>
          </cell>
          <cell r="AH59">
            <v>15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4</v>
          </cell>
          <cell r="AP59">
            <v>2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39</v>
          </cell>
          <cell r="AX59">
            <v>0</v>
          </cell>
          <cell r="AY59">
            <v>58</v>
          </cell>
          <cell r="AZ59">
            <v>0</v>
          </cell>
          <cell r="BA59">
            <v>6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178</v>
          </cell>
          <cell r="BK59">
            <v>0</v>
          </cell>
          <cell r="BL59">
            <v>165</v>
          </cell>
          <cell r="BM59">
            <v>212</v>
          </cell>
          <cell r="BN59">
            <v>142</v>
          </cell>
          <cell r="BO59">
            <v>0</v>
          </cell>
          <cell r="BP59">
            <v>108</v>
          </cell>
          <cell r="BQ59">
            <v>264</v>
          </cell>
          <cell r="BR59">
            <v>0</v>
          </cell>
          <cell r="BS59">
            <v>1500</v>
          </cell>
          <cell r="BT59">
            <v>0.98</v>
          </cell>
          <cell r="BU59">
            <v>1470</v>
          </cell>
        </row>
        <row r="60">
          <cell r="A60">
            <v>52</v>
          </cell>
          <cell r="B60">
            <v>7.0299999999999994</v>
          </cell>
          <cell r="C60">
            <v>0</v>
          </cell>
          <cell r="D60" t="str">
            <v xml:space="preserve">Cadena compuesto por 2 Aisladores de Porcelana Clase 52-3, dos adaptadores y un grillete. Según Especificaciones Técnicas.</v>
          </cell>
          <cell r="E60">
            <v>0</v>
          </cell>
          <cell r="F60">
            <v>0</v>
          </cell>
          <cell r="G60" t="str">
            <v>Jgo.</v>
          </cell>
          <cell r="H60">
            <v>82</v>
          </cell>
          <cell r="I60">
            <v>4</v>
          </cell>
          <cell r="J60">
            <v>0</v>
          </cell>
          <cell r="K60">
            <v>36</v>
          </cell>
          <cell r="L60">
            <v>0</v>
          </cell>
          <cell r="M60">
            <v>14</v>
          </cell>
          <cell r="N60">
            <v>26</v>
          </cell>
          <cell r="O60">
            <v>14</v>
          </cell>
          <cell r="P60">
            <v>23</v>
          </cell>
          <cell r="Q60">
            <v>46</v>
          </cell>
          <cell r="R60">
            <v>0</v>
          </cell>
          <cell r="S60">
            <v>0</v>
          </cell>
          <cell r="T60">
            <v>0</v>
          </cell>
          <cell r="U60">
            <v>30</v>
          </cell>
          <cell r="V60">
            <v>0</v>
          </cell>
          <cell r="W60">
            <v>0</v>
          </cell>
          <cell r="X60">
            <v>304</v>
          </cell>
          <cell r="Y60">
            <v>57</v>
          </cell>
          <cell r="Z60">
            <v>0</v>
          </cell>
          <cell r="AA60">
            <v>76</v>
          </cell>
          <cell r="AB60">
            <v>242</v>
          </cell>
          <cell r="AC60">
            <v>0</v>
          </cell>
          <cell r="AD60">
            <v>0</v>
          </cell>
          <cell r="AE60">
            <v>0</v>
          </cell>
          <cell r="AF60">
            <v>15</v>
          </cell>
          <cell r="AG60">
            <v>0</v>
          </cell>
          <cell r="AH60">
            <v>0</v>
          </cell>
          <cell r="AI60">
            <v>2</v>
          </cell>
          <cell r="AJ60">
            <v>4</v>
          </cell>
          <cell r="AK60">
            <v>3</v>
          </cell>
          <cell r="AL60">
            <v>0</v>
          </cell>
          <cell r="AM60">
            <v>13</v>
          </cell>
          <cell r="AN60">
            <v>27</v>
          </cell>
          <cell r="AO60">
            <v>0</v>
          </cell>
          <cell r="AP60">
            <v>0</v>
          </cell>
          <cell r="AQ60">
            <v>7</v>
          </cell>
          <cell r="AR60">
            <v>0</v>
          </cell>
          <cell r="AS60">
            <v>17</v>
          </cell>
          <cell r="AT60">
            <v>63</v>
          </cell>
          <cell r="AU60">
            <v>0</v>
          </cell>
          <cell r="AV60">
            <v>0</v>
          </cell>
          <cell r="AW60">
            <v>0</v>
          </cell>
          <cell r="AX60">
            <v>93</v>
          </cell>
          <cell r="AY60">
            <v>0</v>
          </cell>
          <cell r="AZ60">
            <v>0</v>
          </cell>
          <cell r="BA60">
            <v>0</v>
          </cell>
          <cell r="BB60">
            <v>2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103</v>
          </cell>
          <cell r="BI60">
            <v>16</v>
          </cell>
          <cell r="BJ60">
            <v>0</v>
          </cell>
          <cell r="BK60">
            <v>79</v>
          </cell>
          <cell r="BL60">
            <v>0</v>
          </cell>
          <cell r="BM60">
            <v>0</v>
          </cell>
          <cell r="BN60">
            <v>0</v>
          </cell>
          <cell r="BO60">
            <v>15</v>
          </cell>
          <cell r="BP60">
            <v>0</v>
          </cell>
          <cell r="BQ60">
            <v>0</v>
          </cell>
          <cell r="BR60">
            <v>130</v>
          </cell>
          <cell r="BS60">
            <v>1543</v>
          </cell>
          <cell r="BT60">
            <v>1.96</v>
          </cell>
          <cell r="BU60">
            <v>3024.28</v>
          </cell>
        </row>
        <row r="61">
          <cell r="A61">
            <v>53</v>
          </cell>
          <cell r="B61">
            <v>7.0399999999999991</v>
          </cell>
          <cell r="C61">
            <v>0</v>
          </cell>
          <cell r="D61" t="str">
            <v xml:space="preserve">Adaptador Grillete (Tipo Lira)</v>
          </cell>
          <cell r="E61">
            <v>0</v>
          </cell>
          <cell r="F61">
            <v>0</v>
          </cell>
          <cell r="G61" t="str">
            <v>u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</row>
        <row r="63">
          <cell r="A63">
            <v>55</v>
          </cell>
          <cell r="B63">
            <v>0</v>
          </cell>
          <cell r="C63">
            <v>0</v>
          </cell>
          <cell r="D63" t="str">
            <v xml:space="preserve">SUB-TOTAL   7:  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4498.7000000000007</v>
          </cell>
        </row>
        <row r="64">
          <cell r="A64">
            <v>56</v>
          </cell>
          <cell r="B64">
            <v>8</v>
          </cell>
          <cell r="C64">
            <v>0</v>
          </cell>
          <cell r="D64" t="str">
            <v xml:space="preserve">CONDUCTOR DE ALEACIÓN DE ALUMINIO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</row>
        <row r="65">
          <cell r="A65">
            <v>57</v>
          </cell>
          <cell r="B65">
            <v>8.01</v>
          </cell>
          <cell r="C65">
            <v>0</v>
          </cell>
          <cell r="D65" t="str">
            <v xml:space="preserve">Conductor de Aleacion de Aluminio de 25 mm²</v>
          </cell>
          <cell r="E65">
            <v>0</v>
          </cell>
          <cell r="F65">
            <v>0</v>
          </cell>
          <cell r="G65" t="str">
            <v>km</v>
          </cell>
          <cell r="H65">
            <v>0</v>
          </cell>
          <cell r="I65">
            <v>0.83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11.98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61.05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 t="str">
            <v>78.61</v>
          </cell>
          <cell r="BS65">
            <v>73.86</v>
          </cell>
          <cell r="BT65">
            <v>18.760000000000002</v>
          </cell>
          <cell r="BU65">
            <v>1385.61</v>
          </cell>
        </row>
        <row r="66">
          <cell r="A66">
            <v>58</v>
          </cell>
          <cell r="B66">
            <v>8.02</v>
          </cell>
          <cell r="C66">
            <v>0</v>
          </cell>
          <cell r="D66" t="str">
            <v xml:space="preserve">Conductor de Aleacion de Aluminio de 35 mm²</v>
          </cell>
          <cell r="E66">
            <v>0</v>
          </cell>
          <cell r="F66">
            <v>0</v>
          </cell>
          <cell r="G66" t="str">
            <v>km</v>
          </cell>
          <cell r="H66">
            <v>38.6</v>
          </cell>
          <cell r="I66">
            <v>0</v>
          </cell>
          <cell r="J66">
            <v>0</v>
          </cell>
          <cell r="K66">
            <v>36.4</v>
          </cell>
          <cell r="L66">
            <v>4.97</v>
          </cell>
          <cell r="M66">
            <v>3.1</v>
          </cell>
          <cell r="N66">
            <v>9.94</v>
          </cell>
          <cell r="O66">
            <v>6.11</v>
          </cell>
          <cell r="P66">
            <v>5.61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13.63</v>
          </cell>
          <cell r="V66">
            <v>0</v>
          </cell>
          <cell r="W66">
            <v>0</v>
          </cell>
          <cell r="X66">
            <v>39.24</v>
          </cell>
          <cell r="Y66">
            <v>9.69</v>
          </cell>
          <cell r="Z66">
            <v>31.98</v>
          </cell>
          <cell r="AA66">
            <v>4.13</v>
          </cell>
          <cell r="AB66">
            <v>4.26</v>
          </cell>
          <cell r="AC66">
            <v>3.41</v>
          </cell>
          <cell r="AD66">
            <v>22.68</v>
          </cell>
          <cell r="AE66">
            <v>15.57</v>
          </cell>
          <cell r="AF66">
            <v>5.35</v>
          </cell>
          <cell r="AG66">
            <v>0</v>
          </cell>
          <cell r="AH66">
            <v>1.44</v>
          </cell>
          <cell r="AI66">
            <v>3.1</v>
          </cell>
          <cell r="AJ66">
            <v>3.65</v>
          </cell>
          <cell r="AK66">
            <v>0.53</v>
          </cell>
          <cell r="AL66">
            <v>0.05</v>
          </cell>
          <cell r="AM66">
            <v>1.42</v>
          </cell>
          <cell r="AN66">
            <v>3.33</v>
          </cell>
          <cell r="AO66">
            <v>1.1399999999999999</v>
          </cell>
          <cell r="AP66">
            <v>0.36</v>
          </cell>
          <cell r="AQ66">
            <v>1.62</v>
          </cell>
          <cell r="AR66">
            <v>0</v>
          </cell>
          <cell r="AS66">
            <v>3.6</v>
          </cell>
          <cell r="AT66">
            <v>10.06</v>
          </cell>
          <cell r="AU66">
            <v>0</v>
          </cell>
          <cell r="AV66">
            <v>6.6</v>
          </cell>
          <cell r="AW66">
            <v>157.4</v>
          </cell>
          <cell r="AX66">
            <v>35.200000000000003</v>
          </cell>
          <cell r="AY66">
            <v>18.690000000000001</v>
          </cell>
          <cell r="AZ66">
            <v>0</v>
          </cell>
          <cell r="BA66">
            <v>2.5</v>
          </cell>
          <cell r="BB66">
            <v>1.6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60.12</v>
          </cell>
          <cell r="BI66">
            <v>13.19</v>
          </cell>
          <cell r="BJ66">
            <v>64.77</v>
          </cell>
          <cell r="BK66">
            <v>29.77</v>
          </cell>
          <cell r="BL66">
            <v>68.69</v>
          </cell>
          <cell r="BM66">
            <v>101.5</v>
          </cell>
          <cell r="BN66">
            <v>25.13</v>
          </cell>
          <cell r="BO66">
            <v>4.57</v>
          </cell>
          <cell r="BP66">
            <v>30.95</v>
          </cell>
          <cell r="BQ66">
            <v>167.42</v>
          </cell>
          <cell r="BR66">
            <v>0</v>
          </cell>
          <cell r="BS66">
            <v>1073.07</v>
          </cell>
          <cell r="BT66">
            <v>26.32</v>
          </cell>
          <cell r="BU66">
            <v>28243.200000000001</v>
          </cell>
        </row>
        <row r="67">
          <cell r="A67">
            <v>59</v>
          </cell>
          <cell r="B67">
            <v>8.0299999999999994</v>
          </cell>
          <cell r="C67">
            <v>0</v>
          </cell>
          <cell r="D67" t="str">
            <v xml:space="preserve">Conductor de Aleacion de Aluminio de 50 mm²</v>
          </cell>
          <cell r="E67">
            <v>0</v>
          </cell>
          <cell r="F67">
            <v>0</v>
          </cell>
          <cell r="G67" t="str">
            <v>km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17.489999999999998</v>
          </cell>
          <cell r="BL67">
            <v>0.84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10.94</v>
          </cell>
          <cell r="BR67">
            <v>0</v>
          </cell>
          <cell r="BS67">
            <v>29.27</v>
          </cell>
          <cell r="BT67">
            <v>37.799999999999997</v>
          </cell>
          <cell r="BU67">
            <v>1106.4100000000001</v>
          </cell>
        </row>
        <row r="68">
          <cell r="A68">
            <v>60</v>
          </cell>
          <cell r="B68">
            <v>8.0399999999999991</v>
          </cell>
          <cell r="C68">
            <v>0</v>
          </cell>
          <cell r="D68" t="str">
            <v xml:space="preserve">Conductor de Aleacion de Aluminio de 70 mm²</v>
          </cell>
          <cell r="E68">
            <v>0</v>
          </cell>
          <cell r="F68">
            <v>0</v>
          </cell>
          <cell r="G68" t="str">
            <v>km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8.4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6.51</v>
          </cell>
          <cell r="BK68">
            <v>0</v>
          </cell>
          <cell r="BL68">
            <v>0</v>
          </cell>
          <cell r="BM68">
            <v>0</v>
          </cell>
          <cell r="BN68">
            <v>1.33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16.239999999999998</v>
          </cell>
          <cell r="BT68">
            <v>50.68</v>
          </cell>
          <cell r="BU68">
            <v>823.04</v>
          </cell>
        </row>
        <row r="69">
          <cell r="A69">
            <v>61</v>
          </cell>
          <cell r="B69">
            <v>0</v>
          </cell>
          <cell r="C69">
            <v>0</v>
          </cell>
          <cell r="D69" t="str">
            <v xml:space="preserve">SUB-TOTAL   8:  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31558.260000000002</v>
          </cell>
        </row>
        <row r="70">
          <cell r="A70">
            <v>62</v>
          </cell>
          <cell r="B70">
            <v>9</v>
          </cell>
          <cell r="C70">
            <v>0</v>
          </cell>
          <cell r="D70" t="str">
            <v xml:space="preserve">ACCESORIOS PARA CONDUCTOR DE ALEACION ALUMINIO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9.01</v>
          </cell>
          <cell r="C71">
            <v>0</v>
          </cell>
          <cell r="D71" t="str">
            <v xml:space="preserve">Varilla de Armar preformada Simple para Conductor de 25 mm²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27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262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336</v>
          </cell>
          <cell r="BS71">
            <v>628</v>
          </cell>
          <cell r="BT71">
            <v>0.02</v>
          </cell>
          <cell r="BU71">
            <v>12.56</v>
          </cell>
        </row>
        <row r="72">
          <cell r="A72">
            <v>64</v>
          </cell>
          <cell r="B72">
            <v>9.02</v>
          </cell>
          <cell r="C72">
            <v>0</v>
          </cell>
          <cell r="D72" t="str">
            <v xml:space="preserve">Varilla de Armar preformada Simple para Conductor de 35 mm²</v>
          </cell>
          <cell r="E72">
            <v>0</v>
          </cell>
          <cell r="F72">
            <v>0</v>
          </cell>
          <cell r="G72" t="str">
            <v>u</v>
          </cell>
          <cell r="H72">
            <v>155</v>
          </cell>
          <cell r="I72">
            <v>0</v>
          </cell>
          <cell r="J72">
            <v>0</v>
          </cell>
          <cell r="K72">
            <v>220</v>
          </cell>
          <cell r="L72">
            <v>17</v>
          </cell>
          <cell r="M72">
            <v>10</v>
          </cell>
          <cell r="N72">
            <v>24</v>
          </cell>
          <cell r="O72">
            <v>8</v>
          </cell>
          <cell r="P72">
            <v>20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70</v>
          </cell>
          <cell r="V72">
            <v>0</v>
          </cell>
          <cell r="W72">
            <v>0</v>
          </cell>
          <cell r="X72">
            <v>72</v>
          </cell>
          <cell r="Y72">
            <v>24</v>
          </cell>
          <cell r="Z72">
            <v>216</v>
          </cell>
          <cell r="AA72">
            <v>12</v>
          </cell>
          <cell r="AB72">
            <v>0</v>
          </cell>
          <cell r="AC72">
            <v>9</v>
          </cell>
          <cell r="AD72">
            <v>75</v>
          </cell>
          <cell r="AE72">
            <v>43</v>
          </cell>
          <cell r="AF72">
            <v>14</v>
          </cell>
          <cell r="AG72">
            <v>0</v>
          </cell>
          <cell r="AH72">
            <v>4</v>
          </cell>
          <cell r="AI72">
            <v>9</v>
          </cell>
          <cell r="AJ72">
            <v>1</v>
          </cell>
          <cell r="AK72">
            <v>1</v>
          </cell>
          <cell r="AL72">
            <v>3</v>
          </cell>
          <cell r="AM72">
            <v>2</v>
          </cell>
          <cell r="AN72">
            <v>6</v>
          </cell>
          <cell r="AO72">
            <v>14</v>
          </cell>
          <cell r="AP72">
            <v>7</v>
          </cell>
          <cell r="AQ72">
            <v>12</v>
          </cell>
          <cell r="AR72">
            <v>0</v>
          </cell>
          <cell r="AS72">
            <v>12</v>
          </cell>
          <cell r="AT72">
            <v>19</v>
          </cell>
          <cell r="AU72">
            <v>0</v>
          </cell>
          <cell r="AV72">
            <v>425</v>
          </cell>
          <cell r="AW72">
            <v>701</v>
          </cell>
          <cell r="AX72">
            <v>116</v>
          </cell>
          <cell r="AY72">
            <v>65</v>
          </cell>
          <cell r="AZ72">
            <v>0</v>
          </cell>
          <cell r="BA72">
            <v>6</v>
          </cell>
          <cell r="BB72">
            <v>5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259</v>
          </cell>
          <cell r="BI72">
            <v>60</v>
          </cell>
          <cell r="BJ72">
            <v>251</v>
          </cell>
          <cell r="BK72">
            <v>70</v>
          </cell>
          <cell r="BL72">
            <v>180</v>
          </cell>
          <cell r="BM72">
            <v>329</v>
          </cell>
          <cell r="BN72">
            <v>82</v>
          </cell>
          <cell r="BO72">
            <v>0</v>
          </cell>
          <cell r="BP72">
            <v>110</v>
          </cell>
          <cell r="BQ72">
            <v>710</v>
          </cell>
          <cell r="BR72">
            <v>0</v>
          </cell>
          <cell r="BS72">
            <v>4448</v>
          </cell>
          <cell r="BT72">
            <v>0.02</v>
          </cell>
          <cell r="BU72">
            <v>88.96</v>
          </cell>
        </row>
        <row r="73">
          <cell r="A73">
            <v>65</v>
          </cell>
          <cell r="B73">
            <v>9.0299999999999994</v>
          </cell>
          <cell r="C73">
            <v>0</v>
          </cell>
          <cell r="D73" t="str">
            <v xml:space="preserve">Varilla de Armar preformada Simple para Conductor de 70 mm²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22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22</v>
          </cell>
          <cell r="BT73">
            <v>0.02</v>
          </cell>
          <cell r="BU73">
            <v>0.44</v>
          </cell>
        </row>
        <row r="74">
          <cell r="A74">
            <v>66</v>
          </cell>
          <cell r="B74">
            <v>9.0399999999999991</v>
          </cell>
          <cell r="C74">
            <v>0</v>
          </cell>
          <cell r="D74" t="str">
            <v xml:space="preserve">Varilla de Armar preformada Doble para Conductor de 25 mm²</v>
          </cell>
          <cell r="E74">
            <v>0</v>
          </cell>
          <cell r="F74">
            <v>0</v>
          </cell>
          <cell r="G74" t="str">
            <v>u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2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20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80</v>
          </cell>
          <cell r="BS74">
            <v>103</v>
          </cell>
          <cell r="BT74">
            <v>0.02</v>
          </cell>
          <cell r="BU74">
            <v>2.06</v>
          </cell>
        </row>
        <row r="75">
          <cell r="A75">
            <v>67</v>
          </cell>
          <cell r="B75">
            <v>9.0499999999999989</v>
          </cell>
          <cell r="C75">
            <v>0</v>
          </cell>
          <cell r="D75" t="str">
            <v xml:space="preserve">Varilla de Armar preformada Doble para Conductor de 35 mm²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100</v>
          </cell>
          <cell r="L75">
            <v>2</v>
          </cell>
          <cell r="M75">
            <v>0</v>
          </cell>
          <cell r="N75">
            <v>6</v>
          </cell>
          <cell r="O75">
            <v>6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24</v>
          </cell>
          <cell r="V75">
            <v>0</v>
          </cell>
          <cell r="W75">
            <v>0</v>
          </cell>
          <cell r="X75">
            <v>0</v>
          </cell>
          <cell r="Y75">
            <v>3</v>
          </cell>
          <cell r="Z75">
            <v>6</v>
          </cell>
          <cell r="AA75">
            <v>0</v>
          </cell>
          <cell r="AB75">
            <v>0</v>
          </cell>
          <cell r="AC75">
            <v>1</v>
          </cell>
          <cell r="AD75">
            <v>9</v>
          </cell>
          <cell r="AE75">
            <v>2</v>
          </cell>
          <cell r="AF75">
            <v>14</v>
          </cell>
          <cell r="AG75">
            <v>0</v>
          </cell>
          <cell r="AH75">
            <v>0</v>
          </cell>
          <cell r="AI75">
            <v>4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0</v>
          </cell>
          <cell r="AS75">
            <v>1</v>
          </cell>
          <cell r="AT75">
            <v>4</v>
          </cell>
          <cell r="AU75">
            <v>0</v>
          </cell>
          <cell r="AV75">
            <v>4</v>
          </cell>
          <cell r="AW75">
            <v>118</v>
          </cell>
          <cell r="AX75">
            <v>7</v>
          </cell>
          <cell r="AY75">
            <v>8</v>
          </cell>
          <cell r="AZ75">
            <v>0</v>
          </cell>
          <cell r="BA75">
            <v>2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22</v>
          </cell>
          <cell r="BI75">
            <v>1</v>
          </cell>
          <cell r="BJ75">
            <v>16</v>
          </cell>
          <cell r="BK75">
            <v>0</v>
          </cell>
          <cell r="BL75">
            <v>43</v>
          </cell>
          <cell r="BM75">
            <v>14</v>
          </cell>
          <cell r="BN75">
            <v>12</v>
          </cell>
          <cell r="BO75">
            <v>0</v>
          </cell>
          <cell r="BP75">
            <v>40</v>
          </cell>
          <cell r="BQ75">
            <v>45</v>
          </cell>
          <cell r="BR75">
            <v>0</v>
          </cell>
          <cell r="BS75">
            <v>517</v>
          </cell>
          <cell r="BT75">
            <v>0.02</v>
          </cell>
          <cell r="BU75">
            <v>10.34</v>
          </cell>
        </row>
        <row r="76">
          <cell r="A76">
            <v>68</v>
          </cell>
          <cell r="B76">
            <v>9.0599999999999987</v>
          </cell>
          <cell r="C76">
            <v>0</v>
          </cell>
          <cell r="D76" t="str">
            <v xml:space="preserve">Varilla de Armar preformada Doble para Conductor de 70 mm²</v>
          </cell>
          <cell r="E76">
            <v>0</v>
          </cell>
          <cell r="F76">
            <v>0</v>
          </cell>
          <cell r="G76" t="str">
            <v>u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0.03</v>
          </cell>
          <cell r="BU76">
            <v>0.03</v>
          </cell>
        </row>
        <row r="77">
          <cell r="A77">
            <v>69</v>
          </cell>
          <cell r="B77">
            <v>9.0699999999999985</v>
          </cell>
          <cell r="C77">
            <v>0</v>
          </cell>
          <cell r="D77" t="str">
            <v xml:space="preserve">Manguito de Empalme para Conductor de 25 mm²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20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20</v>
          </cell>
          <cell r="BT77">
            <v>0.01</v>
          </cell>
          <cell r="BU77">
            <v>0.2</v>
          </cell>
        </row>
        <row r="78">
          <cell r="A78">
            <v>70</v>
          </cell>
          <cell r="B78">
            <v>9.0799999999999983</v>
          </cell>
          <cell r="C78">
            <v>0</v>
          </cell>
          <cell r="D78" t="str">
            <v xml:space="preserve">Manguito de Empalme para Conductor de 35 mm²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10</v>
          </cell>
          <cell r="L78">
            <v>0</v>
          </cell>
          <cell r="M78">
            <v>0</v>
          </cell>
          <cell r="N78">
            <v>0</v>
          </cell>
          <cell r="O78">
            <v>3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8</v>
          </cell>
          <cell r="AA78">
            <v>0</v>
          </cell>
          <cell r="AB78">
            <v>1</v>
          </cell>
          <cell r="AC78">
            <v>0</v>
          </cell>
          <cell r="AD78">
            <v>0</v>
          </cell>
          <cell r="AE78">
            <v>3</v>
          </cell>
          <cell r="AF78">
            <v>0</v>
          </cell>
          <cell r="AG78">
            <v>0</v>
          </cell>
          <cell r="AH78">
            <v>0</v>
          </cell>
          <cell r="AI78">
            <v>1</v>
          </cell>
          <cell r="AJ78">
            <v>1</v>
          </cell>
          <cell r="AK78">
            <v>0</v>
          </cell>
          <cell r="AL78">
            <v>2</v>
          </cell>
          <cell r="AM78">
            <v>2</v>
          </cell>
          <cell r="AN78">
            <v>4</v>
          </cell>
          <cell r="AO78">
            <v>2</v>
          </cell>
          <cell r="AP78">
            <v>2</v>
          </cell>
          <cell r="AQ78">
            <v>2</v>
          </cell>
          <cell r="AR78">
            <v>0</v>
          </cell>
          <cell r="AS78">
            <v>0</v>
          </cell>
          <cell r="AT78">
            <v>1</v>
          </cell>
          <cell r="AU78">
            <v>0</v>
          </cell>
          <cell r="AV78">
            <v>5</v>
          </cell>
          <cell r="AW78">
            <v>16</v>
          </cell>
          <cell r="AX78">
            <v>3</v>
          </cell>
          <cell r="AY78">
            <v>1</v>
          </cell>
          <cell r="AZ78">
            <v>0</v>
          </cell>
          <cell r="BA78">
            <v>0</v>
          </cell>
          <cell r="BB78">
            <v>1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12</v>
          </cell>
          <cell r="BI78">
            <v>2</v>
          </cell>
          <cell r="BJ78">
            <v>12</v>
          </cell>
          <cell r="BK78">
            <v>24</v>
          </cell>
          <cell r="BL78">
            <v>14</v>
          </cell>
          <cell r="BM78">
            <v>0</v>
          </cell>
          <cell r="BN78">
            <v>5</v>
          </cell>
          <cell r="BO78">
            <v>2</v>
          </cell>
          <cell r="BP78">
            <v>3</v>
          </cell>
          <cell r="BQ78">
            <v>32</v>
          </cell>
          <cell r="BR78">
            <v>0</v>
          </cell>
          <cell r="BS78">
            <v>178</v>
          </cell>
          <cell r="BT78">
            <v>0.01</v>
          </cell>
          <cell r="BU78">
            <v>1.78</v>
          </cell>
        </row>
        <row r="79">
          <cell r="A79">
            <v>71</v>
          </cell>
          <cell r="B79">
            <v>9.0899999999999981</v>
          </cell>
          <cell r="C79">
            <v>0</v>
          </cell>
          <cell r="D79" t="str">
            <v xml:space="preserve">Manguito de Empalme para Conductor de 70 mm²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</v>
          </cell>
          <cell r="BT79">
            <v>0.02</v>
          </cell>
          <cell r="BU79">
            <v>0.02</v>
          </cell>
        </row>
        <row r="80">
          <cell r="A80">
            <v>72</v>
          </cell>
          <cell r="B80">
            <v>9.0999999999999979</v>
          </cell>
          <cell r="C80">
            <v>0</v>
          </cell>
          <cell r="D80" t="str">
            <v xml:space="preserve">Manguito de Reparacion para Conductor de 25 mm²</v>
          </cell>
          <cell r="E80">
            <v>0</v>
          </cell>
          <cell r="F80">
            <v>0</v>
          </cell>
          <cell r="G80" t="str">
            <v>u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31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31</v>
          </cell>
          <cell r="BT80">
            <v>0.01</v>
          </cell>
          <cell r="BU80">
            <v>0.31</v>
          </cell>
        </row>
        <row r="81">
          <cell r="A81">
            <v>73</v>
          </cell>
          <cell r="B81">
            <v>9.1099999999999977</v>
          </cell>
          <cell r="C81">
            <v>0</v>
          </cell>
          <cell r="D81" t="str">
            <v xml:space="preserve">Manguito de Reparacion para Conductor de 35 mm²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10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3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8</v>
          </cell>
          <cell r="AA81">
            <v>0</v>
          </cell>
          <cell r="AB81">
            <v>2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2</v>
          </cell>
          <cell r="AK81">
            <v>0</v>
          </cell>
          <cell r="AL81">
            <v>2</v>
          </cell>
          <cell r="AM81">
            <v>2</v>
          </cell>
          <cell r="AN81">
            <v>4</v>
          </cell>
          <cell r="AO81">
            <v>2</v>
          </cell>
          <cell r="AP81">
            <v>2</v>
          </cell>
          <cell r="AQ81">
            <v>2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33</v>
          </cell>
          <cell r="AX81">
            <v>5</v>
          </cell>
          <cell r="AY81">
            <v>1</v>
          </cell>
          <cell r="AZ81">
            <v>0</v>
          </cell>
          <cell r="BA81">
            <v>0</v>
          </cell>
          <cell r="BB81">
            <v>1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4</v>
          </cell>
          <cell r="BI81">
            <v>2</v>
          </cell>
          <cell r="BJ81">
            <v>4</v>
          </cell>
          <cell r="BK81">
            <v>0</v>
          </cell>
          <cell r="BL81">
            <v>2</v>
          </cell>
          <cell r="BM81">
            <v>0</v>
          </cell>
          <cell r="BN81">
            <v>0</v>
          </cell>
          <cell r="BO81">
            <v>2</v>
          </cell>
          <cell r="BP81">
            <v>0</v>
          </cell>
          <cell r="BQ81">
            <v>12</v>
          </cell>
          <cell r="BR81">
            <v>0</v>
          </cell>
          <cell r="BS81">
            <v>107</v>
          </cell>
          <cell r="BT81">
            <v>0.01</v>
          </cell>
          <cell r="BU81">
            <v>1.07</v>
          </cell>
        </row>
        <row r="82">
          <cell r="A82">
            <v>74</v>
          </cell>
          <cell r="B82">
            <v>9.1199999999999974</v>
          </cell>
          <cell r="C82">
            <v>0</v>
          </cell>
          <cell r="D82" t="str">
            <v xml:space="preserve">Grapa de Doble Via de Aluminio para Conductor de 25 mm²</v>
          </cell>
          <cell r="E82">
            <v>0</v>
          </cell>
          <cell r="F82">
            <v>0</v>
          </cell>
          <cell r="G82" t="str">
            <v>u</v>
          </cell>
          <cell r="H82">
            <v>0</v>
          </cell>
          <cell r="I82">
            <v>3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12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98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50</v>
          </cell>
          <cell r="BS82">
            <v>163</v>
          </cell>
          <cell r="BT82">
            <v>0.01</v>
          </cell>
          <cell r="BU82">
            <v>1.63</v>
          </cell>
        </row>
        <row r="83">
          <cell r="A83">
            <v>75</v>
          </cell>
          <cell r="B83">
            <v>9.1299999999999972</v>
          </cell>
          <cell r="C83">
            <v>0</v>
          </cell>
          <cell r="D83" t="str">
            <v xml:space="preserve">Grapa de Doble Via de Aluminio para Conductor de 35 mm²</v>
          </cell>
          <cell r="E83">
            <v>0</v>
          </cell>
          <cell r="F83">
            <v>0</v>
          </cell>
          <cell r="G83" t="str">
            <v>u</v>
          </cell>
          <cell r="H83">
            <v>57</v>
          </cell>
          <cell r="I83">
            <v>0</v>
          </cell>
          <cell r="J83">
            <v>0</v>
          </cell>
          <cell r="K83">
            <v>36</v>
          </cell>
          <cell r="L83">
            <v>5</v>
          </cell>
          <cell r="M83">
            <v>6</v>
          </cell>
          <cell r="N83">
            <v>14</v>
          </cell>
          <cell r="O83">
            <v>4</v>
          </cell>
          <cell r="P83">
            <v>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15</v>
          </cell>
          <cell r="V83">
            <v>0</v>
          </cell>
          <cell r="W83">
            <v>0</v>
          </cell>
          <cell r="X83">
            <v>52</v>
          </cell>
          <cell r="Y83">
            <v>23</v>
          </cell>
          <cell r="Z83">
            <v>368</v>
          </cell>
          <cell r="AA83">
            <v>10</v>
          </cell>
          <cell r="AB83">
            <v>0</v>
          </cell>
          <cell r="AC83">
            <v>6</v>
          </cell>
          <cell r="AD83">
            <v>46</v>
          </cell>
          <cell r="AE83">
            <v>1</v>
          </cell>
          <cell r="AF83">
            <v>7</v>
          </cell>
          <cell r="AG83">
            <v>0</v>
          </cell>
          <cell r="AH83">
            <v>8</v>
          </cell>
          <cell r="AI83">
            <v>2</v>
          </cell>
          <cell r="AJ83">
            <v>2</v>
          </cell>
          <cell r="AK83">
            <v>3</v>
          </cell>
          <cell r="AL83">
            <v>2</v>
          </cell>
          <cell r="AM83">
            <v>16</v>
          </cell>
          <cell r="AN83">
            <v>28</v>
          </cell>
          <cell r="AO83">
            <v>12</v>
          </cell>
          <cell r="AP83">
            <v>6</v>
          </cell>
          <cell r="AQ83">
            <v>8</v>
          </cell>
          <cell r="AR83">
            <v>0</v>
          </cell>
          <cell r="AS83">
            <v>7</v>
          </cell>
          <cell r="AT83">
            <v>29</v>
          </cell>
          <cell r="AU83">
            <v>0</v>
          </cell>
          <cell r="AV83">
            <v>2</v>
          </cell>
          <cell r="AW83">
            <v>150</v>
          </cell>
          <cell r="AX83">
            <v>39</v>
          </cell>
          <cell r="AY83">
            <v>25</v>
          </cell>
          <cell r="AZ83">
            <v>0</v>
          </cell>
          <cell r="BA83">
            <v>2</v>
          </cell>
          <cell r="BB83">
            <v>2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46</v>
          </cell>
          <cell r="BI83">
            <v>7</v>
          </cell>
          <cell r="BJ83">
            <v>86</v>
          </cell>
          <cell r="BK83">
            <v>30</v>
          </cell>
          <cell r="BL83">
            <v>87</v>
          </cell>
          <cell r="BM83">
            <v>93</v>
          </cell>
          <cell r="BN83">
            <v>65</v>
          </cell>
          <cell r="BO83">
            <v>0</v>
          </cell>
          <cell r="BP83">
            <v>42</v>
          </cell>
          <cell r="BQ83">
            <v>123</v>
          </cell>
          <cell r="BR83">
            <v>0</v>
          </cell>
          <cell r="BS83">
            <v>1582</v>
          </cell>
          <cell r="BT83">
            <v>0.01</v>
          </cell>
          <cell r="BU83">
            <v>15.82</v>
          </cell>
        </row>
        <row r="84">
          <cell r="A84">
            <v>76</v>
          </cell>
          <cell r="B84">
            <v>9.139999999999997</v>
          </cell>
          <cell r="C84">
            <v>0</v>
          </cell>
          <cell r="D84" t="str">
            <v xml:space="preserve">Grapa de Doble Via de Aluminio para Conductor de 70 mm²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20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5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25</v>
          </cell>
          <cell r="BT84">
            <v>0.01</v>
          </cell>
          <cell r="BU84">
            <v>0.25</v>
          </cell>
        </row>
        <row r="85">
          <cell r="A85">
            <v>77</v>
          </cell>
          <cell r="B85">
            <v>9.1499999999999968</v>
          </cell>
          <cell r="C85">
            <v>0</v>
          </cell>
          <cell r="D85" t="str">
            <v xml:space="preserve">Alambre de Amarre Aluminio Recocido de 16 mm²</v>
          </cell>
          <cell r="E85">
            <v>0</v>
          </cell>
          <cell r="F85">
            <v>0</v>
          </cell>
          <cell r="G85" t="str">
            <v>m</v>
          </cell>
          <cell r="H85">
            <v>536.5</v>
          </cell>
          <cell r="I85">
            <v>28</v>
          </cell>
          <cell r="J85">
            <v>0</v>
          </cell>
          <cell r="K85">
            <v>600</v>
          </cell>
          <cell r="L85">
            <v>77.5</v>
          </cell>
          <cell r="M85">
            <v>35</v>
          </cell>
          <cell r="N85">
            <v>110.5</v>
          </cell>
          <cell r="O85">
            <v>35</v>
          </cell>
          <cell r="P85">
            <v>90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94</v>
          </cell>
          <cell r="V85">
            <v>0</v>
          </cell>
          <cell r="W85">
            <v>0</v>
          </cell>
          <cell r="X85">
            <v>595</v>
          </cell>
          <cell r="Y85">
            <v>90</v>
          </cell>
          <cell r="Z85">
            <v>622.5</v>
          </cell>
          <cell r="AA85">
            <v>0</v>
          </cell>
          <cell r="AB85">
            <v>815</v>
          </cell>
          <cell r="AC85">
            <v>55</v>
          </cell>
          <cell r="AD85">
            <v>362.5</v>
          </cell>
          <cell r="AE85">
            <v>130.5</v>
          </cell>
          <cell r="AF85">
            <v>78</v>
          </cell>
          <cell r="AG85">
            <v>0</v>
          </cell>
          <cell r="AH85">
            <v>20</v>
          </cell>
          <cell r="AI85">
            <v>47.5</v>
          </cell>
          <cell r="AJ85">
            <v>42.5</v>
          </cell>
          <cell r="AK85">
            <v>5</v>
          </cell>
          <cell r="AL85">
            <v>5</v>
          </cell>
          <cell r="AM85">
            <v>20</v>
          </cell>
          <cell r="AN85">
            <v>35</v>
          </cell>
          <cell r="AO85">
            <v>30</v>
          </cell>
          <cell r="AP85">
            <v>15</v>
          </cell>
          <cell r="AQ85">
            <v>25</v>
          </cell>
          <cell r="AR85">
            <v>0</v>
          </cell>
          <cell r="AS85">
            <v>47.5</v>
          </cell>
          <cell r="AT85">
            <v>153</v>
          </cell>
          <cell r="AU85">
            <v>0</v>
          </cell>
          <cell r="AV85">
            <v>563</v>
          </cell>
          <cell r="AW85">
            <v>2522.5</v>
          </cell>
          <cell r="AX85">
            <v>443.5</v>
          </cell>
          <cell r="AY85">
            <v>295</v>
          </cell>
          <cell r="AZ85">
            <v>0</v>
          </cell>
          <cell r="BA85">
            <v>26.5</v>
          </cell>
          <cell r="BB85">
            <v>8.5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782.5</v>
          </cell>
          <cell r="BI85">
            <v>157.5</v>
          </cell>
          <cell r="BJ85">
            <v>975</v>
          </cell>
          <cell r="BK85">
            <v>321</v>
          </cell>
          <cell r="BL85">
            <v>855</v>
          </cell>
          <cell r="BM85">
            <v>907.5</v>
          </cell>
          <cell r="BN85">
            <v>338</v>
          </cell>
          <cell r="BO85">
            <v>0.08</v>
          </cell>
          <cell r="BP85">
            <v>493</v>
          </cell>
          <cell r="BQ85">
            <v>2315</v>
          </cell>
          <cell r="BR85">
            <v>1713</v>
          </cell>
          <cell r="BS85">
            <v>17517.080000000002</v>
          </cell>
          <cell r="BT85">
            <v>0.01</v>
          </cell>
          <cell r="BU85">
            <v>175.17</v>
          </cell>
        </row>
        <row r="86">
          <cell r="A86">
            <v>78</v>
          </cell>
          <cell r="B86">
            <v>9.1599999999999966</v>
          </cell>
          <cell r="C86">
            <v>0</v>
          </cell>
          <cell r="D86" t="str">
            <v xml:space="preserve">Amortiguador de Vibracion Tipo Espiral para Conductor de 25 mm²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21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28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200</v>
          </cell>
          <cell r="BS86">
            <v>249</v>
          </cell>
          <cell r="BT86">
            <v>0.06</v>
          </cell>
          <cell r="BU86">
            <v>14.94</v>
          </cell>
        </row>
        <row r="87">
          <cell r="A87">
            <v>79</v>
          </cell>
          <cell r="B87">
            <v>9.1699999999999964</v>
          </cell>
          <cell r="C87">
            <v>0</v>
          </cell>
          <cell r="D87" t="str">
            <v xml:space="preserve">Amortiguador de Vibracion Tipo Espiral para Conductor de 35 mm²</v>
          </cell>
          <cell r="E87">
            <v>0</v>
          </cell>
          <cell r="F87">
            <v>0</v>
          </cell>
          <cell r="G87" t="str">
            <v>u</v>
          </cell>
          <cell r="H87">
            <v>12</v>
          </cell>
          <cell r="I87">
            <v>0</v>
          </cell>
          <cell r="J87">
            <v>0</v>
          </cell>
          <cell r="K87">
            <v>62</v>
          </cell>
          <cell r="L87">
            <v>8</v>
          </cell>
          <cell r="M87">
            <v>8</v>
          </cell>
          <cell r="N87">
            <v>28</v>
          </cell>
          <cell r="O87">
            <v>12</v>
          </cell>
          <cell r="P87">
            <v>23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14</v>
          </cell>
          <cell r="Z87">
            <v>26</v>
          </cell>
          <cell r="AA87">
            <v>0</v>
          </cell>
          <cell r="AB87">
            <v>12</v>
          </cell>
          <cell r="AC87">
            <v>0</v>
          </cell>
          <cell r="AD87">
            <v>22</v>
          </cell>
          <cell r="AE87">
            <v>34</v>
          </cell>
          <cell r="AF87">
            <v>0</v>
          </cell>
          <cell r="AG87">
            <v>0</v>
          </cell>
          <cell r="AH87">
            <v>2</v>
          </cell>
          <cell r="AI87">
            <v>0</v>
          </cell>
          <cell r="AJ87">
            <v>6</v>
          </cell>
          <cell r="AK87">
            <v>2</v>
          </cell>
          <cell r="AL87">
            <v>0</v>
          </cell>
          <cell r="AM87">
            <v>2</v>
          </cell>
          <cell r="AN87">
            <v>10</v>
          </cell>
          <cell r="AO87">
            <v>0</v>
          </cell>
          <cell r="AP87">
            <v>0</v>
          </cell>
          <cell r="AQ87">
            <v>2</v>
          </cell>
          <cell r="AR87">
            <v>0</v>
          </cell>
          <cell r="AS87">
            <v>2</v>
          </cell>
          <cell r="AT87">
            <v>46</v>
          </cell>
          <cell r="AU87">
            <v>0</v>
          </cell>
          <cell r="AV87">
            <v>0</v>
          </cell>
          <cell r="AW87">
            <v>549</v>
          </cell>
          <cell r="AX87">
            <v>196</v>
          </cell>
          <cell r="AY87">
            <v>86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110</v>
          </cell>
          <cell r="BK87">
            <v>196</v>
          </cell>
          <cell r="BL87">
            <v>118</v>
          </cell>
          <cell r="BM87">
            <v>490</v>
          </cell>
          <cell r="BN87">
            <v>64</v>
          </cell>
          <cell r="BO87">
            <v>0</v>
          </cell>
          <cell r="BP87">
            <v>42</v>
          </cell>
          <cell r="BQ87">
            <v>288</v>
          </cell>
          <cell r="BR87">
            <v>0</v>
          </cell>
          <cell r="BS87">
            <v>2472</v>
          </cell>
          <cell r="BT87">
            <v>0.06</v>
          </cell>
          <cell r="BU87">
            <v>148.32</v>
          </cell>
        </row>
        <row r="88">
          <cell r="A88">
            <v>80</v>
          </cell>
          <cell r="B88">
            <v>9.1799999999999962</v>
          </cell>
          <cell r="C88">
            <v>0</v>
          </cell>
          <cell r="D88" t="str">
            <v xml:space="preserve">Amortiguador de Vibracion Tipo Espiral para Conductor de 70 mm²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12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12</v>
          </cell>
          <cell r="BT88">
            <v>7.0000000000000007E-2</v>
          </cell>
          <cell r="BU88">
            <v>0.84</v>
          </cell>
        </row>
        <row r="89">
          <cell r="A89">
            <v>81</v>
          </cell>
          <cell r="B89">
            <v>9.1899999999999959</v>
          </cell>
          <cell r="C89">
            <v>0</v>
          </cell>
          <cell r="D89" t="str">
            <v xml:space="preserve">Grapa de Angulo para Conductor de 25 mm²  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2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42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28</v>
          </cell>
          <cell r="BS89">
            <v>72</v>
          </cell>
          <cell r="BT89">
            <v>0.04</v>
          </cell>
          <cell r="BU89">
            <v>2.88</v>
          </cell>
        </row>
        <row r="90">
          <cell r="A90">
            <v>82</v>
          </cell>
          <cell r="B90">
            <v>9.1999999999999957</v>
          </cell>
          <cell r="C90">
            <v>0</v>
          </cell>
          <cell r="D90" t="str">
            <v xml:space="preserve">Grapa de Angulo para Conductor de 35 mm²  </v>
          </cell>
          <cell r="E90">
            <v>0</v>
          </cell>
          <cell r="F90">
            <v>0</v>
          </cell>
          <cell r="G90" t="str">
            <v>u</v>
          </cell>
          <cell r="H90">
            <v>0</v>
          </cell>
          <cell r="I90">
            <v>0</v>
          </cell>
          <cell r="J90">
            <v>0</v>
          </cell>
          <cell r="K90">
            <v>72</v>
          </cell>
          <cell r="L90">
            <v>2</v>
          </cell>
          <cell r="M90">
            <v>14</v>
          </cell>
          <cell r="N90">
            <v>0</v>
          </cell>
          <cell r="O90">
            <v>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2</v>
          </cell>
          <cell r="V90">
            <v>0</v>
          </cell>
          <cell r="W90">
            <v>0</v>
          </cell>
          <cell r="X90">
            <v>0</v>
          </cell>
          <cell r="Y90">
            <v>4</v>
          </cell>
          <cell r="Z90">
            <v>11</v>
          </cell>
          <cell r="AA90">
            <v>0</v>
          </cell>
          <cell r="AB90">
            <v>0</v>
          </cell>
          <cell r="AC90">
            <v>1</v>
          </cell>
          <cell r="AD90">
            <v>4</v>
          </cell>
          <cell r="AE90">
            <v>2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</v>
          </cell>
          <cell r="AR90">
            <v>0</v>
          </cell>
          <cell r="AS90">
            <v>1</v>
          </cell>
          <cell r="AT90">
            <v>2</v>
          </cell>
          <cell r="AU90">
            <v>0</v>
          </cell>
          <cell r="AV90">
            <v>0</v>
          </cell>
          <cell r="AW90">
            <v>44</v>
          </cell>
          <cell r="AX90">
            <v>4</v>
          </cell>
          <cell r="AY90">
            <v>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7</v>
          </cell>
          <cell r="BI90">
            <v>2</v>
          </cell>
          <cell r="BJ90">
            <v>12</v>
          </cell>
          <cell r="BK90">
            <v>0</v>
          </cell>
          <cell r="BL90">
            <v>15</v>
          </cell>
          <cell r="BM90">
            <v>0</v>
          </cell>
          <cell r="BN90">
            <v>9</v>
          </cell>
          <cell r="BO90">
            <v>9</v>
          </cell>
          <cell r="BP90">
            <v>10</v>
          </cell>
          <cell r="BQ90">
            <v>18</v>
          </cell>
          <cell r="BR90">
            <v>0</v>
          </cell>
          <cell r="BS90">
            <v>254</v>
          </cell>
          <cell r="BT90">
            <v>0.04</v>
          </cell>
          <cell r="BU90">
            <v>10.16</v>
          </cell>
        </row>
        <row r="91">
          <cell r="A91">
            <v>83</v>
          </cell>
          <cell r="B91">
            <v>9.2099999999999955</v>
          </cell>
          <cell r="C91">
            <v>0</v>
          </cell>
          <cell r="D91" t="str">
            <v xml:space="preserve">Grapa de Angulo para Conductor de 50 mm²  </v>
          </cell>
          <cell r="E91">
            <v>0</v>
          </cell>
          <cell r="F91">
            <v>0</v>
          </cell>
          <cell r="G91" t="str">
            <v>u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6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6</v>
          </cell>
          <cell r="BT91">
            <v>0.04</v>
          </cell>
          <cell r="BU91">
            <v>0.24</v>
          </cell>
        </row>
        <row r="92">
          <cell r="A92">
            <v>84</v>
          </cell>
          <cell r="B92">
            <v>9.2199999999999953</v>
          </cell>
          <cell r="C92">
            <v>0</v>
          </cell>
          <cell r="D92" t="str">
            <v xml:space="preserve">Grapa de Anclaje para Conductor de 25 mm²</v>
          </cell>
          <cell r="E92">
            <v>0</v>
          </cell>
          <cell r="F92">
            <v>0</v>
          </cell>
          <cell r="G92" t="str">
            <v>u</v>
          </cell>
          <cell r="H92">
            <v>0</v>
          </cell>
          <cell r="I92">
            <v>4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44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200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102</v>
          </cell>
          <cell r="BS92">
            <v>350</v>
          </cell>
          <cell r="BT92">
            <v>0.04</v>
          </cell>
          <cell r="BU92">
            <v>14</v>
          </cell>
        </row>
        <row r="93">
          <cell r="A93">
            <v>85</v>
          </cell>
          <cell r="B93">
            <v>9.2299999999999951</v>
          </cell>
          <cell r="C93">
            <v>0</v>
          </cell>
          <cell r="D93" t="str">
            <v xml:space="preserve">Grapa de Anclaje para Conductor de 35 mm²</v>
          </cell>
          <cell r="E93">
            <v>0</v>
          </cell>
          <cell r="F93">
            <v>0</v>
          </cell>
          <cell r="G93" t="str">
            <v>u</v>
          </cell>
          <cell r="H93">
            <v>82</v>
          </cell>
          <cell r="I93">
            <v>0</v>
          </cell>
          <cell r="J93">
            <v>0</v>
          </cell>
          <cell r="K93">
            <v>320</v>
          </cell>
          <cell r="L93">
            <v>24</v>
          </cell>
          <cell r="M93">
            <v>0</v>
          </cell>
          <cell r="N93">
            <v>26</v>
          </cell>
          <cell r="O93">
            <v>8</v>
          </cell>
          <cell r="P93">
            <v>23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28</v>
          </cell>
          <cell r="V93">
            <v>0</v>
          </cell>
          <cell r="W93">
            <v>0</v>
          </cell>
          <cell r="X93">
            <v>0</v>
          </cell>
          <cell r="Y93">
            <v>53</v>
          </cell>
          <cell r="Z93">
            <v>160</v>
          </cell>
          <cell r="AA93">
            <v>14</v>
          </cell>
          <cell r="AB93">
            <v>0</v>
          </cell>
          <cell r="AC93">
            <v>14</v>
          </cell>
          <cell r="AD93">
            <v>64</v>
          </cell>
          <cell r="AE93">
            <v>26</v>
          </cell>
          <cell r="AF93">
            <v>4</v>
          </cell>
          <cell r="AG93">
            <v>0</v>
          </cell>
          <cell r="AH93">
            <v>14</v>
          </cell>
          <cell r="AI93">
            <v>2</v>
          </cell>
          <cell r="AJ93">
            <v>2</v>
          </cell>
          <cell r="AK93">
            <v>3</v>
          </cell>
          <cell r="AL93">
            <v>0</v>
          </cell>
          <cell r="AM93">
            <v>13</v>
          </cell>
          <cell r="AN93">
            <v>27</v>
          </cell>
          <cell r="AO93">
            <v>4</v>
          </cell>
          <cell r="AP93">
            <v>2</v>
          </cell>
          <cell r="AQ93">
            <v>6</v>
          </cell>
          <cell r="AR93">
            <v>0</v>
          </cell>
          <cell r="AS93">
            <v>16</v>
          </cell>
          <cell r="AT93">
            <v>61</v>
          </cell>
          <cell r="AU93">
            <v>0</v>
          </cell>
          <cell r="AV93">
            <v>0</v>
          </cell>
          <cell r="AW93">
            <v>303</v>
          </cell>
          <cell r="AX93">
            <v>89</v>
          </cell>
          <cell r="AY93">
            <v>56</v>
          </cell>
          <cell r="AZ93">
            <v>0</v>
          </cell>
          <cell r="BA93">
            <v>18</v>
          </cell>
          <cell r="BB93">
            <v>2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96</v>
          </cell>
          <cell r="BI93">
            <v>14</v>
          </cell>
          <cell r="BJ93">
            <v>147</v>
          </cell>
          <cell r="BK93">
            <v>0</v>
          </cell>
          <cell r="BL93">
            <v>149</v>
          </cell>
          <cell r="BM93">
            <v>185</v>
          </cell>
          <cell r="BN93">
            <v>133</v>
          </cell>
          <cell r="BO93">
            <v>6</v>
          </cell>
          <cell r="BP93">
            <v>78</v>
          </cell>
          <cell r="BQ93">
            <v>228</v>
          </cell>
          <cell r="BR93">
            <v>0</v>
          </cell>
          <cell r="BS93">
            <v>2500</v>
          </cell>
          <cell r="BT93">
            <v>0.04</v>
          </cell>
          <cell r="BU93">
            <v>100</v>
          </cell>
        </row>
        <row r="94">
          <cell r="A94">
            <v>86</v>
          </cell>
          <cell r="B94">
            <v>9.2399999999999949</v>
          </cell>
          <cell r="C94">
            <v>0</v>
          </cell>
          <cell r="D94" t="str">
            <v xml:space="preserve">Grapa de Anclaje para Conductor de 50 mm²</v>
          </cell>
          <cell r="E94">
            <v>0</v>
          </cell>
          <cell r="F94">
            <v>0</v>
          </cell>
          <cell r="G94" t="str">
            <v>u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79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79</v>
          </cell>
          <cell r="BT94">
            <v>0.04</v>
          </cell>
          <cell r="BU94">
            <v>3.16</v>
          </cell>
        </row>
        <row r="95">
          <cell r="A95">
            <v>87</v>
          </cell>
          <cell r="B95">
            <v>9.2499999999999947</v>
          </cell>
          <cell r="C95">
            <v>0</v>
          </cell>
          <cell r="D95" t="str">
            <v xml:space="preserve">Grapa de Anclaje para Conductor de 70 mm²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42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12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54</v>
          </cell>
          <cell r="BT95">
            <v>0.04</v>
          </cell>
          <cell r="BU95">
            <v>2.16</v>
          </cell>
        </row>
        <row r="96">
          <cell r="A96">
            <v>88</v>
          </cell>
          <cell r="B96">
            <v>9.2599999999999945</v>
          </cell>
          <cell r="C96">
            <v>0</v>
          </cell>
          <cell r="D96" t="str">
            <v xml:space="preserve">Varilla de Armar preformada Simple para Conductor de 50 mm²</v>
          </cell>
          <cell r="E96">
            <v>0</v>
          </cell>
          <cell r="F96">
            <v>0</v>
          </cell>
          <cell r="G96" t="str">
            <v>u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9.2699999999999942</v>
          </cell>
          <cell r="C97">
            <v>0</v>
          </cell>
          <cell r="D97" t="str">
            <v xml:space="preserve">Varilla de Armar preformada Doble para Conductor de 50 mm²</v>
          </cell>
          <cell r="E97">
            <v>0</v>
          </cell>
          <cell r="F97">
            <v>0</v>
          </cell>
          <cell r="G97" t="str">
            <v>u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</row>
        <row r="98">
          <cell r="A98">
            <v>90</v>
          </cell>
          <cell r="B98">
            <v>9.279999999999994</v>
          </cell>
          <cell r="C98">
            <v>0</v>
          </cell>
          <cell r="D98" t="str">
            <v xml:space="preserve">Manguito de Empalme para Conductor de 50 mm²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9.2899999999999938</v>
          </cell>
          <cell r="C99">
            <v>0</v>
          </cell>
          <cell r="D99" t="str">
            <v xml:space="preserve">Grapa de Doble Via de Aluminio para Conductor de 50 mm²</v>
          </cell>
          <cell r="E99">
            <v>0</v>
          </cell>
          <cell r="F99">
            <v>0</v>
          </cell>
          <cell r="G99" t="str">
            <v>u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9.2999999999999936</v>
          </cell>
          <cell r="C100">
            <v>0</v>
          </cell>
          <cell r="D100" t="str">
            <v xml:space="preserve">Amortiguador de Vibracion Tipo Espiral para Conductor de 50 mm²</v>
          </cell>
          <cell r="E100">
            <v>0</v>
          </cell>
          <cell r="F100">
            <v>0</v>
          </cell>
          <cell r="G100" t="str">
            <v>u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</row>
        <row r="101">
          <cell r="A101">
            <v>93</v>
          </cell>
          <cell r="B101">
            <v>9.3099999999999934</v>
          </cell>
          <cell r="C101">
            <v>0</v>
          </cell>
          <cell r="D101" t="str">
            <v xml:space="preserve">Grapa de Angulo para Conductor de 70 mm²  </v>
          </cell>
          <cell r="E101">
            <v>0</v>
          </cell>
          <cell r="F101">
            <v>0</v>
          </cell>
          <cell r="G101" t="str">
            <v>u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>
            <v>94</v>
          </cell>
          <cell r="B102">
            <v>9.3199999999999932</v>
          </cell>
          <cell r="C102">
            <v>0</v>
          </cell>
          <cell r="D102" t="str">
            <v xml:space="preserve">Cinta plana de armar 1.3 x 7.6 mm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</row>
        <row r="103">
          <cell r="A103">
            <v>95</v>
          </cell>
          <cell r="B103">
            <v>9.329999999999993</v>
          </cell>
          <cell r="C103">
            <v>0</v>
          </cell>
          <cell r="D103" t="str">
            <v xml:space="preserve">Grapa de anclaje tipo lazo de amarre para conductor de 25mm2</v>
          </cell>
          <cell r="E103">
            <v>0</v>
          </cell>
          <cell r="F103">
            <v>0</v>
          </cell>
          <cell r="G103" t="str">
            <v>u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9.3399999999999928</v>
          </cell>
          <cell r="C104">
            <v>0</v>
          </cell>
          <cell r="D104" t="str">
            <v xml:space="preserve">Grapa de anclaje tipo lazo de amarre para conductor de 35mm2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</row>
        <row r="105">
          <cell r="A105">
            <v>97</v>
          </cell>
          <cell r="B105">
            <v>9.3499999999999925</v>
          </cell>
          <cell r="C105">
            <v>0</v>
          </cell>
          <cell r="D105" t="str">
            <v xml:space="preserve">Grapa de anclaje tipo lazo de amarre para conductor de 50mm2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</row>
        <row r="106">
          <cell r="A106">
            <v>98</v>
          </cell>
          <cell r="B106">
            <v>9.3599999999999923</v>
          </cell>
          <cell r="C106">
            <v>0</v>
          </cell>
          <cell r="D106" t="str">
            <v xml:space="preserve">Grapa de anclaje tipo lazo de amarre para conductor de 70mm2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9.3699999999999921</v>
          </cell>
          <cell r="C107">
            <v>0</v>
          </cell>
          <cell r="D107" t="str">
            <v xml:space="preserve">Correa plastica de amarre  363 mm de longitud color negro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</row>
        <row r="108">
          <cell r="A108">
            <v>100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</row>
        <row r="109">
          <cell r="A109">
            <v>101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</row>
        <row r="110">
          <cell r="A110">
            <v>102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0</v>
          </cell>
          <cell r="C115">
            <v>0</v>
          </cell>
          <cell r="D115" t="str">
            <v xml:space="preserve">SUB-TOTAL   9:  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607.33999999999992</v>
          </cell>
        </row>
        <row r="116">
          <cell r="A116">
            <v>108</v>
          </cell>
          <cell r="B116">
            <v>10</v>
          </cell>
          <cell r="C116">
            <v>0</v>
          </cell>
          <cell r="D116" t="str">
            <v xml:space="preserve">CONDUCTOR DE COBRE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10.01</v>
          </cell>
          <cell r="C117">
            <v>0</v>
          </cell>
          <cell r="D117" t="str">
            <v xml:space="preserve">Conductor de Cobre Recocido, Cableado, de 16 mm², para Puesta a Tierra</v>
          </cell>
          <cell r="E117">
            <v>0</v>
          </cell>
          <cell r="F117">
            <v>0</v>
          </cell>
          <cell r="G117" t="str">
            <v>m</v>
          </cell>
          <cell r="H117">
            <v>1078</v>
          </cell>
          <cell r="I117">
            <v>120</v>
          </cell>
          <cell r="J117">
            <v>0</v>
          </cell>
          <cell r="K117">
            <v>390</v>
          </cell>
          <cell r="L117">
            <v>364</v>
          </cell>
          <cell r="M117">
            <v>140</v>
          </cell>
          <cell r="N117">
            <v>308</v>
          </cell>
          <cell r="O117">
            <v>148</v>
          </cell>
          <cell r="P117">
            <v>406</v>
          </cell>
          <cell r="Q117">
            <v>770</v>
          </cell>
          <cell r="R117">
            <v>0</v>
          </cell>
          <cell r="S117">
            <v>0</v>
          </cell>
          <cell r="T117">
            <v>0</v>
          </cell>
          <cell r="U117">
            <v>700</v>
          </cell>
          <cell r="V117">
            <v>0</v>
          </cell>
          <cell r="W117">
            <v>0</v>
          </cell>
          <cell r="X117">
            <v>2212</v>
          </cell>
          <cell r="Y117">
            <v>784</v>
          </cell>
          <cell r="Z117">
            <v>1974</v>
          </cell>
          <cell r="AA117">
            <v>420</v>
          </cell>
          <cell r="AB117">
            <v>2436</v>
          </cell>
          <cell r="AC117">
            <v>294</v>
          </cell>
          <cell r="AD117">
            <v>1512</v>
          </cell>
          <cell r="AE117">
            <v>784</v>
          </cell>
          <cell r="AF117">
            <v>350</v>
          </cell>
          <cell r="AG117">
            <v>0</v>
          </cell>
          <cell r="AH117">
            <v>126</v>
          </cell>
          <cell r="AI117">
            <v>196</v>
          </cell>
          <cell r="AJ117">
            <v>238</v>
          </cell>
          <cell r="AK117">
            <v>28</v>
          </cell>
          <cell r="AL117">
            <v>14</v>
          </cell>
          <cell r="AM117">
            <v>112</v>
          </cell>
          <cell r="AN117">
            <v>238</v>
          </cell>
          <cell r="AO117">
            <v>98</v>
          </cell>
          <cell r="AP117">
            <v>42</v>
          </cell>
          <cell r="AQ117">
            <v>154</v>
          </cell>
          <cell r="AR117">
            <v>0</v>
          </cell>
          <cell r="AS117">
            <v>308</v>
          </cell>
          <cell r="AT117">
            <v>809.5</v>
          </cell>
          <cell r="AU117">
            <v>0</v>
          </cell>
          <cell r="AV117">
            <v>518</v>
          </cell>
          <cell r="AW117">
            <v>6174</v>
          </cell>
          <cell r="AX117">
            <v>2086</v>
          </cell>
          <cell r="AY117">
            <v>1302</v>
          </cell>
          <cell r="AZ117">
            <v>0</v>
          </cell>
          <cell r="BA117">
            <v>98</v>
          </cell>
          <cell r="BB117">
            <v>84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4.8040000000000003</v>
          </cell>
          <cell r="BI117">
            <v>952</v>
          </cell>
          <cell r="BJ117">
            <v>7402.5</v>
          </cell>
          <cell r="BK117">
            <v>1274</v>
          </cell>
          <cell r="BL117">
            <v>6929</v>
          </cell>
          <cell r="BM117">
            <v>2772</v>
          </cell>
          <cell r="BN117">
            <v>1342</v>
          </cell>
          <cell r="BO117">
            <v>182</v>
          </cell>
          <cell r="BP117">
            <v>1434</v>
          </cell>
          <cell r="BQ117">
            <v>9738</v>
          </cell>
          <cell r="BR117">
            <v>4675</v>
          </cell>
          <cell r="BS117">
            <v>64520.800000000003</v>
          </cell>
          <cell r="BT117">
            <v>0.05</v>
          </cell>
          <cell r="BU117">
            <v>3226.04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 t="str">
            <v xml:space="preserve">SUB-TOTAL   10:  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3226.04</v>
          </cell>
        </row>
        <row r="119">
          <cell r="A119">
            <v>111</v>
          </cell>
          <cell r="B119">
            <v>11</v>
          </cell>
          <cell r="C119">
            <v>0</v>
          </cell>
          <cell r="D119" t="str">
            <v xml:space="preserve">MATERIAL DE FERRETERIA PARA POSTES Y CRUCETAS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11.01</v>
          </cell>
          <cell r="C120">
            <v>0</v>
          </cell>
          <cell r="D120" t="str">
            <v xml:space="preserve">Perno Cabeza Coche AºGº de 13 mm Ø x 152mm, long. 76 mm Maquinado, con Arandela, con Tca y Ctca</v>
          </cell>
          <cell r="E120">
            <v>0</v>
          </cell>
          <cell r="F120">
            <v>0</v>
          </cell>
          <cell r="G120" t="str">
            <v>u</v>
          </cell>
          <cell r="H120">
            <v>224</v>
          </cell>
          <cell r="I120">
            <v>0</v>
          </cell>
          <cell r="J120">
            <v>0</v>
          </cell>
          <cell r="K120">
            <v>145</v>
          </cell>
          <cell r="L120">
            <v>0</v>
          </cell>
          <cell r="M120">
            <v>20</v>
          </cell>
          <cell r="N120">
            <v>64</v>
          </cell>
          <cell r="O120">
            <v>0</v>
          </cell>
          <cell r="P120">
            <v>2</v>
          </cell>
          <cell r="Q120">
            <v>9</v>
          </cell>
          <cell r="R120">
            <v>0</v>
          </cell>
          <cell r="S120">
            <v>0</v>
          </cell>
          <cell r="T120">
            <v>0</v>
          </cell>
          <cell r="U120">
            <v>86</v>
          </cell>
          <cell r="V120">
            <v>0</v>
          </cell>
          <cell r="W120">
            <v>0</v>
          </cell>
          <cell r="X120">
            <v>260</v>
          </cell>
          <cell r="Y120">
            <v>11</v>
          </cell>
          <cell r="Z120">
            <v>14</v>
          </cell>
          <cell r="AA120">
            <v>64</v>
          </cell>
          <cell r="AB120">
            <v>402</v>
          </cell>
          <cell r="AC120">
            <v>5</v>
          </cell>
          <cell r="AD120">
            <v>9</v>
          </cell>
          <cell r="AE120">
            <v>3</v>
          </cell>
          <cell r="AF120">
            <v>0</v>
          </cell>
          <cell r="AG120">
            <v>0</v>
          </cell>
          <cell r="AH120">
            <v>3</v>
          </cell>
          <cell r="AI120">
            <v>3</v>
          </cell>
          <cell r="AJ120">
            <v>3</v>
          </cell>
          <cell r="AK120">
            <v>0</v>
          </cell>
          <cell r="AL120">
            <v>0</v>
          </cell>
          <cell r="AM120">
            <v>1</v>
          </cell>
          <cell r="AN120">
            <v>1</v>
          </cell>
          <cell r="AO120">
            <v>1</v>
          </cell>
          <cell r="AP120">
            <v>0</v>
          </cell>
          <cell r="AQ120">
            <v>1</v>
          </cell>
          <cell r="AR120">
            <v>0</v>
          </cell>
          <cell r="AS120">
            <v>8</v>
          </cell>
          <cell r="AT120">
            <v>2</v>
          </cell>
          <cell r="AU120">
            <v>0</v>
          </cell>
          <cell r="AV120">
            <v>9</v>
          </cell>
          <cell r="AW120">
            <v>1094</v>
          </cell>
          <cell r="AX120">
            <v>7</v>
          </cell>
          <cell r="AY120">
            <v>8</v>
          </cell>
          <cell r="AZ120">
            <v>0</v>
          </cell>
          <cell r="BA120">
            <v>2</v>
          </cell>
          <cell r="BB120">
            <v>1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13</v>
          </cell>
          <cell r="BI120">
            <v>2</v>
          </cell>
          <cell r="BJ120">
            <v>144</v>
          </cell>
          <cell r="BK120">
            <v>0</v>
          </cell>
          <cell r="BL120">
            <v>12</v>
          </cell>
          <cell r="BM120">
            <v>314</v>
          </cell>
          <cell r="BN120">
            <v>129</v>
          </cell>
          <cell r="BO120">
            <v>0</v>
          </cell>
          <cell r="BP120">
            <v>230</v>
          </cell>
          <cell r="BQ120">
            <v>1190</v>
          </cell>
          <cell r="BR120">
            <v>538</v>
          </cell>
          <cell r="BS120">
            <v>5034</v>
          </cell>
          <cell r="BT120">
            <v>0.02</v>
          </cell>
          <cell r="BU120">
            <v>100.68</v>
          </cell>
        </row>
        <row r="121">
          <cell r="A121">
            <v>113</v>
          </cell>
          <cell r="B121">
            <v>11.02</v>
          </cell>
          <cell r="C121">
            <v>0</v>
          </cell>
          <cell r="D121" t="str">
            <v xml:space="preserve">Perno de A°G° de 13 mm Ø x 152 mm, provisto de Tuerca y  Contratuerca</v>
          </cell>
          <cell r="E121">
            <v>0</v>
          </cell>
          <cell r="F121">
            <v>0</v>
          </cell>
          <cell r="G121" t="str">
            <v>u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33</v>
          </cell>
          <cell r="M121">
            <v>0</v>
          </cell>
          <cell r="N121">
            <v>0</v>
          </cell>
          <cell r="O121">
            <v>22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2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60</v>
          </cell>
          <cell r="BT121">
            <v>0.03</v>
          </cell>
          <cell r="BU121">
            <v>1.8</v>
          </cell>
        </row>
        <row r="122">
          <cell r="A122">
            <v>114</v>
          </cell>
          <cell r="B122">
            <v>11.03</v>
          </cell>
          <cell r="C122">
            <v>0</v>
          </cell>
          <cell r="D122" t="str">
            <v xml:space="preserve">Perno de A°G° de 13 mm Ø x 254 mm, provisto de Tuerca y  Contratuerca</v>
          </cell>
          <cell r="E122">
            <v>0</v>
          </cell>
          <cell r="F122">
            <v>0</v>
          </cell>
          <cell r="G122" t="str">
            <v>u</v>
          </cell>
          <cell r="H122">
            <v>112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9</v>
          </cell>
          <cell r="N122">
            <v>25</v>
          </cell>
          <cell r="O122">
            <v>0</v>
          </cell>
          <cell r="P122">
            <v>2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11</v>
          </cell>
          <cell r="Z122">
            <v>77</v>
          </cell>
          <cell r="AA122">
            <v>0</v>
          </cell>
          <cell r="AB122">
            <v>0</v>
          </cell>
          <cell r="AC122">
            <v>5</v>
          </cell>
          <cell r="AD122">
            <v>9</v>
          </cell>
          <cell r="AE122">
            <v>3</v>
          </cell>
          <cell r="AF122">
            <v>0</v>
          </cell>
          <cell r="AG122">
            <v>0</v>
          </cell>
          <cell r="AH122">
            <v>3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  <cell r="AM122">
            <v>1</v>
          </cell>
          <cell r="AN122">
            <v>1</v>
          </cell>
          <cell r="AO122">
            <v>3</v>
          </cell>
          <cell r="AP122">
            <v>1</v>
          </cell>
          <cell r="AQ122">
            <v>2</v>
          </cell>
          <cell r="AR122">
            <v>0</v>
          </cell>
          <cell r="AS122">
            <v>8</v>
          </cell>
          <cell r="AT122">
            <v>2</v>
          </cell>
          <cell r="AU122">
            <v>0</v>
          </cell>
          <cell r="AV122">
            <v>0</v>
          </cell>
          <cell r="AW122">
            <v>547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13</v>
          </cell>
          <cell r="BI122">
            <v>2</v>
          </cell>
          <cell r="BJ122">
            <v>66</v>
          </cell>
          <cell r="BK122">
            <v>0</v>
          </cell>
          <cell r="BL122">
            <v>12</v>
          </cell>
          <cell r="BM122">
            <v>137</v>
          </cell>
          <cell r="BN122">
            <v>0</v>
          </cell>
          <cell r="BO122">
            <v>0</v>
          </cell>
          <cell r="BP122">
            <v>0</v>
          </cell>
          <cell r="BQ122">
            <v>498</v>
          </cell>
          <cell r="BR122">
            <v>0</v>
          </cell>
          <cell r="BS122">
            <v>1550</v>
          </cell>
          <cell r="BT122">
            <v>0.04</v>
          </cell>
          <cell r="BU122">
            <v>62</v>
          </cell>
        </row>
        <row r="123">
          <cell r="A123">
            <v>115</v>
          </cell>
          <cell r="B123">
            <v>11.04</v>
          </cell>
          <cell r="C123">
            <v>0</v>
          </cell>
          <cell r="D123" t="str">
            <v xml:space="preserve">Perno de A°G° de 13 mm Ø x 305 mm, provisto de Tuerca y  Contratuerca</v>
          </cell>
          <cell r="E123">
            <v>0</v>
          </cell>
          <cell r="F123">
            <v>0</v>
          </cell>
          <cell r="G123" t="str">
            <v>u</v>
          </cell>
          <cell r="H123">
            <v>0</v>
          </cell>
          <cell r="I123">
            <v>0</v>
          </cell>
          <cell r="J123">
            <v>0</v>
          </cell>
          <cell r="K123">
            <v>60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15</v>
          </cell>
          <cell r="V123">
            <v>0</v>
          </cell>
          <cell r="W123">
            <v>0</v>
          </cell>
          <cell r="X123">
            <v>279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354</v>
          </cell>
          <cell r="BT123">
            <v>0.05</v>
          </cell>
          <cell r="BU123">
            <v>17.7</v>
          </cell>
        </row>
        <row r="124">
          <cell r="A124">
            <v>116</v>
          </cell>
          <cell r="B124">
            <v>11.049999999999999</v>
          </cell>
          <cell r="C124">
            <v>0</v>
          </cell>
          <cell r="D124" t="str">
            <v xml:space="preserve">Perno de A°G° de 16 mm Ø x 203 mm, provisto de Tuerca y  Contratuerca</v>
          </cell>
          <cell r="E124">
            <v>0</v>
          </cell>
          <cell r="F124">
            <v>0</v>
          </cell>
          <cell r="G124" t="str">
            <v>u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37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37</v>
          </cell>
          <cell r="BT124">
            <v>0.03</v>
          </cell>
          <cell r="BU124">
            <v>1.1100000000000001</v>
          </cell>
        </row>
        <row r="125">
          <cell r="A125">
            <v>117</v>
          </cell>
          <cell r="B125">
            <v>11.059999999999999</v>
          </cell>
          <cell r="C125">
            <v>0</v>
          </cell>
          <cell r="D125" t="str">
            <v xml:space="preserve">Perno de A°G° de 16 mm Ø x 254 mm, provisto de Tuerca y  Contratuerca</v>
          </cell>
          <cell r="E125">
            <v>0</v>
          </cell>
          <cell r="F125">
            <v>0</v>
          </cell>
          <cell r="G125" t="str">
            <v>u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63</v>
          </cell>
          <cell r="Q125">
            <v>25</v>
          </cell>
          <cell r="R125">
            <v>0</v>
          </cell>
          <cell r="S125">
            <v>0</v>
          </cell>
          <cell r="T125">
            <v>0</v>
          </cell>
          <cell r="U125">
            <v>24</v>
          </cell>
          <cell r="V125">
            <v>0</v>
          </cell>
          <cell r="W125">
            <v>0</v>
          </cell>
          <cell r="X125">
            <v>0</v>
          </cell>
          <cell r="Y125">
            <v>63</v>
          </cell>
          <cell r="Z125">
            <v>0</v>
          </cell>
          <cell r="AA125">
            <v>0</v>
          </cell>
          <cell r="AB125">
            <v>0</v>
          </cell>
          <cell r="AC125">
            <v>34</v>
          </cell>
          <cell r="AD125">
            <v>228</v>
          </cell>
          <cell r="AE125">
            <v>94</v>
          </cell>
          <cell r="AF125">
            <v>0</v>
          </cell>
          <cell r="AG125">
            <v>0</v>
          </cell>
          <cell r="AH125">
            <v>16</v>
          </cell>
          <cell r="AI125">
            <v>2</v>
          </cell>
          <cell r="AJ125">
            <v>2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2</v>
          </cell>
          <cell r="AU125">
            <v>0</v>
          </cell>
          <cell r="AV125">
            <v>0</v>
          </cell>
          <cell r="AW125">
            <v>168</v>
          </cell>
          <cell r="AX125">
            <v>0</v>
          </cell>
          <cell r="AY125">
            <v>184</v>
          </cell>
          <cell r="AZ125">
            <v>0</v>
          </cell>
          <cell r="BA125">
            <v>15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526</v>
          </cell>
          <cell r="BI125">
            <v>117</v>
          </cell>
          <cell r="BJ125">
            <v>488</v>
          </cell>
          <cell r="BK125">
            <v>154</v>
          </cell>
          <cell r="BL125">
            <v>436</v>
          </cell>
          <cell r="BM125">
            <v>162</v>
          </cell>
          <cell r="BN125">
            <v>52</v>
          </cell>
          <cell r="BO125">
            <v>16</v>
          </cell>
          <cell r="BP125">
            <v>90</v>
          </cell>
          <cell r="BQ125">
            <v>0</v>
          </cell>
          <cell r="BR125">
            <v>0</v>
          </cell>
          <cell r="BS125">
            <v>2961</v>
          </cell>
          <cell r="BT125">
            <v>0.04</v>
          </cell>
          <cell r="BU125">
            <v>118.44</v>
          </cell>
        </row>
        <row r="126">
          <cell r="A126">
            <v>118</v>
          </cell>
          <cell r="B126">
            <v>11.069999999999999</v>
          </cell>
          <cell r="C126">
            <v>0</v>
          </cell>
          <cell r="D126" t="str">
            <v xml:space="preserve">Perno de A°G° de 16 mm Ø x 305 mm, provisto de Tuerca y  Contratuerca</v>
          </cell>
          <cell r="E126">
            <v>0</v>
          </cell>
          <cell r="F126">
            <v>0</v>
          </cell>
          <cell r="G126" t="str">
            <v>u</v>
          </cell>
          <cell r="H126">
            <v>70</v>
          </cell>
          <cell r="I126">
            <v>12</v>
          </cell>
          <cell r="J126">
            <v>0</v>
          </cell>
          <cell r="K126">
            <v>26</v>
          </cell>
          <cell r="L126">
            <v>47</v>
          </cell>
          <cell r="M126">
            <v>9</v>
          </cell>
          <cell r="N126">
            <v>5</v>
          </cell>
          <cell r="O126">
            <v>5</v>
          </cell>
          <cell r="P126">
            <v>2</v>
          </cell>
          <cell r="Q126">
            <v>33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11</v>
          </cell>
          <cell r="Z126">
            <v>362</v>
          </cell>
          <cell r="AA126">
            <v>22</v>
          </cell>
          <cell r="AB126">
            <v>54</v>
          </cell>
          <cell r="AC126">
            <v>5</v>
          </cell>
          <cell r="AD126">
            <v>0</v>
          </cell>
          <cell r="AE126">
            <v>4</v>
          </cell>
          <cell r="AF126">
            <v>26</v>
          </cell>
          <cell r="AG126">
            <v>0</v>
          </cell>
          <cell r="AH126">
            <v>0</v>
          </cell>
          <cell r="AI126">
            <v>22</v>
          </cell>
          <cell r="AJ126">
            <v>27</v>
          </cell>
          <cell r="AK126">
            <v>4</v>
          </cell>
          <cell r="AL126">
            <v>2</v>
          </cell>
          <cell r="AM126">
            <v>17</v>
          </cell>
          <cell r="AN126">
            <v>29</v>
          </cell>
          <cell r="AO126">
            <v>21</v>
          </cell>
          <cell r="AP126">
            <v>10</v>
          </cell>
          <cell r="AQ126">
            <v>15</v>
          </cell>
          <cell r="AR126">
            <v>0</v>
          </cell>
          <cell r="AS126">
            <v>27</v>
          </cell>
          <cell r="AT126">
            <v>102</v>
          </cell>
          <cell r="AU126">
            <v>0</v>
          </cell>
          <cell r="AV126">
            <v>0</v>
          </cell>
          <cell r="AW126">
            <v>325</v>
          </cell>
          <cell r="AX126">
            <v>307</v>
          </cell>
          <cell r="AY126">
            <v>8</v>
          </cell>
          <cell r="AZ126">
            <v>0</v>
          </cell>
          <cell r="BA126">
            <v>4</v>
          </cell>
          <cell r="BB126">
            <v>10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34</v>
          </cell>
          <cell r="BI126">
            <v>6</v>
          </cell>
          <cell r="BJ126">
            <v>50</v>
          </cell>
          <cell r="BK126">
            <v>49</v>
          </cell>
          <cell r="BL126">
            <v>12</v>
          </cell>
          <cell r="BM126">
            <v>177</v>
          </cell>
          <cell r="BN126">
            <v>106</v>
          </cell>
          <cell r="BO126">
            <v>9</v>
          </cell>
          <cell r="BP126">
            <v>66</v>
          </cell>
          <cell r="BQ126">
            <v>364</v>
          </cell>
          <cell r="BR126">
            <v>296</v>
          </cell>
          <cell r="BS126">
            <v>2792</v>
          </cell>
          <cell r="BT126">
            <v>0.05</v>
          </cell>
          <cell r="BU126">
            <v>139.6</v>
          </cell>
        </row>
        <row r="127">
          <cell r="A127">
            <v>119</v>
          </cell>
          <cell r="B127">
            <v>11.079999999999998</v>
          </cell>
          <cell r="C127">
            <v>0</v>
          </cell>
          <cell r="D127" t="str">
            <v xml:space="preserve">Perno de A°G° de 16 mm Ø x 356 mm, provisto de Tuerca y  Contratuerca</v>
          </cell>
          <cell r="E127">
            <v>0</v>
          </cell>
          <cell r="F127">
            <v>0</v>
          </cell>
          <cell r="G127" t="str">
            <v>u</v>
          </cell>
          <cell r="H127">
            <v>64</v>
          </cell>
          <cell r="I127">
            <v>0</v>
          </cell>
          <cell r="J127">
            <v>0</v>
          </cell>
          <cell r="K127">
            <v>46</v>
          </cell>
          <cell r="L127">
            <v>10</v>
          </cell>
          <cell r="M127">
            <v>6</v>
          </cell>
          <cell r="N127">
            <v>13</v>
          </cell>
          <cell r="O127">
            <v>1</v>
          </cell>
          <cell r="P127">
            <v>0</v>
          </cell>
          <cell r="Q127">
            <v>9</v>
          </cell>
          <cell r="R127">
            <v>0</v>
          </cell>
          <cell r="S127">
            <v>0</v>
          </cell>
          <cell r="T127">
            <v>0</v>
          </cell>
          <cell r="U127">
            <v>17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6</v>
          </cell>
          <cell r="AB127">
            <v>145</v>
          </cell>
          <cell r="AC127">
            <v>0</v>
          </cell>
          <cell r="AD127">
            <v>9</v>
          </cell>
          <cell r="AE127">
            <v>3</v>
          </cell>
          <cell r="AF127">
            <v>0</v>
          </cell>
          <cell r="AG127">
            <v>0</v>
          </cell>
          <cell r="AH127">
            <v>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8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7</v>
          </cell>
          <cell r="AY127">
            <v>0</v>
          </cell>
          <cell r="AZ127">
            <v>0</v>
          </cell>
          <cell r="BA127">
            <v>2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13</v>
          </cell>
          <cell r="BI127">
            <v>2</v>
          </cell>
          <cell r="BJ127">
            <v>5</v>
          </cell>
          <cell r="BK127">
            <v>0</v>
          </cell>
          <cell r="BL127">
            <v>0</v>
          </cell>
          <cell r="BM127">
            <v>5</v>
          </cell>
          <cell r="BN127">
            <v>1</v>
          </cell>
          <cell r="BO127">
            <v>0</v>
          </cell>
          <cell r="BP127">
            <v>11</v>
          </cell>
          <cell r="BQ127">
            <v>37</v>
          </cell>
          <cell r="BR127">
            <v>149</v>
          </cell>
          <cell r="BS127">
            <v>572</v>
          </cell>
          <cell r="BT127">
            <v>0.05</v>
          </cell>
          <cell r="BU127">
            <v>28.6</v>
          </cell>
        </row>
        <row r="128">
          <cell r="A128">
            <v>120</v>
          </cell>
          <cell r="B128">
            <v>11.089999999999998</v>
          </cell>
          <cell r="C128">
            <v>0</v>
          </cell>
          <cell r="D128" t="str">
            <v xml:space="preserve">Perno de A°G° de 16 mm Ø x 406 mm, provisto de Tuerca y  Contratuerca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18</v>
          </cell>
          <cell r="BP128">
            <v>0</v>
          </cell>
          <cell r="BQ128">
            <v>0</v>
          </cell>
          <cell r="BR128">
            <v>0</v>
          </cell>
          <cell r="BS128">
            <v>18</v>
          </cell>
          <cell r="BT128">
            <v>0.06</v>
          </cell>
          <cell r="BU128">
            <v>1.08</v>
          </cell>
        </row>
        <row r="129">
          <cell r="A129">
            <v>121</v>
          </cell>
          <cell r="B129">
            <v>11.099999999999998</v>
          </cell>
          <cell r="C129">
            <v>0</v>
          </cell>
          <cell r="D129" t="str">
            <v xml:space="preserve">Perno de A°G° de 16 mm Ø x 457 mm, provisto de Tuerca y  Contratuerca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6</v>
          </cell>
          <cell r="Z129">
            <v>0</v>
          </cell>
          <cell r="AA129">
            <v>0</v>
          </cell>
          <cell r="AB129">
            <v>0</v>
          </cell>
          <cell r="AC129">
            <v>2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9</v>
          </cell>
          <cell r="AJ129">
            <v>5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16</v>
          </cell>
          <cell r="AX129">
            <v>0</v>
          </cell>
          <cell r="AY129">
            <v>16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26</v>
          </cell>
          <cell r="BK129">
            <v>0</v>
          </cell>
          <cell r="BL129">
            <v>88</v>
          </cell>
          <cell r="BM129">
            <v>4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174</v>
          </cell>
          <cell r="BT129">
            <v>0.06</v>
          </cell>
          <cell r="BU129">
            <v>10.44</v>
          </cell>
        </row>
        <row r="130">
          <cell r="A130">
            <v>122</v>
          </cell>
          <cell r="B130">
            <v>11.109999999999998</v>
          </cell>
          <cell r="C130">
            <v>0</v>
          </cell>
          <cell r="D130" t="str">
            <v xml:space="preserve">Perno de A°G° de 16 mm Ø x 508 mm, provisto de Tuerca y  Contratuerca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18</v>
          </cell>
          <cell r="L130">
            <v>0</v>
          </cell>
          <cell r="M130">
            <v>0</v>
          </cell>
          <cell r="N130">
            <v>15</v>
          </cell>
          <cell r="O130">
            <v>15</v>
          </cell>
          <cell r="P130">
            <v>0</v>
          </cell>
          <cell r="Q130">
            <v>4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18</v>
          </cell>
          <cell r="AE130">
            <v>4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2</v>
          </cell>
          <cell r="AT130">
            <v>0</v>
          </cell>
          <cell r="AU130">
            <v>0</v>
          </cell>
          <cell r="AV130">
            <v>8</v>
          </cell>
          <cell r="AW130">
            <v>0</v>
          </cell>
          <cell r="AX130">
            <v>14</v>
          </cell>
          <cell r="AY130">
            <v>0</v>
          </cell>
          <cell r="AZ130">
            <v>0</v>
          </cell>
          <cell r="BA130">
            <v>4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44</v>
          </cell>
          <cell r="BI130">
            <v>2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4</v>
          </cell>
          <cell r="BO130">
            <v>0</v>
          </cell>
          <cell r="BP130">
            <v>2</v>
          </cell>
          <cell r="BQ130">
            <v>0</v>
          </cell>
          <cell r="BR130">
            <v>0</v>
          </cell>
          <cell r="BS130">
            <v>154</v>
          </cell>
          <cell r="BT130">
            <v>0.06</v>
          </cell>
          <cell r="BU130">
            <v>9.24</v>
          </cell>
        </row>
        <row r="131">
          <cell r="A131">
            <v>123</v>
          </cell>
          <cell r="B131">
            <v>11.119999999999997</v>
          </cell>
          <cell r="C131">
            <v>0</v>
          </cell>
          <cell r="D131" t="str">
            <v xml:space="preserve">Perno Doble Armado de A°G° de 16 mm Ø  x 457 mm, provisto de  4 Tuercas y 4 Contratuercas</v>
          </cell>
          <cell r="E131">
            <v>0</v>
          </cell>
          <cell r="F131">
            <v>0</v>
          </cell>
          <cell r="G131" t="str">
            <v>u</v>
          </cell>
          <cell r="H131">
            <v>63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8</v>
          </cell>
          <cell r="AU131">
            <v>0</v>
          </cell>
          <cell r="AV131">
            <v>0</v>
          </cell>
          <cell r="AW131">
            <v>348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33</v>
          </cell>
          <cell r="BK131">
            <v>0</v>
          </cell>
          <cell r="BL131">
            <v>0</v>
          </cell>
          <cell r="BM131">
            <v>63</v>
          </cell>
          <cell r="BN131">
            <v>0</v>
          </cell>
          <cell r="BO131">
            <v>0</v>
          </cell>
          <cell r="BP131">
            <v>0</v>
          </cell>
          <cell r="BQ131">
            <v>291</v>
          </cell>
          <cell r="BR131">
            <v>0</v>
          </cell>
          <cell r="BS131">
            <v>806</v>
          </cell>
          <cell r="BT131">
            <v>0.09</v>
          </cell>
          <cell r="BU131">
            <v>72.540000000000006</v>
          </cell>
        </row>
        <row r="132">
          <cell r="A132">
            <v>124</v>
          </cell>
          <cell r="B132">
            <v>11.129999999999997</v>
          </cell>
          <cell r="C132">
            <v>0</v>
          </cell>
          <cell r="D132" t="str">
            <v xml:space="preserve">Perno Doble Armado de A°G° de 16 mm Ø  x 508 mm, provisto de  4 Tuercas y 4 Contratuercas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3</v>
          </cell>
          <cell r="J132">
            <v>0</v>
          </cell>
          <cell r="K132">
            <v>21</v>
          </cell>
          <cell r="L132">
            <v>12</v>
          </cell>
          <cell r="M132">
            <v>6</v>
          </cell>
          <cell r="N132">
            <v>17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3</v>
          </cell>
          <cell r="V132">
            <v>0</v>
          </cell>
          <cell r="W132">
            <v>0</v>
          </cell>
          <cell r="X132">
            <v>117</v>
          </cell>
          <cell r="Y132">
            <v>0</v>
          </cell>
          <cell r="Z132">
            <v>0</v>
          </cell>
          <cell r="AA132">
            <v>36</v>
          </cell>
          <cell r="AB132">
            <v>147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8</v>
          </cell>
          <cell r="AU132">
            <v>0</v>
          </cell>
          <cell r="AV132">
            <v>0</v>
          </cell>
          <cell r="AW132">
            <v>0</v>
          </cell>
          <cell r="AX132">
            <v>18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</v>
          </cell>
          <cell r="BN132">
            <v>39</v>
          </cell>
          <cell r="BO132">
            <v>0</v>
          </cell>
          <cell r="BP132">
            <v>92</v>
          </cell>
          <cell r="BQ132">
            <v>0</v>
          </cell>
          <cell r="BR132">
            <v>213</v>
          </cell>
          <cell r="BS132">
            <v>734</v>
          </cell>
          <cell r="BT132">
            <v>0.1</v>
          </cell>
          <cell r="BU132">
            <v>73.400000000000006</v>
          </cell>
        </row>
        <row r="133">
          <cell r="A133">
            <v>125</v>
          </cell>
          <cell r="B133">
            <v>11.139999999999997</v>
          </cell>
          <cell r="C133">
            <v>0</v>
          </cell>
          <cell r="D133" t="str">
            <v xml:space="preserve">Perno Doble Armado de A°G° de 16 mm Ø  x 650 mm, provisto de  4 Tuercas y 4 Contratuercas</v>
          </cell>
          <cell r="E133">
            <v>0</v>
          </cell>
          <cell r="F133">
            <v>0</v>
          </cell>
          <cell r="G133" t="str">
            <v>u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4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4</v>
          </cell>
          <cell r="BT133">
            <v>0.12</v>
          </cell>
          <cell r="BU133">
            <v>0.48</v>
          </cell>
        </row>
        <row r="134">
          <cell r="A134">
            <v>126</v>
          </cell>
          <cell r="B134">
            <v>11.149999999999997</v>
          </cell>
          <cell r="C134">
            <v>0</v>
          </cell>
          <cell r="D134" t="str">
            <v xml:space="preserve">Perno de A°G° de 19 mm Ø x 457 mm, provisto de Tuerca y  Contratuerca</v>
          </cell>
          <cell r="E134">
            <v>0</v>
          </cell>
          <cell r="F134">
            <v>0</v>
          </cell>
          <cell r="G134" t="str">
            <v>u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5</v>
          </cell>
          <cell r="BT134">
            <v>0.06</v>
          </cell>
          <cell r="BU134">
            <v>0.3</v>
          </cell>
        </row>
        <row r="135">
          <cell r="A135">
            <v>127</v>
          </cell>
          <cell r="B135">
            <v>11.159999999999997</v>
          </cell>
          <cell r="C135">
            <v>0</v>
          </cell>
          <cell r="D135" t="str">
            <v xml:space="preserve">Perno Ojo de A°G° de 16 mm Ø  x 203 mm, provisto de Tuerca  y Contratuerca</v>
          </cell>
          <cell r="E135">
            <v>0</v>
          </cell>
          <cell r="F135">
            <v>0</v>
          </cell>
          <cell r="G135" t="str">
            <v>u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6</v>
          </cell>
          <cell r="BP135">
            <v>0</v>
          </cell>
          <cell r="BQ135">
            <v>0</v>
          </cell>
          <cell r="BR135">
            <v>0</v>
          </cell>
          <cell r="BS135">
            <v>6</v>
          </cell>
          <cell r="BT135">
            <v>0.06</v>
          </cell>
          <cell r="BU135">
            <v>0.36</v>
          </cell>
        </row>
        <row r="136">
          <cell r="A136">
            <v>128</v>
          </cell>
          <cell r="B136">
            <v>11.169999999999996</v>
          </cell>
          <cell r="C136">
            <v>0</v>
          </cell>
          <cell r="D136" t="str">
            <v xml:space="preserve">Perno Ojo de A°G° de 16 mm Ø  x 254 mm, provisto de Tuerca  y Contratuerca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16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41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60</v>
          </cell>
          <cell r="AE136">
            <v>26</v>
          </cell>
          <cell r="AF136">
            <v>0</v>
          </cell>
          <cell r="AG136">
            <v>0</v>
          </cell>
          <cell r="AH136">
            <v>10</v>
          </cell>
          <cell r="AI136">
            <v>1</v>
          </cell>
          <cell r="AJ136">
            <v>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135</v>
          </cell>
          <cell r="AX136">
            <v>0</v>
          </cell>
          <cell r="AY136">
            <v>50</v>
          </cell>
          <cell r="AZ136">
            <v>0</v>
          </cell>
          <cell r="BA136">
            <v>3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49</v>
          </cell>
          <cell r="BI136">
            <v>7</v>
          </cell>
          <cell r="BJ136">
            <v>116</v>
          </cell>
          <cell r="BK136">
            <v>79</v>
          </cell>
          <cell r="BL136">
            <v>133</v>
          </cell>
          <cell r="BM136">
            <v>124</v>
          </cell>
          <cell r="BN136">
            <v>0</v>
          </cell>
          <cell r="BO136">
            <v>0</v>
          </cell>
          <cell r="BP136">
            <v>44</v>
          </cell>
          <cell r="BQ136">
            <v>36</v>
          </cell>
          <cell r="BR136">
            <v>0</v>
          </cell>
          <cell r="BS136">
            <v>933</v>
          </cell>
          <cell r="BT136">
            <v>0.06</v>
          </cell>
          <cell r="BU136">
            <v>55.98</v>
          </cell>
        </row>
        <row r="137">
          <cell r="A137">
            <v>129</v>
          </cell>
          <cell r="B137">
            <v>11.179999999999996</v>
          </cell>
          <cell r="C137">
            <v>0</v>
          </cell>
          <cell r="D137" t="str">
            <v xml:space="preserve">Perno Ojo de A°G° de 16 mm Ø  x 305 mm, provisto de Tuerca  y Contratuerca</v>
          </cell>
          <cell r="E137">
            <v>0</v>
          </cell>
          <cell r="F137">
            <v>0</v>
          </cell>
          <cell r="G137" t="str">
            <v>u</v>
          </cell>
          <cell r="H137">
            <v>40</v>
          </cell>
          <cell r="I137">
            <v>3</v>
          </cell>
          <cell r="J137">
            <v>0</v>
          </cell>
          <cell r="K137">
            <v>46</v>
          </cell>
          <cell r="L137">
            <v>15</v>
          </cell>
          <cell r="M137">
            <v>0</v>
          </cell>
          <cell r="N137">
            <v>0</v>
          </cell>
          <cell r="O137">
            <v>6</v>
          </cell>
          <cell r="P137">
            <v>0</v>
          </cell>
          <cell r="Q137">
            <v>34</v>
          </cell>
          <cell r="R137">
            <v>0</v>
          </cell>
          <cell r="S137">
            <v>0</v>
          </cell>
          <cell r="T137">
            <v>0</v>
          </cell>
          <cell r="U137">
            <v>22</v>
          </cell>
          <cell r="V137">
            <v>0</v>
          </cell>
          <cell r="W137">
            <v>0</v>
          </cell>
          <cell r="X137">
            <v>98</v>
          </cell>
          <cell r="Y137">
            <v>0</v>
          </cell>
          <cell r="Z137">
            <v>0</v>
          </cell>
          <cell r="AA137">
            <v>24</v>
          </cell>
          <cell r="AB137">
            <v>108</v>
          </cell>
          <cell r="AC137">
            <v>0</v>
          </cell>
          <cell r="AD137">
            <v>0</v>
          </cell>
          <cell r="AE137">
            <v>0</v>
          </cell>
          <cell r="AF137">
            <v>8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2</v>
          </cell>
          <cell r="AL137">
            <v>0</v>
          </cell>
          <cell r="AM137">
            <v>3</v>
          </cell>
          <cell r="AN137">
            <v>19</v>
          </cell>
          <cell r="AO137">
            <v>4</v>
          </cell>
          <cell r="AP137">
            <v>2</v>
          </cell>
          <cell r="AQ137">
            <v>6</v>
          </cell>
          <cell r="AR137">
            <v>0</v>
          </cell>
          <cell r="AS137">
            <v>11</v>
          </cell>
          <cell r="AT137">
            <v>34</v>
          </cell>
          <cell r="AU137">
            <v>0</v>
          </cell>
          <cell r="AV137">
            <v>12</v>
          </cell>
          <cell r="AW137">
            <v>0</v>
          </cell>
          <cell r="AX137">
            <v>68</v>
          </cell>
          <cell r="AY137">
            <v>0</v>
          </cell>
          <cell r="AZ137">
            <v>0</v>
          </cell>
          <cell r="BA137">
            <v>0</v>
          </cell>
          <cell r="BB137">
            <v>1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24</v>
          </cell>
          <cell r="BI137">
            <v>4</v>
          </cell>
          <cell r="BJ137">
            <v>0</v>
          </cell>
          <cell r="BK137">
            <v>0</v>
          </cell>
          <cell r="BL137">
            <v>0</v>
          </cell>
          <cell r="BM137">
            <v>2</v>
          </cell>
          <cell r="BN137">
            <v>75</v>
          </cell>
          <cell r="BO137">
            <v>0</v>
          </cell>
          <cell r="BP137">
            <v>0</v>
          </cell>
          <cell r="BQ137">
            <v>0</v>
          </cell>
          <cell r="BR137">
            <v>52</v>
          </cell>
          <cell r="BS137">
            <v>723</v>
          </cell>
          <cell r="BT137">
            <v>7.0000000000000007E-2</v>
          </cell>
          <cell r="BU137">
            <v>50.61</v>
          </cell>
        </row>
        <row r="138">
          <cell r="A138">
            <v>130</v>
          </cell>
          <cell r="B138">
            <v>11.189999999999996</v>
          </cell>
          <cell r="C138">
            <v>0</v>
          </cell>
          <cell r="D138" t="str">
            <v xml:space="preserve">Perno Ojo de A°G° de 16 mm Ø  x 356 mm, provisto de Tuerca  y Contratuerca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1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1</v>
          </cell>
          <cell r="BT138">
            <v>7.0000000000000007E-2</v>
          </cell>
          <cell r="BU138">
            <v>7.0000000000000007E-2</v>
          </cell>
        </row>
        <row r="139">
          <cell r="A139">
            <v>131</v>
          </cell>
          <cell r="B139">
            <v>11.199999999999996</v>
          </cell>
          <cell r="C139">
            <v>0</v>
          </cell>
          <cell r="D139" t="str">
            <v xml:space="preserve">Perno Simple Borde de A°G° de 16 mm Ø x 425 mm longitud, 152 mm maquinado, provisto de dos tuercas, una contratuerca y un pasador de seguridad</v>
          </cell>
          <cell r="E139">
            <v>0</v>
          </cell>
          <cell r="F139">
            <v>0</v>
          </cell>
          <cell r="G139" t="str">
            <v>u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8</v>
          </cell>
          <cell r="BB139">
            <v>5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13</v>
          </cell>
          <cell r="BT139">
            <v>0.09</v>
          </cell>
          <cell r="BU139">
            <v>1.17</v>
          </cell>
        </row>
        <row r="140">
          <cell r="A140">
            <v>132</v>
          </cell>
          <cell r="B140">
            <v>11.209999999999996</v>
          </cell>
          <cell r="C140">
            <v>0</v>
          </cell>
          <cell r="D140" t="str">
            <v xml:space="preserve">Portalínea Unipolar de A°G° de 149 mm x 85 mm, Platina de 38 mm x 5 mm Sección, Pin de 16 mm Ø</v>
          </cell>
          <cell r="E140">
            <v>0</v>
          </cell>
          <cell r="F140">
            <v>0</v>
          </cell>
          <cell r="G140" t="str">
            <v>u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8</v>
          </cell>
          <cell r="BB140">
            <v>2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10</v>
          </cell>
          <cell r="BT140">
            <v>0.13</v>
          </cell>
          <cell r="BU140">
            <v>1.3</v>
          </cell>
        </row>
        <row r="141">
          <cell r="A141">
            <v>133</v>
          </cell>
          <cell r="B141">
            <v>11.219999999999995</v>
          </cell>
          <cell r="C141">
            <v>0</v>
          </cell>
          <cell r="D141" t="str">
            <v xml:space="preserve">Tuerca-Ojo para Perno de 16 mm Ø</v>
          </cell>
          <cell r="E141">
            <v>0</v>
          </cell>
          <cell r="F141">
            <v>0</v>
          </cell>
          <cell r="G141" t="str">
            <v>u</v>
          </cell>
          <cell r="H141">
            <v>66</v>
          </cell>
          <cell r="I141">
            <v>1</v>
          </cell>
          <cell r="J141">
            <v>0</v>
          </cell>
          <cell r="K141">
            <v>22</v>
          </cell>
          <cell r="L141">
            <v>11</v>
          </cell>
          <cell r="M141">
            <v>8</v>
          </cell>
          <cell r="N141">
            <v>26</v>
          </cell>
          <cell r="O141">
            <v>8</v>
          </cell>
          <cell r="P141">
            <v>7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49</v>
          </cell>
          <cell r="V141">
            <v>0</v>
          </cell>
          <cell r="W141">
            <v>0</v>
          </cell>
          <cell r="X141">
            <v>140</v>
          </cell>
          <cell r="Y141">
            <v>16</v>
          </cell>
          <cell r="Z141">
            <v>13</v>
          </cell>
          <cell r="AA141">
            <v>42</v>
          </cell>
          <cell r="AB141">
            <v>134</v>
          </cell>
          <cell r="AC141">
            <v>1</v>
          </cell>
          <cell r="AD141">
            <v>8</v>
          </cell>
          <cell r="AE141">
            <v>2</v>
          </cell>
          <cell r="AF141">
            <v>0</v>
          </cell>
          <cell r="AG141">
            <v>0</v>
          </cell>
          <cell r="AH141">
            <v>5</v>
          </cell>
          <cell r="AI141">
            <v>1</v>
          </cell>
          <cell r="AJ141">
            <v>1</v>
          </cell>
          <cell r="AK141">
            <v>1</v>
          </cell>
          <cell r="AL141">
            <v>0</v>
          </cell>
          <cell r="AM141">
            <v>4</v>
          </cell>
          <cell r="AN141">
            <v>8</v>
          </cell>
          <cell r="AO141">
            <v>0</v>
          </cell>
          <cell r="AP141">
            <v>0</v>
          </cell>
          <cell r="AQ141">
            <v>1</v>
          </cell>
          <cell r="AR141">
            <v>0</v>
          </cell>
          <cell r="AS141">
            <v>6</v>
          </cell>
          <cell r="AT141">
            <v>29</v>
          </cell>
          <cell r="AU141">
            <v>0</v>
          </cell>
          <cell r="AV141">
            <v>0</v>
          </cell>
          <cell r="AW141">
            <v>215</v>
          </cell>
          <cell r="AX141">
            <v>25</v>
          </cell>
          <cell r="AY141">
            <v>16</v>
          </cell>
          <cell r="AZ141">
            <v>0</v>
          </cell>
          <cell r="BA141">
            <v>3</v>
          </cell>
          <cell r="BB141">
            <v>1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30</v>
          </cell>
          <cell r="BI141">
            <v>5</v>
          </cell>
          <cell r="BJ141">
            <v>62</v>
          </cell>
          <cell r="BK141">
            <v>79</v>
          </cell>
          <cell r="BL141">
            <v>32</v>
          </cell>
          <cell r="BM141">
            <v>89</v>
          </cell>
          <cell r="BN141">
            <v>67</v>
          </cell>
          <cell r="BO141">
            <v>0</v>
          </cell>
          <cell r="BP141">
            <v>44</v>
          </cell>
          <cell r="BQ141">
            <v>228</v>
          </cell>
          <cell r="BR141">
            <v>76</v>
          </cell>
          <cell r="BS141">
            <v>1582</v>
          </cell>
          <cell r="BT141">
            <v>0.02</v>
          </cell>
          <cell r="BU141">
            <v>31.64</v>
          </cell>
        </row>
        <row r="142">
          <cell r="A142">
            <v>134</v>
          </cell>
          <cell r="B142">
            <v>11.229999999999995</v>
          </cell>
          <cell r="C142">
            <v>0</v>
          </cell>
          <cell r="D142" t="str">
            <v xml:space="preserve">Tirafondo de A°G° de 13 mm ø  x 102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7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7</v>
          </cell>
          <cell r="BT142">
            <v>0.01</v>
          </cell>
          <cell r="BU142">
            <v>7.0000000000000007E-2</v>
          </cell>
        </row>
        <row r="143">
          <cell r="A143">
            <v>135</v>
          </cell>
          <cell r="B143">
            <v>11.239999999999995</v>
          </cell>
          <cell r="C143">
            <v>0</v>
          </cell>
          <cell r="D143" t="str">
            <v xml:space="preserve">Soporte Separador de Vertice de Poste de A°G° Fabricado con  Platina de 76 x 6.4 mm</v>
          </cell>
          <cell r="E143">
            <v>0</v>
          </cell>
          <cell r="F143">
            <v>0</v>
          </cell>
          <cell r="G143" t="str">
            <v>u</v>
          </cell>
          <cell r="H143">
            <v>0</v>
          </cell>
          <cell r="I143">
            <v>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  <cell r="Q143">
            <v>4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6</v>
          </cell>
          <cell r="Z143">
            <v>12</v>
          </cell>
          <cell r="AA143">
            <v>0</v>
          </cell>
          <cell r="AB143">
            <v>0</v>
          </cell>
          <cell r="AC143">
            <v>2</v>
          </cell>
          <cell r="AD143">
            <v>18</v>
          </cell>
          <cell r="AE143">
            <v>4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2</v>
          </cell>
          <cell r="AR143">
            <v>0</v>
          </cell>
          <cell r="AS143">
            <v>2</v>
          </cell>
          <cell r="AT143">
            <v>0</v>
          </cell>
          <cell r="AU143">
            <v>0</v>
          </cell>
          <cell r="AV143">
            <v>0</v>
          </cell>
          <cell r="AW143">
            <v>16</v>
          </cell>
          <cell r="AX143">
            <v>14</v>
          </cell>
          <cell r="AY143">
            <v>16</v>
          </cell>
          <cell r="AZ143">
            <v>0</v>
          </cell>
          <cell r="BA143">
            <v>4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44</v>
          </cell>
          <cell r="BI143">
            <v>2</v>
          </cell>
          <cell r="BJ143">
            <v>26</v>
          </cell>
          <cell r="BK143">
            <v>0</v>
          </cell>
          <cell r="BL143">
            <v>88</v>
          </cell>
          <cell r="BM143">
            <v>4</v>
          </cell>
          <cell r="BN143">
            <v>4</v>
          </cell>
          <cell r="BO143">
            <v>0</v>
          </cell>
          <cell r="BP143">
            <v>2</v>
          </cell>
          <cell r="BQ143">
            <v>0</v>
          </cell>
          <cell r="BR143">
            <v>0</v>
          </cell>
          <cell r="BS143">
            <v>279</v>
          </cell>
          <cell r="BT143">
            <v>0.06</v>
          </cell>
          <cell r="BU143">
            <v>16.739999999999998</v>
          </cell>
        </row>
        <row r="144">
          <cell r="A144">
            <v>136</v>
          </cell>
          <cell r="B144">
            <v>11.249999999999995</v>
          </cell>
          <cell r="C144">
            <v>0</v>
          </cell>
          <cell r="D144" t="str">
            <v xml:space="preserve">Tubo Espaciador de A°G° de 19 mm Ø  x 38 mm longitud</v>
          </cell>
          <cell r="E144">
            <v>0</v>
          </cell>
          <cell r="F144">
            <v>0</v>
          </cell>
          <cell r="G144" t="str">
            <v>u</v>
          </cell>
          <cell r="H144">
            <v>0</v>
          </cell>
          <cell r="I144">
            <v>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  <cell r="Q144">
            <v>4</v>
          </cell>
          <cell r="R144">
            <v>0</v>
          </cell>
          <cell r="S144">
            <v>0</v>
          </cell>
          <cell r="T144">
            <v>0</v>
          </cell>
          <cell r="U144">
            <v>5</v>
          </cell>
          <cell r="V144">
            <v>0</v>
          </cell>
          <cell r="W144">
            <v>0</v>
          </cell>
          <cell r="X144">
            <v>0</v>
          </cell>
          <cell r="Y144">
            <v>6</v>
          </cell>
          <cell r="Z144">
            <v>12</v>
          </cell>
          <cell r="AA144">
            <v>0</v>
          </cell>
          <cell r="AB144">
            <v>0</v>
          </cell>
          <cell r="AC144">
            <v>2</v>
          </cell>
          <cell r="AD144">
            <v>18</v>
          </cell>
          <cell r="AE144">
            <v>4</v>
          </cell>
          <cell r="AF144">
            <v>0</v>
          </cell>
          <cell r="AG144">
            <v>0</v>
          </cell>
          <cell r="AH144">
            <v>0</v>
          </cell>
          <cell r="AI144">
            <v>8</v>
          </cell>
          <cell r="AJ144">
            <v>2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2</v>
          </cell>
          <cell r="AR144">
            <v>0</v>
          </cell>
          <cell r="AS144">
            <v>2</v>
          </cell>
          <cell r="AT144">
            <v>8</v>
          </cell>
          <cell r="AU144">
            <v>0</v>
          </cell>
          <cell r="AV144">
            <v>0</v>
          </cell>
          <cell r="AW144">
            <v>16</v>
          </cell>
          <cell r="AX144">
            <v>14</v>
          </cell>
          <cell r="AY144">
            <v>16</v>
          </cell>
          <cell r="AZ144">
            <v>0</v>
          </cell>
          <cell r="BA144">
            <v>4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44</v>
          </cell>
          <cell r="BI144">
            <v>2</v>
          </cell>
          <cell r="BJ144">
            <v>26</v>
          </cell>
          <cell r="BK144">
            <v>0</v>
          </cell>
          <cell r="BL144">
            <v>88</v>
          </cell>
          <cell r="BM144">
            <v>4</v>
          </cell>
          <cell r="BN144">
            <v>4</v>
          </cell>
          <cell r="BO144">
            <v>0</v>
          </cell>
          <cell r="BP144">
            <v>4</v>
          </cell>
          <cell r="BQ144">
            <v>0</v>
          </cell>
          <cell r="BR144">
            <v>0</v>
          </cell>
          <cell r="BS144">
            <v>299</v>
          </cell>
          <cell r="BT144">
            <v>0.01</v>
          </cell>
          <cell r="BU144">
            <v>2.99</v>
          </cell>
        </row>
        <row r="145">
          <cell r="A145">
            <v>137</v>
          </cell>
          <cell r="B145">
            <v>11.259999999999994</v>
          </cell>
          <cell r="C145">
            <v>0</v>
          </cell>
          <cell r="D145" t="str">
            <v xml:space="preserve">Brazo-Soporte (Riostra) de Perfil Angular de A°G° de 38 x 38 x 5 mm y 710 mm longitud</v>
          </cell>
          <cell r="E145">
            <v>0</v>
          </cell>
          <cell r="F145">
            <v>0</v>
          </cell>
          <cell r="G145" t="str">
            <v>u</v>
          </cell>
          <cell r="H145">
            <v>224</v>
          </cell>
          <cell r="I145">
            <v>0</v>
          </cell>
          <cell r="J145">
            <v>0</v>
          </cell>
          <cell r="K145">
            <v>194</v>
          </cell>
          <cell r="L145">
            <v>33</v>
          </cell>
          <cell r="M145">
            <v>20</v>
          </cell>
          <cell r="N145">
            <v>64</v>
          </cell>
          <cell r="O145">
            <v>22</v>
          </cell>
          <cell r="P145">
            <v>2</v>
          </cell>
          <cell r="Q145">
            <v>9</v>
          </cell>
          <cell r="R145">
            <v>0</v>
          </cell>
          <cell r="S145">
            <v>0</v>
          </cell>
          <cell r="T145">
            <v>0</v>
          </cell>
          <cell r="U145">
            <v>86</v>
          </cell>
          <cell r="V145">
            <v>0</v>
          </cell>
          <cell r="W145">
            <v>0</v>
          </cell>
          <cell r="X145">
            <v>260</v>
          </cell>
          <cell r="Y145">
            <v>11</v>
          </cell>
          <cell r="Z145">
            <v>63</v>
          </cell>
          <cell r="AA145">
            <v>64</v>
          </cell>
          <cell r="AB145">
            <v>402</v>
          </cell>
          <cell r="AC145">
            <v>5</v>
          </cell>
          <cell r="AD145">
            <v>9</v>
          </cell>
          <cell r="AE145">
            <v>2</v>
          </cell>
          <cell r="AF145">
            <v>1</v>
          </cell>
          <cell r="AG145">
            <v>0</v>
          </cell>
          <cell r="AH145">
            <v>3</v>
          </cell>
          <cell r="AI145">
            <v>3</v>
          </cell>
          <cell r="AJ145">
            <v>3</v>
          </cell>
          <cell r="AK145">
            <v>0</v>
          </cell>
          <cell r="AL145">
            <v>1</v>
          </cell>
          <cell r="AM145">
            <v>0</v>
          </cell>
          <cell r="AN145">
            <v>0</v>
          </cell>
          <cell r="AO145">
            <v>2</v>
          </cell>
          <cell r="AP145">
            <v>1</v>
          </cell>
          <cell r="AQ145">
            <v>1</v>
          </cell>
          <cell r="AR145">
            <v>0</v>
          </cell>
          <cell r="AS145">
            <v>8</v>
          </cell>
          <cell r="AT145">
            <v>2</v>
          </cell>
          <cell r="AU145">
            <v>0</v>
          </cell>
          <cell r="AV145">
            <v>2</v>
          </cell>
          <cell r="AW145">
            <v>1094</v>
          </cell>
          <cell r="AX145">
            <v>7</v>
          </cell>
          <cell r="AY145">
            <v>8</v>
          </cell>
          <cell r="AZ145">
            <v>0</v>
          </cell>
          <cell r="BA145">
            <v>2</v>
          </cell>
          <cell r="BB145">
            <v>1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13</v>
          </cell>
          <cell r="BI145">
            <v>2</v>
          </cell>
          <cell r="BJ145">
            <v>144</v>
          </cell>
          <cell r="BK145">
            <v>6</v>
          </cell>
          <cell r="BL145">
            <v>12</v>
          </cell>
          <cell r="BM145">
            <v>314</v>
          </cell>
          <cell r="BN145">
            <v>129</v>
          </cell>
          <cell r="BO145">
            <v>0</v>
          </cell>
          <cell r="BP145">
            <v>230</v>
          </cell>
          <cell r="BQ145">
            <v>1190</v>
          </cell>
          <cell r="BR145">
            <v>538</v>
          </cell>
          <cell r="BS145">
            <v>5187</v>
          </cell>
          <cell r="BT145">
            <v>0.28000000000000003</v>
          </cell>
          <cell r="BU145">
            <v>1452.36</v>
          </cell>
        </row>
        <row r="146">
          <cell r="A146">
            <v>138</v>
          </cell>
          <cell r="B146">
            <v>11.269999999999994</v>
          </cell>
          <cell r="C146">
            <v>0</v>
          </cell>
          <cell r="D146" t="str">
            <v xml:space="preserve">Brazo-Soporte (Riostra) de Perfil Angular de A°G° de 38 x 38 x 5 mm y 1350 mm longitud</v>
          </cell>
          <cell r="E146">
            <v>0</v>
          </cell>
          <cell r="F146">
            <v>0</v>
          </cell>
          <cell r="G146" t="str">
            <v>u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1</v>
          </cell>
          <cell r="BT146">
            <v>0.44</v>
          </cell>
          <cell r="BU146">
            <v>0.44</v>
          </cell>
        </row>
        <row r="147">
          <cell r="A147">
            <v>139</v>
          </cell>
          <cell r="B147">
            <v>11.279999999999994</v>
          </cell>
          <cell r="C147">
            <v>0</v>
          </cell>
          <cell r="D147" t="str">
            <v xml:space="preserve">Arandela Cuadrada Plana de A° G°, 76 x 76 x 5 mm, Agujero de 21 mm Ø</v>
          </cell>
          <cell r="E147">
            <v>0</v>
          </cell>
          <cell r="F147">
            <v>0</v>
          </cell>
          <cell r="G147" t="str">
            <v>u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204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204</v>
          </cell>
          <cell r="BT147">
            <v>0.01</v>
          </cell>
          <cell r="BU147">
            <v>2.04</v>
          </cell>
        </row>
        <row r="148">
          <cell r="A148">
            <v>140</v>
          </cell>
          <cell r="B148">
            <v>11.289999999999994</v>
          </cell>
          <cell r="C148">
            <v>0</v>
          </cell>
          <cell r="D148" t="str">
            <v xml:space="preserve">Arandela Cuadrada Plana de A° G°, 57 x 57 x 5 mm, Agujero de 18 mm Ø</v>
          </cell>
          <cell r="E148">
            <v>0</v>
          </cell>
          <cell r="F148">
            <v>0</v>
          </cell>
          <cell r="G148" t="str">
            <v>u</v>
          </cell>
          <cell r="H148">
            <v>280</v>
          </cell>
          <cell r="I148">
            <v>0</v>
          </cell>
          <cell r="J148">
            <v>0</v>
          </cell>
          <cell r="K148">
            <v>255</v>
          </cell>
          <cell r="L148">
            <v>49</v>
          </cell>
          <cell r="M148">
            <v>18</v>
          </cell>
          <cell r="N148">
            <v>118</v>
          </cell>
          <cell r="O148">
            <v>51</v>
          </cell>
          <cell r="P148">
            <v>4</v>
          </cell>
          <cell r="Q148">
            <v>13</v>
          </cell>
          <cell r="R148">
            <v>0</v>
          </cell>
          <cell r="S148">
            <v>0</v>
          </cell>
          <cell r="T148">
            <v>0</v>
          </cell>
          <cell r="U148">
            <v>142</v>
          </cell>
          <cell r="V148">
            <v>0</v>
          </cell>
          <cell r="W148">
            <v>0</v>
          </cell>
          <cell r="X148">
            <v>423</v>
          </cell>
          <cell r="Y148">
            <v>0</v>
          </cell>
          <cell r="Z148">
            <v>152</v>
          </cell>
          <cell r="AA148">
            <v>122</v>
          </cell>
          <cell r="AB148">
            <v>445</v>
          </cell>
          <cell r="AC148">
            <v>7</v>
          </cell>
          <cell r="AD148">
            <v>27</v>
          </cell>
          <cell r="AE148">
            <v>7</v>
          </cell>
          <cell r="AF148">
            <v>0</v>
          </cell>
          <cell r="AG148">
            <v>0</v>
          </cell>
          <cell r="AH148">
            <v>3</v>
          </cell>
          <cell r="AI148">
            <v>10</v>
          </cell>
          <cell r="AJ148">
            <v>4</v>
          </cell>
          <cell r="AK148">
            <v>0</v>
          </cell>
          <cell r="AL148">
            <v>2</v>
          </cell>
          <cell r="AM148">
            <v>1</v>
          </cell>
          <cell r="AN148">
            <v>1</v>
          </cell>
          <cell r="AO148">
            <v>5</v>
          </cell>
          <cell r="AP148">
            <v>2</v>
          </cell>
          <cell r="AQ148">
            <v>5</v>
          </cell>
          <cell r="AR148">
            <v>0</v>
          </cell>
          <cell r="AS148">
            <v>10</v>
          </cell>
          <cell r="AT148">
            <v>10</v>
          </cell>
          <cell r="AU148">
            <v>0</v>
          </cell>
          <cell r="AV148">
            <v>11</v>
          </cell>
          <cell r="AW148">
            <v>1507</v>
          </cell>
          <cell r="AX148">
            <v>23</v>
          </cell>
          <cell r="AY148">
            <v>24</v>
          </cell>
          <cell r="AZ148">
            <v>0</v>
          </cell>
          <cell r="BA148">
            <v>6</v>
          </cell>
          <cell r="BB148">
            <v>12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741</v>
          </cell>
          <cell r="BI148">
            <v>4</v>
          </cell>
          <cell r="BJ148">
            <v>191</v>
          </cell>
          <cell r="BK148">
            <v>0</v>
          </cell>
          <cell r="BL148">
            <v>100</v>
          </cell>
          <cell r="BM148">
            <v>398</v>
          </cell>
          <cell r="BN148">
            <v>175</v>
          </cell>
          <cell r="BO148">
            <v>28</v>
          </cell>
          <cell r="BP148">
            <v>363</v>
          </cell>
          <cell r="BQ148">
            <v>1371</v>
          </cell>
          <cell r="BR148">
            <v>741</v>
          </cell>
          <cell r="BS148">
            <v>7861</v>
          </cell>
          <cell r="BT148">
            <v>0.01</v>
          </cell>
          <cell r="BU148">
            <v>78.61</v>
          </cell>
        </row>
        <row r="149">
          <cell r="A149">
            <v>141</v>
          </cell>
          <cell r="B149">
            <v>11.299999999999994</v>
          </cell>
          <cell r="C149">
            <v>0</v>
          </cell>
          <cell r="D149" t="str">
            <v xml:space="preserve">Arandela Cuadrada curva de A° G°, 57 x 57 x 5 mm, Agujero de 18 mm Ø</v>
          </cell>
          <cell r="E149">
            <v>0</v>
          </cell>
          <cell r="F149">
            <v>0</v>
          </cell>
          <cell r="G149" t="str">
            <v>u</v>
          </cell>
          <cell r="H149">
            <v>174</v>
          </cell>
          <cell r="I149">
            <v>15</v>
          </cell>
          <cell r="J149">
            <v>0</v>
          </cell>
          <cell r="K149">
            <v>135</v>
          </cell>
          <cell r="L149">
            <v>70</v>
          </cell>
          <cell r="M149">
            <v>24</v>
          </cell>
          <cell r="N149">
            <v>18</v>
          </cell>
          <cell r="O149">
            <v>14</v>
          </cell>
          <cell r="P149">
            <v>80</v>
          </cell>
          <cell r="Q149">
            <v>137</v>
          </cell>
          <cell r="R149">
            <v>0</v>
          </cell>
          <cell r="S149">
            <v>0</v>
          </cell>
          <cell r="T149">
            <v>0</v>
          </cell>
          <cell r="U149">
            <v>156</v>
          </cell>
          <cell r="V149">
            <v>0</v>
          </cell>
          <cell r="W149">
            <v>0</v>
          </cell>
          <cell r="X149">
            <v>512</v>
          </cell>
          <cell r="Y149">
            <v>144</v>
          </cell>
          <cell r="Z149">
            <v>1079</v>
          </cell>
          <cell r="AA149">
            <v>76</v>
          </cell>
          <cell r="AB149">
            <v>415</v>
          </cell>
          <cell r="AC149">
            <v>91</v>
          </cell>
          <cell r="AD149">
            <v>357</v>
          </cell>
          <cell r="AE149">
            <v>151</v>
          </cell>
          <cell r="AF149">
            <v>62</v>
          </cell>
          <cell r="AG149">
            <v>0</v>
          </cell>
          <cell r="AH149">
            <v>39</v>
          </cell>
          <cell r="AI149">
            <v>30</v>
          </cell>
          <cell r="AJ149">
            <v>36</v>
          </cell>
          <cell r="AK149">
            <v>8</v>
          </cell>
          <cell r="AL149">
            <v>3</v>
          </cell>
          <cell r="AM149">
            <v>59</v>
          </cell>
          <cell r="AN149">
            <v>119</v>
          </cell>
          <cell r="AO149">
            <v>39</v>
          </cell>
          <cell r="AP149">
            <v>19</v>
          </cell>
          <cell r="AQ149">
            <v>44</v>
          </cell>
          <cell r="AR149">
            <v>0</v>
          </cell>
          <cell r="AS149">
            <v>58</v>
          </cell>
          <cell r="AT149">
            <v>237</v>
          </cell>
          <cell r="AU149">
            <v>0</v>
          </cell>
          <cell r="AV149">
            <v>85</v>
          </cell>
          <cell r="AW149">
            <v>787</v>
          </cell>
          <cell r="AX149">
            <v>404</v>
          </cell>
          <cell r="AY149">
            <v>233</v>
          </cell>
          <cell r="AZ149">
            <v>0</v>
          </cell>
          <cell r="BA149">
            <v>24</v>
          </cell>
          <cell r="BB149">
            <v>16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57</v>
          </cell>
          <cell r="BI149">
            <v>148</v>
          </cell>
          <cell r="BJ149">
            <v>811</v>
          </cell>
          <cell r="BK149">
            <v>564</v>
          </cell>
          <cell r="BL149">
            <v>814</v>
          </cell>
          <cell r="BM149">
            <v>571</v>
          </cell>
          <cell r="BN149">
            <v>459</v>
          </cell>
          <cell r="BO149">
            <v>80</v>
          </cell>
          <cell r="BP149">
            <v>292</v>
          </cell>
          <cell r="BQ149">
            <v>473</v>
          </cell>
          <cell r="BR149">
            <v>448</v>
          </cell>
          <cell r="BS149">
            <v>10667</v>
          </cell>
          <cell r="BT149">
            <v>0.01</v>
          </cell>
          <cell r="BU149">
            <v>106.67</v>
          </cell>
        </row>
        <row r="150">
          <cell r="A150">
            <v>142</v>
          </cell>
          <cell r="B150">
            <v>11.309999999999993</v>
          </cell>
          <cell r="C150">
            <v>0</v>
          </cell>
          <cell r="D150" t="str">
            <v xml:space="preserve">Arandela Cuadrada Plana de A° G°, 57 x 57 x 5 mm, Agujero de 14 mm Ø</v>
          </cell>
          <cell r="E150">
            <v>0</v>
          </cell>
          <cell r="F150">
            <v>0</v>
          </cell>
          <cell r="G150" t="str">
            <v>u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19</v>
          </cell>
          <cell r="Y150">
            <v>17</v>
          </cell>
          <cell r="Z150">
            <v>0</v>
          </cell>
          <cell r="AA150">
            <v>6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42</v>
          </cell>
          <cell r="BT150">
            <v>0.01</v>
          </cell>
          <cell r="BU150">
            <v>0.42</v>
          </cell>
        </row>
        <row r="151">
          <cell r="A151">
            <v>143</v>
          </cell>
          <cell r="B151">
            <v>11.319999999999993</v>
          </cell>
          <cell r="C151">
            <v>0</v>
          </cell>
          <cell r="D151" t="str">
            <v xml:space="preserve">Placa de Señal de Peligro y accesorios de fijación</v>
          </cell>
          <cell r="E151">
            <v>0</v>
          </cell>
          <cell r="F151">
            <v>0</v>
          </cell>
          <cell r="G151" t="str">
            <v>u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167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167</v>
          </cell>
          <cell r="BT151">
            <v>0.01</v>
          </cell>
          <cell r="BU151">
            <v>1.67</v>
          </cell>
        </row>
        <row r="152">
          <cell r="A152">
            <v>144</v>
          </cell>
          <cell r="B152">
            <v>11.329999999999993</v>
          </cell>
          <cell r="C152">
            <v>0</v>
          </cell>
          <cell r="D152" t="str">
            <v xml:space="preserve">Placa de Numeración de Estructura y accesorios de fijación</v>
          </cell>
          <cell r="E152">
            <v>0</v>
          </cell>
          <cell r="F152">
            <v>0</v>
          </cell>
          <cell r="G152" t="str">
            <v>u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167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167</v>
          </cell>
          <cell r="BT152">
            <v>0.01</v>
          </cell>
          <cell r="BU152">
            <v>1.67</v>
          </cell>
        </row>
        <row r="153">
          <cell r="A153">
            <v>145</v>
          </cell>
          <cell r="B153">
            <v>11.339999999999993</v>
          </cell>
          <cell r="C153">
            <v>0</v>
          </cell>
          <cell r="D153" t="str">
            <v xml:space="preserve">Placa de Secuencia de Fases y accesorios de fijación</v>
          </cell>
          <cell r="E153">
            <v>0</v>
          </cell>
          <cell r="F153">
            <v>0</v>
          </cell>
          <cell r="G153" t="str">
            <v>u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167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167</v>
          </cell>
          <cell r="BT153">
            <v>0.01</v>
          </cell>
          <cell r="BU153">
            <v>1.67</v>
          </cell>
        </row>
        <row r="154">
          <cell r="A154">
            <v>146</v>
          </cell>
          <cell r="B154">
            <v>11.349999999999993</v>
          </cell>
          <cell r="C154">
            <v>0</v>
          </cell>
          <cell r="D154" t="str">
            <v xml:space="preserve">Plantillas para Señalización de Postes (Peligro, Numeración y Fases)</v>
          </cell>
          <cell r="E154">
            <v>0</v>
          </cell>
          <cell r="F154">
            <v>0</v>
          </cell>
          <cell r="G154" t="str">
            <v>Jgo.</v>
          </cell>
          <cell r="H154">
            <v>2</v>
          </cell>
          <cell r="I154">
            <v>0</v>
          </cell>
          <cell r="J154">
            <v>0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0</v>
          </cell>
          <cell r="U154">
            <v>2</v>
          </cell>
          <cell r="V154">
            <v>0</v>
          </cell>
          <cell r="W154">
            <v>0</v>
          </cell>
          <cell r="X154">
            <v>5</v>
          </cell>
          <cell r="Y154">
            <v>2</v>
          </cell>
          <cell r="Z154">
            <v>5</v>
          </cell>
          <cell r="AA154">
            <v>1</v>
          </cell>
          <cell r="AB154">
            <v>6</v>
          </cell>
          <cell r="AC154">
            <v>1</v>
          </cell>
          <cell r="AD154">
            <v>4</v>
          </cell>
          <cell r="AE154">
            <v>2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1</v>
          </cell>
          <cell r="AU154">
            <v>0</v>
          </cell>
          <cell r="AV154">
            <v>1</v>
          </cell>
          <cell r="AW154">
            <v>13</v>
          </cell>
          <cell r="AX154">
            <v>0</v>
          </cell>
          <cell r="AY154">
            <v>3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9</v>
          </cell>
          <cell r="BI154">
            <v>2</v>
          </cell>
          <cell r="BJ154">
            <v>10</v>
          </cell>
          <cell r="BK154">
            <v>3</v>
          </cell>
          <cell r="BL154">
            <v>10</v>
          </cell>
          <cell r="BM154">
            <v>6</v>
          </cell>
          <cell r="BN154">
            <v>2</v>
          </cell>
          <cell r="BO154">
            <v>0</v>
          </cell>
          <cell r="BP154">
            <v>3</v>
          </cell>
          <cell r="BQ154">
            <v>14</v>
          </cell>
          <cell r="BR154">
            <v>6</v>
          </cell>
          <cell r="BS154">
            <v>123</v>
          </cell>
          <cell r="BT154">
            <v>0.04</v>
          </cell>
          <cell r="BU154">
            <v>4.92</v>
          </cell>
        </row>
        <row r="155">
          <cell r="A155">
            <v>147</v>
          </cell>
          <cell r="B155">
            <v>11.359999999999992</v>
          </cell>
          <cell r="C155">
            <v>0</v>
          </cell>
          <cell r="D155" t="str">
            <v xml:space="preserve">Abrazadera para armado Ø 160 mm X 50 mm X 5mm, incluye guarcabo Ver detalle</v>
          </cell>
          <cell r="E155">
            <v>0</v>
          </cell>
          <cell r="F155">
            <v>0</v>
          </cell>
          <cell r="G155" t="str">
            <v>u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</row>
        <row r="156">
          <cell r="A156">
            <v>148</v>
          </cell>
          <cell r="B156">
            <v>11.369999999999992</v>
          </cell>
          <cell r="C156">
            <v>0</v>
          </cell>
          <cell r="D156" t="str">
            <v xml:space="preserve">Bastidor prefabricado con perfiles de FºGº, Ver plano de detalles</v>
          </cell>
          <cell r="E156">
            <v>0</v>
          </cell>
          <cell r="F156">
            <v>0</v>
          </cell>
          <cell r="G156" t="str">
            <v>u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  <row r="157">
          <cell r="A157">
            <v>149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</row>
        <row r="158">
          <cell r="A158">
            <v>150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</row>
        <row r="159">
          <cell r="A159">
            <v>151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</row>
        <row r="160">
          <cell r="A160">
            <v>152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</row>
        <row r="161">
          <cell r="A161">
            <v>153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</row>
        <row r="162">
          <cell r="A162">
            <v>154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</row>
        <row r="163">
          <cell r="A163">
            <v>155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</row>
        <row r="164">
          <cell r="A164">
            <v>156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</row>
        <row r="165">
          <cell r="A165">
            <v>157</v>
          </cell>
          <cell r="B165">
            <v>0</v>
          </cell>
          <cell r="C165">
            <v>0</v>
          </cell>
          <cell r="D165" t="str">
            <v xml:space="preserve">SUB-TOTAL   11:  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2448.8100000000004</v>
          </cell>
        </row>
        <row r="166">
          <cell r="A166">
            <v>158</v>
          </cell>
          <cell r="B166">
            <v>12</v>
          </cell>
          <cell r="C166">
            <v>0</v>
          </cell>
          <cell r="D166" t="str">
            <v xml:space="preserve">RETENIDAS Y ANCLAJES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</row>
        <row r="167">
          <cell r="A167">
            <v>159</v>
          </cell>
          <cell r="B167">
            <v>12.01</v>
          </cell>
          <cell r="C167">
            <v>0</v>
          </cell>
          <cell r="D167" t="str">
            <v xml:space="preserve">Cable de Acero Grado Siemens Martin, de 10 mm Ø</v>
          </cell>
          <cell r="E167">
            <v>0</v>
          </cell>
          <cell r="F167">
            <v>0</v>
          </cell>
          <cell r="G167" t="str">
            <v>m</v>
          </cell>
          <cell r="H167">
            <v>280</v>
          </cell>
          <cell r="I167">
            <v>70</v>
          </cell>
          <cell r="J167">
            <v>0</v>
          </cell>
          <cell r="K167">
            <v>420</v>
          </cell>
          <cell r="L167">
            <v>238</v>
          </cell>
          <cell r="M167">
            <v>140</v>
          </cell>
          <cell r="N167">
            <v>210</v>
          </cell>
          <cell r="O167">
            <v>135</v>
          </cell>
          <cell r="P167">
            <v>210</v>
          </cell>
          <cell r="Q167">
            <v>518</v>
          </cell>
          <cell r="R167">
            <v>0</v>
          </cell>
          <cell r="S167">
            <v>0</v>
          </cell>
          <cell r="T167">
            <v>0</v>
          </cell>
          <cell r="U167">
            <v>168</v>
          </cell>
          <cell r="V167">
            <v>0</v>
          </cell>
          <cell r="W167">
            <v>0</v>
          </cell>
          <cell r="X167">
            <v>2688</v>
          </cell>
          <cell r="Y167">
            <v>644</v>
          </cell>
          <cell r="Z167">
            <v>2366</v>
          </cell>
          <cell r="AA167">
            <v>364</v>
          </cell>
          <cell r="AB167">
            <v>1764</v>
          </cell>
          <cell r="AC167">
            <v>196</v>
          </cell>
          <cell r="AD167">
            <v>910</v>
          </cell>
          <cell r="AE167">
            <v>336</v>
          </cell>
          <cell r="AF167">
            <v>140</v>
          </cell>
          <cell r="AG167">
            <v>0</v>
          </cell>
          <cell r="AH167">
            <v>98</v>
          </cell>
          <cell r="AI167">
            <v>154</v>
          </cell>
          <cell r="AJ167">
            <v>140</v>
          </cell>
          <cell r="AK167">
            <v>28</v>
          </cell>
          <cell r="AL167">
            <v>0</v>
          </cell>
          <cell r="AM167">
            <v>168</v>
          </cell>
          <cell r="AN167">
            <v>364</v>
          </cell>
          <cell r="AO167">
            <v>56</v>
          </cell>
          <cell r="AP167">
            <v>28</v>
          </cell>
          <cell r="AQ167">
            <v>112</v>
          </cell>
          <cell r="AR167">
            <v>0</v>
          </cell>
          <cell r="AS167">
            <v>196</v>
          </cell>
          <cell r="AT167">
            <v>512</v>
          </cell>
          <cell r="AU167">
            <v>0</v>
          </cell>
          <cell r="AV167">
            <v>238</v>
          </cell>
          <cell r="AW167">
            <v>2856</v>
          </cell>
          <cell r="AX167">
            <v>1232</v>
          </cell>
          <cell r="AY167">
            <v>700</v>
          </cell>
          <cell r="AZ167">
            <v>0</v>
          </cell>
          <cell r="BA167">
            <v>70</v>
          </cell>
          <cell r="BB167">
            <v>70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1232</v>
          </cell>
          <cell r="BI167">
            <v>182</v>
          </cell>
          <cell r="BJ167">
            <v>2394</v>
          </cell>
          <cell r="BK167">
            <v>700</v>
          </cell>
          <cell r="BL167">
            <v>2758</v>
          </cell>
          <cell r="BM167">
            <v>1512</v>
          </cell>
          <cell r="BN167">
            <v>1274</v>
          </cell>
          <cell r="BO167">
            <v>56</v>
          </cell>
          <cell r="BP167">
            <v>868</v>
          </cell>
          <cell r="BQ167">
            <v>2674</v>
          </cell>
          <cell r="BR167">
            <v>1526</v>
          </cell>
          <cell r="BS167">
            <v>33995</v>
          </cell>
          <cell r="BT167">
            <v>0.02</v>
          </cell>
          <cell r="BU167">
            <v>679.9</v>
          </cell>
        </row>
        <row r="168">
          <cell r="A168">
            <v>160</v>
          </cell>
          <cell r="B168">
            <v>12.02</v>
          </cell>
          <cell r="C168">
            <v>0</v>
          </cell>
          <cell r="D168" t="str">
            <v xml:space="preserve">Perno Angular con Ojal Guardacabo de A°G°, 16 mm Ø x 254 mm, provisto de Tuerca y Contratuerca</v>
          </cell>
          <cell r="E168">
            <v>0</v>
          </cell>
          <cell r="F168">
            <v>0</v>
          </cell>
          <cell r="G168" t="str">
            <v>u</v>
          </cell>
          <cell r="H168">
            <v>20</v>
          </cell>
          <cell r="I168">
            <v>5</v>
          </cell>
          <cell r="J168">
            <v>0</v>
          </cell>
          <cell r="K168">
            <v>28</v>
          </cell>
          <cell r="L168">
            <v>17</v>
          </cell>
          <cell r="M168">
            <v>10</v>
          </cell>
          <cell r="N168">
            <v>15</v>
          </cell>
          <cell r="O168">
            <v>9</v>
          </cell>
          <cell r="P168">
            <v>15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12</v>
          </cell>
          <cell r="V168">
            <v>0</v>
          </cell>
          <cell r="W168">
            <v>0</v>
          </cell>
          <cell r="X168">
            <v>192</v>
          </cell>
          <cell r="Y168">
            <v>46</v>
          </cell>
          <cell r="Z168">
            <v>0</v>
          </cell>
          <cell r="AA168">
            <v>26</v>
          </cell>
          <cell r="AB168">
            <v>126</v>
          </cell>
          <cell r="AC168">
            <v>14</v>
          </cell>
          <cell r="AD168">
            <v>70</v>
          </cell>
          <cell r="AE168">
            <v>0</v>
          </cell>
          <cell r="AF168">
            <v>10</v>
          </cell>
          <cell r="AG168">
            <v>0</v>
          </cell>
          <cell r="AH168">
            <v>0</v>
          </cell>
          <cell r="AI168">
            <v>11</v>
          </cell>
          <cell r="AJ168">
            <v>10</v>
          </cell>
          <cell r="AK168">
            <v>2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14</v>
          </cell>
          <cell r="AT168">
            <v>0</v>
          </cell>
          <cell r="AU168">
            <v>0</v>
          </cell>
          <cell r="AV168">
            <v>0</v>
          </cell>
          <cell r="AW168">
            <v>204</v>
          </cell>
          <cell r="AX168">
            <v>0</v>
          </cell>
          <cell r="AY168">
            <v>50</v>
          </cell>
          <cell r="AZ168">
            <v>0</v>
          </cell>
          <cell r="BA168">
            <v>0</v>
          </cell>
          <cell r="BB168">
            <v>5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88</v>
          </cell>
          <cell r="BI168">
            <v>13</v>
          </cell>
          <cell r="BJ168">
            <v>0</v>
          </cell>
          <cell r="BK168">
            <v>50</v>
          </cell>
          <cell r="BL168">
            <v>0</v>
          </cell>
          <cell r="BM168">
            <v>0</v>
          </cell>
          <cell r="BN168">
            <v>0</v>
          </cell>
          <cell r="BO168">
            <v>4</v>
          </cell>
          <cell r="BP168">
            <v>0</v>
          </cell>
          <cell r="BQ168">
            <v>0</v>
          </cell>
          <cell r="BR168">
            <v>109</v>
          </cell>
          <cell r="BS168">
            <v>1175</v>
          </cell>
          <cell r="BT168">
            <v>0.06</v>
          </cell>
          <cell r="BU168">
            <v>70.5</v>
          </cell>
        </row>
        <row r="169">
          <cell r="A169">
            <v>161</v>
          </cell>
          <cell r="B169">
            <v>12.03</v>
          </cell>
          <cell r="C169">
            <v>0</v>
          </cell>
          <cell r="D169" t="str">
            <v xml:space="preserve">Perno Angular con Ojal Guardacabo de A°G°, 16 mm Ø x 305 mm, provisto de Tuerca y Contratuerca</v>
          </cell>
          <cell r="E169">
            <v>0</v>
          </cell>
          <cell r="F169">
            <v>0</v>
          </cell>
          <cell r="G169" t="str">
            <v>u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37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169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24</v>
          </cell>
          <cell r="AF169">
            <v>0</v>
          </cell>
          <cell r="AG169">
            <v>0</v>
          </cell>
          <cell r="AH169">
            <v>7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12</v>
          </cell>
          <cell r="AN169">
            <v>26</v>
          </cell>
          <cell r="AO169">
            <v>4</v>
          </cell>
          <cell r="AP169">
            <v>2</v>
          </cell>
          <cell r="AQ169">
            <v>8</v>
          </cell>
          <cell r="AR169">
            <v>0</v>
          </cell>
          <cell r="AS169">
            <v>0</v>
          </cell>
          <cell r="AT169">
            <v>37</v>
          </cell>
          <cell r="AU169">
            <v>0</v>
          </cell>
          <cell r="AV169">
            <v>0</v>
          </cell>
          <cell r="AW169">
            <v>0</v>
          </cell>
          <cell r="AX169">
            <v>88</v>
          </cell>
          <cell r="AY169">
            <v>0</v>
          </cell>
          <cell r="AZ169">
            <v>0</v>
          </cell>
          <cell r="BA169">
            <v>5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108</v>
          </cell>
          <cell r="BN169">
            <v>91</v>
          </cell>
          <cell r="BO169">
            <v>0</v>
          </cell>
          <cell r="BP169">
            <v>62</v>
          </cell>
          <cell r="BQ169">
            <v>0</v>
          </cell>
          <cell r="BR169">
            <v>0</v>
          </cell>
          <cell r="BS169">
            <v>680</v>
          </cell>
          <cell r="BT169">
            <v>7.0000000000000007E-2</v>
          </cell>
          <cell r="BU169">
            <v>47.6</v>
          </cell>
        </row>
        <row r="170">
          <cell r="A170">
            <v>162</v>
          </cell>
          <cell r="B170">
            <v>12.04</v>
          </cell>
          <cell r="C170">
            <v>0</v>
          </cell>
          <cell r="D170" t="str">
            <v xml:space="preserve">Varilla de Anclaje de A°G° de 16 mm Ø x 2,40 m, provisto de Ojal Guardacabo en un extremo; Tuerca y Contratuerca en el otro</v>
          </cell>
          <cell r="E170">
            <v>0</v>
          </cell>
          <cell r="F170">
            <v>0</v>
          </cell>
          <cell r="G170" t="str">
            <v>u</v>
          </cell>
          <cell r="H170">
            <v>20</v>
          </cell>
          <cell r="I170">
            <v>5</v>
          </cell>
          <cell r="J170">
            <v>0</v>
          </cell>
          <cell r="K170">
            <v>28</v>
          </cell>
          <cell r="L170">
            <v>17</v>
          </cell>
          <cell r="M170">
            <v>10</v>
          </cell>
          <cell r="N170">
            <v>15</v>
          </cell>
          <cell r="O170">
            <v>9</v>
          </cell>
          <cell r="P170">
            <v>15</v>
          </cell>
          <cell r="Q170">
            <v>37</v>
          </cell>
          <cell r="R170">
            <v>0</v>
          </cell>
          <cell r="S170">
            <v>0</v>
          </cell>
          <cell r="T170">
            <v>0</v>
          </cell>
          <cell r="U170">
            <v>12</v>
          </cell>
          <cell r="V170">
            <v>0</v>
          </cell>
          <cell r="W170">
            <v>0</v>
          </cell>
          <cell r="X170">
            <v>192</v>
          </cell>
          <cell r="Y170">
            <v>46</v>
          </cell>
          <cell r="Z170">
            <v>169</v>
          </cell>
          <cell r="AA170">
            <v>26</v>
          </cell>
          <cell r="AB170">
            <v>126</v>
          </cell>
          <cell r="AC170">
            <v>14</v>
          </cell>
          <cell r="AD170">
            <v>70</v>
          </cell>
          <cell r="AE170">
            <v>24</v>
          </cell>
          <cell r="AF170">
            <v>10</v>
          </cell>
          <cell r="AG170">
            <v>0</v>
          </cell>
          <cell r="AH170">
            <v>7</v>
          </cell>
          <cell r="AI170">
            <v>11</v>
          </cell>
          <cell r="AJ170">
            <v>10</v>
          </cell>
          <cell r="AK170">
            <v>2</v>
          </cell>
          <cell r="AL170">
            <v>0</v>
          </cell>
          <cell r="AM170">
            <v>12</v>
          </cell>
          <cell r="AN170">
            <v>26</v>
          </cell>
          <cell r="AO170">
            <v>4</v>
          </cell>
          <cell r="AP170">
            <v>2</v>
          </cell>
          <cell r="AQ170">
            <v>8</v>
          </cell>
          <cell r="AR170">
            <v>0</v>
          </cell>
          <cell r="AS170">
            <v>14</v>
          </cell>
          <cell r="AT170">
            <v>37</v>
          </cell>
          <cell r="AU170">
            <v>0</v>
          </cell>
          <cell r="AV170">
            <v>17</v>
          </cell>
          <cell r="AW170">
            <v>204</v>
          </cell>
          <cell r="AX170">
            <v>88</v>
          </cell>
          <cell r="AY170">
            <v>50</v>
          </cell>
          <cell r="AZ170">
            <v>0</v>
          </cell>
          <cell r="BA170">
            <v>5</v>
          </cell>
          <cell r="BB170">
            <v>5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88</v>
          </cell>
          <cell r="BI170">
            <v>13</v>
          </cell>
          <cell r="BJ170">
            <v>171</v>
          </cell>
          <cell r="BK170">
            <v>50</v>
          </cell>
          <cell r="BL170">
            <v>197</v>
          </cell>
          <cell r="BM170">
            <v>108</v>
          </cell>
          <cell r="BN170">
            <v>91</v>
          </cell>
          <cell r="BO170">
            <v>4</v>
          </cell>
          <cell r="BP170">
            <v>62</v>
          </cell>
          <cell r="BQ170">
            <v>191</v>
          </cell>
          <cell r="BR170">
            <v>109</v>
          </cell>
          <cell r="BS170">
            <v>2431</v>
          </cell>
          <cell r="BT170">
            <v>0.43</v>
          </cell>
          <cell r="BU170">
            <v>1045.33</v>
          </cell>
        </row>
        <row r="171">
          <cell r="A171">
            <v>163</v>
          </cell>
          <cell r="B171">
            <v>12.049999999999999</v>
          </cell>
          <cell r="C171">
            <v>0</v>
          </cell>
          <cell r="D171" t="str">
            <v xml:space="preserve">Mordaza preformada de A° G° para Cable de 10 mm Ø</v>
          </cell>
          <cell r="E171">
            <v>0</v>
          </cell>
          <cell r="F171">
            <v>0</v>
          </cell>
          <cell r="G171" t="str">
            <v>u</v>
          </cell>
          <cell r="H171">
            <v>40</v>
          </cell>
          <cell r="I171">
            <v>10</v>
          </cell>
          <cell r="J171">
            <v>0</v>
          </cell>
          <cell r="K171">
            <v>56</v>
          </cell>
          <cell r="L171">
            <v>34</v>
          </cell>
          <cell r="M171">
            <v>20</v>
          </cell>
          <cell r="N171">
            <v>30</v>
          </cell>
          <cell r="O171">
            <v>18</v>
          </cell>
          <cell r="P171">
            <v>30</v>
          </cell>
          <cell r="Q171">
            <v>74</v>
          </cell>
          <cell r="R171">
            <v>0</v>
          </cell>
          <cell r="S171">
            <v>0</v>
          </cell>
          <cell r="T171">
            <v>0</v>
          </cell>
          <cell r="U171">
            <v>24</v>
          </cell>
          <cell r="V171">
            <v>0</v>
          </cell>
          <cell r="W171">
            <v>0</v>
          </cell>
          <cell r="X171">
            <v>384</v>
          </cell>
          <cell r="Y171">
            <v>92</v>
          </cell>
          <cell r="Z171">
            <v>338</v>
          </cell>
          <cell r="AA171">
            <v>52</v>
          </cell>
          <cell r="AB171">
            <v>252</v>
          </cell>
          <cell r="AC171">
            <v>28</v>
          </cell>
          <cell r="AD171">
            <v>140</v>
          </cell>
          <cell r="AE171">
            <v>48</v>
          </cell>
          <cell r="AF171">
            <v>20</v>
          </cell>
          <cell r="AG171">
            <v>0</v>
          </cell>
          <cell r="AH171">
            <v>14</v>
          </cell>
          <cell r="AI171">
            <v>22</v>
          </cell>
          <cell r="AJ171">
            <v>20</v>
          </cell>
          <cell r="AK171">
            <v>4</v>
          </cell>
          <cell r="AL171">
            <v>0</v>
          </cell>
          <cell r="AM171">
            <v>24</v>
          </cell>
          <cell r="AN171">
            <v>52</v>
          </cell>
          <cell r="AO171">
            <v>8</v>
          </cell>
          <cell r="AP171">
            <v>4</v>
          </cell>
          <cell r="AQ171">
            <v>16</v>
          </cell>
          <cell r="AR171">
            <v>0</v>
          </cell>
          <cell r="AS171">
            <v>28</v>
          </cell>
          <cell r="AT171">
            <v>74</v>
          </cell>
          <cell r="AU171">
            <v>0</v>
          </cell>
          <cell r="AV171">
            <v>34</v>
          </cell>
          <cell r="AW171">
            <v>408</v>
          </cell>
          <cell r="AX171">
            <v>176</v>
          </cell>
          <cell r="AY171">
            <v>100</v>
          </cell>
          <cell r="AZ171">
            <v>0</v>
          </cell>
          <cell r="BA171">
            <v>10</v>
          </cell>
          <cell r="BB171">
            <v>10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176</v>
          </cell>
          <cell r="BI171">
            <v>26</v>
          </cell>
          <cell r="BJ171">
            <v>342</v>
          </cell>
          <cell r="BK171">
            <v>100</v>
          </cell>
          <cell r="BL171">
            <v>394</v>
          </cell>
          <cell r="BM171">
            <v>216</v>
          </cell>
          <cell r="BN171">
            <v>182</v>
          </cell>
          <cell r="BO171">
            <v>8</v>
          </cell>
          <cell r="BP171">
            <v>124</v>
          </cell>
          <cell r="BQ171">
            <v>382</v>
          </cell>
          <cell r="BR171">
            <v>218</v>
          </cell>
          <cell r="BS171">
            <v>4862</v>
          </cell>
          <cell r="BT171">
            <v>0.1</v>
          </cell>
          <cell r="BU171">
            <v>486.2</v>
          </cell>
        </row>
        <row r="172">
          <cell r="A172">
            <v>164</v>
          </cell>
          <cell r="B172">
            <v>12.059999999999999</v>
          </cell>
          <cell r="C172">
            <v>0</v>
          </cell>
          <cell r="D172" t="str">
            <v xml:space="preserve">Alambre de Acero N° 12; para Entorchado</v>
          </cell>
          <cell r="E172">
            <v>0</v>
          </cell>
          <cell r="F172">
            <v>0</v>
          </cell>
          <cell r="G172" t="str">
            <v>m</v>
          </cell>
          <cell r="H172">
            <v>30</v>
          </cell>
          <cell r="I172">
            <v>8</v>
          </cell>
          <cell r="J172">
            <v>0</v>
          </cell>
          <cell r="K172">
            <v>120</v>
          </cell>
          <cell r="L172">
            <v>25.5</v>
          </cell>
          <cell r="M172">
            <v>15</v>
          </cell>
          <cell r="N172">
            <v>22.5</v>
          </cell>
          <cell r="O172">
            <v>13.5</v>
          </cell>
          <cell r="P172">
            <v>22.5</v>
          </cell>
          <cell r="Q172">
            <v>55.5</v>
          </cell>
          <cell r="R172">
            <v>0</v>
          </cell>
          <cell r="S172">
            <v>0</v>
          </cell>
          <cell r="T172">
            <v>0</v>
          </cell>
          <cell r="U172">
            <v>18</v>
          </cell>
          <cell r="V172">
            <v>0</v>
          </cell>
          <cell r="W172">
            <v>0</v>
          </cell>
          <cell r="X172">
            <v>288</v>
          </cell>
          <cell r="Y172">
            <v>69</v>
          </cell>
          <cell r="Z172">
            <v>253.5</v>
          </cell>
          <cell r="AA172">
            <v>39</v>
          </cell>
          <cell r="AB172">
            <v>189</v>
          </cell>
          <cell r="AC172">
            <v>21</v>
          </cell>
          <cell r="AD172">
            <v>105</v>
          </cell>
          <cell r="AE172">
            <v>36</v>
          </cell>
          <cell r="AF172">
            <v>15</v>
          </cell>
          <cell r="AG172">
            <v>0</v>
          </cell>
          <cell r="AH172">
            <v>10.5</v>
          </cell>
          <cell r="AI172">
            <v>16.5</v>
          </cell>
          <cell r="AJ172">
            <v>15</v>
          </cell>
          <cell r="AK172">
            <v>3</v>
          </cell>
          <cell r="AL172">
            <v>0</v>
          </cell>
          <cell r="AM172">
            <v>18</v>
          </cell>
          <cell r="AN172">
            <v>39</v>
          </cell>
          <cell r="AO172">
            <v>6</v>
          </cell>
          <cell r="AP172">
            <v>3</v>
          </cell>
          <cell r="AQ172">
            <v>12</v>
          </cell>
          <cell r="AR172">
            <v>0</v>
          </cell>
          <cell r="AS172">
            <v>21</v>
          </cell>
          <cell r="AT172">
            <v>55.5</v>
          </cell>
          <cell r="AU172">
            <v>0</v>
          </cell>
          <cell r="AV172">
            <v>25.5</v>
          </cell>
          <cell r="AW172">
            <v>306</v>
          </cell>
          <cell r="AX172">
            <v>132</v>
          </cell>
          <cell r="AY172">
            <v>75</v>
          </cell>
          <cell r="AZ172">
            <v>0</v>
          </cell>
          <cell r="BA172">
            <v>7.5</v>
          </cell>
          <cell r="BB172">
            <v>7.5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132</v>
          </cell>
          <cell r="BI172">
            <v>19.5</v>
          </cell>
          <cell r="BJ172">
            <v>256.5</v>
          </cell>
          <cell r="BK172">
            <v>75</v>
          </cell>
          <cell r="BL172">
            <v>296</v>
          </cell>
          <cell r="BM172">
            <v>162</v>
          </cell>
          <cell r="BN172">
            <v>136.5</v>
          </cell>
          <cell r="BO172">
            <v>6</v>
          </cell>
          <cell r="BP172">
            <v>93</v>
          </cell>
          <cell r="BQ172">
            <v>287</v>
          </cell>
          <cell r="BR172">
            <v>164</v>
          </cell>
          <cell r="BS172">
            <v>3726.5</v>
          </cell>
          <cell r="BT172">
            <v>0.01</v>
          </cell>
          <cell r="BU172">
            <v>37.270000000000003</v>
          </cell>
        </row>
        <row r="173">
          <cell r="A173">
            <v>165</v>
          </cell>
          <cell r="B173">
            <v>12.069999999999999</v>
          </cell>
          <cell r="C173">
            <v>0</v>
          </cell>
          <cell r="D173" t="str">
            <v xml:space="preserve">Arandela de Anclaje, de A° G°, 102 x 102 x 6,35 mm, Agujero de 18 mmø</v>
          </cell>
          <cell r="E173">
            <v>0</v>
          </cell>
          <cell r="F173">
            <v>0</v>
          </cell>
          <cell r="G173" t="str">
            <v>u</v>
          </cell>
          <cell r="H173">
            <v>20</v>
          </cell>
          <cell r="I173">
            <v>5</v>
          </cell>
          <cell r="J173">
            <v>0</v>
          </cell>
          <cell r="K173">
            <v>28</v>
          </cell>
          <cell r="L173">
            <v>17</v>
          </cell>
          <cell r="M173">
            <v>10</v>
          </cell>
          <cell r="N173">
            <v>15</v>
          </cell>
          <cell r="O173">
            <v>9</v>
          </cell>
          <cell r="P173">
            <v>15</v>
          </cell>
          <cell r="Q173">
            <v>37</v>
          </cell>
          <cell r="R173">
            <v>0</v>
          </cell>
          <cell r="S173">
            <v>0</v>
          </cell>
          <cell r="T173">
            <v>0</v>
          </cell>
          <cell r="U173">
            <v>12</v>
          </cell>
          <cell r="V173">
            <v>0</v>
          </cell>
          <cell r="W173">
            <v>0</v>
          </cell>
          <cell r="X173">
            <v>192</v>
          </cell>
          <cell r="Y173">
            <v>46</v>
          </cell>
          <cell r="Z173">
            <v>169</v>
          </cell>
          <cell r="AA173">
            <v>26</v>
          </cell>
          <cell r="AB173">
            <v>126</v>
          </cell>
          <cell r="AC173">
            <v>14</v>
          </cell>
          <cell r="AD173">
            <v>70</v>
          </cell>
          <cell r="AE173">
            <v>24</v>
          </cell>
          <cell r="AF173">
            <v>10</v>
          </cell>
          <cell r="AG173">
            <v>0</v>
          </cell>
          <cell r="AH173">
            <v>7</v>
          </cell>
          <cell r="AI173">
            <v>11</v>
          </cell>
          <cell r="AJ173">
            <v>10</v>
          </cell>
          <cell r="AK173">
            <v>2</v>
          </cell>
          <cell r="AL173">
            <v>0</v>
          </cell>
          <cell r="AM173">
            <v>12</v>
          </cell>
          <cell r="AN173">
            <v>26</v>
          </cell>
          <cell r="AO173">
            <v>4</v>
          </cell>
          <cell r="AP173">
            <v>2</v>
          </cell>
          <cell r="AQ173">
            <v>8</v>
          </cell>
          <cell r="AR173">
            <v>0</v>
          </cell>
          <cell r="AS173">
            <v>14</v>
          </cell>
          <cell r="AT173">
            <v>37</v>
          </cell>
          <cell r="AU173">
            <v>0</v>
          </cell>
          <cell r="AV173">
            <v>17</v>
          </cell>
          <cell r="AW173">
            <v>204</v>
          </cell>
          <cell r="AX173">
            <v>88</v>
          </cell>
          <cell r="AY173">
            <v>50</v>
          </cell>
          <cell r="AZ173">
            <v>0</v>
          </cell>
          <cell r="BA173">
            <v>5</v>
          </cell>
          <cell r="BB173">
            <v>5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88</v>
          </cell>
          <cell r="BI173">
            <v>13</v>
          </cell>
          <cell r="BJ173">
            <v>171</v>
          </cell>
          <cell r="BK173">
            <v>50</v>
          </cell>
          <cell r="BL173">
            <v>197</v>
          </cell>
          <cell r="BM173">
            <v>108</v>
          </cell>
          <cell r="BN173">
            <v>91</v>
          </cell>
          <cell r="BO173">
            <v>4</v>
          </cell>
          <cell r="BP173">
            <v>62</v>
          </cell>
          <cell r="BQ173">
            <v>191</v>
          </cell>
          <cell r="BR173">
            <v>109</v>
          </cell>
          <cell r="BS173">
            <v>2431</v>
          </cell>
          <cell r="BT173">
            <v>0.01</v>
          </cell>
          <cell r="BU173">
            <v>24.31</v>
          </cell>
        </row>
        <row r="174">
          <cell r="A174">
            <v>166</v>
          </cell>
          <cell r="B174">
            <v>12.079999999999998</v>
          </cell>
          <cell r="C174">
            <v>0</v>
          </cell>
          <cell r="D174" t="str">
            <v xml:space="preserve">Arandela Cuadrada curva de A° G°, 57 x 57 x 5 mm, Agujero de 18 mm Ø</v>
          </cell>
          <cell r="E174">
            <v>0</v>
          </cell>
          <cell r="F174">
            <v>0</v>
          </cell>
          <cell r="G174" t="str">
            <v>u</v>
          </cell>
          <cell r="H174">
            <v>40</v>
          </cell>
          <cell r="I174">
            <v>10</v>
          </cell>
          <cell r="J174">
            <v>0</v>
          </cell>
          <cell r="K174">
            <v>28</v>
          </cell>
          <cell r="L174">
            <v>34</v>
          </cell>
          <cell r="M174">
            <v>20</v>
          </cell>
          <cell r="N174">
            <v>30</v>
          </cell>
          <cell r="O174">
            <v>18</v>
          </cell>
          <cell r="P174">
            <v>30</v>
          </cell>
          <cell r="Q174">
            <v>74</v>
          </cell>
          <cell r="R174">
            <v>0</v>
          </cell>
          <cell r="S174">
            <v>0</v>
          </cell>
          <cell r="T174">
            <v>0</v>
          </cell>
          <cell r="U174">
            <v>24</v>
          </cell>
          <cell r="V174">
            <v>0</v>
          </cell>
          <cell r="W174">
            <v>0</v>
          </cell>
          <cell r="X174">
            <v>384</v>
          </cell>
          <cell r="Y174">
            <v>92</v>
          </cell>
          <cell r="Z174">
            <v>338</v>
          </cell>
          <cell r="AA174">
            <v>52</v>
          </cell>
          <cell r="AB174">
            <v>252</v>
          </cell>
          <cell r="AC174">
            <v>28</v>
          </cell>
          <cell r="AD174">
            <v>140</v>
          </cell>
          <cell r="AE174">
            <v>48</v>
          </cell>
          <cell r="AF174">
            <v>20</v>
          </cell>
          <cell r="AG174">
            <v>0</v>
          </cell>
          <cell r="AH174">
            <v>14</v>
          </cell>
          <cell r="AI174">
            <v>22</v>
          </cell>
          <cell r="AJ174">
            <v>20</v>
          </cell>
          <cell r="AK174">
            <v>4</v>
          </cell>
          <cell r="AL174">
            <v>0</v>
          </cell>
          <cell r="AM174">
            <v>24</v>
          </cell>
          <cell r="AN174">
            <v>52</v>
          </cell>
          <cell r="AO174">
            <v>8</v>
          </cell>
          <cell r="AP174">
            <v>4</v>
          </cell>
          <cell r="AQ174">
            <v>16</v>
          </cell>
          <cell r="AR174">
            <v>0</v>
          </cell>
          <cell r="AS174">
            <v>28</v>
          </cell>
          <cell r="AT174">
            <v>74</v>
          </cell>
          <cell r="AU174">
            <v>0</v>
          </cell>
          <cell r="AV174">
            <v>34</v>
          </cell>
          <cell r="AW174">
            <v>408</v>
          </cell>
          <cell r="AX174">
            <v>176</v>
          </cell>
          <cell r="AY174">
            <v>100</v>
          </cell>
          <cell r="AZ174">
            <v>0</v>
          </cell>
          <cell r="BA174">
            <v>10</v>
          </cell>
          <cell r="BB174">
            <v>10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176</v>
          </cell>
          <cell r="BI174">
            <v>26</v>
          </cell>
          <cell r="BJ174">
            <v>0</v>
          </cell>
          <cell r="BK174">
            <v>100</v>
          </cell>
          <cell r="BL174">
            <v>394</v>
          </cell>
          <cell r="BM174">
            <v>216</v>
          </cell>
          <cell r="BN174">
            <v>0</v>
          </cell>
          <cell r="BO174">
            <v>8</v>
          </cell>
          <cell r="BP174">
            <v>0</v>
          </cell>
          <cell r="BQ174">
            <v>382</v>
          </cell>
          <cell r="BR174">
            <v>218</v>
          </cell>
          <cell r="BS174">
            <v>4186</v>
          </cell>
          <cell r="BT174">
            <v>0.01</v>
          </cell>
          <cell r="BU174">
            <v>41.86</v>
          </cell>
        </row>
        <row r="175">
          <cell r="A175">
            <v>167</v>
          </cell>
          <cell r="B175">
            <v>12.089999999999998</v>
          </cell>
          <cell r="C175">
            <v>0</v>
          </cell>
          <cell r="D175" t="str">
            <v xml:space="preserve">Soporte de Contrapunta de 51 mm ø x 1200 mm de longitud, con Abrazadera partida en un extremo y Grapa de Ajuste para Cable en el otro</v>
          </cell>
          <cell r="E175">
            <v>0</v>
          </cell>
          <cell r="F175">
            <v>0</v>
          </cell>
          <cell r="G175" t="str">
            <v>u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34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35</v>
          </cell>
          <cell r="BT175">
            <v>1.38</v>
          </cell>
          <cell r="BU175">
            <v>48.3</v>
          </cell>
        </row>
        <row r="176">
          <cell r="A176">
            <v>168</v>
          </cell>
          <cell r="B176">
            <v>12.099999999999998</v>
          </cell>
          <cell r="C176">
            <v>0</v>
          </cell>
          <cell r="D176" t="str">
            <v xml:space="preserve">Bloque de Concreto de 0,40 x 0,40 x 0,15 m</v>
          </cell>
          <cell r="E176">
            <v>0</v>
          </cell>
          <cell r="F176">
            <v>0</v>
          </cell>
          <cell r="G176" t="str">
            <v>u</v>
          </cell>
          <cell r="H176">
            <v>20</v>
          </cell>
          <cell r="I176">
            <v>5</v>
          </cell>
          <cell r="J176">
            <v>0</v>
          </cell>
          <cell r="K176">
            <v>28</v>
          </cell>
          <cell r="L176">
            <v>17</v>
          </cell>
          <cell r="M176">
            <v>10</v>
          </cell>
          <cell r="N176">
            <v>15</v>
          </cell>
          <cell r="O176">
            <v>9</v>
          </cell>
          <cell r="P176">
            <v>15</v>
          </cell>
          <cell r="Q176">
            <v>37</v>
          </cell>
          <cell r="R176">
            <v>0</v>
          </cell>
          <cell r="S176">
            <v>0</v>
          </cell>
          <cell r="T176">
            <v>0</v>
          </cell>
          <cell r="U176">
            <v>12</v>
          </cell>
          <cell r="V176">
            <v>0</v>
          </cell>
          <cell r="W176">
            <v>0</v>
          </cell>
          <cell r="X176">
            <v>192</v>
          </cell>
          <cell r="Y176">
            <v>46</v>
          </cell>
          <cell r="Z176">
            <v>169</v>
          </cell>
          <cell r="AA176">
            <v>26</v>
          </cell>
          <cell r="AB176">
            <v>126</v>
          </cell>
          <cell r="AC176">
            <v>14</v>
          </cell>
          <cell r="AD176">
            <v>70</v>
          </cell>
          <cell r="AE176">
            <v>24</v>
          </cell>
          <cell r="AF176">
            <v>10</v>
          </cell>
          <cell r="AG176">
            <v>0</v>
          </cell>
          <cell r="AH176">
            <v>7</v>
          </cell>
          <cell r="AI176">
            <v>11</v>
          </cell>
          <cell r="AJ176">
            <v>10</v>
          </cell>
          <cell r="AK176">
            <v>2</v>
          </cell>
          <cell r="AL176">
            <v>0</v>
          </cell>
          <cell r="AM176">
            <v>12</v>
          </cell>
          <cell r="AN176">
            <v>26</v>
          </cell>
          <cell r="AO176">
            <v>4</v>
          </cell>
          <cell r="AP176">
            <v>2</v>
          </cell>
          <cell r="AQ176">
            <v>8</v>
          </cell>
          <cell r="AR176">
            <v>0</v>
          </cell>
          <cell r="AS176">
            <v>14</v>
          </cell>
          <cell r="AT176">
            <v>37</v>
          </cell>
          <cell r="AU176">
            <v>0</v>
          </cell>
          <cell r="AV176">
            <v>17</v>
          </cell>
          <cell r="AW176">
            <v>204</v>
          </cell>
          <cell r="AX176">
            <v>88</v>
          </cell>
          <cell r="AY176">
            <v>50</v>
          </cell>
          <cell r="AZ176">
            <v>0</v>
          </cell>
          <cell r="BA176">
            <v>5</v>
          </cell>
          <cell r="BB176">
            <v>5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88</v>
          </cell>
          <cell r="BI176">
            <v>13</v>
          </cell>
          <cell r="BJ176">
            <v>171</v>
          </cell>
          <cell r="BK176">
            <v>50</v>
          </cell>
          <cell r="BL176">
            <v>197</v>
          </cell>
          <cell r="BM176">
            <v>108</v>
          </cell>
          <cell r="BN176">
            <v>91</v>
          </cell>
          <cell r="BO176">
            <v>4</v>
          </cell>
          <cell r="BP176">
            <v>62</v>
          </cell>
          <cell r="BQ176">
            <v>191</v>
          </cell>
          <cell r="BR176">
            <v>109</v>
          </cell>
          <cell r="BS176">
            <v>2431</v>
          </cell>
          <cell r="BT176">
            <v>5.0599999999999996</v>
          </cell>
          <cell r="BU176">
            <v>12300.86</v>
          </cell>
        </row>
        <row r="177">
          <cell r="A177">
            <v>169</v>
          </cell>
          <cell r="B177">
            <v>12.109999999999998</v>
          </cell>
          <cell r="C177">
            <v>0</v>
          </cell>
          <cell r="D177" t="str">
            <v xml:space="preserve">Abrazadera para Retenida 150 mm Ø x 150 mm x 5 mm, incluye guardacabo</v>
          </cell>
          <cell r="E177">
            <v>0</v>
          </cell>
          <cell r="F177">
            <v>0</v>
          </cell>
          <cell r="G177" t="str">
            <v>u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17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171</v>
          </cell>
          <cell r="BK177">
            <v>0</v>
          </cell>
          <cell r="BL177">
            <v>197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191</v>
          </cell>
          <cell r="BR177">
            <v>0</v>
          </cell>
          <cell r="BS177">
            <v>576</v>
          </cell>
          <cell r="BT177">
            <v>0.42</v>
          </cell>
          <cell r="BU177">
            <v>241.92</v>
          </cell>
        </row>
        <row r="178">
          <cell r="A178">
            <v>170</v>
          </cell>
          <cell r="B178">
            <v>0</v>
          </cell>
          <cell r="C178">
            <v>0</v>
          </cell>
          <cell r="D178" t="str">
            <v xml:space="preserve">SUB-TOTAL   12:  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15024.050000000001</v>
          </cell>
        </row>
        <row r="179">
          <cell r="A179">
            <v>171</v>
          </cell>
          <cell r="B179">
            <v>13</v>
          </cell>
          <cell r="C179">
            <v>0</v>
          </cell>
          <cell r="D179" t="str">
            <v xml:space="preserve">MATERIAL PARA PUESTA A TIERRA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</row>
        <row r="180">
          <cell r="A180">
            <v>172</v>
          </cell>
          <cell r="B180">
            <v>13.01</v>
          </cell>
          <cell r="C180">
            <v>0</v>
          </cell>
          <cell r="D180" t="str">
            <v xml:space="preserve">Electrodo de Acero Recubierto de Cobre de 16 mm Ø x 2,40 m</v>
          </cell>
          <cell r="E180">
            <v>0</v>
          </cell>
          <cell r="F180">
            <v>0</v>
          </cell>
          <cell r="G180" t="str">
            <v>u</v>
          </cell>
          <cell r="H180">
            <v>6</v>
          </cell>
          <cell r="I180">
            <v>0</v>
          </cell>
          <cell r="J180">
            <v>0</v>
          </cell>
          <cell r="K180">
            <v>26</v>
          </cell>
          <cell r="L180">
            <v>4</v>
          </cell>
          <cell r="M180">
            <v>1</v>
          </cell>
          <cell r="N180">
            <v>1</v>
          </cell>
          <cell r="O180">
            <v>8</v>
          </cell>
          <cell r="P180">
            <v>2</v>
          </cell>
          <cell r="Q180">
            <v>9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15</v>
          </cell>
          <cell r="Y180">
            <v>11</v>
          </cell>
          <cell r="Z180">
            <v>14</v>
          </cell>
          <cell r="AA180">
            <v>2</v>
          </cell>
          <cell r="AB180">
            <v>14</v>
          </cell>
          <cell r="AC180">
            <v>5</v>
          </cell>
          <cell r="AD180">
            <v>9</v>
          </cell>
          <cell r="AE180">
            <v>2</v>
          </cell>
          <cell r="AF180">
            <v>1</v>
          </cell>
          <cell r="AG180">
            <v>0</v>
          </cell>
          <cell r="AH180">
            <v>3</v>
          </cell>
          <cell r="AI180">
            <v>1</v>
          </cell>
          <cell r="AJ180">
            <v>1</v>
          </cell>
          <cell r="AK180">
            <v>0</v>
          </cell>
          <cell r="AL180">
            <v>0</v>
          </cell>
          <cell r="AM180">
            <v>1</v>
          </cell>
          <cell r="AN180">
            <v>1</v>
          </cell>
          <cell r="AO180">
            <v>1</v>
          </cell>
          <cell r="AP180">
            <v>0</v>
          </cell>
          <cell r="AQ180">
            <v>1</v>
          </cell>
          <cell r="AR180">
            <v>0</v>
          </cell>
          <cell r="AS180">
            <v>4</v>
          </cell>
          <cell r="AT180">
            <v>3</v>
          </cell>
          <cell r="AU180">
            <v>0</v>
          </cell>
          <cell r="AV180">
            <v>0</v>
          </cell>
          <cell r="AW180">
            <v>6</v>
          </cell>
          <cell r="AX180">
            <v>7</v>
          </cell>
          <cell r="AY180">
            <v>8</v>
          </cell>
          <cell r="AZ180">
            <v>0</v>
          </cell>
          <cell r="BA180">
            <v>2</v>
          </cell>
          <cell r="BB180">
            <v>1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13</v>
          </cell>
          <cell r="BI180">
            <v>2</v>
          </cell>
          <cell r="BJ180">
            <v>13</v>
          </cell>
          <cell r="BK180">
            <v>4</v>
          </cell>
          <cell r="BL180">
            <v>12</v>
          </cell>
          <cell r="BM180">
            <v>5</v>
          </cell>
          <cell r="BN180">
            <v>4</v>
          </cell>
          <cell r="BO180">
            <v>1</v>
          </cell>
          <cell r="BP180">
            <v>3</v>
          </cell>
          <cell r="BQ180">
            <v>16</v>
          </cell>
          <cell r="BR180">
            <v>2</v>
          </cell>
          <cell r="BS180">
            <v>246</v>
          </cell>
          <cell r="BT180">
            <v>0.43</v>
          </cell>
          <cell r="BU180">
            <v>105.78</v>
          </cell>
        </row>
        <row r="181">
          <cell r="A181">
            <v>173</v>
          </cell>
          <cell r="B181">
            <v>13.02</v>
          </cell>
          <cell r="C181">
            <v>0</v>
          </cell>
          <cell r="D181" t="str">
            <v xml:space="preserve">Conector de Bronce para Electrodo de 16 mm ø y Conductor de Cobre de 16 mm²</v>
          </cell>
          <cell r="E181">
            <v>0</v>
          </cell>
          <cell r="F181">
            <v>0</v>
          </cell>
          <cell r="G181" t="str">
            <v>u</v>
          </cell>
          <cell r="H181">
            <v>6</v>
          </cell>
          <cell r="I181">
            <v>7</v>
          </cell>
          <cell r="J181">
            <v>0</v>
          </cell>
          <cell r="K181">
            <v>52</v>
          </cell>
          <cell r="L181">
            <v>4</v>
          </cell>
          <cell r="M181">
            <v>1</v>
          </cell>
          <cell r="N181">
            <v>1</v>
          </cell>
          <cell r="O181">
            <v>8</v>
          </cell>
          <cell r="P181">
            <v>2</v>
          </cell>
          <cell r="Q181">
            <v>9</v>
          </cell>
          <cell r="R181">
            <v>0</v>
          </cell>
          <cell r="S181">
            <v>0</v>
          </cell>
          <cell r="T181">
            <v>0</v>
          </cell>
          <cell r="U181">
            <v>1</v>
          </cell>
          <cell r="V181">
            <v>0</v>
          </cell>
          <cell r="W181">
            <v>0</v>
          </cell>
          <cell r="X181">
            <v>15</v>
          </cell>
          <cell r="Y181">
            <v>11</v>
          </cell>
          <cell r="Z181">
            <v>14</v>
          </cell>
          <cell r="AA181">
            <v>2</v>
          </cell>
          <cell r="AB181">
            <v>14</v>
          </cell>
          <cell r="AC181">
            <v>5</v>
          </cell>
          <cell r="AD181">
            <v>9</v>
          </cell>
          <cell r="AE181">
            <v>2</v>
          </cell>
          <cell r="AF181">
            <v>1</v>
          </cell>
          <cell r="AG181">
            <v>0</v>
          </cell>
          <cell r="AH181">
            <v>3</v>
          </cell>
          <cell r="AI181">
            <v>1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1</v>
          </cell>
          <cell r="AR181">
            <v>0</v>
          </cell>
          <cell r="AS181">
            <v>4</v>
          </cell>
          <cell r="AT181">
            <v>3</v>
          </cell>
          <cell r="AU181">
            <v>0</v>
          </cell>
          <cell r="AV181">
            <v>0</v>
          </cell>
          <cell r="AW181">
            <v>6</v>
          </cell>
          <cell r="AX181">
            <v>7</v>
          </cell>
          <cell r="AY181">
            <v>8</v>
          </cell>
          <cell r="AZ181">
            <v>0</v>
          </cell>
          <cell r="BA181">
            <v>2</v>
          </cell>
          <cell r="BB181">
            <v>1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13</v>
          </cell>
          <cell r="BI181">
            <v>2</v>
          </cell>
          <cell r="BJ181">
            <v>13</v>
          </cell>
          <cell r="BK181">
            <v>4</v>
          </cell>
          <cell r="BL181">
            <v>12</v>
          </cell>
          <cell r="BM181">
            <v>5</v>
          </cell>
          <cell r="BN181">
            <v>4</v>
          </cell>
          <cell r="BO181">
            <v>1</v>
          </cell>
          <cell r="BP181">
            <v>3</v>
          </cell>
          <cell r="BQ181">
            <v>16</v>
          </cell>
          <cell r="BR181">
            <v>0</v>
          </cell>
          <cell r="BS181">
            <v>277</v>
          </cell>
          <cell r="BT181">
            <v>0.01</v>
          </cell>
          <cell r="BU181">
            <v>2.77</v>
          </cell>
        </row>
        <row r="182">
          <cell r="A182">
            <v>174</v>
          </cell>
          <cell r="B182">
            <v>13.03</v>
          </cell>
          <cell r="C182">
            <v>0</v>
          </cell>
          <cell r="D182" t="str">
            <v xml:space="preserve">Plancha Doblada de Cobre para toma a Tierra de Espigas y/o Pernos</v>
          </cell>
          <cell r="E182">
            <v>0</v>
          </cell>
          <cell r="F182">
            <v>0</v>
          </cell>
          <cell r="G182" t="str">
            <v>u</v>
          </cell>
          <cell r="H182">
            <v>154</v>
          </cell>
          <cell r="I182">
            <v>7</v>
          </cell>
          <cell r="J182">
            <v>0</v>
          </cell>
          <cell r="K182">
            <v>0</v>
          </cell>
          <cell r="L182">
            <v>52</v>
          </cell>
          <cell r="M182">
            <v>20</v>
          </cell>
          <cell r="N182">
            <v>44</v>
          </cell>
          <cell r="O182">
            <v>24</v>
          </cell>
          <cell r="P182">
            <v>58</v>
          </cell>
          <cell r="Q182">
            <v>110</v>
          </cell>
          <cell r="R182">
            <v>0</v>
          </cell>
          <cell r="S182">
            <v>0</v>
          </cell>
          <cell r="T182">
            <v>0</v>
          </cell>
          <cell r="U182">
            <v>100</v>
          </cell>
          <cell r="V182">
            <v>0</v>
          </cell>
          <cell r="W182">
            <v>0</v>
          </cell>
          <cell r="X182">
            <v>316</v>
          </cell>
          <cell r="Y182">
            <v>112</v>
          </cell>
          <cell r="Z182">
            <v>282</v>
          </cell>
          <cell r="AA182">
            <v>60</v>
          </cell>
          <cell r="AB182">
            <v>348</v>
          </cell>
          <cell r="AC182">
            <v>42</v>
          </cell>
          <cell r="AD182">
            <v>216</v>
          </cell>
          <cell r="AE182">
            <v>112</v>
          </cell>
          <cell r="AF182">
            <v>50</v>
          </cell>
          <cell r="AG182">
            <v>0</v>
          </cell>
          <cell r="AH182">
            <v>18</v>
          </cell>
          <cell r="AI182">
            <v>28</v>
          </cell>
          <cell r="AJ182">
            <v>34</v>
          </cell>
          <cell r="AK182">
            <v>4</v>
          </cell>
          <cell r="AL182">
            <v>2</v>
          </cell>
          <cell r="AM182">
            <v>16</v>
          </cell>
          <cell r="AN182">
            <v>34</v>
          </cell>
          <cell r="AO182">
            <v>14</v>
          </cell>
          <cell r="AP182">
            <v>6</v>
          </cell>
          <cell r="AQ182">
            <v>22</v>
          </cell>
          <cell r="AR182">
            <v>0</v>
          </cell>
          <cell r="AS182">
            <v>44</v>
          </cell>
          <cell r="AT182">
            <v>108</v>
          </cell>
          <cell r="AU182">
            <v>0</v>
          </cell>
          <cell r="AV182">
            <v>74</v>
          </cell>
          <cell r="AW182">
            <v>882</v>
          </cell>
          <cell r="AX182">
            <v>298</v>
          </cell>
          <cell r="AY182">
            <v>186</v>
          </cell>
          <cell r="AZ182">
            <v>0</v>
          </cell>
          <cell r="BA182">
            <v>14</v>
          </cell>
          <cell r="BB182">
            <v>12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618</v>
          </cell>
          <cell r="BI182">
            <v>136</v>
          </cell>
          <cell r="BJ182">
            <v>902</v>
          </cell>
          <cell r="BK182">
            <v>182</v>
          </cell>
          <cell r="BL182">
            <v>641</v>
          </cell>
          <cell r="BM182">
            <v>481</v>
          </cell>
          <cell r="BN182">
            <v>166</v>
          </cell>
          <cell r="BO182">
            <v>26</v>
          </cell>
          <cell r="BP182">
            <v>243</v>
          </cell>
          <cell r="BQ182">
            <v>2738</v>
          </cell>
          <cell r="BR182">
            <v>572</v>
          </cell>
          <cell r="BS182">
            <v>10608</v>
          </cell>
          <cell r="BT182">
            <v>0.01</v>
          </cell>
          <cell r="BU182">
            <v>106.08</v>
          </cell>
        </row>
        <row r="183">
          <cell r="A183">
            <v>175</v>
          </cell>
          <cell r="B183">
            <v>13.04</v>
          </cell>
          <cell r="C183">
            <v>0</v>
          </cell>
          <cell r="D183" t="str">
            <v xml:space="preserve">Conector de Cobre Tipo Perno Partido para Conductor 16 mm²</v>
          </cell>
          <cell r="E183">
            <v>0</v>
          </cell>
          <cell r="F183">
            <v>0</v>
          </cell>
          <cell r="G183" t="str">
            <v>u</v>
          </cell>
          <cell r="H183">
            <v>123</v>
          </cell>
          <cell r="I183">
            <v>0</v>
          </cell>
          <cell r="J183">
            <v>0</v>
          </cell>
          <cell r="K183">
            <v>26</v>
          </cell>
          <cell r="L183">
            <v>42</v>
          </cell>
          <cell r="M183">
            <v>16</v>
          </cell>
          <cell r="N183">
            <v>35</v>
          </cell>
          <cell r="O183">
            <v>11</v>
          </cell>
          <cell r="P183">
            <v>46</v>
          </cell>
          <cell r="Q183">
            <v>88</v>
          </cell>
          <cell r="R183">
            <v>0</v>
          </cell>
          <cell r="S183">
            <v>0</v>
          </cell>
          <cell r="T183">
            <v>0</v>
          </cell>
          <cell r="U183">
            <v>80</v>
          </cell>
          <cell r="V183">
            <v>0</v>
          </cell>
          <cell r="W183">
            <v>0</v>
          </cell>
          <cell r="X183">
            <v>253</v>
          </cell>
          <cell r="Y183">
            <v>90</v>
          </cell>
          <cell r="Z183">
            <v>226</v>
          </cell>
          <cell r="AA183">
            <v>48</v>
          </cell>
          <cell r="AB183">
            <v>278</v>
          </cell>
          <cell r="AC183">
            <v>34</v>
          </cell>
          <cell r="AD183">
            <v>173</v>
          </cell>
          <cell r="AE183">
            <v>90</v>
          </cell>
          <cell r="AF183">
            <v>40</v>
          </cell>
          <cell r="AG183">
            <v>0</v>
          </cell>
          <cell r="AH183">
            <v>14</v>
          </cell>
          <cell r="AI183">
            <v>22</v>
          </cell>
          <cell r="AJ183">
            <v>27</v>
          </cell>
          <cell r="AK183">
            <v>3</v>
          </cell>
          <cell r="AL183">
            <v>2</v>
          </cell>
          <cell r="AM183">
            <v>13</v>
          </cell>
          <cell r="AN183">
            <v>27</v>
          </cell>
          <cell r="AO183">
            <v>11</v>
          </cell>
          <cell r="AP183">
            <v>5</v>
          </cell>
          <cell r="AQ183">
            <v>18</v>
          </cell>
          <cell r="AR183">
            <v>0</v>
          </cell>
          <cell r="AS183">
            <v>35</v>
          </cell>
          <cell r="AT183">
            <v>94</v>
          </cell>
          <cell r="AU183">
            <v>0</v>
          </cell>
          <cell r="AV183">
            <v>59</v>
          </cell>
          <cell r="AW183">
            <v>706</v>
          </cell>
          <cell r="AX183">
            <v>238</v>
          </cell>
          <cell r="AY183">
            <v>149</v>
          </cell>
          <cell r="AZ183">
            <v>0</v>
          </cell>
          <cell r="BA183">
            <v>11</v>
          </cell>
          <cell r="BB183">
            <v>10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335</v>
          </cell>
          <cell r="BI183">
            <v>109</v>
          </cell>
          <cell r="BJ183">
            <v>587</v>
          </cell>
          <cell r="BK183">
            <v>146</v>
          </cell>
          <cell r="BL183">
            <v>535</v>
          </cell>
          <cell r="BM183">
            <v>322</v>
          </cell>
          <cell r="BN183">
            <v>96</v>
          </cell>
          <cell r="BO183">
            <v>21</v>
          </cell>
          <cell r="BP183">
            <v>101</v>
          </cell>
          <cell r="BQ183">
            <v>1127</v>
          </cell>
          <cell r="BR183">
            <v>500</v>
          </cell>
          <cell r="BS183">
            <v>7022</v>
          </cell>
          <cell r="BT183">
            <v>0.01</v>
          </cell>
          <cell r="BU183">
            <v>70.22</v>
          </cell>
        </row>
        <row r="184">
          <cell r="A184">
            <v>176</v>
          </cell>
          <cell r="B184">
            <v>13.049999999999999</v>
          </cell>
          <cell r="C184">
            <v>0</v>
          </cell>
          <cell r="D184" t="str">
            <v xml:space="preserve">Conector Doble Via Bimetálico para Cable de Acero de 10mmø y Cobre de 16 mm²</v>
          </cell>
          <cell r="E184">
            <v>0</v>
          </cell>
          <cell r="F184">
            <v>0</v>
          </cell>
          <cell r="G184" t="str">
            <v>u</v>
          </cell>
          <cell r="H184">
            <v>20</v>
          </cell>
          <cell r="I184">
            <v>5</v>
          </cell>
          <cell r="J184">
            <v>0</v>
          </cell>
          <cell r="K184">
            <v>28</v>
          </cell>
          <cell r="L184">
            <v>17</v>
          </cell>
          <cell r="M184">
            <v>10</v>
          </cell>
          <cell r="N184">
            <v>15</v>
          </cell>
          <cell r="O184">
            <v>9</v>
          </cell>
          <cell r="P184">
            <v>15</v>
          </cell>
          <cell r="Q184">
            <v>37</v>
          </cell>
          <cell r="R184">
            <v>0</v>
          </cell>
          <cell r="S184">
            <v>0</v>
          </cell>
          <cell r="T184">
            <v>0</v>
          </cell>
          <cell r="U184">
            <v>12</v>
          </cell>
          <cell r="V184">
            <v>0</v>
          </cell>
          <cell r="W184">
            <v>0</v>
          </cell>
          <cell r="X184">
            <v>192</v>
          </cell>
          <cell r="Y184">
            <v>46</v>
          </cell>
          <cell r="Z184">
            <v>169</v>
          </cell>
          <cell r="AA184">
            <v>26</v>
          </cell>
          <cell r="AB184">
            <v>126</v>
          </cell>
          <cell r="AC184">
            <v>14</v>
          </cell>
          <cell r="AD184">
            <v>70</v>
          </cell>
          <cell r="AE184">
            <v>24</v>
          </cell>
          <cell r="AF184">
            <v>10</v>
          </cell>
          <cell r="AG184">
            <v>0</v>
          </cell>
          <cell r="AH184">
            <v>7</v>
          </cell>
          <cell r="AI184">
            <v>11</v>
          </cell>
          <cell r="AJ184">
            <v>10</v>
          </cell>
          <cell r="AK184">
            <v>2</v>
          </cell>
          <cell r="AL184">
            <v>0</v>
          </cell>
          <cell r="AM184">
            <v>12</v>
          </cell>
          <cell r="AN184">
            <v>26</v>
          </cell>
          <cell r="AO184">
            <v>4</v>
          </cell>
          <cell r="AP184">
            <v>2</v>
          </cell>
          <cell r="AQ184">
            <v>8</v>
          </cell>
          <cell r="AR184">
            <v>0</v>
          </cell>
          <cell r="AS184">
            <v>14</v>
          </cell>
          <cell r="AT184">
            <v>37</v>
          </cell>
          <cell r="AU184">
            <v>0</v>
          </cell>
          <cell r="AV184">
            <v>17</v>
          </cell>
          <cell r="AW184">
            <v>204</v>
          </cell>
          <cell r="AX184">
            <v>88</v>
          </cell>
          <cell r="AY184">
            <v>50</v>
          </cell>
          <cell r="AZ184">
            <v>0</v>
          </cell>
          <cell r="BA184">
            <v>5</v>
          </cell>
          <cell r="BB184">
            <v>5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88</v>
          </cell>
          <cell r="BI184">
            <v>13</v>
          </cell>
          <cell r="BJ184">
            <v>171</v>
          </cell>
          <cell r="BK184">
            <v>50</v>
          </cell>
          <cell r="BL184">
            <v>197</v>
          </cell>
          <cell r="BM184">
            <v>108</v>
          </cell>
          <cell r="BN184">
            <v>91</v>
          </cell>
          <cell r="BO184">
            <v>4</v>
          </cell>
          <cell r="BP184">
            <v>62</v>
          </cell>
          <cell r="BQ184">
            <v>191</v>
          </cell>
          <cell r="BR184">
            <v>109</v>
          </cell>
          <cell r="BS184">
            <v>2431</v>
          </cell>
          <cell r="BT184">
            <v>0.01</v>
          </cell>
          <cell r="BU184">
            <v>24.31</v>
          </cell>
        </row>
        <row r="185">
          <cell r="A185">
            <v>177</v>
          </cell>
          <cell r="B185">
            <v>13.059999999999999</v>
          </cell>
          <cell r="C185">
            <v>0</v>
          </cell>
          <cell r="D185" t="str">
            <v xml:space="preserve">Grapa en "U" para fijar conductor de PAT a Poste de Madera</v>
          </cell>
          <cell r="E185">
            <v>0</v>
          </cell>
          <cell r="F185">
            <v>0</v>
          </cell>
          <cell r="G185" t="str">
            <v>u</v>
          </cell>
          <cell r="H185">
            <v>896</v>
          </cell>
          <cell r="I185">
            <v>0</v>
          </cell>
          <cell r="J185">
            <v>0</v>
          </cell>
          <cell r="K185">
            <v>808</v>
          </cell>
          <cell r="L185">
            <v>124</v>
          </cell>
          <cell r="M185">
            <v>92</v>
          </cell>
          <cell r="N185">
            <v>256</v>
          </cell>
          <cell r="O185">
            <v>88</v>
          </cell>
          <cell r="P185">
            <v>8</v>
          </cell>
          <cell r="Q185">
            <v>36</v>
          </cell>
          <cell r="R185">
            <v>0</v>
          </cell>
          <cell r="S185">
            <v>0</v>
          </cell>
          <cell r="T185">
            <v>0</v>
          </cell>
          <cell r="U185">
            <v>357</v>
          </cell>
          <cell r="V185">
            <v>0</v>
          </cell>
          <cell r="W185">
            <v>0</v>
          </cell>
          <cell r="X185">
            <v>1040</v>
          </cell>
          <cell r="Y185">
            <v>44</v>
          </cell>
          <cell r="Z185">
            <v>308</v>
          </cell>
          <cell r="AA185">
            <v>256</v>
          </cell>
          <cell r="AB185">
            <v>1921</v>
          </cell>
          <cell r="AC185">
            <v>20</v>
          </cell>
          <cell r="AD185">
            <v>36</v>
          </cell>
          <cell r="AE185">
            <v>12</v>
          </cell>
          <cell r="AF185">
            <v>4</v>
          </cell>
          <cell r="AG185">
            <v>0</v>
          </cell>
          <cell r="AH185">
            <v>12</v>
          </cell>
          <cell r="AI185">
            <v>4</v>
          </cell>
          <cell r="AJ185">
            <v>4</v>
          </cell>
          <cell r="AK185">
            <v>0</v>
          </cell>
          <cell r="AL185">
            <v>4</v>
          </cell>
          <cell r="AM185">
            <v>4</v>
          </cell>
          <cell r="AN185">
            <v>4</v>
          </cell>
          <cell r="AO185">
            <v>12</v>
          </cell>
          <cell r="AP185">
            <v>4</v>
          </cell>
          <cell r="AQ185">
            <v>8</v>
          </cell>
          <cell r="AR185">
            <v>0</v>
          </cell>
          <cell r="AS185">
            <v>36</v>
          </cell>
          <cell r="AT185">
            <v>8</v>
          </cell>
          <cell r="AU185">
            <v>0</v>
          </cell>
          <cell r="AV185">
            <v>0</v>
          </cell>
          <cell r="AW185">
            <v>4465</v>
          </cell>
          <cell r="AX185">
            <v>6151</v>
          </cell>
          <cell r="AY185">
            <v>32</v>
          </cell>
          <cell r="AZ185">
            <v>0</v>
          </cell>
          <cell r="BA185">
            <v>8</v>
          </cell>
          <cell r="BB185">
            <v>4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52</v>
          </cell>
          <cell r="BI185">
            <v>8</v>
          </cell>
          <cell r="BJ185">
            <v>577</v>
          </cell>
          <cell r="BK185">
            <v>43</v>
          </cell>
          <cell r="BL185">
            <v>60</v>
          </cell>
          <cell r="BM185">
            <v>1591</v>
          </cell>
          <cell r="BN185">
            <v>516</v>
          </cell>
          <cell r="BO185">
            <v>0</v>
          </cell>
          <cell r="BP185">
            <v>920</v>
          </cell>
          <cell r="BQ185">
            <v>3374</v>
          </cell>
          <cell r="BR185">
            <v>2152</v>
          </cell>
          <cell r="BS185">
            <v>26359</v>
          </cell>
          <cell r="BT185">
            <v>0.01</v>
          </cell>
          <cell r="BU185">
            <v>263.58999999999997</v>
          </cell>
        </row>
        <row r="186">
          <cell r="A186">
            <v>178</v>
          </cell>
          <cell r="B186">
            <v>13.069999999999999</v>
          </cell>
          <cell r="C186">
            <v>0</v>
          </cell>
          <cell r="D186" t="str">
            <v xml:space="preserve">Tierra negra vegetal cernida y compactada</v>
          </cell>
          <cell r="E186">
            <v>0</v>
          </cell>
          <cell r="F186">
            <v>0</v>
          </cell>
          <cell r="G186" t="str">
            <v>m3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</row>
        <row r="187">
          <cell r="A187">
            <v>179</v>
          </cell>
          <cell r="B187">
            <v>13.079999999999998</v>
          </cell>
          <cell r="C187">
            <v>0</v>
          </cell>
          <cell r="D187" t="str">
            <v xml:space="preserve">Caja Registro de Concreto para Puesta a Tierra 0,50 x 0,50 x 0,45 m</v>
          </cell>
          <cell r="E187">
            <v>0</v>
          </cell>
          <cell r="F187">
            <v>0</v>
          </cell>
          <cell r="G187" t="str">
            <v>u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</row>
        <row r="188">
          <cell r="A188">
            <v>180</v>
          </cell>
          <cell r="B188">
            <v>13.089999999999998</v>
          </cell>
          <cell r="C188">
            <v>0</v>
          </cell>
          <cell r="D188" t="str">
            <v xml:space="preserve">Bentonita Sodica bolsas de 50kg</v>
          </cell>
          <cell r="E188">
            <v>0</v>
          </cell>
          <cell r="F188">
            <v>0</v>
          </cell>
          <cell r="G188" t="str">
            <v>u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</row>
        <row r="189">
          <cell r="A189">
            <v>181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</row>
        <row r="190">
          <cell r="A190">
            <v>182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</row>
        <row r="191">
          <cell r="A191">
            <v>183</v>
          </cell>
          <cell r="B191">
            <v>0</v>
          </cell>
          <cell r="C191">
            <v>0</v>
          </cell>
          <cell r="D191" t="str">
            <v xml:space="preserve">SUB-TOTAL   13:  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572.75</v>
          </cell>
        </row>
        <row r="192">
          <cell r="A192">
            <v>184</v>
          </cell>
          <cell r="B192">
            <v>14</v>
          </cell>
          <cell r="C192">
            <v>0</v>
          </cell>
          <cell r="D192" t="str">
            <v xml:space="preserve">EQUIPO DE PROTECCION Y MANIOBRA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</row>
        <row r="193">
          <cell r="A193">
            <v>185</v>
          </cell>
          <cell r="B193">
            <v>14.01</v>
          </cell>
          <cell r="C193">
            <v>0</v>
          </cell>
          <cell r="D193" t="str">
            <v xml:space="preserve">Seccionador Fusible Unipolar Tipo Expulsion (Cut-Out) de 27/38 kV, 100A, 150 kV-BIL.</v>
          </cell>
          <cell r="E193">
            <v>0</v>
          </cell>
          <cell r="F193">
            <v>0</v>
          </cell>
          <cell r="G193" t="str">
            <v>u</v>
          </cell>
          <cell r="H193">
            <v>13</v>
          </cell>
          <cell r="I193">
            <v>0</v>
          </cell>
          <cell r="J193">
            <v>0</v>
          </cell>
          <cell r="K193">
            <v>4</v>
          </cell>
          <cell r="L193">
            <v>5</v>
          </cell>
          <cell r="M193">
            <v>2</v>
          </cell>
          <cell r="N193">
            <v>2</v>
          </cell>
          <cell r="O193">
            <v>0</v>
          </cell>
          <cell r="P193">
            <v>2</v>
          </cell>
          <cell r="Q193">
            <v>9</v>
          </cell>
          <cell r="R193">
            <v>0</v>
          </cell>
          <cell r="S193">
            <v>0</v>
          </cell>
          <cell r="T193">
            <v>0</v>
          </cell>
          <cell r="U193">
            <v>2</v>
          </cell>
          <cell r="V193">
            <v>0</v>
          </cell>
          <cell r="W193">
            <v>0</v>
          </cell>
          <cell r="X193">
            <v>30</v>
          </cell>
          <cell r="Y193">
            <v>11</v>
          </cell>
          <cell r="Z193">
            <v>14</v>
          </cell>
          <cell r="AA193">
            <v>4</v>
          </cell>
          <cell r="AB193">
            <v>28</v>
          </cell>
          <cell r="AC193">
            <v>5</v>
          </cell>
          <cell r="AD193">
            <v>9</v>
          </cell>
          <cell r="AE193">
            <v>2</v>
          </cell>
          <cell r="AF193">
            <v>1</v>
          </cell>
          <cell r="AG193">
            <v>0</v>
          </cell>
          <cell r="AH193">
            <v>3</v>
          </cell>
          <cell r="AI193">
            <v>1</v>
          </cell>
          <cell r="AJ193">
            <v>1</v>
          </cell>
          <cell r="AK193">
            <v>0</v>
          </cell>
          <cell r="AL193">
            <v>0</v>
          </cell>
          <cell r="AM193">
            <v>1</v>
          </cell>
          <cell r="AN193">
            <v>1</v>
          </cell>
          <cell r="AO193">
            <v>1</v>
          </cell>
          <cell r="AP193">
            <v>0</v>
          </cell>
          <cell r="AQ193">
            <v>1</v>
          </cell>
          <cell r="AR193">
            <v>0</v>
          </cell>
          <cell r="AS193">
            <v>4</v>
          </cell>
          <cell r="AT193">
            <v>3</v>
          </cell>
          <cell r="AU193">
            <v>0</v>
          </cell>
          <cell r="AV193">
            <v>0</v>
          </cell>
          <cell r="AW193">
            <v>15</v>
          </cell>
          <cell r="AX193">
            <v>7</v>
          </cell>
          <cell r="AY193">
            <v>8</v>
          </cell>
          <cell r="AZ193">
            <v>0</v>
          </cell>
          <cell r="BA193">
            <v>0</v>
          </cell>
          <cell r="BB193">
            <v>1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13</v>
          </cell>
          <cell r="BI193">
            <v>2</v>
          </cell>
          <cell r="BJ193">
            <v>16</v>
          </cell>
          <cell r="BK193">
            <v>8</v>
          </cell>
          <cell r="BL193">
            <v>12</v>
          </cell>
          <cell r="BM193">
            <v>9</v>
          </cell>
          <cell r="BN193">
            <v>7</v>
          </cell>
          <cell r="BO193">
            <v>3</v>
          </cell>
          <cell r="BP193">
            <v>6</v>
          </cell>
          <cell r="BQ193">
            <v>32</v>
          </cell>
          <cell r="BR193">
            <v>4</v>
          </cell>
          <cell r="BS193">
            <v>302</v>
          </cell>
          <cell r="BT193">
            <v>3.98</v>
          </cell>
          <cell r="BU193">
            <v>1201.96</v>
          </cell>
        </row>
        <row r="194">
          <cell r="A194">
            <v>186</v>
          </cell>
          <cell r="B194">
            <v>14.02</v>
          </cell>
          <cell r="C194">
            <v>0</v>
          </cell>
          <cell r="D194" t="str">
            <v xml:space="preserve">Seccionador Fusible Unipolar Tipo Expulsion (Cut-Out) de 15 kV, 100A, 110 kV-BIL.</v>
          </cell>
          <cell r="E194">
            <v>0</v>
          </cell>
          <cell r="F194">
            <v>0</v>
          </cell>
          <cell r="G194" t="str">
            <v>u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2</v>
          </cell>
          <cell r="BT194">
            <v>3.98</v>
          </cell>
          <cell r="BU194">
            <v>7.96</v>
          </cell>
        </row>
        <row r="195">
          <cell r="A195">
            <v>187</v>
          </cell>
          <cell r="B195">
            <v>14.03</v>
          </cell>
          <cell r="C195">
            <v>0</v>
          </cell>
          <cell r="D195" t="str">
            <v xml:space="preserve">Fusible Tipo Expulsion de 1 A, Tipo K</v>
          </cell>
          <cell r="E195">
            <v>0</v>
          </cell>
          <cell r="F195">
            <v>0</v>
          </cell>
          <cell r="G195" t="str">
            <v>u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2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4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6</v>
          </cell>
          <cell r="BT195">
            <v>0.01</v>
          </cell>
          <cell r="BU195">
            <v>0.06</v>
          </cell>
        </row>
        <row r="196">
          <cell r="A196">
            <v>188</v>
          </cell>
          <cell r="B196">
            <v>14.04</v>
          </cell>
          <cell r="C196">
            <v>0</v>
          </cell>
          <cell r="D196" t="str">
            <v xml:space="preserve">Fusible Tipo Expulsion de  2 A, Tipo K</v>
          </cell>
          <cell r="E196">
            <v>0</v>
          </cell>
          <cell r="F196">
            <v>0</v>
          </cell>
          <cell r="G196" t="str">
            <v>u</v>
          </cell>
          <cell r="H196">
            <v>10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0</v>
          </cell>
          <cell r="T196">
            <v>0</v>
          </cell>
          <cell r="U196">
            <v>2</v>
          </cell>
          <cell r="V196">
            <v>0</v>
          </cell>
          <cell r="W196">
            <v>0</v>
          </cell>
          <cell r="X196">
            <v>0</v>
          </cell>
          <cell r="Y196">
            <v>11</v>
          </cell>
          <cell r="Z196">
            <v>10</v>
          </cell>
          <cell r="AA196">
            <v>0</v>
          </cell>
          <cell r="AB196">
            <v>0</v>
          </cell>
          <cell r="AC196">
            <v>5</v>
          </cell>
          <cell r="AD196">
            <v>2</v>
          </cell>
          <cell r="AE196">
            <v>0</v>
          </cell>
          <cell r="AF196">
            <v>0</v>
          </cell>
          <cell r="AG196">
            <v>0</v>
          </cell>
          <cell r="AH196">
            <v>3</v>
          </cell>
          <cell r="AI196">
            <v>1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1</v>
          </cell>
          <cell r="AP196">
            <v>0</v>
          </cell>
          <cell r="AQ196">
            <v>1</v>
          </cell>
          <cell r="AR196">
            <v>0</v>
          </cell>
          <cell r="AS196">
            <v>4</v>
          </cell>
          <cell r="AT196">
            <v>0</v>
          </cell>
          <cell r="AU196">
            <v>0</v>
          </cell>
          <cell r="AV196">
            <v>0</v>
          </cell>
          <cell r="AW196">
            <v>8</v>
          </cell>
          <cell r="AX196">
            <v>7</v>
          </cell>
          <cell r="AY196">
            <v>8</v>
          </cell>
          <cell r="AZ196">
            <v>0</v>
          </cell>
          <cell r="BA196">
            <v>0</v>
          </cell>
          <cell r="BB196">
            <v>1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8</v>
          </cell>
          <cell r="BL196">
            <v>0</v>
          </cell>
          <cell r="BM196">
            <v>2</v>
          </cell>
          <cell r="BN196">
            <v>1</v>
          </cell>
          <cell r="BO196">
            <v>0</v>
          </cell>
          <cell r="BP196">
            <v>2</v>
          </cell>
          <cell r="BQ196">
            <v>0</v>
          </cell>
          <cell r="BR196">
            <v>0</v>
          </cell>
          <cell r="BS196">
            <v>95</v>
          </cell>
          <cell r="BT196">
            <v>0.01</v>
          </cell>
          <cell r="BU196">
            <v>0.95</v>
          </cell>
        </row>
        <row r="197">
          <cell r="A197">
            <v>189</v>
          </cell>
          <cell r="B197">
            <v>14.049999999999999</v>
          </cell>
          <cell r="C197">
            <v>0</v>
          </cell>
          <cell r="D197" t="str">
            <v xml:space="preserve">Fusible Tipo Expulsion de  3 A, Tipo K</v>
          </cell>
          <cell r="E197">
            <v>0</v>
          </cell>
          <cell r="F197">
            <v>0</v>
          </cell>
          <cell r="G197" t="str">
            <v>u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  <cell r="Q197">
            <v>4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</v>
          </cell>
          <cell r="Y197">
            <v>0</v>
          </cell>
          <cell r="Z197">
            <v>4</v>
          </cell>
          <cell r="AA197">
            <v>4</v>
          </cell>
          <cell r="AB197">
            <v>0</v>
          </cell>
          <cell r="AC197">
            <v>0</v>
          </cell>
          <cell r="AD197">
            <v>5</v>
          </cell>
          <cell r="AE197">
            <v>0</v>
          </cell>
          <cell r="AF197">
            <v>1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3</v>
          </cell>
          <cell r="AU197">
            <v>0</v>
          </cell>
          <cell r="AV197">
            <v>0</v>
          </cell>
          <cell r="AW197">
            <v>3</v>
          </cell>
          <cell r="AX197">
            <v>0</v>
          </cell>
          <cell r="AY197">
            <v>0</v>
          </cell>
          <cell r="AZ197">
            <v>0</v>
          </cell>
          <cell r="BA197">
            <v>2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9</v>
          </cell>
          <cell r="BI197">
            <v>0</v>
          </cell>
          <cell r="BJ197">
            <v>16</v>
          </cell>
          <cell r="BK197">
            <v>0</v>
          </cell>
          <cell r="BL197">
            <v>0</v>
          </cell>
          <cell r="BM197">
            <v>2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87</v>
          </cell>
          <cell r="BT197">
            <v>0.01</v>
          </cell>
          <cell r="BU197">
            <v>0.87</v>
          </cell>
        </row>
        <row r="198">
          <cell r="A198">
            <v>190</v>
          </cell>
          <cell r="B198">
            <v>14.059999999999999</v>
          </cell>
          <cell r="C198">
            <v>0</v>
          </cell>
          <cell r="D198" t="str">
            <v xml:space="preserve">Fusible Tipo Expulsion de  5 A, Tipo K</v>
          </cell>
          <cell r="E198">
            <v>0</v>
          </cell>
          <cell r="F198">
            <v>0</v>
          </cell>
          <cell r="G198" t="str">
            <v>u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2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2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2</v>
          </cell>
          <cell r="BI198">
            <v>2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R198">
            <v>4</v>
          </cell>
          <cell r="BS198">
            <v>15</v>
          </cell>
          <cell r="BT198">
            <v>0.01</v>
          </cell>
          <cell r="BU198">
            <v>0.15</v>
          </cell>
        </row>
        <row r="199">
          <cell r="A199">
            <v>191</v>
          </cell>
          <cell r="B199">
            <v>14.069999999999999</v>
          </cell>
          <cell r="C199">
            <v>0</v>
          </cell>
          <cell r="D199" t="str">
            <v xml:space="preserve">Fusible Tipo Expulsion de 6 A, Tipo K</v>
          </cell>
          <cell r="E199">
            <v>0</v>
          </cell>
          <cell r="F199">
            <v>0</v>
          </cell>
          <cell r="G199" t="str">
            <v>u</v>
          </cell>
          <cell r="H199">
            <v>0</v>
          </cell>
          <cell r="I199">
            <v>0</v>
          </cell>
          <cell r="J199">
            <v>0</v>
          </cell>
          <cell r="K199">
            <v>4</v>
          </cell>
          <cell r="L199">
            <v>0</v>
          </cell>
          <cell r="M199">
            <v>2</v>
          </cell>
          <cell r="N199">
            <v>2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28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</v>
          </cell>
          <cell r="BN199">
            <v>2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40</v>
          </cell>
          <cell r="BT199">
            <v>0.01</v>
          </cell>
          <cell r="BU199">
            <v>0.4</v>
          </cell>
        </row>
        <row r="200">
          <cell r="A200">
            <v>192</v>
          </cell>
          <cell r="B200">
            <v>14.079999999999998</v>
          </cell>
          <cell r="C200">
            <v>0</v>
          </cell>
          <cell r="D200" t="str">
            <v xml:space="preserve">Fusible Tipo Expulsion de 8 A, Tipo K</v>
          </cell>
          <cell r="E200">
            <v>0</v>
          </cell>
          <cell r="F200">
            <v>0</v>
          </cell>
          <cell r="G200" t="str">
            <v>u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2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4</v>
          </cell>
          <cell r="BO200">
            <v>0</v>
          </cell>
          <cell r="BP200">
            <v>2</v>
          </cell>
          <cell r="BQ200">
            <v>0</v>
          </cell>
          <cell r="BR200">
            <v>0</v>
          </cell>
          <cell r="BS200">
            <v>8</v>
          </cell>
          <cell r="BT200">
            <v>0.01</v>
          </cell>
          <cell r="BU200">
            <v>0.08</v>
          </cell>
        </row>
        <row r="201">
          <cell r="A201">
            <v>193</v>
          </cell>
          <cell r="B201">
            <v>14.089999999999998</v>
          </cell>
          <cell r="C201">
            <v>0</v>
          </cell>
          <cell r="D201" t="str">
            <v xml:space="preserve">Fusible Tipo Expulsion de 10 A, Tipo K</v>
          </cell>
          <cell r="E201">
            <v>0</v>
          </cell>
          <cell r="F201">
            <v>0</v>
          </cell>
          <cell r="G201" t="str">
            <v>u</v>
          </cell>
          <cell r="H201">
            <v>3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3</v>
          </cell>
          <cell r="BP201">
            <v>0</v>
          </cell>
          <cell r="BQ201">
            <v>0</v>
          </cell>
          <cell r="BR201">
            <v>0</v>
          </cell>
          <cell r="BS201">
            <v>6</v>
          </cell>
          <cell r="BT201">
            <v>0.01</v>
          </cell>
          <cell r="BU201">
            <v>0.06</v>
          </cell>
        </row>
        <row r="202">
          <cell r="A202">
            <v>194</v>
          </cell>
          <cell r="B202">
            <v>14.099999999999998</v>
          </cell>
          <cell r="C202">
            <v>0</v>
          </cell>
          <cell r="D202" t="str">
            <v xml:space="preserve">Fusible Tipo Expulsion de 15 A, Tipo K</v>
          </cell>
          <cell r="E202">
            <v>0</v>
          </cell>
          <cell r="F202">
            <v>0</v>
          </cell>
          <cell r="G202" t="str">
            <v>u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3</v>
          </cell>
          <cell r="BT202">
            <v>0.02</v>
          </cell>
          <cell r="BU202">
            <v>0.06</v>
          </cell>
        </row>
        <row r="203">
          <cell r="A203">
            <v>195</v>
          </cell>
          <cell r="B203">
            <v>14.109999999999998</v>
          </cell>
          <cell r="C203">
            <v>0</v>
          </cell>
          <cell r="D203" t="str">
            <v xml:space="preserve">Pararrayos de Oxido Metalico, 21 kV, 10 KA Clase 1</v>
          </cell>
          <cell r="E203">
            <v>0</v>
          </cell>
          <cell r="F203">
            <v>0</v>
          </cell>
          <cell r="G203" t="str">
            <v>u</v>
          </cell>
          <cell r="H203">
            <v>13</v>
          </cell>
          <cell r="I203">
            <v>0</v>
          </cell>
          <cell r="J203">
            <v>0</v>
          </cell>
          <cell r="K203">
            <v>4</v>
          </cell>
          <cell r="L203">
            <v>5</v>
          </cell>
          <cell r="M203">
            <v>2</v>
          </cell>
          <cell r="N203">
            <v>2</v>
          </cell>
          <cell r="O203">
            <v>0</v>
          </cell>
          <cell r="P203">
            <v>2</v>
          </cell>
          <cell r="Q203">
            <v>9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30</v>
          </cell>
          <cell r="Y203">
            <v>9</v>
          </cell>
          <cell r="Z203">
            <v>14</v>
          </cell>
          <cell r="AA203">
            <v>4</v>
          </cell>
          <cell r="AB203">
            <v>28</v>
          </cell>
          <cell r="AC203">
            <v>5</v>
          </cell>
          <cell r="AD203">
            <v>8</v>
          </cell>
          <cell r="AE203">
            <v>2</v>
          </cell>
          <cell r="AF203">
            <v>1</v>
          </cell>
          <cell r="AG203">
            <v>0</v>
          </cell>
          <cell r="AH203">
            <v>0</v>
          </cell>
          <cell r="AI203">
            <v>1</v>
          </cell>
          <cell r="AJ203">
            <v>1</v>
          </cell>
          <cell r="AK203">
            <v>0</v>
          </cell>
          <cell r="AL203">
            <v>0</v>
          </cell>
          <cell r="AM203">
            <v>1</v>
          </cell>
          <cell r="AN203">
            <v>1</v>
          </cell>
          <cell r="AO203">
            <v>1</v>
          </cell>
          <cell r="AP203">
            <v>0</v>
          </cell>
          <cell r="AQ203">
            <v>1</v>
          </cell>
          <cell r="AR203">
            <v>0</v>
          </cell>
          <cell r="AS203">
            <v>0</v>
          </cell>
          <cell r="AT203">
            <v>3</v>
          </cell>
          <cell r="AU203">
            <v>0</v>
          </cell>
          <cell r="AV203">
            <v>0</v>
          </cell>
          <cell r="AW203">
            <v>6</v>
          </cell>
          <cell r="AX203">
            <v>0</v>
          </cell>
          <cell r="AY203">
            <v>8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13</v>
          </cell>
          <cell r="BI203">
            <v>2</v>
          </cell>
          <cell r="BJ203">
            <v>10</v>
          </cell>
          <cell r="BK203">
            <v>2</v>
          </cell>
          <cell r="BL203">
            <v>12</v>
          </cell>
          <cell r="BM203">
            <v>9</v>
          </cell>
          <cell r="BN203">
            <v>7</v>
          </cell>
          <cell r="BO203">
            <v>0</v>
          </cell>
          <cell r="BP203">
            <v>6</v>
          </cell>
          <cell r="BQ203">
            <v>32</v>
          </cell>
          <cell r="BR203">
            <v>0</v>
          </cell>
          <cell r="BS203">
            <v>254</v>
          </cell>
          <cell r="BT203">
            <v>2.92</v>
          </cell>
          <cell r="BU203">
            <v>741.68</v>
          </cell>
        </row>
        <row r="204">
          <cell r="A204">
            <v>196</v>
          </cell>
          <cell r="B204">
            <v>14.119999999999997</v>
          </cell>
          <cell r="C204">
            <v>0</v>
          </cell>
          <cell r="D204" t="str">
            <v xml:space="preserve">Pararrayos de Oxido Metalico, 15 kV, 10 KA Clase 1</v>
          </cell>
          <cell r="E204">
            <v>0</v>
          </cell>
          <cell r="F204">
            <v>0</v>
          </cell>
          <cell r="G204" t="str">
            <v>u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1</v>
          </cell>
          <cell r="BT204">
            <v>2.92</v>
          </cell>
          <cell r="BU204">
            <v>2.92</v>
          </cell>
        </row>
        <row r="205">
          <cell r="A205">
            <v>197</v>
          </cell>
          <cell r="B205">
            <v>14.129999999999997</v>
          </cell>
          <cell r="C205">
            <v>0</v>
          </cell>
          <cell r="D205" t="str">
            <v xml:space="preserve">Pararrayos de Oxido Metalico, 12 kV, 10 KA Clase 1</v>
          </cell>
          <cell r="E205">
            <v>0</v>
          </cell>
          <cell r="F205">
            <v>0</v>
          </cell>
          <cell r="G205" t="str">
            <v>u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6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6</v>
          </cell>
          <cell r="BT205">
            <v>2.6</v>
          </cell>
          <cell r="BU205">
            <v>15.6</v>
          </cell>
        </row>
        <row r="206">
          <cell r="A206">
            <v>198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</row>
        <row r="207">
          <cell r="A207">
            <v>199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</row>
        <row r="208">
          <cell r="A208">
            <v>200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</row>
        <row r="209">
          <cell r="A209">
            <v>201</v>
          </cell>
          <cell r="B209">
            <v>0</v>
          </cell>
          <cell r="C209">
            <v>0</v>
          </cell>
          <cell r="D209" t="str">
            <v xml:space="preserve">SUB-TOTAL   14:  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1972.75</v>
          </cell>
        </row>
        <row r="210">
          <cell r="A210">
            <v>202</v>
          </cell>
          <cell r="B210">
            <v>15</v>
          </cell>
          <cell r="C210">
            <v>0</v>
          </cell>
          <cell r="D210" t="str">
            <v xml:space="preserve">TRANSFORMADOR DE SALIDA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</row>
        <row r="211">
          <cell r="A211">
            <v>203</v>
          </cell>
          <cell r="B211">
            <v>15.01</v>
          </cell>
          <cell r="C211">
            <v>0</v>
          </cell>
          <cell r="D211" t="str">
            <v xml:space="preserve">Transformador de Salida de 10 kVA, 10/13,2 kV</v>
          </cell>
          <cell r="E211">
            <v>0</v>
          </cell>
          <cell r="F211">
            <v>0</v>
          </cell>
          <cell r="G211" t="str">
            <v>u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1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1</v>
          </cell>
          <cell r="BT211">
            <v>108.38</v>
          </cell>
          <cell r="BU211">
            <v>108.38</v>
          </cell>
        </row>
        <row r="212">
          <cell r="A212">
            <v>204</v>
          </cell>
          <cell r="B212">
            <v>15.02</v>
          </cell>
          <cell r="C212">
            <v>0</v>
          </cell>
          <cell r="D212" t="str">
            <v xml:space="preserve">Conductor NYSI 1 - 1 x 16 mm2</v>
          </cell>
          <cell r="E212">
            <v>0</v>
          </cell>
          <cell r="F212">
            <v>0</v>
          </cell>
          <cell r="G212" t="str">
            <v>m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50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50</v>
          </cell>
          <cell r="BT212">
            <v>0.05</v>
          </cell>
          <cell r="BU212">
            <v>2.5</v>
          </cell>
        </row>
        <row r="213">
          <cell r="A213">
            <v>205</v>
          </cell>
          <cell r="B213">
            <v>15.03</v>
          </cell>
          <cell r="C213">
            <v>0</v>
          </cell>
          <cell r="D213" t="str">
            <v xml:space="preserve">Terminal de Conductor Seco 16 mm2</v>
          </cell>
          <cell r="E213">
            <v>0</v>
          </cell>
          <cell r="F213">
            <v>0</v>
          </cell>
          <cell r="G213" t="str">
            <v>u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2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2</v>
          </cell>
          <cell r="BT213">
            <v>0.28000000000000003</v>
          </cell>
          <cell r="BU213">
            <v>0.56000000000000005</v>
          </cell>
        </row>
        <row r="214">
          <cell r="A214">
            <v>206</v>
          </cell>
          <cell r="B214">
            <v>15.04</v>
          </cell>
          <cell r="C214">
            <v>0</v>
          </cell>
          <cell r="D214" t="str">
            <v xml:space="preserve">Tubo Galvanizado de 2"</v>
          </cell>
          <cell r="E214">
            <v>0</v>
          </cell>
          <cell r="F214">
            <v>0</v>
          </cell>
          <cell r="G214" t="str">
            <v>u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2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2</v>
          </cell>
          <cell r="BT214">
            <v>1.1200000000000001</v>
          </cell>
          <cell r="BU214">
            <v>2.2400000000000002</v>
          </cell>
        </row>
        <row r="215">
          <cell r="A215">
            <v>207</v>
          </cell>
          <cell r="B215">
            <v>15.049999999999999</v>
          </cell>
          <cell r="C215">
            <v>0</v>
          </cell>
          <cell r="D215" t="str">
            <v xml:space="preserve">Cinta Vulcanizante</v>
          </cell>
          <cell r="E215">
            <v>0</v>
          </cell>
          <cell r="F215">
            <v>0</v>
          </cell>
          <cell r="G215" t="str">
            <v>u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1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1</v>
          </cell>
          <cell r="BT215">
            <v>0.02</v>
          </cell>
          <cell r="BU215">
            <v>0.02</v>
          </cell>
        </row>
        <row r="216">
          <cell r="A216">
            <v>208</v>
          </cell>
          <cell r="B216">
            <v>15.059999999999999</v>
          </cell>
          <cell r="C216">
            <v>0</v>
          </cell>
          <cell r="D216" t="str">
            <v xml:space="preserve">Cinta Señalizadora color roja para Alta Tensión</v>
          </cell>
          <cell r="E216">
            <v>0</v>
          </cell>
          <cell r="F216">
            <v>0</v>
          </cell>
          <cell r="G216" t="str">
            <v>u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30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30</v>
          </cell>
          <cell r="BT216">
            <v>0.02</v>
          </cell>
          <cell r="BU216">
            <v>0.6</v>
          </cell>
        </row>
        <row r="217">
          <cell r="A217">
            <v>209</v>
          </cell>
          <cell r="B217">
            <v>15.069999999999999</v>
          </cell>
          <cell r="C217">
            <v>0</v>
          </cell>
          <cell r="D217" t="str">
            <v xml:space="preserve">Ladrillo kk</v>
          </cell>
          <cell r="E217">
            <v>0</v>
          </cell>
          <cell r="F217">
            <v>0</v>
          </cell>
          <cell r="G217" t="str">
            <v>u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100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100</v>
          </cell>
          <cell r="BT217">
            <v>0.06</v>
          </cell>
          <cell r="BU217">
            <v>6</v>
          </cell>
        </row>
        <row r="218">
          <cell r="A218">
            <v>210</v>
          </cell>
          <cell r="B218">
            <v>0</v>
          </cell>
          <cell r="C218">
            <v>0</v>
          </cell>
          <cell r="D218" t="str">
            <v xml:space="preserve">SUB-TOTAL   15:  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120.29999999999998</v>
          </cell>
        </row>
        <row r="219">
          <cell r="A219">
            <v>211</v>
          </cell>
          <cell r="B219">
            <v>0</v>
          </cell>
          <cell r="C219">
            <v>0</v>
          </cell>
          <cell r="D219" t="str">
            <v/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</row>
        <row r="220">
          <cell r="A220">
            <v>212</v>
          </cell>
          <cell r="B220">
            <v>0</v>
          </cell>
          <cell r="C220">
            <v>0</v>
          </cell>
          <cell r="D220" t="str">
            <v/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</row>
        <row r="221">
          <cell r="A221">
            <v>213</v>
          </cell>
          <cell r="B221">
            <v>0</v>
          </cell>
          <cell r="C221">
            <v>0</v>
          </cell>
          <cell r="D221" t="str">
            <v xml:space="preserve">TOTAL TRANSPORTE DE MATERIALES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828838.4500000003</v>
          </cell>
        </row>
        <row r="222">
          <cell r="A222">
            <v>214</v>
          </cell>
          <cell r="B222">
            <v>0</v>
          </cell>
          <cell r="C222">
            <v>0</v>
          </cell>
          <cell r="D222" t="str">
            <v/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 xml:space="preserve"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 xml:space="preserve"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285.82</v>
          </cell>
          <cell r="BU12">
            <v>4435640.58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 xml:space="preserve"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365.22</v>
          </cell>
          <cell r="BU13">
            <v>573030.18000000005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 xml:space="preserve"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336.64</v>
          </cell>
          <cell r="BU14">
            <v>116814.08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 xml:space="preserve"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387.45</v>
          </cell>
          <cell r="BU15">
            <v>90275.85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 xml:space="preserve"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533.54</v>
          </cell>
          <cell r="BU16">
            <v>29344.7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 xml:space="preserve"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638.34</v>
          </cell>
          <cell r="BU17">
            <v>5745.06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 xml:space="preserve"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 xml:space="preserve"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5250850.4499999993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 xml:space="preserve"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 xml:space="preserve"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279.47000000000003</v>
          </cell>
          <cell r="BU23">
            <v>278352.12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278352.12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 xml:space="preserve"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 xml:space="preserve"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7352.74</v>
          </cell>
          <cell r="BU26">
            <v>87350.55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 xml:space="preserve"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5513.14</v>
          </cell>
          <cell r="BU27">
            <v>71229.77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 xml:space="preserve"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4602.22</v>
          </cell>
          <cell r="BU28">
            <v>22642.92</v>
          </cell>
        </row>
        <row r="29">
          <cell r="A29">
            <v>21</v>
          </cell>
          <cell r="B29">
            <v>3.0399999999999991</v>
          </cell>
          <cell r="C29" t="str">
            <v>SUMRS010</v>
          </cell>
          <cell r="D29" t="str">
            <v xml:space="preserve"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 xml:space="preserve"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5399.22</v>
          </cell>
          <cell r="BU30">
            <v>57231.73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 xml:space="preserve"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4345.42</v>
          </cell>
          <cell r="BU31">
            <v>232653.79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 xml:space="preserve"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3730.42</v>
          </cell>
          <cell r="BU32">
            <v>559637.61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 xml:space="preserve"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4755.8900000000003</v>
          </cell>
          <cell r="BU33">
            <v>2377.9499999999998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 xml:space="preserve"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3451.07</v>
          </cell>
          <cell r="BU34">
            <v>133418.37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 xml:space="preserve"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2825.53</v>
          </cell>
          <cell r="BU35">
            <v>397947.65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 xml:space="preserve"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2825.31</v>
          </cell>
          <cell r="BU36">
            <v>471798.52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 xml:space="preserve"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1965.17</v>
          </cell>
          <cell r="BU37">
            <v>1135337.6599999999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3171626.5199999996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 xml:space="preserve"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 xml:space="preserve"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5.32</v>
          </cell>
          <cell r="BU40">
            <v>63446.32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 xml:space="preserve"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10.83</v>
          </cell>
          <cell r="BU41">
            <v>157533.18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 xml:space="preserve"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2.66</v>
          </cell>
          <cell r="BU42">
            <v>10717.14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 xml:space="preserve"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4.2</v>
          </cell>
          <cell r="BU43">
            <v>21147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 xml:space="preserve"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2.66</v>
          </cell>
          <cell r="BU44">
            <v>10389.959999999999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 xml:space="preserve"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6.17</v>
          </cell>
          <cell r="BU45">
            <v>43307.23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 xml:space="preserve"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0.11</v>
          </cell>
          <cell r="BU46">
            <v>10604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 xml:space="preserve"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2.23</v>
          </cell>
          <cell r="BU47">
            <v>24063.37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 xml:space="preserve"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0.14000000000000001</v>
          </cell>
          <cell r="BU48">
            <v>474.97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341683.17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 xml:space="preserve"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 xml:space="preserve"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8.2100000000000009</v>
          </cell>
          <cell r="BU51">
            <v>10561.34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 xml:space="preserve"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11.22</v>
          </cell>
          <cell r="BU52">
            <v>12615.77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 xml:space="preserve"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 xml:space="preserve"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3.08</v>
          </cell>
          <cell r="BU54">
            <v>27951.919999999998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 xml:space="preserve"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2.62</v>
          </cell>
          <cell r="BU55">
            <v>998298.94</v>
          </cell>
        </row>
        <row r="56">
          <cell r="A56">
            <v>48</v>
          </cell>
          <cell r="B56">
            <v>5.0599999999999987</v>
          </cell>
          <cell r="C56" t="str">
            <v>SUMRS035</v>
          </cell>
          <cell r="D56" t="str">
            <v xml:space="preserve"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4.1500000000000004</v>
          </cell>
          <cell r="BU56">
            <v>27576.75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 xml:space="preserve"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3.89</v>
          </cell>
          <cell r="BU57">
            <v>201599.25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1278603.97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 xml:space="preserve"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 xml:space="preserve"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22.61</v>
          </cell>
          <cell r="BU60">
            <v>117187.63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 xml:space="preserve"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127.03</v>
          </cell>
          <cell r="BU61">
            <v>621176.69999999995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 xml:space="preserve"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146.09</v>
          </cell>
          <cell r="BU62">
            <v>42804.37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 xml:space="preserve"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25.41</v>
          </cell>
          <cell r="BU63">
            <v>124254.9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 xml:space="preserve"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22.23</v>
          </cell>
          <cell r="BU64">
            <v>6513.39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 xml:space="preserve"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1.49</v>
          </cell>
          <cell r="BU65">
            <v>7722.67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 xml:space="preserve"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2.66</v>
          </cell>
          <cell r="BU66">
            <v>13786.78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 xml:space="preserve"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4.2</v>
          </cell>
          <cell r="BU67">
            <v>21768.6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 xml:space="preserve"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 xml:space="preserve"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 xml:space="preserve"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 xml:space="preserve"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 xml:space="preserve"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955215.04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 xml:space="preserve"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 xml:space="preserve"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2.14</v>
          </cell>
          <cell r="BU76">
            <v>159663.26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 xml:space="preserve"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4.97</v>
          </cell>
          <cell r="BU77">
            <v>14736.05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 xml:space="preserve"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5.4</v>
          </cell>
          <cell r="BU78">
            <v>24235.200000000001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 xml:space="preserve"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5.86</v>
          </cell>
          <cell r="BU79">
            <v>937.6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 xml:space="preserve"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28.38</v>
          </cell>
          <cell r="BU80">
            <v>216056.94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 xml:space="preserve"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3.17</v>
          </cell>
          <cell r="BU81">
            <v>24133.21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 xml:space="preserve"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7.35</v>
          </cell>
          <cell r="BU82">
            <v>111911.1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 xml:space="preserve"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0.83</v>
          </cell>
          <cell r="BU83">
            <v>12572.01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 xml:space="preserve"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46.13</v>
          </cell>
          <cell r="BU84">
            <v>20666.240000000002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 xml:space="preserve"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0.17</v>
          </cell>
          <cell r="BU85">
            <v>2435.9299999999998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 xml:space="preserve"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28.58</v>
          </cell>
          <cell r="BU86">
            <v>217579.54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 xml:space="preserve"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 xml:space="preserve"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 xml:space="preserve"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804927.08000000019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 xml:space="preserve"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5.83</v>
          </cell>
          <cell r="BU92">
            <v>33277.64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6.29</v>
          </cell>
          <cell r="BU93">
            <v>42878.93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6.75</v>
          </cell>
          <cell r="BU94">
            <v>3395.25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1.83</v>
          </cell>
          <cell r="BU95">
            <v>16021.65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2.69</v>
          </cell>
          <cell r="BU96">
            <v>18160.189999999999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3.12</v>
          </cell>
          <cell r="BU97">
            <v>2274.48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5.72</v>
          </cell>
          <cell r="BU98">
            <v>28937.48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6.26</v>
          </cell>
          <cell r="BU99">
            <v>34248.46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6.8</v>
          </cell>
          <cell r="BU100">
            <v>6643.6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 xml:space="preserve"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4.92</v>
          </cell>
          <cell r="BU101">
            <v>15778.44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 xml:space="preserve"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4.09</v>
          </cell>
          <cell r="BU102">
            <v>10162.83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 xml:space="preserve"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0.83</v>
          </cell>
          <cell r="BU103">
            <v>29826.880000000001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 xml:space="preserve"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58.33</v>
          </cell>
          <cell r="BU104">
            <v>39722.730000000003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 xml:space="preserve"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59.84</v>
          </cell>
          <cell r="BU105">
            <v>53437.120000000003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 xml:space="preserve"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 xml:space="preserve"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61.16</v>
          </cell>
          <cell r="BU107">
            <v>2140.6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 xml:space="preserve"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61.99</v>
          </cell>
          <cell r="BU108">
            <v>6570.94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 xml:space="preserve"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3.37</v>
          </cell>
          <cell r="BU109">
            <v>85786.72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 xml:space="preserve"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429263.93999999994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 xml:space="preserve"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 xml:space="preserve"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31.84</v>
          </cell>
          <cell r="BU124">
            <v>179832.32000000001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 xml:space="preserve"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3.43</v>
          </cell>
          <cell r="BU125">
            <v>19372.64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 xml:space="preserve"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2.57</v>
          </cell>
          <cell r="BU126">
            <v>14515.36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 xml:space="preserve"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3.26</v>
          </cell>
          <cell r="BU127">
            <v>24818.38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 xml:space="preserve"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0.11</v>
          </cell>
          <cell r="BU128">
            <v>734.03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 xml:space="preserve"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22.23</v>
          </cell>
          <cell r="BU129">
            <v>6357.78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 xml:space="preserve"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 xml:space="preserve"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245630.51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 xml:space="preserve"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 xml:space="preserve"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16.86</v>
          </cell>
          <cell r="BU135">
            <v>105155.82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 xml:space="preserve"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24.98</v>
          </cell>
          <cell r="BU136">
            <v>127298.08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 xml:space="preserve"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36.5</v>
          </cell>
          <cell r="BU137">
            <v>87527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 xml:space="preserve"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36.840000000000003</v>
          </cell>
          <cell r="BU138">
            <v>76111.44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 xml:space="preserve"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55.88</v>
          </cell>
          <cell r="BU139">
            <v>22463.759999999998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 xml:space="preserve"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80.77</v>
          </cell>
          <cell r="BU140">
            <v>69381.429999999993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 xml:space="preserve"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7.37</v>
          </cell>
          <cell r="BU141">
            <v>28440.83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 xml:space="preserve"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0.6</v>
          </cell>
          <cell r="BU142">
            <v>7858.2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 xml:space="preserve"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0.17</v>
          </cell>
          <cell r="BU143">
            <v>2226.4899999999998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 xml:space="preserve"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0.17</v>
          </cell>
          <cell r="BU144">
            <v>5634.35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 xml:space="preserve"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2.66</v>
          </cell>
          <cell r="BU145">
            <v>52665.34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 xml:space="preserve"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4.2</v>
          </cell>
          <cell r="BU146">
            <v>83155.8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1.29</v>
          </cell>
          <cell r="BU147">
            <v>53965.86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 xml:space="preserve"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41.29</v>
          </cell>
          <cell r="BU148">
            <v>863662.93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 xml:space="preserve"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33.35</v>
          </cell>
          <cell r="BU149">
            <v>697581.95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 xml:space="preserve"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2283129.2800000003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 xml:space="preserve">TOTAL SUMINISTRO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15039282.080000008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7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</v>
          </cell>
          <cell r="C12">
            <v>0</v>
          </cell>
          <cell r="D12" t="str">
            <v xml:space="preserve">OBRAS PRELIMINARES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</row>
        <row r="13">
          <cell r="A13">
            <v>5</v>
          </cell>
          <cell r="B13">
            <v>1.01</v>
          </cell>
          <cell r="C13">
            <v>0</v>
          </cell>
          <cell r="D13" t="str">
            <v xml:space="preserve">EXPEDIENTE TÉCNICO de obra Redes Secundarias</v>
          </cell>
          <cell r="E13">
            <v>0</v>
          </cell>
          <cell r="F13">
            <v>0</v>
          </cell>
          <cell r="G13" t="str">
            <v>Loc</v>
          </cell>
          <cell r="H13">
            <v>10</v>
          </cell>
          <cell r="I13">
            <v>1</v>
          </cell>
          <cell r="J13">
            <v>1</v>
          </cell>
          <cell r="K13">
            <v>4</v>
          </cell>
          <cell r="L13">
            <v>4</v>
          </cell>
          <cell r="M13">
            <v>2</v>
          </cell>
          <cell r="N13">
            <v>1</v>
          </cell>
          <cell r="O13">
            <v>3</v>
          </cell>
          <cell r="P13">
            <v>0</v>
          </cell>
          <cell r="Q13">
            <v>19</v>
          </cell>
          <cell r="R13">
            <v>6</v>
          </cell>
          <cell r="S13">
            <v>2</v>
          </cell>
          <cell r="T13">
            <v>3</v>
          </cell>
          <cell r="U13">
            <v>1</v>
          </cell>
          <cell r="V13">
            <v>3</v>
          </cell>
          <cell r="W13">
            <v>1</v>
          </cell>
          <cell r="X13">
            <v>18</v>
          </cell>
          <cell r="Y13">
            <v>0</v>
          </cell>
          <cell r="Z13">
            <v>0</v>
          </cell>
          <cell r="AA13">
            <v>30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3</v>
          </cell>
          <cell r="AG13">
            <v>2</v>
          </cell>
          <cell r="AH13">
            <v>3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2</v>
          </cell>
          <cell r="AN13">
            <v>2</v>
          </cell>
          <cell r="AO13">
            <v>1</v>
          </cell>
          <cell r="AP13">
            <v>1</v>
          </cell>
          <cell r="AQ13">
            <v>1</v>
          </cell>
          <cell r="AR13">
            <v>4</v>
          </cell>
          <cell r="AS13">
            <v>6</v>
          </cell>
          <cell r="AT13">
            <v>12</v>
          </cell>
          <cell r="AU13">
            <v>1</v>
          </cell>
          <cell r="AV13">
            <v>1</v>
          </cell>
          <cell r="AW13">
            <v>0</v>
          </cell>
          <cell r="AX13">
            <v>0</v>
          </cell>
          <cell r="AY13">
            <v>20</v>
          </cell>
          <cell r="AZ13">
            <v>2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5</v>
          </cell>
          <cell r="BF13">
            <v>1</v>
          </cell>
          <cell r="BG13">
            <v>1</v>
          </cell>
          <cell r="BH13">
            <v>12</v>
          </cell>
          <cell r="BI13">
            <v>0</v>
          </cell>
          <cell r="BJ13">
            <v>36</v>
          </cell>
          <cell r="BK13">
            <v>11</v>
          </cell>
          <cell r="BL13">
            <v>20</v>
          </cell>
          <cell r="BM13">
            <v>6</v>
          </cell>
          <cell r="BN13">
            <v>4</v>
          </cell>
          <cell r="BO13">
            <v>1</v>
          </cell>
          <cell r="BP13">
            <v>5</v>
          </cell>
          <cell r="BQ13">
            <v>38</v>
          </cell>
          <cell r="BR13">
            <v>14</v>
          </cell>
          <cell r="BS13">
            <v>335</v>
          </cell>
          <cell r="BT13">
            <v>488.07</v>
          </cell>
          <cell r="BU13">
            <v>163503.45000000001</v>
          </cell>
        </row>
        <row r="14">
          <cell r="A14">
            <v>6</v>
          </cell>
          <cell r="B14">
            <v>1.02</v>
          </cell>
          <cell r="C14" t="str">
            <v>MONRS001</v>
          </cell>
          <cell r="D14" t="str">
            <v xml:space="preserve">Replanteo Topográfico, Ubicación de Estructuras de Redes Secundarias. Incluye Elaboración de Planos de Concesión Rural.</v>
          </cell>
          <cell r="E14">
            <v>0</v>
          </cell>
          <cell r="F14">
            <v>0</v>
          </cell>
          <cell r="G14" t="str">
            <v>Loc</v>
          </cell>
          <cell r="H14">
            <v>10</v>
          </cell>
          <cell r="I14">
            <v>1</v>
          </cell>
          <cell r="J14">
            <v>1</v>
          </cell>
          <cell r="K14">
            <v>4</v>
          </cell>
          <cell r="L14">
            <v>4</v>
          </cell>
          <cell r="M14">
            <v>2</v>
          </cell>
          <cell r="N14">
            <v>1</v>
          </cell>
          <cell r="O14">
            <v>3</v>
          </cell>
          <cell r="P14">
            <v>9</v>
          </cell>
          <cell r="Q14">
            <v>19</v>
          </cell>
          <cell r="R14">
            <v>6</v>
          </cell>
          <cell r="S14">
            <v>2</v>
          </cell>
          <cell r="T14">
            <v>3</v>
          </cell>
          <cell r="U14">
            <v>1</v>
          </cell>
          <cell r="V14">
            <v>3</v>
          </cell>
          <cell r="W14">
            <v>1</v>
          </cell>
          <cell r="X14">
            <v>18</v>
          </cell>
          <cell r="Y14">
            <v>24</v>
          </cell>
          <cell r="Z14">
            <v>74</v>
          </cell>
          <cell r="AA14">
            <v>30</v>
          </cell>
          <cell r="AB14">
            <v>30</v>
          </cell>
          <cell r="AC14">
            <v>8</v>
          </cell>
          <cell r="AD14">
            <v>35</v>
          </cell>
          <cell r="AE14">
            <v>3</v>
          </cell>
          <cell r="AF14">
            <v>3</v>
          </cell>
          <cell r="AG14">
            <v>2</v>
          </cell>
          <cell r="AH14">
            <v>3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2</v>
          </cell>
          <cell r="AN14">
            <v>2</v>
          </cell>
          <cell r="AO14">
            <v>1</v>
          </cell>
          <cell r="AP14">
            <v>1</v>
          </cell>
          <cell r="AQ14">
            <v>1</v>
          </cell>
          <cell r="AR14">
            <v>4</v>
          </cell>
          <cell r="AS14">
            <v>6</v>
          </cell>
          <cell r="AT14">
            <v>12</v>
          </cell>
          <cell r="AU14">
            <v>1</v>
          </cell>
          <cell r="AV14">
            <v>1</v>
          </cell>
          <cell r="AW14">
            <v>43</v>
          </cell>
          <cell r="AX14">
            <v>29</v>
          </cell>
          <cell r="AY14">
            <v>20</v>
          </cell>
          <cell r="AZ14">
            <v>2</v>
          </cell>
          <cell r="BA14">
            <v>1</v>
          </cell>
          <cell r="BB14">
            <v>1</v>
          </cell>
          <cell r="BC14">
            <v>1</v>
          </cell>
          <cell r="BD14">
            <v>1</v>
          </cell>
          <cell r="BE14">
            <v>5</v>
          </cell>
          <cell r="BF14">
            <v>1</v>
          </cell>
          <cell r="BG14">
            <v>1</v>
          </cell>
          <cell r="BH14">
            <v>12</v>
          </cell>
          <cell r="BI14">
            <v>11</v>
          </cell>
          <cell r="BJ14">
            <v>36</v>
          </cell>
          <cell r="BK14">
            <v>11</v>
          </cell>
          <cell r="BL14">
            <v>20</v>
          </cell>
          <cell r="BM14">
            <v>6</v>
          </cell>
          <cell r="BN14">
            <v>4</v>
          </cell>
          <cell r="BO14">
            <v>1</v>
          </cell>
          <cell r="BP14">
            <v>5</v>
          </cell>
          <cell r="BQ14">
            <v>38</v>
          </cell>
          <cell r="BR14">
            <v>14</v>
          </cell>
          <cell r="BS14">
            <v>598</v>
          </cell>
          <cell r="BT14">
            <v>430.48</v>
          </cell>
          <cell r="BU14">
            <v>257427.04</v>
          </cell>
        </row>
        <row r="15">
          <cell r="A15">
            <v>7</v>
          </cell>
          <cell r="B15">
            <v>1.03</v>
          </cell>
          <cell r="C15">
            <v>0</v>
          </cell>
          <cell r="D15" t="str">
            <v xml:space="preserve">Expediente de Ingenieria de detalle</v>
          </cell>
          <cell r="E15">
            <v>0</v>
          </cell>
          <cell r="F15">
            <v>0</v>
          </cell>
          <cell r="G15" t="str">
            <v>Loc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16">
            <v>8</v>
          </cell>
          <cell r="B16">
            <v>0</v>
          </cell>
          <cell r="C16">
            <v>0</v>
          </cell>
          <cell r="D16" t="str">
            <v xml:space="preserve">SUB-TOTAL   1 :  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420930.49</v>
          </cell>
        </row>
        <row r="17">
          <cell r="A17">
            <v>9</v>
          </cell>
          <cell r="B17">
            <v>2</v>
          </cell>
          <cell r="C17">
            <v>0</v>
          </cell>
          <cell r="D17" t="str">
            <v xml:space="preserve">INSTALACIÓN DE POSTES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</row>
        <row r="18">
          <cell r="A18">
            <v>10</v>
          </cell>
          <cell r="B18">
            <v>2.0099999999999998</v>
          </cell>
          <cell r="C18" t="str">
            <v>MONRS004</v>
          </cell>
          <cell r="D18" t="str">
            <v xml:space="preserve">Transporte de Poste de 8 m/200 daN  de Almacen a Punto de Izaje </v>
          </cell>
          <cell r="E18">
            <v>0</v>
          </cell>
          <cell r="F18">
            <v>0</v>
          </cell>
          <cell r="G18" t="str">
            <v>u</v>
          </cell>
          <cell r="H18">
            <v>475</v>
          </cell>
          <cell r="I18">
            <v>21</v>
          </cell>
          <cell r="J18">
            <v>55</v>
          </cell>
          <cell r="K18">
            <v>116</v>
          </cell>
          <cell r="L18">
            <v>99</v>
          </cell>
          <cell r="M18">
            <v>27</v>
          </cell>
          <cell r="N18">
            <v>29</v>
          </cell>
          <cell r="O18">
            <v>84</v>
          </cell>
          <cell r="P18">
            <v>169</v>
          </cell>
          <cell r="Q18">
            <v>332</v>
          </cell>
          <cell r="R18">
            <v>243</v>
          </cell>
          <cell r="S18">
            <v>79</v>
          </cell>
          <cell r="T18">
            <v>84</v>
          </cell>
          <cell r="U18">
            <v>61</v>
          </cell>
          <cell r="V18">
            <v>25</v>
          </cell>
          <cell r="W18">
            <v>259</v>
          </cell>
          <cell r="X18">
            <v>257</v>
          </cell>
          <cell r="Y18">
            <v>402</v>
          </cell>
          <cell r="Z18">
            <v>1894</v>
          </cell>
          <cell r="AA18">
            <v>72</v>
          </cell>
          <cell r="AB18">
            <v>316</v>
          </cell>
          <cell r="AC18">
            <v>237</v>
          </cell>
          <cell r="AD18">
            <v>748</v>
          </cell>
          <cell r="AE18">
            <v>65</v>
          </cell>
          <cell r="AF18">
            <v>70</v>
          </cell>
          <cell r="AG18">
            <v>0</v>
          </cell>
          <cell r="AH18">
            <v>123</v>
          </cell>
          <cell r="AI18">
            <v>30</v>
          </cell>
          <cell r="AJ18">
            <v>31</v>
          </cell>
          <cell r="AK18">
            <v>30</v>
          </cell>
          <cell r="AL18">
            <v>44</v>
          </cell>
          <cell r="AM18">
            <v>59</v>
          </cell>
          <cell r="AN18">
            <v>35</v>
          </cell>
          <cell r="AO18">
            <v>52</v>
          </cell>
          <cell r="AP18">
            <v>26</v>
          </cell>
          <cell r="AQ18">
            <v>41</v>
          </cell>
          <cell r="AR18">
            <v>0</v>
          </cell>
          <cell r="AS18">
            <v>118</v>
          </cell>
          <cell r="AT18">
            <v>531</v>
          </cell>
          <cell r="AU18">
            <v>80</v>
          </cell>
          <cell r="AV18">
            <v>19</v>
          </cell>
          <cell r="AW18">
            <v>1530</v>
          </cell>
          <cell r="AX18">
            <v>0</v>
          </cell>
          <cell r="AY18">
            <v>1482</v>
          </cell>
          <cell r="AZ18">
            <v>35</v>
          </cell>
          <cell r="BA18">
            <v>142</v>
          </cell>
          <cell r="BB18">
            <v>35</v>
          </cell>
          <cell r="BC18">
            <v>35</v>
          </cell>
          <cell r="BD18">
            <v>23</v>
          </cell>
          <cell r="BE18">
            <v>20</v>
          </cell>
          <cell r="BF18">
            <v>0</v>
          </cell>
          <cell r="BG18">
            <v>113</v>
          </cell>
          <cell r="BH18">
            <v>493</v>
          </cell>
          <cell r="BI18">
            <v>859</v>
          </cell>
          <cell r="BJ18">
            <v>487</v>
          </cell>
          <cell r="BK18">
            <v>168</v>
          </cell>
          <cell r="BL18">
            <v>458</v>
          </cell>
          <cell r="BM18">
            <v>291</v>
          </cell>
          <cell r="BN18">
            <v>185</v>
          </cell>
          <cell r="BO18">
            <v>114</v>
          </cell>
          <cell r="BP18">
            <v>171</v>
          </cell>
          <cell r="BQ18">
            <v>712</v>
          </cell>
          <cell r="BR18">
            <v>728</v>
          </cell>
          <cell r="BS18">
            <v>15519</v>
          </cell>
          <cell r="BT18">
            <v>90.39</v>
          </cell>
          <cell r="BU18">
            <v>1402762.41</v>
          </cell>
        </row>
        <row r="19">
          <cell r="A19">
            <v>11</v>
          </cell>
          <cell r="B19">
            <v>2.0199999999999996</v>
          </cell>
          <cell r="C19" t="str">
            <v>MONRS005</v>
          </cell>
          <cell r="D19" t="str">
            <v xml:space="preserve">Transporte de Poste de 8 m/300 daN  de Almacen a Punto de Izaje </v>
          </cell>
          <cell r="E19">
            <v>0</v>
          </cell>
          <cell r="F19">
            <v>0</v>
          </cell>
          <cell r="G19" t="str">
            <v>u</v>
          </cell>
          <cell r="H19">
            <v>281</v>
          </cell>
          <cell r="I19">
            <v>0</v>
          </cell>
          <cell r="J19">
            <v>0</v>
          </cell>
          <cell r="K19">
            <v>87</v>
          </cell>
          <cell r="L19">
            <v>22</v>
          </cell>
          <cell r="M19">
            <v>28</v>
          </cell>
          <cell r="N19">
            <v>22</v>
          </cell>
          <cell r="O19">
            <v>0</v>
          </cell>
          <cell r="P19">
            <v>0</v>
          </cell>
          <cell r="Q19">
            <v>0</v>
          </cell>
          <cell r="R19">
            <v>235</v>
          </cell>
          <cell r="S19">
            <v>37</v>
          </cell>
          <cell r="T19">
            <v>52</v>
          </cell>
          <cell r="U19">
            <v>45</v>
          </cell>
          <cell r="V19">
            <v>30</v>
          </cell>
          <cell r="W19">
            <v>292</v>
          </cell>
          <cell r="X19">
            <v>304</v>
          </cell>
          <cell r="Y19">
            <v>42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25</v>
          </cell>
          <cell r="BE19">
            <v>5</v>
          </cell>
          <cell r="BF19">
            <v>0</v>
          </cell>
          <cell r="BG19">
            <v>62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1569</v>
          </cell>
          <cell r="BT19">
            <v>113</v>
          </cell>
          <cell r="BU19">
            <v>177297</v>
          </cell>
        </row>
        <row r="20">
          <cell r="A20">
            <v>12</v>
          </cell>
          <cell r="B20">
            <v>2.0299999999999994</v>
          </cell>
          <cell r="C20" t="str">
            <v>MONRS006</v>
          </cell>
          <cell r="D20" t="str">
            <v xml:space="preserve">Transporte de Poste de 9 m/200 daN  de Almacen a Punto de Izaje </v>
          </cell>
          <cell r="E20">
            <v>0</v>
          </cell>
          <cell r="F20">
            <v>0</v>
          </cell>
          <cell r="G20" t="str">
            <v>u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34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88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184</v>
          </cell>
          <cell r="BF20">
            <v>41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347</v>
          </cell>
          <cell r="BT20">
            <v>139.51</v>
          </cell>
          <cell r="BU20">
            <v>48409.97</v>
          </cell>
        </row>
        <row r="21">
          <cell r="A21">
            <v>13</v>
          </cell>
          <cell r="B21">
            <v>2.0399999999999991</v>
          </cell>
          <cell r="C21" t="str">
            <v>MONRS007</v>
          </cell>
          <cell r="D21" t="str">
            <v xml:space="preserve">Transporte de Poste de 9 m/300 daN  de Almacen a Punto de Izaje </v>
          </cell>
          <cell r="E21">
            <v>0</v>
          </cell>
          <cell r="F21">
            <v>0</v>
          </cell>
          <cell r="G21" t="str">
            <v>u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152</v>
          </cell>
          <cell r="BF21">
            <v>65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233</v>
          </cell>
          <cell r="BT21">
            <v>164.58</v>
          </cell>
          <cell r="BU21">
            <v>38347.14</v>
          </cell>
        </row>
        <row r="22">
          <cell r="A22">
            <v>14</v>
          </cell>
          <cell r="B22">
            <v>2.0499999999999989</v>
          </cell>
          <cell r="C22">
            <v>0</v>
          </cell>
          <cell r="D22" t="str">
            <v xml:space="preserve">Transporte de Poste de 11 m/200 daN  de Almacen a Punto de Izaje </v>
          </cell>
          <cell r="E22">
            <v>0</v>
          </cell>
          <cell r="F22">
            <v>0</v>
          </cell>
          <cell r="G22" t="str">
            <v>u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13</v>
          </cell>
          <cell r="BK22">
            <v>0</v>
          </cell>
          <cell r="BL22">
            <v>15</v>
          </cell>
          <cell r="BM22">
            <v>0</v>
          </cell>
          <cell r="BN22">
            <v>4</v>
          </cell>
          <cell r="BO22">
            <v>0</v>
          </cell>
          <cell r="BP22">
            <v>4</v>
          </cell>
          <cell r="BQ22">
            <v>19</v>
          </cell>
          <cell r="BR22">
            <v>0</v>
          </cell>
          <cell r="BS22">
            <v>55</v>
          </cell>
          <cell r="BT22">
            <v>251.19</v>
          </cell>
          <cell r="BU22">
            <v>13815.45</v>
          </cell>
        </row>
        <row r="23">
          <cell r="A23">
            <v>15</v>
          </cell>
          <cell r="B23">
            <v>2.0599999999999987</v>
          </cell>
          <cell r="C23">
            <v>0</v>
          </cell>
          <cell r="D23" t="str">
            <v xml:space="preserve">Transporte de Poste de 12 m/200 daN  de Almacen a Punto de Izaje 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2</v>
          </cell>
          <cell r="BJ23">
            <v>0</v>
          </cell>
          <cell r="BK23">
            <v>0</v>
          </cell>
          <cell r="BL23">
            <v>0</v>
          </cell>
          <cell r="BM23">
            <v>7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</v>
          </cell>
          <cell r="BT23">
            <v>386.22</v>
          </cell>
          <cell r="BU23">
            <v>3475.98</v>
          </cell>
        </row>
        <row r="24">
          <cell r="A24">
            <v>16</v>
          </cell>
          <cell r="B24">
            <v>2.0699999999999985</v>
          </cell>
          <cell r="C24">
            <v>0</v>
          </cell>
          <cell r="D24" t="str">
            <v xml:space="preserve">Transporte de Poste de madera importado de 8 m, Clase 7, de Almacen a Punto de Izaje </v>
          </cell>
          <cell r="E24">
            <v>0</v>
          </cell>
          <cell r="F24">
            <v>0</v>
          </cell>
          <cell r="G24" t="str">
            <v>u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996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996</v>
          </cell>
          <cell r="BT24">
            <v>67.349999999999994</v>
          </cell>
          <cell r="BU24">
            <v>67080.600000000006</v>
          </cell>
        </row>
        <row r="25">
          <cell r="A25">
            <v>17</v>
          </cell>
          <cell r="B25">
            <v>2.0799999999999983</v>
          </cell>
          <cell r="C25" t="str">
            <v>MONRS009</v>
          </cell>
          <cell r="D25" t="str">
            <v xml:space="preserve">Excavación en terreno Tipo I (arcilloso y conglomerado)</v>
          </cell>
          <cell r="E25">
            <v>0</v>
          </cell>
          <cell r="F25">
            <v>0</v>
          </cell>
          <cell r="G25" t="str">
            <v>m3</v>
          </cell>
          <cell r="H25">
            <v>425.78</v>
          </cell>
          <cell r="I25">
            <v>14.11</v>
          </cell>
          <cell r="J25">
            <v>36.96</v>
          </cell>
          <cell r="K25">
            <v>125</v>
          </cell>
          <cell r="L25">
            <v>68.150000000000006</v>
          </cell>
          <cell r="M25">
            <v>30.98</v>
          </cell>
          <cell r="N25">
            <v>28.72</v>
          </cell>
          <cell r="O25">
            <v>19.05</v>
          </cell>
          <cell r="P25">
            <v>95.18</v>
          </cell>
          <cell r="Q25">
            <v>186.98</v>
          </cell>
          <cell r="R25">
            <v>269.20999999999998</v>
          </cell>
          <cell r="S25">
            <v>65.33</v>
          </cell>
          <cell r="T25">
            <v>76.599999999999994</v>
          </cell>
          <cell r="U25">
            <v>59.7</v>
          </cell>
          <cell r="V25">
            <v>30.98</v>
          </cell>
          <cell r="W25">
            <v>310.32</v>
          </cell>
          <cell r="X25">
            <v>315.95999999999998</v>
          </cell>
          <cell r="Y25">
            <v>250.06</v>
          </cell>
          <cell r="Z25">
            <v>1066.7</v>
          </cell>
          <cell r="AA25">
            <v>40.549999999999997</v>
          </cell>
          <cell r="AB25">
            <v>177.97</v>
          </cell>
          <cell r="AC25">
            <v>133.47999999999999</v>
          </cell>
          <cell r="AD25">
            <v>421.27</v>
          </cell>
          <cell r="AE25">
            <v>36.61</v>
          </cell>
          <cell r="AF25">
            <v>39.42</v>
          </cell>
          <cell r="AG25">
            <v>30.16</v>
          </cell>
          <cell r="AH25">
            <v>69.27</v>
          </cell>
          <cell r="AI25">
            <v>16.899999999999999</v>
          </cell>
          <cell r="AJ25">
            <v>17.46</v>
          </cell>
          <cell r="AK25">
            <v>16.899999999999999</v>
          </cell>
          <cell r="AL25">
            <v>24.78</v>
          </cell>
          <cell r="AM25">
            <v>33.229999999999997</v>
          </cell>
          <cell r="AN25">
            <v>19.71</v>
          </cell>
          <cell r="AO25">
            <v>29.29</v>
          </cell>
          <cell r="AP25">
            <v>14.64</v>
          </cell>
          <cell r="AQ25">
            <v>23.09</v>
          </cell>
          <cell r="AR25">
            <v>59.41</v>
          </cell>
          <cell r="AS25">
            <v>66.459999999999994</v>
          </cell>
          <cell r="AT25">
            <v>352</v>
          </cell>
          <cell r="AU25">
            <v>45.06</v>
          </cell>
          <cell r="AV25">
            <v>10.7</v>
          </cell>
          <cell r="AW25">
            <v>861.7</v>
          </cell>
          <cell r="AX25">
            <v>560.95000000000005</v>
          </cell>
          <cell r="AY25">
            <v>834.66</v>
          </cell>
          <cell r="AZ25">
            <v>19.71</v>
          </cell>
          <cell r="BA25">
            <v>79.97</v>
          </cell>
          <cell r="BB25">
            <v>19.71</v>
          </cell>
          <cell r="BC25">
            <v>19.71</v>
          </cell>
          <cell r="BD25">
            <v>27.03</v>
          </cell>
          <cell r="BE25">
            <v>216.76</v>
          </cell>
          <cell r="BF25">
            <v>94.98</v>
          </cell>
          <cell r="BG25">
            <v>123.2</v>
          </cell>
          <cell r="BH25">
            <v>310.58999999999997</v>
          </cell>
          <cell r="BI25">
            <v>485.24</v>
          </cell>
          <cell r="BJ25">
            <v>447.82</v>
          </cell>
          <cell r="BK25">
            <v>94.62</v>
          </cell>
          <cell r="BL25">
            <v>402.78</v>
          </cell>
          <cell r="BM25">
            <v>147.80000000000001</v>
          </cell>
          <cell r="BN25">
            <v>116.74</v>
          </cell>
          <cell r="BO25">
            <v>64.2</v>
          </cell>
          <cell r="BP25">
            <v>100.07</v>
          </cell>
          <cell r="BQ25">
            <v>622.64</v>
          </cell>
          <cell r="BR25">
            <v>955.12</v>
          </cell>
          <cell r="BS25">
            <v>11760.13</v>
          </cell>
          <cell r="BT25">
            <v>36.270000000000003</v>
          </cell>
          <cell r="BU25">
            <v>426539.92</v>
          </cell>
        </row>
        <row r="26">
          <cell r="A26">
            <v>18</v>
          </cell>
          <cell r="B26">
            <v>2.0899999999999981</v>
          </cell>
          <cell r="C26" t="str">
            <v>MONRS010</v>
          </cell>
          <cell r="D26" t="str">
            <v xml:space="preserve">Excavación en terreno Tipo II (rocoso)</v>
          </cell>
          <cell r="E26">
            <v>0</v>
          </cell>
          <cell r="F26">
            <v>0</v>
          </cell>
          <cell r="G26" t="str">
            <v>m3</v>
          </cell>
          <cell r="H26">
            <v>106.44</v>
          </cell>
          <cell r="I26">
            <v>6.05</v>
          </cell>
          <cell r="J26">
            <v>15.84</v>
          </cell>
          <cell r="K26">
            <v>81</v>
          </cell>
          <cell r="L26">
            <v>17.04</v>
          </cell>
          <cell r="M26">
            <v>7.74</v>
          </cell>
          <cell r="N26">
            <v>7.18</v>
          </cell>
          <cell r="O26">
            <v>8.16</v>
          </cell>
          <cell r="P26">
            <v>23.8</v>
          </cell>
          <cell r="Q26">
            <v>46.75</v>
          </cell>
          <cell r="R26">
            <v>67.3</v>
          </cell>
          <cell r="S26">
            <v>16.329999999999998</v>
          </cell>
          <cell r="T26">
            <v>19.149999999999999</v>
          </cell>
          <cell r="U26">
            <v>14.92</v>
          </cell>
          <cell r="V26">
            <v>7.74</v>
          </cell>
          <cell r="W26">
            <v>77.58</v>
          </cell>
          <cell r="X26">
            <v>78.989999999999995</v>
          </cell>
          <cell r="Y26">
            <v>62.52</v>
          </cell>
          <cell r="Z26">
            <v>266.68</v>
          </cell>
          <cell r="AA26">
            <v>10.14</v>
          </cell>
          <cell r="AB26">
            <v>44.49</v>
          </cell>
          <cell r="AC26">
            <v>33.369999999999997</v>
          </cell>
          <cell r="AD26">
            <v>105.32</v>
          </cell>
          <cell r="AE26">
            <v>9.15</v>
          </cell>
          <cell r="AF26">
            <v>9.86</v>
          </cell>
          <cell r="AG26">
            <v>7.54</v>
          </cell>
          <cell r="AH26">
            <v>17.32</v>
          </cell>
          <cell r="AI26">
            <v>4.22</v>
          </cell>
          <cell r="AJ26">
            <v>4.3600000000000003</v>
          </cell>
          <cell r="AK26">
            <v>4.22</v>
          </cell>
          <cell r="AL26">
            <v>6.2</v>
          </cell>
          <cell r="AM26">
            <v>8.31</v>
          </cell>
          <cell r="AN26">
            <v>4.93</v>
          </cell>
          <cell r="AO26">
            <v>7.32</v>
          </cell>
          <cell r="AP26">
            <v>3.66</v>
          </cell>
          <cell r="AQ26">
            <v>5.77</v>
          </cell>
          <cell r="AR26">
            <v>6.59</v>
          </cell>
          <cell r="AS26">
            <v>16.61</v>
          </cell>
          <cell r="AT26">
            <v>20</v>
          </cell>
          <cell r="AU26">
            <v>11.26</v>
          </cell>
          <cell r="AV26">
            <v>2.68</v>
          </cell>
          <cell r="AW26">
            <v>215.42</v>
          </cell>
          <cell r="AX26">
            <v>140.24</v>
          </cell>
          <cell r="AY26">
            <v>208.67</v>
          </cell>
          <cell r="AZ26">
            <v>4.93</v>
          </cell>
          <cell r="BA26">
            <v>19.989999999999998</v>
          </cell>
          <cell r="BB26">
            <v>4.93</v>
          </cell>
          <cell r="BC26">
            <v>4.93</v>
          </cell>
          <cell r="BD26">
            <v>6.76</v>
          </cell>
          <cell r="BE26">
            <v>54.19</v>
          </cell>
          <cell r="BF26">
            <v>0</v>
          </cell>
          <cell r="BG26">
            <v>0</v>
          </cell>
          <cell r="BH26">
            <v>34.51</v>
          </cell>
          <cell r="BI26">
            <v>121.31</v>
          </cell>
          <cell r="BJ26">
            <v>0</v>
          </cell>
          <cell r="BK26">
            <v>23.65</v>
          </cell>
          <cell r="BL26">
            <v>13.27</v>
          </cell>
          <cell r="BM26">
            <v>63.35</v>
          </cell>
          <cell r="BN26">
            <v>29.18</v>
          </cell>
          <cell r="BO26">
            <v>16.05</v>
          </cell>
          <cell r="BP26">
            <v>35.090000000000003</v>
          </cell>
          <cell r="BQ26">
            <v>22.67</v>
          </cell>
          <cell r="BR26">
            <v>238.8</v>
          </cell>
          <cell r="BS26">
            <v>2532.4699999999998</v>
          </cell>
          <cell r="BT26">
            <v>108.06</v>
          </cell>
          <cell r="BU26">
            <v>273658.71000000002</v>
          </cell>
        </row>
        <row r="27">
          <cell r="A27">
            <v>19</v>
          </cell>
          <cell r="B27">
            <v>2.0999999999999979</v>
          </cell>
          <cell r="C27" t="str">
            <v>MONRS011</v>
          </cell>
          <cell r="D27" t="str">
            <v xml:space="preserve">Excavación en Terreno Tipo III (Húmedo)</v>
          </cell>
          <cell r="E27">
            <v>0</v>
          </cell>
          <cell r="F27">
            <v>0</v>
          </cell>
          <cell r="G27" t="str">
            <v>m3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1.48</v>
          </cell>
          <cell r="T27">
            <v>1.73</v>
          </cell>
          <cell r="U27">
            <v>1.35</v>
          </cell>
          <cell r="V27">
            <v>1.7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1.56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1.45</v>
          </cell>
          <cell r="BA27">
            <v>1.81</v>
          </cell>
          <cell r="BB27">
            <v>1.45</v>
          </cell>
          <cell r="BC27">
            <v>1.45</v>
          </cell>
          <cell r="BD27">
            <v>0</v>
          </cell>
          <cell r="BE27">
            <v>5.07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19.05</v>
          </cell>
          <cell r="BT27">
            <v>96.61</v>
          </cell>
          <cell r="BU27">
            <v>1840.42</v>
          </cell>
        </row>
        <row r="28">
          <cell r="A28">
            <v>20</v>
          </cell>
          <cell r="B28">
            <v>2.1099999999999977</v>
          </cell>
          <cell r="C28" t="str">
            <v>MONRS014</v>
          </cell>
          <cell r="D28" t="str">
            <v xml:space="preserve">Izaje, identificación y señalización de poste de 8 m/2000 N (*)</v>
          </cell>
          <cell r="E28">
            <v>0</v>
          </cell>
          <cell r="F28">
            <v>0</v>
          </cell>
          <cell r="G28" t="str">
            <v>u</v>
          </cell>
          <cell r="H28">
            <v>475</v>
          </cell>
          <cell r="I28">
            <v>21</v>
          </cell>
          <cell r="J28">
            <v>55</v>
          </cell>
          <cell r="K28">
            <v>116</v>
          </cell>
          <cell r="L28">
            <v>99</v>
          </cell>
          <cell r="M28">
            <v>27</v>
          </cell>
          <cell r="N28">
            <v>29</v>
          </cell>
          <cell r="O28">
            <v>84</v>
          </cell>
          <cell r="P28">
            <v>169</v>
          </cell>
          <cell r="Q28">
            <v>332</v>
          </cell>
          <cell r="R28">
            <v>243</v>
          </cell>
          <cell r="S28">
            <v>79</v>
          </cell>
          <cell r="T28">
            <v>84</v>
          </cell>
          <cell r="U28">
            <v>61</v>
          </cell>
          <cell r="V28">
            <v>25</v>
          </cell>
          <cell r="W28">
            <v>259</v>
          </cell>
          <cell r="X28">
            <v>257</v>
          </cell>
          <cell r="Y28">
            <v>402</v>
          </cell>
          <cell r="Z28">
            <v>1894</v>
          </cell>
          <cell r="AA28">
            <v>72</v>
          </cell>
          <cell r="AB28">
            <v>316</v>
          </cell>
          <cell r="AC28">
            <v>237</v>
          </cell>
          <cell r="AD28">
            <v>748</v>
          </cell>
          <cell r="AE28">
            <v>65</v>
          </cell>
          <cell r="AF28">
            <v>70</v>
          </cell>
          <cell r="AG28">
            <v>0</v>
          </cell>
          <cell r="AH28">
            <v>123</v>
          </cell>
          <cell r="AI28">
            <v>30</v>
          </cell>
          <cell r="AJ28">
            <v>31</v>
          </cell>
          <cell r="AK28">
            <v>30</v>
          </cell>
          <cell r="AL28">
            <v>44</v>
          </cell>
          <cell r="AM28">
            <v>59</v>
          </cell>
          <cell r="AN28">
            <v>35</v>
          </cell>
          <cell r="AO28">
            <v>52</v>
          </cell>
          <cell r="AP28">
            <v>26</v>
          </cell>
          <cell r="AQ28">
            <v>41</v>
          </cell>
          <cell r="AR28">
            <v>0</v>
          </cell>
          <cell r="AS28">
            <v>118</v>
          </cell>
          <cell r="AT28">
            <v>531</v>
          </cell>
          <cell r="AU28">
            <v>80</v>
          </cell>
          <cell r="AV28">
            <v>19</v>
          </cell>
          <cell r="AW28">
            <v>1530</v>
          </cell>
          <cell r="AX28">
            <v>0</v>
          </cell>
          <cell r="AY28">
            <v>1482</v>
          </cell>
          <cell r="AZ28">
            <v>35</v>
          </cell>
          <cell r="BA28">
            <v>142</v>
          </cell>
          <cell r="BB28">
            <v>35</v>
          </cell>
          <cell r="BC28">
            <v>35</v>
          </cell>
          <cell r="BD28">
            <v>23</v>
          </cell>
          <cell r="BE28">
            <v>20</v>
          </cell>
          <cell r="BF28">
            <v>0</v>
          </cell>
          <cell r="BG28">
            <v>113</v>
          </cell>
          <cell r="BH28">
            <v>493</v>
          </cell>
          <cell r="BI28">
            <v>859</v>
          </cell>
          <cell r="BJ28">
            <v>487</v>
          </cell>
          <cell r="BK28">
            <v>168</v>
          </cell>
          <cell r="BL28">
            <v>458</v>
          </cell>
          <cell r="BM28">
            <v>291</v>
          </cell>
          <cell r="BN28">
            <v>185</v>
          </cell>
          <cell r="BO28">
            <v>114</v>
          </cell>
          <cell r="BP28">
            <v>171</v>
          </cell>
          <cell r="BQ28">
            <v>712</v>
          </cell>
          <cell r="BR28">
            <v>728</v>
          </cell>
          <cell r="BS28">
            <v>15519</v>
          </cell>
          <cell r="BT28">
            <v>45.28</v>
          </cell>
          <cell r="BU28">
            <v>702700.32</v>
          </cell>
        </row>
        <row r="29">
          <cell r="A29">
            <v>21</v>
          </cell>
          <cell r="B29">
            <v>2.1199999999999974</v>
          </cell>
          <cell r="C29" t="str">
            <v>MONRS015</v>
          </cell>
          <cell r="D29" t="str">
            <v xml:space="preserve">Izaje, identificación y señalización de poste de 8 m/3000 N (*)</v>
          </cell>
          <cell r="E29">
            <v>0</v>
          </cell>
          <cell r="F29">
            <v>0</v>
          </cell>
          <cell r="G29" t="str">
            <v>u</v>
          </cell>
          <cell r="H29">
            <v>281</v>
          </cell>
          <cell r="I29">
            <v>0</v>
          </cell>
          <cell r="J29">
            <v>0</v>
          </cell>
          <cell r="K29">
            <v>87</v>
          </cell>
          <cell r="L29">
            <v>22</v>
          </cell>
          <cell r="M29">
            <v>28</v>
          </cell>
          <cell r="N29">
            <v>22</v>
          </cell>
          <cell r="O29">
            <v>0</v>
          </cell>
          <cell r="P29">
            <v>0</v>
          </cell>
          <cell r="Q29">
            <v>0</v>
          </cell>
          <cell r="R29">
            <v>235</v>
          </cell>
          <cell r="S29">
            <v>37</v>
          </cell>
          <cell r="T29">
            <v>52</v>
          </cell>
          <cell r="U29">
            <v>45</v>
          </cell>
          <cell r="V29">
            <v>30</v>
          </cell>
          <cell r="W29">
            <v>292</v>
          </cell>
          <cell r="X29">
            <v>304</v>
          </cell>
          <cell r="Y29">
            <v>42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</v>
          </cell>
          <cell r="BE29">
            <v>5</v>
          </cell>
          <cell r="BF29">
            <v>0</v>
          </cell>
          <cell r="BG29">
            <v>62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1569</v>
          </cell>
          <cell r="BT29">
            <v>50.55</v>
          </cell>
          <cell r="BU29">
            <v>79312.95</v>
          </cell>
        </row>
        <row r="30">
          <cell r="A30">
            <v>22</v>
          </cell>
          <cell r="B30">
            <v>2.1299999999999972</v>
          </cell>
          <cell r="C30" t="str">
            <v>MONRS016</v>
          </cell>
          <cell r="D30" t="str">
            <v xml:space="preserve">Izaje, identificación y señalización de poste de 9 m/2000 N (*)</v>
          </cell>
          <cell r="E30">
            <v>0</v>
          </cell>
          <cell r="F30">
            <v>0</v>
          </cell>
          <cell r="G30" t="str">
            <v>u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34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88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184</v>
          </cell>
          <cell r="BF30">
            <v>41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347</v>
          </cell>
          <cell r="BT30">
            <v>52.87</v>
          </cell>
          <cell r="BU30">
            <v>18345.89</v>
          </cell>
        </row>
        <row r="31">
          <cell r="A31">
            <v>23</v>
          </cell>
          <cell r="B31">
            <v>2.139999999999997</v>
          </cell>
          <cell r="C31" t="str">
            <v>MONRS017</v>
          </cell>
          <cell r="D31" t="str">
            <v xml:space="preserve">Izaje, identificación y señalización de poste de 9 m/3000 N (*)</v>
          </cell>
          <cell r="E31">
            <v>0</v>
          </cell>
          <cell r="F31">
            <v>0</v>
          </cell>
          <cell r="G31" t="str">
            <v>u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16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152</v>
          </cell>
          <cell r="BF31">
            <v>65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233</v>
          </cell>
          <cell r="BT31">
            <v>59.44</v>
          </cell>
          <cell r="BU31">
            <v>13849.52</v>
          </cell>
        </row>
        <row r="32">
          <cell r="A32">
            <v>24</v>
          </cell>
          <cell r="B32">
            <v>2.1499999999999968</v>
          </cell>
          <cell r="C32">
            <v>0</v>
          </cell>
          <cell r="D32" t="str">
            <v xml:space="preserve">Izaje, identificación y señalización de poste de 11 m/2000 N (*)</v>
          </cell>
          <cell r="E32">
            <v>0</v>
          </cell>
          <cell r="F32">
            <v>0</v>
          </cell>
          <cell r="G32" t="str">
            <v>u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13</v>
          </cell>
          <cell r="BK32">
            <v>0</v>
          </cell>
          <cell r="BL32">
            <v>15</v>
          </cell>
          <cell r="BM32">
            <v>0</v>
          </cell>
          <cell r="BN32">
            <v>4</v>
          </cell>
          <cell r="BO32">
            <v>0</v>
          </cell>
          <cell r="BP32">
            <v>4</v>
          </cell>
          <cell r="BQ32">
            <v>19</v>
          </cell>
          <cell r="BR32">
            <v>0</v>
          </cell>
          <cell r="BS32">
            <v>55</v>
          </cell>
          <cell r="BT32">
            <v>59.11</v>
          </cell>
          <cell r="BU32">
            <v>3251.05</v>
          </cell>
        </row>
        <row r="33">
          <cell r="A33">
            <v>25</v>
          </cell>
          <cell r="B33">
            <v>2.1599999999999966</v>
          </cell>
          <cell r="C33">
            <v>0</v>
          </cell>
          <cell r="D33" t="str">
            <v xml:space="preserve">Izaje, identificación y señalización de poste de 12 m/2000 N (*)</v>
          </cell>
          <cell r="E33">
            <v>0</v>
          </cell>
          <cell r="F33">
            <v>0</v>
          </cell>
          <cell r="G33" t="str">
            <v>u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2</v>
          </cell>
          <cell r="BJ33">
            <v>0</v>
          </cell>
          <cell r="BK33">
            <v>0</v>
          </cell>
          <cell r="BL33">
            <v>0</v>
          </cell>
          <cell r="BM33">
            <v>7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9</v>
          </cell>
          <cell r="BT33">
            <v>71.61</v>
          </cell>
          <cell r="BU33">
            <v>644.49</v>
          </cell>
        </row>
        <row r="34">
          <cell r="A34">
            <v>26</v>
          </cell>
          <cell r="B34">
            <v>2.1699999999999964</v>
          </cell>
          <cell r="C34">
            <v>0</v>
          </cell>
          <cell r="D34" t="str">
            <v xml:space="preserve">Izaje, Identificación y Señalización de Poste de madera de 8 m, Clase 7</v>
          </cell>
          <cell r="E34">
            <v>0</v>
          </cell>
          <cell r="F34">
            <v>0</v>
          </cell>
          <cell r="G34" t="str">
            <v>u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996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996</v>
          </cell>
          <cell r="BT34">
            <v>35.950000000000003</v>
          </cell>
          <cell r="BU34">
            <v>35806.199999999997</v>
          </cell>
        </row>
        <row r="35">
          <cell r="A35">
            <v>27</v>
          </cell>
          <cell r="B35">
            <v>2.1799999999999962</v>
          </cell>
          <cell r="C35" t="str">
            <v>MONRS022</v>
          </cell>
          <cell r="D35" t="str">
            <v xml:space="preserve">Relleno y Compactación para cimentación de Poste 8m, en Terreno Tipo I</v>
          </cell>
          <cell r="E35">
            <v>0</v>
          </cell>
          <cell r="F35">
            <v>0</v>
          </cell>
          <cell r="G35" t="str">
            <v>m3</v>
          </cell>
          <cell r="H35">
            <v>390.7</v>
          </cell>
          <cell r="I35">
            <v>0</v>
          </cell>
          <cell r="J35">
            <v>0</v>
          </cell>
          <cell r="K35">
            <v>206</v>
          </cell>
          <cell r="L35">
            <v>62.53</v>
          </cell>
          <cell r="M35">
            <v>28.42</v>
          </cell>
          <cell r="N35">
            <v>26.36</v>
          </cell>
          <cell r="O35">
            <v>24.49</v>
          </cell>
          <cell r="P35">
            <v>87.34</v>
          </cell>
          <cell r="Q35">
            <v>171.58</v>
          </cell>
          <cell r="R35">
            <v>247.03</v>
          </cell>
          <cell r="S35">
            <v>59.95</v>
          </cell>
          <cell r="T35">
            <v>70.28</v>
          </cell>
          <cell r="U35">
            <v>54.78</v>
          </cell>
          <cell r="V35">
            <v>28.42</v>
          </cell>
          <cell r="W35">
            <v>284.76</v>
          </cell>
          <cell r="X35">
            <v>289.92</v>
          </cell>
          <cell r="Y35">
            <v>229.46</v>
          </cell>
          <cell r="Z35">
            <v>978.82</v>
          </cell>
          <cell r="AA35">
            <v>37.21</v>
          </cell>
          <cell r="AB35">
            <v>163.31</v>
          </cell>
          <cell r="AC35">
            <v>122.48</v>
          </cell>
          <cell r="AD35">
            <v>386.57</v>
          </cell>
          <cell r="AE35">
            <v>33.590000000000003</v>
          </cell>
          <cell r="AF35">
            <v>36.18</v>
          </cell>
          <cell r="AG35">
            <v>0</v>
          </cell>
          <cell r="AH35">
            <v>63.57</v>
          </cell>
          <cell r="AI35">
            <v>15.5</v>
          </cell>
          <cell r="AJ35">
            <v>16.02</v>
          </cell>
          <cell r="AK35">
            <v>15.5</v>
          </cell>
          <cell r="AL35">
            <v>22.74</v>
          </cell>
          <cell r="AM35">
            <v>30.49</v>
          </cell>
          <cell r="AN35">
            <v>18.09</v>
          </cell>
          <cell r="AO35">
            <v>26.87</v>
          </cell>
          <cell r="AP35">
            <v>13.44</v>
          </cell>
          <cell r="AQ35">
            <v>21.19</v>
          </cell>
          <cell r="AR35">
            <v>0</v>
          </cell>
          <cell r="AS35">
            <v>60.98</v>
          </cell>
          <cell r="AT35">
            <v>327</v>
          </cell>
          <cell r="AU35">
            <v>41.34</v>
          </cell>
          <cell r="AV35">
            <v>9.82</v>
          </cell>
          <cell r="AW35">
            <v>790.7</v>
          </cell>
          <cell r="AX35">
            <v>514.73</v>
          </cell>
          <cell r="AY35">
            <v>765.9</v>
          </cell>
          <cell r="AZ35">
            <v>18.09</v>
          </cell>
          <cell r="BA35">
            <v>73.39</v>
          </cell>
          <cell r="BB35">
            <v>18.09</v>
          </cell>
          <cell r="BC35">
            <v>18.09</v>
          </cell>
          <cell r="BD35">
            <v>24.81</v>
          </cell>
          <cell r="BE35">
            <v>12.92</v>
          </cell>
          <cell r="BF35">
            <v>0</v>
          </cell>
          <cell r="BG35">
            <v>0</v>
          </cell>
          <cell r="BH35">
            <v>307.98</v>
          </cell>
          <cell r="BI35">
            <v>443.93</v>
          </cell>
          <cell r="BJ35">
            <v>0</v>
          </cell>
          <cell r="BK35">
            <v>86.82</v>
          </cell>
          <cell r="BL35">
            <v>0</v>
          </cell>
          <cell r="BM35">
            <v>223.5</v>
          </cell>
          <cell r="BN35">
            <v>137.41999999999999</v>
          </cell>
          <cell r="BO35">
            <v>58.92</v>
          </cell>
          <cell r="BP35">
            <v>127.29</v>
          </cell>
          <cell r="BQ35">
            <v>0</v>
          </cell>
          <cell r="BR35">
            <v>0</v>
          </cell>
          <cell r="BS35">
            <v>8325.31</v>
          </cell>
          <cell r="BT35">
            <v>45.2</v>
          </cell>
          <cell r="BU35">
            <v>376304.01</v>
          </cell>
        </row>
        <row r="36">
          <cell r="A36">
            <v>28</v>
          </cell>
          <cell r="B36">
            <v>2.1899999999999959</v>
          </cell>
          <cell r="C36" t="str">
            <v>MONRS023</v>
          </cell>
          <cell r="D36" t="str">
            <v xml:space="preserve">Relleno y Compactación para cimentación de Poste 8m, en Terreno Tipo II</v>
          </cell>
          <cell r="E36">
            <v>0</v>
          </cell>
          <cell r="F36">
            <v>0</v>
          </cell>
          <cell r="G36" t="str">
            <v>m3</v>
          </cell>
          <cell r="H36">
            <v>97.68</v>
          </cell>
          <cell r="I36">
            <v>0</v>
          </cell>
          <cell r="J36">
            <v>0</v>
          </cell>
          <cell r="K36">
            <v>0</v>
          </cell>
          <cell r="L36">
            <v>15.63</v>
          </cell>
          <cell r="M36">
            <v>7.11</v>
          </cell>
          <cell r="N36">
            <v>6.59</v>
          </cell>
          <cell r="O36">
            <v>0</v>
          </cell>
          <cell r="P36">
            <v>21.83</v>
          </cell>
          <cell r="Q36">
            <v>42.89</v>
          </cell>
          <cell r="R36">
            <v>61.76</v>
          </cell>
          <cell r="S36">
            <v>14.99</v>
          </cell>
          <cell r="T36">
            <v>17.57</v>
          </cell>
          <cell r="U36">
            <v>13.7</v>
          </cell>
          <cell r="V36">
            <v>7.11</v>
          </cell>
          <cell r="W36">
            <v>71.19</v>
          </cell>
          <cell r="X36">
            <v>72.48</v>
          </cell>
          <cell r="Y36">
            <v>57.36</v>
          </cell>
          <cell r="Z36">
            <v>244.7</v>
          </cell>
          <cell r="AA36">
            <v>9.3000000000000007</v>
          </cell>
          <cell r="AB36">
            <v>40.83</v>
          </cell>
          <cell r="AC36">
            <v>30.62</v>
          </cell>
          <cell r="AD36">
            <v>96.64</v>
          </cell>
          <cell r="AE36">
            <v>8.4</v>
          </cell>
          <cell r="AF36">
            <v>9.0399999999999991</v>
          </cell>
          <cell r="AG36">
            <v>0</v>
          </cell>
          <cell r="AH36">
            <v>15.89</v>
          </cell>
          <cell r="AI36">
            <v>3.88</v>
          </cell>
          <cell r="AJ36">
            <v>4.01</v>
          </cell>
          <cell r="AK36">
            <v>3.88</v>
          </cell>
          <cell r="AL36">
            <v>5.68</v>
          </cell>
          <cell r="AM36">
            <v>7.62</v>
          </cell>
          <cell r="AN36">
            <v>4.5199999999999996</v>
          </cell>
          <cell r="AO36">
            <v>6.72</v>
          </cell>
          <cell r="AP36">
            <v>3.36</v>
          </cell>
          <cell r="AQ36">
            <v>5.3</v>
          </cell>
          <cell r="AR36">
            <v>0</v>
          </cell>
          <cell r="AS36">
            <v>15.25</v>
          </cell>
          <cell r="AT36">
            <v>19.32</v>
          </cell>
          <cell r="AU36">
            <v>10.34</v>
          </cell>
          <cell r="AV36">
            <v>2.4500000000000002</v>
          </cell>
          <cell r="AW36">
            <v>197.68</v>
          </cell>
          <cell r="AX36">
            <v>128.68</v>
          </cell>
          <cell r="AY36">
            <v>191.47</v>
          </cell>
          <cell r="AZ36">
            <v>4.5199999999999996</v>
          </cell>
          <cell r="BA36">
            <v>18.350000000000001</v>
          </cell>
          <cell r="BB36">
            <v>4.5199999999999996</v>
          </cell>
          <cell r="BC36">
            <v>4.5199999999999996</v>
          </cell>
          <cell r="BD36">
            <v>6.2</v>
          </cell>
          <cell r="BE36">
            <v>3.23</v>
          </cell>
          <cell r="BF36">
            <v>0</v>
          </cell>
          <cell r="BG36">
            <v>0</v>
          </cell>
          <cell r="BH36">
            <v>0</v>
          </cell>
          <cell r="BI36">
            <v>110.98</v>
          </cell>
          <cell r="BJ36">
            <v>0</v>
          </cell>
          <cell r="BK36">
            <v>21.71</v>
          </cell>
          <cell r="BL36">
            <v>0</v>
          </cell>
          <cell r="BM36">
            <v>0</v>
          </cell>
          <cell r="BN36">
            <v>0</v>
          </cell>
          <cell r="BO36">
            <v>14.73</v>
          </cell>
          <cell r="BP36">
            <v>0</v>
          </cell>
          <cell r="BQ36">
            <v>0</v>
          </cell>
          <cell r="BR36">
            <v>0</v>
          </cell>
          <cell r="BS36">
            <v>1762.23</v>
          </cell>
          <cell r="BT36">
            <v>55.7</v>
          </cell>
          <cell r="BU36">
            <v>98156.21</v>
          </cell>
        </row>
        <row r="37">
          <cell r="A37">
            <v>29</v>
          </cell>
          <cell r="B37">
            <v>2.1999999999999957</v>
          </cell>
          <cell r="C37" t="str">
            <v>MONRS024</v>
          </cell>
          <cell r="D37" t="str">
            <v xml:space="preserve">Relleno y Compactación para cimentación de Poste 8m, en Terreno Tipo III</v>
          </cell>
          <cell r="E37">
            <v>0</v>
          </cell>
          <cell r="F37">
            <v>0</v>
          </cell>
          <cell r="G37" t="str">
            <v>m3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1.28</v>
          </cell>
          <cell r="T37">
            <v>1.5</v>
          </cell>
          <cell r="U37">
            <v>1.17</v>
          </cell>
          <cell r="V37">
            <v>0.61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1.35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1.1200000000000001</v>
          </cell>
          <cell r="BA37">
            <v>1.56</v>
          </cell>
          <cell r="BB37">
            <v>1.1200000000000001</v>
          </cell>
          <cell r="BC37">
            <v>1.1200000000000001</v>
          </cell>
          <cell r="BD37">
            <v>0</v>
          </cell>
          <cell r="BE37">
            <v>1.1200000000000001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11.95</v>
          </cell>
          <cell r="BT37">
            <v>72.599999999999994</v>
          </cell>
          <cell r="BU37">
            <v>867.57</v>
          </cell>
        </row>
        <row r="38">
          <cell r="A38">
            <v>30</v>
          </cell>
          <cell r="B38">
            <v>2.2099999999999955</v>
          </cell>
          <cell r="C38" t="str">
            <v>MONRS025</v>
          </cell>
          <cell r="D38" t="str">
            <v xml:space="preserve">Relleno y Compactación para cimentación de Poste 9m, en Terreno Tipo I</v>
          </cell>
          <cell r="E38">
            <v>0</v>
          </cell>
          <cell r="F38">
            <v>0</v>
          </cell>
          <cell r="G38" t="str">
            <v>m3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27.36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61.5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183.86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272.72000000000003</v>
          </cell>
          <cell r="BT38">
            <v>52.2</v>
          </cell>
          <cell r="BU38">
            <v>14235.98</v>
          </cell>
        </row>
        <row r="39">
          <cell r="A39">
            <v>31</v>
          </cell>
          <cell r="B39">
            <v>2.2199999999999953</v>
          </cell>
          <cell r="C39" t="str">
            <v>MONRS026</v>
          </cell>
          <cell r="D39" t="str">
            <v xml:space="preserve">Relleno y Compactación para cimentación de Poste 9m, en Terreno Tipo II</v>
          </cell>
          <cell r="E39">
            <v>0</v>
          </cell>
          <cell r="F39">
            <v>0</v>
          </cell>
          <cell r="G39" t="str">
            <v>m3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6.84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45.96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52.8</v>
          </cell>
          <cell r="BT39">
            <v>69.400000000000006</v>
          </cell>
          <cell r="BU39">
            <v>3664.32</v>
          </cell>
        </row>
        <row r="40">
          <cell r="A40">
            <v>32</v>
          </cell>
          <cell r="B40">
            <v>2.2299999999999951</v>
          </cell>
          <cell r="C40" t="str">
            <v>MONRS027</v>
          </cell>
          <cell r="D40" t="str">
            <v xml:space="preserve">Relleno y Compactación para cimentación de Poste 9m, en Terreno Tipo III</v>
          </cell>
          <cell r="E40">
            <v>0</v>
          </cell>
          <cell r="F40">
            <v>0</v>
          </cell>
          <cell r="G40" t="str">
            <v>m3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3.97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3.97</v>
          </cell>
          <cell r="BT40">
            <v>89.2</v>
          </cell>
          <cell r="BU40">
            <v>354.12</v>
          </cell>
        </row>
        <row r="41">
          <cell r="A41">
            <v>33</v>
          </cell>
          <cell r="B41">
            <v>2.2399999999999949</v>
          </cell>
          <cell r="C41">
            <v>0</v>
          </cell>
          <cell r="D41" t="str">
            <v xml:space="preserve">Relleno y Compactación para cimentación de Poste 12m, en Terreno Tipo I</v>
          </cell>
          <cell r="E41">
            <v>0</v>
          </cell>
          <cell r="F41">
            <v>0</v>
          </cell>
          <cell r="G41" t="str">
            <v>m3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1.48</v>
          </cell>
          <cell r="BJ41">
            <v>0</v>
          </cell>
          <cell r="BK41">
            <v>0</v>
          </cell>
          <cell r="BL41">
            <v>0</v>
          </cell>
          <cell r="BM41">
            <v>5.94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7.42</v>
          </cell>
          <cell r="BT41">
            <v>68.33</v>
          </cell>
          <cell r="BU41">
            <v>507.01</v>
          </cell>
        </row>
        <row r="42">
          <cell r="A42">
            <v>34</v>
          </cell>
          <cell r="B42">
            <v>2.2499999999999947</v>
          </cell>
          <cell r="C42">
            <v>0</v>
          </cell>
          <cell r="D42" t="str">
            <v xml:space="preserve">Cimentación con concreto ciclópeo de Poste de 8m en Terreno Tipo I (Arcilloso y Arenoso)</v>
          </cell>
          <cell r="E42">
            <v>0</v>
          </cell>
          <cell r="F42">
            <v>0</v>
          </cell>
          <cell r="G42" t="str">
            <v>u</v>
          </cell>
          <cell r="H42">
            <v>0</v>
          </cell>
          <cell r="I42">
            <v>21</v>
          </cell>
          <cell r="J42">
            <v>55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140</v>
          </cell>
          <cell r="BH42">
            <v>0</v>
          </cell>
          <cell r="BI42">
            <v>0</v>
          </cell>
          <cell r="BJ42">
            <v>487</v>
          </cell>
          <cell r="BK42">
            <v>0</v>
          </cell>
          <cell r="BL42">
            <v>434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676</v>
          </cell>
          <cell r="BR42">
            <v>728</v>
          </cell>
          <cell r="BS42">
            <v>2541</v>
          </cell>
          <cell r="BT42">
            <v>156.19999999999999</v>
          </cell>
          <cell r="BU42">
            <v>396904.2</v>
          </cell>
        </row>
        <row r="43">
          <cell r="A43">
            <v>35</v>
          </cell>
          <cell r="B43">
            <v>2.2599999999999945</v>
          </cell>
          <cell r="C43">
            <v>0</v>
          </cell>
          <cell r="D43" t="str">
            <v xml:space="preserve">Cimentación con concreto ciclópeo de Poste de 8m en Terreno Tipo II (Rocoso)</v>
          </cell>
          <cell r="E43">
            <v>0</v>
          </cell>
          <cell r="F43">
            <v>0</v>
          </cell>
          <cell r="G43" t="str">
            <v>u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35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24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41</v>
          </cell>
          <cell r="BR43">
            <v>0</v>
          </cell>
          <cell r="BS43">
            <v>100</v>
          </cell>
          <cell r="BT43">
            <v>146.69999999999999</v>
          </cell>
          <cell r="BU43">
            <v>14670</v>
          </cell>
        </row>
        <row r="44">
          <cell r="A44">
            <v>36</v>
          </cell>
          <cell r="B44">
            <v>2.2699999999999942</v>
          </cell>
          <cell r="C44">
            <v>0</v>
          </cell>
          <cell r="D44" t="str">
            <v xml:space="preserve">Cimentación con concreto ciclópeo de Poste de 9m en Terreno Tipo I (Arcilloso y Arenoso)</v>
          </cell>
          <cell r="E44">
            <v>0</v>
          </cell>
          <cell r="F44">
            <v>0</v>
          </cell>
          <cell r="G44" t="str">
            <v>u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106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106</v>
          </cell>
          <cell r="BT44">
            <v>186.2</v>
          </cell>
          <cell r="BU44">
            <v>19737.2</v>
          </cell>
        </row>
        <row r="45">
          <cell r="A45">
            <v>37</v>
          </cell>
          <cell r="B45">
            <v>2.279999999999994</v>
          </cell>
          <cell r="C45">
            <v>0</v>
          </cell>
          <cell r="D45" t="str">
            <v xml:space="preserve">Cimentación con concreto ciclópeo de Poste de 11m en Terreno Tipo I (Arcilloso y Arenoso)</v>
          </cell>
          <cell r="E45">
            <v>0</v>
          </cell>
          <cell r="F45">
            <v>0</v>
          </cell>
          <cell r="G45" t="str">
            <v>u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13</v>
          </cell>
          <cell r="BK45">
            <v>0</v>
          </cell>
          <cell r="BL45">
            <v>15</v>
          </cell>
          <cell r="BM45">
            <v>0</v>
          </cell>
          <cell r="BN45">
            <v>4</v>
          </cell>
          <cell r="BO45">
            <v>0</v>
          </cell>
          <cell r="BP45">
            <v>4</v>
          </cell>
          <cell r="BQ45">
            <v>19</v>
          </cell>
          <cell r="BR45">
            <v>0</v>
          </cell>
          <cell r="BS45">
            <v>55</v>
          </cell>
          <cell r="BT45">
            <v>236.4</v>
          </cell>
          <cell r="BU45">
            <v>13002</v>
          </cell>
        </row>
        <row r="46">
          <cell r="A46">
            <v>38</v>
          </cell>
          <cell r="B46">
            <v>10.029999999999999</v>
          </cell>
          <cell r="C46">
            <v>0</v>
          </cell>
          <cell r="D46" t="str">
            <v xml:space="preserve">Transporte de Poste de C.A.C. de 8 m  de Almacen a Punto de Izaje en Zona de Dificil Acceso</v>
          </cell>
          <cell r="E46">
            <v>0</v>
          </cell>
          <cell r="F46">
            <v>0</v>
          </cell>
          <cell r="G46" t="str">
            <v>u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</row>
        <row r="47">
          <cell r="A47">
            <v>39</v>
          </cell>
          <cell r="B47">
            <v>10.039999999999999</v>
          </cell>
          <cell r="C47">
            <v>0</v>
          </cell>
          <cell r="D47" t="str">
            <v xml:space="preserve">Transporte de Poste de C.A.C. de 9 m  de Almacen a Punto de Izaje en Zona de Dificil Acceso</v>
          </cell>
          <cell r="E47">
            <v>0</v>
          </cell>
          <cell r="F47">
            <v>0</v>
          </cell>
          <cell r="G47" t="str">
            <v>u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</row>
        <row r="48">
          <cell r="A48">
            <v>40</v>
          </cell>
          <cell r="B48">
            <v>10.050000000000001</v>
          </cell>
          <cell r="C48">
            <v>0</v>
          </cell>
          <cell r="D48" t="str">
            <v xml:space="preserve">Relleno y Compactación para cimentación de Poste 11m, en Terreno Tipo I</v>
          </cell>
          <cell r="E48">
            <v>0</v>
          </cell>
          <cell r="F48">
            <v>0</v>
          </cell>
          <cell r="G48" t="str">
            <v>m3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</row>
        <row r="49">
          <cell r="A49">
            <v>41</v>
          </cell>
          <cell r="B49">
            <v>10.06</v>
          </cell>
          <cell r="C49">
            <v>0</v>
          </cell>
          <cell r="D49" t="str">
            <v xml:space="preserve">Relleno y Compactación para cimentación de Poste 11 en Terreno Tipo II</v>
          </cell>
          <cell r="E49">
            <v>0</v>
          </cell>
          <cell r="F49">
            <v>0</v>
          </cell>
          <cell r="G49" t="str">
            <v>m3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</row>
        <row r="50">
          <cell r="A50">
            <v>42</v>
          </cell>
          <cell r="B50">
            <v>10.06</v>
          </cell>
          <cell r="C50">
            <v>0</v>
          </cell>
          <cell r="D50" t="str">
            <v xml:space="preserve">Transporte de  torrecilla celosia de A°G° de 8m(*) de Almacen a Punto de Izaje </v>
          </cell>
          <cell r="E50">
            <v>0</v>
          </cell>
          <cell r="F50">
            <v>0</v>
          </cell>
          <cell r="G50" t="str">
            <v>u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10.06</v>
          </cell>
          <cell r="C51">
            <v>0</v>
          </cell>
          <cell r="D51" t="str">
            <v xml:space="preserve">Izaje, Identificación y Señalización de torrecilla celosia de A°G° de 8m(*)</v>
          </cell>
          <cell r="E51">
            <v>0</v>
          </cell>
          <cell r="F51">
            <v>0</v>
          </cell>
          <cell r="G51" t="str">
            <v>u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</row>
        <row r="52">
          <cell r="A52">
            <v>44</v>
          </cell>
          <cell r="B52">
            <v>10.07</v>
          </cell>
          <cell r="C52">
            <v>0</v>
          </cell>
          <cell r="D52" t="str">
            <v xml:space="preserve">Cimentación con concreto ciclópeo de Poste de 12m en Terreno Tipo I (Arcilloso y Arenoso)</v>
          </cell>
          <cell r="E52">
            <v>0</v>
          </cell>
          <cell r="F52">
            <v>0</v>
          </cell>
          <cell r="G52" t="str">
            <v>u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</row>
        <row r="53">
          <cell r="A53">
            <v>45</v>
          </cell>
          <cell r="B53">
            <v>10.07</v>
          </cell>
          <cell r="C53">
            <v>0</v>
          </cell>
          <cell r="D53" t="str">
            <v xml:space="preserve">Pintado de Postes en el borde de carreteras</v>
          </cell>
          <cell r="E53">
            <v>0</v>
          </cell>
          <cell r="F53">
            <v>0</v>
          </cell>
          <cell r="G53" t="str">
            <v>u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</row>
        <row r="55">
          <cell r="A55">
            <v>47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</row>
        <row r="56">
          <cell r="A56">
            <v>48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</row>
        <row r="57">
          <cell r="A57">
            <v>49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</row>
        <row r="58">
          <cell r="A58">
            <v>50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59">
            <v>51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0</v>
          </cell>
          <cell r="C60">
            <v>0</v>
          </cell>
          <cell r="D60" t="str">
            <v xml:space="preserve">SUB-TOTAL   2 : 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4245540.6399999997</v>
          </cell>
        </row>
        <row r="61">
          <cell r="A61">
            <v>53</v>
          </cell>
          <cell r="B61">
            <v>3</v>
          </cell>
          <cell r="C61">
            <v>0</v>
          </cell>
          <cell r="D61" t="str">
            <v xml:space="preserve">INSTALACIÓN DE RETENIDAS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</row>
        <row r="62">
          <cell r="A62">
            <v>54</v>
          </cell>
          <cell r="B62">
            <v>3.01</v>
          </cell>
          <cell r="C62" t="str">
            <v>MONRS039</v>
          </cell>
          <cell r="D62" t="str">
            <v xml:space="preserve">Excavación en terreno Tipo I (arcilloso y conglomerado)</v>
          </cell>
          <cell r="E62">
            <v>0</v>
          </cell>
          <cell r="F62">
            <v>0</v>
          </cell>
          <cell r="G62" t="str">
            <v>m3</v>
          </cell>
          <cell r="H62">
            <v>227.58</v>
          </cell>
          <cell r="I62">
            <v>8.01</v>
          </cell>
          <cell r="J62">
            <v>16.760000000000002</v>
          </cell>
          <cell r="K62">
            <v>20</v>
          </cell>
          <cell r="L62">
            <v>17.920000000000002</v>
          </cell>
          <cell r="M62">
            <v>25</v>
          </cell>
          <cell r="N62">
            <v>30.24</v>
          </cell>
          <cell r="O62">
            <v>46.2</v>
          </cell>
          <cell r="P62">
            <v>86.62</v>
          </cell>
          <cell r="Q62">
            <v>101.19</v>
          </cell>
          <cell r="R62">
            <v>192.78</v>
          </cell>
          <cell r="S62">
            <v>49.92</v>
          </cell>
          <cell r="T62">
            <v>53.11</v>
          </cell>
          <cell r="U62">
            <v>40.36</v>
          </cell>
          <cell r="V62">
            <v>26.55</v>
          </cell>
          <cell r="W62">
            <v>552.20000000000005</v>
          </cell>
          <cell r="X62">
            <v>290.68</v>
          </cell>
          <cell r="Y62">
            <v>164.5</v>
          </cell>
          <cell r="Z62">
            <v>769.34</v>
          </cell>
          <cell r="AA62">
            <v>31.94</v>
          </cell>
          <cell r="AB62">
            <v>129.96</v>
          </cell>
          <cell r="AC62">
            <v>86.91</v>
          </cell>
          <cell r="AD62">
            <v>268.76</v>
          </cell>
          <cell r="AE62">
            <v>31.81</v>
          </cell>
          <cell r="AF62">
            <v>22.4</v>
          </cell>
          <cell r="AG62">
            <v>35.18</v>
          </cell>
          <cell r="AH62">
            <v>56.22</v>
          </cell>
          <cell r="AI62">
            <v>18.48</v>
          </cell>
          <cell r="AJ62">
            <v>15.12</v>
          </cell>
          <cell r="AK62">
            <v>8.4</v>
          </cell>
          <cell r="AL62">
            <v>11.99</v>
          </cell>
          <cell r="AM62">
            <v>8.7200000000000006</v>
          </cell>
          <cell r="AN62">
            <v>11.39</v>
          </cell>
          <cell r="AO62">
            <v>15.8</v>
          </cell>
          <cell r="AP62">
            <v>9.26</v>
          </cell>
          <cell r="AQ62">
            <v>10.9</v>
          </cell>
          <cell r="AR62">
            <v>46.56</v>
          </cell>
          <cell r="AS62">
            <v>58.03</v>
          </cell>
          <cell r="AT62">
            <v>225.83</v>
          </cell>
          <cell r="AU62">
            <v>37.29</v>
          </cell>
          <cell r="AV62">
            <v>9.0399999999999991</v>
          </cell>
          <cell r="AW62">
            <v>468.03</v>
          </cell>
          <cell r="AX62">
            <v>282.68</v>
          </cell>
          <cell r="AY62">
            <v>563.39</v>
          </cell>
          <cell r="AZ62">
            <v>25.41</v>
          </cell>
          <cell r="BA62">
            <v>74.349999999999994</v>
          </cell>
          <cell r="BB62">
            <v>25.41</v>
          </cell>
          <cell r="BC62">
            <v>14.79</v>
          </cell>
          <cell r="BD62">
            <v>25.54</v>
          </cell>
          <cell r="BE62">
            <v>138.11000000000001</v>
          </cell>
          <cell r="BF62">
            <v>71.260000000000005</v>
          </cell>
          <cell r="BG62">
            <v>69.8</v>
          </cell>
          <cell r="BH62">
            <v>128.58000000000001</v>
          </cell>
          <cell r="BI62">
            <v>259.70999999999998</v>
          </cell>
          <cell r="BJ62">
            <v>211.04</v>
          </cell>
          <cell r="BK62">
            <v>286.73</v>
          </cell>
          <cell r="BL62">
            <v>218.4</v>
          </cell>
          <cell r="BM62">
            <v>149.66</v>
          </cell>
          <cell r="BN62">
            <v>89.16</v>
          </cell>
          <cell r="BO62">
            <v>31.36</v>
          </cell>
          <cell r="BP62">
            <v>96.51</v>
          </cell>
          <cell r="BQ62">
            <v>311.39999999999998</v>
          </cell>
          <cell r="BR62">
            <v>224.01</v>
          </cell>
          <cell r="BS62">
            <v>7634.28</v>
          </cell>
          <cell r="BT62">
            <v>36.270000000000003</v>
          </cell>
          <cell r="BU62">
            <v>276895.34000000003</v>
          </cell>
        </row>
        <row r="63">
          <cell r="A63">
            <v>55</v>
          </cell>
          <cell r="B63">
            <v>3.0199999999999996</v>
          </cell>
          <cell r="C63" t="str">
            <v>MONRS040</v>
          </cell>
          <cell r="D63" t="str">
            <v xml:space="preserve">Excavación en terreno Tipo II (rocoso)</v>
          </cell>
          <cell r="E63">
            <v>0</v>
          </cell>
          <cell r="F63">
            <v>0</v>
          </cell>
          <cell r="G63" t="str">
            <v>m3</v>
          </cell>
          <cell r="H63">
            <v>56.9</v>
          </cell>
          <cell r="I63">
            <v>3.43</v>
          </cell>
          <cell r="J63">
            <v>7.18</v>
          </cell>
          <cell r="K63">
            <v>57</v>
          </cell>
          <cell r="L63">
            <v>4.4800000000000004</v>
          </cell>
          <cell r="M63">
            <v>4</v>
          </cell>
          <cell r="N63">
            <v>12.96</v>
          </cell>
          <cell r="O63">
            <v>19.8</v>
          </cell>
          <cell r="P63">
            <v>9.6199999999999992</v>
          </cell>
          <cell r="Q63">
            <v>43.37</v>
          </cell>
          <cell r="R63">
            <v>21.42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63.85</v>
          </cell>
          <cell r="Y63">
            <v>74.52</v>
          </cell>
          <cell r="Z63">
            <v>192.34</v>
          </cell>
          <cell r="AA63">
            <v>0</v>
          </cell>
          <cell r="AB63">
            <v>0</v>
          </cell>
          <cell r="AC63">
            <v>21.73</v>
          </cell>
          <cell r="AD63">
            <v>67.19</v>
          </cell>
          <cell r="AE63">
            <v>7.95</v>
          </cell>
          <cell r="AF63">
            <v>5.6</v>
          </cell>
          <cell r="AG63">
            <v>8.7899999999999991</v>
          </cell>
          <cell r="AH63">
            <v>0</v>
          </cell>
          <cell r="AI63">
            <v>1.06</v>
          </cell>
          <cell r="AJ63">
            <v>0.86</v>
          </cell>
          <cell r="AK63">
            <v>0.48</v>
          </cell>
          <cell r="AL63">
            <v>11.99</v>
          </cell>
          <cell r="AM63">
            <v>8.7200000000000006</v>
          </cell>
          <cell r="AN63">
            <v>11.39</v>
          </cell>
          <cell r="AO63">
            <v>15.8</v>
          </cell>
          <cell r="AP63">
            <v>9.26</v>
          </cell>
          <cell r="AQ63">
            <v>10.9</v>
          </cell>
          <cell r="AR63">
            <v>2.84</v>
          </cell>
          <cell r="AS63">
            <v>10.25</v>
          </cell>
          <cell r="AT63">
            <v>57.02</v>
          </cell>
          <cell r="AU63">
            <v>4.29</v>
          </cell>
          <cell r="AV63">
            <v>1.04</v>
          </cell>
          <cell r="AW63">
            <v>117.01</v>
          </cell>
          <cell r="AX63">
            <v>121.17</v>
          </cell>
          <cell r="AY63">
            <v>62.61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14.28</v>
          </cell>
          <cell r="BI63">
            <v>28.85</v>
          </cell>
          <cell r="BJ63">
            <v>0</v>
          </cell>
          <cell r="BK63">
            <v>0</v>
          </cell>
          <cell r="BL63">
            <v>8.32</v>
          </cell>
          <cell r="BM63">
            <v>37.42</v>
          </cell>
          <cell r="BN63">
            <v>22.29</v>
          </cell>
          <cell r="BO63">
            <v>7.84</v>
          </cell>
          <cell r="BP63">
            <v>24.83</v>
          </cell>
          <cell r="BQ63">
            <v>7.28</v>
          </cell>
          <cell r="BR63">
            <v>39.54</v>
          </cell>
          <cell r="BS63">
            <v>1319.47</v>
          </cell>
          <cell r="BT63">
            <v>108.06</v>
          </cell>
          <cell r="BU63">
            <v>142581.93</v>
          </cell>
        </row>
        <row r="64">
          <cell r="A64">
            <v>56</v>
          </cell>
          <cell r="B64">
            <v>3.0299999999999994</v>
          </cell>
          <cell r="C64" t="str">
            <v>MONRS041</v>
          </cell>
          <cell r="D64" t="str">
            <v xml:space="preserve">Excavación en Terreno Tipo III (Húmedo)</v>
          </cell>
          <cell r="E64">
            <v>0</v>
          </cell>
          <cell r="F64">
            <v>0</v>
          </cell>
          <cell r="G64" t="str">
            <v>m3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2.63</v>
          </cell>
          <cell r="T64">
            <v>2.8</v>
          </cell>
          <cell r="U64">
            <v>2.12</v>
          </cell>
          <cell r="V64">
            <v>1.4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2.96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1.34</v>
          </cell>
          <cell r="BA64">
            <v>3.91</v>
          </cell>
          <cell r="BB64">
            <v>1.34</v>
          </cell>
          <cell r="BC64">
            <v>0.78</v>
          </cell>
          <cell r="BD64">
            <v>0</v>
          </cell>
          <cell r="BE64">
            <v>7.27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26.55</v>
          </cell>
          <cell r="BT64">
            <v>96.61</v>
          </cell>
          <cell r="BU64">
            <v>2565</v>
          </cell>
        </row>
        <row r="65">
          <cell r="A65">
            <v>57</v>
          </cell>
          <cell r="B65">
            <v>3.0399999999999991</v>
          </cell>
          <cell r="C65" t="str">
            <v>MONRS042</v>
          </cell>
          <cell r="D65" t="str">
            <v xml:space="preserve">Instalación de retenida inclinada</v>
          </cell>
          <cell r="E65">
            <v>0</v>
          </cell>
          <cell r="F65">
            <v>0</v>
          </cell>
          <cell r="G65" t="str">
            <v>u</v>
          </cell>
          <cell r="H65">
            <v>254</v>
          </cell>
          <cell r="I65">
            <v>11</v>
          </cell>
          <cell r="J65">
            <v>23</v>
          </cell>
          <cell r="K65">
            <v>77</v>
          </cell>
          <cell r="L65">
            <v>20</v>
          </cell>
          <cell r="M65">
            <v>27</v>
          </cell>
          <cell r="N65">
            <v>24</v>
          </cell>
          <cell r="O65">
            <v>26</v>
          </cell>
          <cell r="P65">
            <v>83</v>
          </cell>
          <cell r="Q65">
            <v>137</v>
          </cell>
          <cell r="R65">
            <v>121</v>
          </cell>
          <cell r="S65">
            <v>47</v>
          </cell>
          <cell r="T65">
            <v>50</v>
          </cell>
          <cell r="U65">
            <v>38</v>
          </cell>
          <cell r="V65">
            <v>25</v>
          </cell>
          <cell r="W65">
            <v>246</v>
          </cell>
          <cell r="X65">
            <v>301</v>
          </cell>
          <cell r="Y65">
            <v>212</v>
          </cell>
          <cell r="Z65">
            <v>822</v>
          </cell>
          <cell r="AA65">
            <v>29</v>
          </cell>
          <cell r="AB65">
            <v>118</v>
          </cell>
          <cell r="AC65">
            <v>96</v>
          </cell>
          <cell r="AD65">
            <v>299</v>
          </cell>
          <cell r="AE65">
            <v>24</v>
          </cell>
          <cell r="AF65">
            <v>25</v>
          </cell>
          <cell r="AG65">
            <v>32</v>
          </cell>
          <cell r="AH65">
            <v>51</v>
          </cell>
          <cell r="AI65">
            <v>11</v>
          </cell>
          <cell r="AJ65">
            <v>9</v>
          </cell>
          <cell r="AK65">
            <v>8</v>
          </cell>
          <cell r="AL65">
            <v>22</v>
          </cell>
          <cell r="AM65">
            <v>14</v>
          </cell>
          <cell r="AN65">
            <v>17</v>
          </cell>
          <cell r="AO65">
            <v>27</v>
          </cell>
          <cell r="AP65">
            <v>13</v>
          </cell>
          <cell r="AQ65">
            <v>18</v>
          </cell>
          <cell r="AR65">
            <v>46</v>
          </cell>
          <cell r="AS65">
            <v>61</v>
          </cell>
          <cell r="AT65">
            <v>233</v>
          </cell>
          <cell r="AU65">
            <v>33</v>
          </cell>
          <cell r="AV65">
            <v>8</v>
          </cell>
          <cell r="AW65">
            <v>505</v>
          </cell>
          <cell r="AX65">
            <v>387</v>
          </cell>
          <cell r="AY65">
            <v>592</v>
          </cell>
          <cell r="AZ65">
            <v>22</v>
          </cell>
          <cell r="BA65">
            <v>70</v>
          </cell>
          <cell r="BB65">
            <v>22</v>
          </cell>
          <cell r="BC65">
            <v>12</v>
          </cell>
          <cell r="BD65">
            <v>14</v>
          </cell>
          <cell r="BE65">
            <v>77</v>
          </cell>
          <cell r="BF65">
            <v>68</v>
          </cell>
          <cell r="BG65">
            <v>65</v>
          </cell>
          <cell r="BH65">
            <v>116</v>
          </cell>
          <cell r="BI65">
            <v>261</v>
          </cell>
          <cell r="BJ65">
            <v>178</v>
          </cell>
          <cell r="BK65">
            <v>83</v>
          </cell>
          <cell r="BL65">
            <v>191</v>
          </cell>
          <cell r="BM65">
            <v>110</v>
          </cell>
          <cell r="BN65">
            <v>53</v>
          </cell>
          <cell r="BO65">
            <v>33</v>
          </cell>
          <cell r="BP65">
            <v>60</v>
          </cell>
          <cell r="BQ65">
            <v>268</v>
          </cell>
          <cell r="BR65">
            <v>246</v>
          </cell>
          <cell r="BS65">
            <v>7171</v>
          </cell>
          <cell r="BT65">
            <v>36.49</v>
          </cell>
          <cell r="BU65">
            <v>261669.79</v>
          </cell>
        </row>
        <row r="66">
          <cell r="A66">
            <v>58</v>
          </cell>
          <cell r="B66">
            <v>3.0499999999999989</v>
          </cell>
          <cell r="C66" t="str">
            <v>MONRS043</v>
          </cell>
          <cell r="D66" t="str">
            <v xml:space="preserve">Instalación de retenida vertical</v>
          </cell>
          <cell r="E66">
            <v>0</v>
          </cell>
          <cell r="F66">
            <v>0</v>
          </cell>
          <cell r="G66" t="str">
            <v>u</v>
          </cell>
          <cell r="H66">
            <v>0</v>
          </cell>
          <cell r="I66">
            <v>0</v>
          </cell>
          <cell r="J66">
            <v>0</v>
          </cell>
          <cell r="K66">
            <v>2</v>
          </cell>
          <cell r="L66">
            <v>0</v>
          </cell>
          <cell r="M66">
            <v>0</v>
          </cell>
          <cell r="N66">
            <v>0</v>
          </cell>
          <cell r="O66">
            <v>4</v>
          </cell>
          <cell r="P66">
            <v>7</v>
          </cell>
          <cell r="Q66">
            <v>3</v>
          </cell>
          <cell r="R66">
            <v>5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5</v>
          </cell>
          <cell r="X66">
            <v>31</v>
          </cell>
          <cell r="Y66">
            <v>17</v>
          </cell>
          <cell r="Z66">
            <v>38</v>
          </cell>
          <cell r="AA66">
            <v>0</v>
          </cell>
          <cell r="AB66">
            <v>0</v>
          </cell>
          <cell r="AC66">
            <v>1</v>
          </cell>
          <cell r="AD66">
            <v>1</v>
          </cell>
          <cell r="AE66">
            <v>12</v>
          </cell>
          <cell r="AF66">
            <v>0</v>
          </cell>
          <cell r="AG66">
            <v>0</v>
          </cell>
          <cell r="AH66">
            <v>2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2</v>
          </cell>
          <cell r="AN66">
            <v>5</v>
          </cell>
          <cell r="AO66">
            <v>2</v>
          </cell>
          <cell r="AP66">
            <v>4</v>
          </cell>
          <cell r="AQ66">
            <v>2</v>
          </cell>
          <cell r="AR66">
            <v>0</v>
          </cell>
          <cell r="AS66">
            <v>1</v>
          </cell>
          <cell r="AT66">
            <v>20</v>
          </cell>
          <cell r="AU66">
            <v>0</v>
          </cell>
          <cell r="AV66">
            <v>0</v>
          </cell>
          <cell r="AW66">
            <v>18</v>
          </cell>
          <cell r="AX66">
            <v>1</v>
          </cell>
          <cell r="AY66">
            <v>7</v>
          </cell>
          <cell r="AZ66">
            <v>2</v>
          </cell>
          <cell r="BA66">
            <v>0</v>
          </cell>
          <cell r="BB66">
            <v>2</v>
          </cell>
          <cell r="BC66">
            <v>2</v>
          </cell>
          <cell r="BD66">
            <v>8</v>
          </cell>
          <cell r="BE66">
            <v>55</v>
          </cell>
          <cell r="BF66">
            <v>0</v>
          </cell>
          <cell r="BG66">
            <v>2</v>
          </cell>
          <cell r="BH66">
            <v>14</v>
          </cell>
          <cell r="BI66">
            <v>1</v>
          </cell>
          <cell r="BJ66">
            <v>24</v>
          </cell>
          <cell r="BK66">
            <v>0</v>
          </cell>
          <cell r="BL66">
            <v>26</v>
          </cell>
          <cell r="BM66">
            <v>18</v>
          </cell>
          <cell r="BN66">
            <v>26</v>
          </cell>
          <cell r="BO66">
            <v>2</v>
          </cell>
          <cell r="BP66">
            <v>26</v>
          </cell>
          <cell r="BQ66">
            <v>37</v>
          </cell>
          <cell r="BR66">
            <v>7</v>
          </cell>
          <cell r="BS66">
            <v>442</v>
          </cell>
          <cell r="BT66">
            <v>39.9</v>
          </cell>
          <cell r="BU66">
            <v>17635.8</v>
          </cell>
        </row>
        <row r="67">
          <cell r="A67">
            <v>59</v>
          </cell>
          <cell r="B67">
            <v>3.0599999999999987</v>
          </cell>
          <cell r="C67" t="str">
            <v>MONRS044</v>
          </cell>
          <cell r="D67" t="str">
            <v xml:space="preserve">Relleno y compactación de retenida en terreno Tipo I</v>
          </cell>
          <cell r="E67">
            <v>0</v>
          </cell>
          <cell r="F67">
            <v>0</v>
          </cell>
          <cell r="G67" t="str">
            <v>m3</v>
          </cell>
          <cell r="H67">
            <v>0</v>
          </cell>
          <cell r="I67">
            <v>11.45</v>
          </cell>
          <cell r="J67">
            <v>23.94</v>
          </cell>
          <cell r="K67">
            <v>79</v>
          </cell>
          <cell r="L67">
            <v>17.600000000000001</v>
          </cell>
          <cell r="M67">
            <v>30</v>
          </cell>
          <cell r="N67">
            <v>42.12</v>
          </cell>
          <cell r="O67">
            <v>66</v>
          </cell>
          <cell r="P67">
            <v>84.71</v>
          </cell>
          <cell r="Q67">
            <v>141.36000000000001</v>
          </cell>
          <cell r="R67">
            <v>214.2</v>
          </cell>
          <cell r="S67">
            <v>48.85</v>
          </cell>
          <cell r="T67">
            <v>51.97</v>
          </cell>
          <cell r="U67">
            <v>39.49</v>
          </cell>
          <cell r="V67">
            <v>25.98</v>
          </cell>
          <cell r="W67">
            <v>502</v>
          </cell>
          <cell r="X67">
            <v>371.17</v>
          </cell>
          <cell r="Y67">
            <v>233.52</v>
          </cell>
          <cell r="Z67">
            <v>755.58</v>
          </cell>
          <cell r="AA67">
            <v>31.94</v>
          </cell>
          <cell r="AB67">
            <v>129.96</v>
          </cell>
          <cell r="AC67">
            <v>106.66</v>
          </cell>
          <cell r="AD67">
            <v>329.96</v>
          </cell>
          <cell r="AE67">
            <v>31.12</v>
          </cell>
          <cell r="AF67">
            <v>27.5</v>
          </cell>
          <cell r="AG67">
            <v>34.36</v>
          </cell>
          <cell r="AH67">
            <v>55.01</v>
          </cell>
          <cell r="AI67">
            <v>12.21</v>
          </cell>
          <cell r="AJ67">
            <v>9.99</v>
          </cell>
          <cell r="AK67">
            <v>8.8800000000000008</v>
          </cell>
          <cell r="AL67">
            <v>29.09</v>
          </cell>
          <cell r="AM67">
            <v>21.1</v>
          </cell>
          <cell r="AN67">
            <v>28.94</v>
          </cell>
          <cell r="AO67">
            <v>38.28</v>
          </cell>
          <cell r="AP67">
            <v>22.36</v>
          </cell>
          <cell r="AQ67">
            <v>26.39</v>
          </cell>
          <cell r="AR67">
            <v>49.4</v>
          </cell>
          <cell r="AS67">
            <v>66.78</v>
          </cell>
          <cell r="AT67">
            <v>282.85000000000002</v>
          </cell>
          <cell r="AU67">
            <v>41.58</v>
          </cell>
          <cell r="AV67">
            <v>10.8</v>
          </cell>
          <cell r="AW67">
            <v>459.66</v>
          </cell>
          <cell r="AX67">
            <v>465.6</v>
          </cell>
          <cell r="AY67">
            <v>550.54999999999995</v>
          </cell>
          <cell r="AZ67">
            <v>24.87</v>
          </cell>
          <cell r="BA67">
            <v>72.75</v>
          </cell>
          <cell r="BB67">
            <v>24.87</v>
          </cell>
          <cell r="BC67">
            <v>14.47</v>
          </cell>
          <cell r="BD67">
            <v>25.04</v>
          </cell>
          <cell r="BE67">
            <v>135.1</v>
          </cell>
          <cell r="BF67">
            <v>69.63</v>
          </cell>
          <cell r="BG67">
            <v>68.2</v>
          </cell>
          <cell r="BH67">
            <v>142.86000000000001</v>
          </cell>
          <cell r="BI67">
            <v>288.56</v>
          </cell>
          <cell r="BJ67">
            <v>200.49</v>
          </cell>
          <cell r="BK67">
            <v>281.14999999999998</v>
          </cell>
          <cell r="BL67">
            <v>213.38</v>
          </cell>
          <cell r="BM67">
            <v>184.01</v>
          </cell>
          <cell r="BN67">
            <v>125.98</v>
          </cell>
          <cell r="BO67">
            <v>38.42</v>
          </cell>
          <cell r="BP67">
            <v>137.13999999999999</v>
          </cell>
          <cell r="BQ67">
            <v>304.25</v>
          </cell>
          <cell r="BR67">
            <v>263.55</v>
          </cell>
          <cell r="BS67">
            <v>8224.6299999999992</v>
          </cell>
          <cell r="BT67">
            <v>44.1</v>
          </cell>
          <cell r="BU67">
            <v>362706.18</v>
          </cell>
        </row>
        <row r="68">
          <cell r="A68">
            <v>60</v>
          </cell>
          <cell r="B68">
            <v>3.0699999999999985</v>
          </cell>
          <cell r="C68" t="str">
            <v>MONRS045</v>
          </cell>
          <cell r="D68" t="str">
            <v xml:space="preserve">Relleno y compactación de retenida en terreno Tipo II</v>
          </cell>
          <cell r="E68">
            <v>0</v>
          </cell>
          <cell r="F68">
            <v>0</v>
          </cell>
          <cell r="G68" t="str">
            <v>m3</v>
          </cell>
          <cell r="H68">
            <v>279.39999999999998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9.3800000000000008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7.78</v>
          </cell>
          <cell r="AF68">
            <v>0</v>
          </cell>
          <cell r="AG68">
            <v>8.59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61.05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8.1300000000000008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7.11</v>
          </cell>
          <cell r="BR68">
            <v>0</v>
          </cell>
          <cell r="BS68">
            <v>381.44</v>
          </cell>
          <cell r="BT68">
            <v>46.92</v>
          </cell>
          <cell r="BU68">
            <v>17897.16</v>
          </cell>
        </row>
        <row r="69">
          <cell r="A69">
            <v>61</v>
          </cell>
          <cell r="B69">
            <v>3.0799999999999983</v>
          </cell>
          <cell r="C69" t="str">
            <v>MONRS046</v>
          </cell>
          <cell r="D69" t="str">
            <v xml:space="preserve">Relleno y compactación de retenida en terreno Tipo III</v>
          </cell>
          <cell r="E69">
            <v>0</v>
          </cell>
          <cell r="F69">
            <v>0</v>
          </cell>
          <cell r="G69" t="str">
            <v>m3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2.57</v>
          </cell>
          <cell r="T69">
            <v>2.74</v>
          </cell>
          <cell r="U69">
            <v>2.08</v>
          </cell>
          <cell r="V69">
            <v>1.37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2.9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1.31</v>
          </cell>
          <cell r="BA69">
            <v>3.83</v>
          </cell>
          <cell r="BB69">
            <v>1.31</v>
          </cell>
          <cell r="BC69">
            <v>0.76</v>
          </cell>
          <cell r="BD69">
            <v>0</v>
          </cell>
          <cell r="BE69">
            <v>7.11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25.98</v>
          </cell>
          <cell r="BT69">
            <v>57.25</v>
          </cell>
          <cell r="BU69">
            <v>1487.36</v>
          </cell>
        </row>
        <row r="70">
          <cell r="A70">
            <v>62</v>
          </cell>
          <cell r="B70">
            <v>3.0899999999999981</v>
          </cell>
          <cell r="C70">
            <v>0</v>
          </cell>
          <cell r="D70" t="str">
            <v xml:space="preserve">Instalacion y sañalizacion de canaletas guardacables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0</v>
          </cell>
          <cell r="C71">
            <v>0</v>
          </cell>
          <cell r="D71" t="str">
            <v xml:space="preserve">SUB-TOTAL   3 :  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1083438.56</v>
          </cell>
        </row>
        <row r="72">
          <cell r="A72">
            <v>64</v>
          </cell>
          <cell r="B72">
            <v>4</v>
          </cell>
          <cell r="C72">
            <v>0</v>
          </cell>
          <cell r="D72" t="str">
            <v xml:space="preserve">MONTAJE DE ARMADOS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4.01</v>
          </cell>
          <cell r="C73" t="str">
            <v>MONRS047</v>
          </cell>
          <cell r="D73" t="str">
            <v xml:space="preserve">Armado Tipo E1, con caja de derivación para acometida</v>
          </cell>
          <cell r="E73">
            <v>0</v>
          </cell>
          <cell r="F73">
            <v>0</v>
          </cell>
          <cell r="G73" t="str">
            <v>u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42</v>
          </cell>
          <cell r="M73">
            <v>0</v>
          </cell>
          <cell r="N73">
            <v>0</v>
          </cell>
          <cell r="O73">
            <v>45</v>
          </cell>
          <cell r="P73">
            <v>3</v>
          </cell>
          <cell r="Q73">
            <v>0</v>
          </cell>
          <cell r="R73">
            <v>175</v>
          </cell>
          <cell r="S73">
            <v>0</v>
          </cell>
          <cell r="T73">
            <v>5</v>
          </cell>
          <cell r="U73">
            <v>37</v>
          </cell>
          <cell r="V73">
            <v>12</v>
          </cell>
          <cell r="W73">
            <v>8</v>
          </cell>
          <cell r="X73">
            <v>1</v>
          </cell>
          <cell r="Y73">
            <v>3</v>
          </cell>
          <cell r="Z73">
            <v>0</v>
          </cell>
          <cell r="AA73">
            <v>2</v>
          </cell>
          <cell r="AB73">
            <v>6</v>
          </cell>
          <cell r="AC73">
            <v>0</v>
          </cell>
          <cell r="AD73">
            <v>0</v>
          </cell>
          <cell r="AE73">
            <v>5</v>
          </cell>
          <cell r="AF73">
            <v>0</v>
          </cell>
          <cell r="AG73">
            <v>0</v>
          </cell>
          <cell r="AH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7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4</v>
          </cell>
          <cell r="AT73">
            <v>266</v>
          </cell>
          <cell r="AU73">
            <v>9</v>
          </cell>
          <cell r="AV73">
            <v>3</v>
          </cell>
          <cell r="AW73">
            <v>12</v>
          </cell>
          <cell r="AX73">
            <v>6</v>
          </cell>
          <cell r="AY73">
            <v>5</v>
          </cell>
          <cell r="AZ73">
            <v>0</v>
          </cell>
          <cell r="BA73">
            <v>6</v>
          </cell>
          <cell r="BB73">
            <v>0</v>
          </cell>
          <cell r="BC73">
            <v>12</v>
          </cell>
          <cell r="BD73">
            <v>2</v>
          </cell>
          <cell r="BE73">
            <v>212</v>
          </cell>
          <cell r="BF73">
            <v>5</v>
          </cell>
          <cell r="BG73">
            <v>1</v>
          </cell>
          <cell r="BH73">
            <v>5</v>
          </cell>
          <cell r="BI73">
            <v>0</v>
          </cell>
          <cell r="BJ73">
            <v>5</v>
          </cell>
          <cell r="BK73">
            <v>30</v>
          </cell>
          <cell r="BL73">
            <v>9</v>
          </cell>
          <cell r="BM73">
            <v>14</v>
          </cell>
          <cell r="BN73">
            <v>11</v>
          </cell>
          <cell r="BO73">
            <v>2</v>
          </cell>
          <cell r="BP73">
            <v>9</v>
          </cell>
          <cell r="BQ73">
            <v>1</v>
          </cell>
          <cell r="BR73">
            <v>17</v>
          </cell>
          <cell r="BS73">
            <v>998</v>
          </cell>
          <cell r="BT73">
            <v>18.79</v>
          </cell>
          <cell r="BU73">
            <v>18752.419999999998</v>
          </cell>
        </row>
        <row r="74">
          <cell r="A74">
            <v>66</v>
          </cell>
          <cell r="B74">
            <v>4.0199999999999996</v>
          </cell>
          <cell r="C74" t="str">
            <v>MONRS048</v>
          </cell>
          <cell r="D74" t="str">
            <v xml:space="preserve">Armado Tipo E1/S, sin caja de derivación para acometida</v>
          </cell>
          <cell r="E74">
            <v>0</v>
          </cell>
          <cell r="F74">
            <v>0</v>
          </cell>
          <cell r="G74" t="str">
            <v>u</v>
          </cell>
          <cell r="H74">
            <v>420</v>
          </cell>
          <cell r="I74">
            <v>10</v>
          </cell>
          <cell r="J74">
            <v>37</v>
          </cell>
          <cell r="K74">
            <v>116</v>
          </cell>
          <cell r="L74">
            <v>7</v>
          </cell>
          <cell r="M74">
            <v>20</v>
          </cell>
          <cell r="N74">
            <v>25</v>
          </cell>
          <cell r="O74">
            <v>0</v>
          </cell>
          <cell r="P74">
            <v>79</v>
          </cell>
          <cell r="Q74">
            <v>103</v>
          </cell>
          <cell r="R74">
            <v>16</v>
          </cell>
          <cell r="S74">
            <v>79</v>
          </cell>
          <cell r="T74">
            <v>85</v>
          </cell>
          <cell r="U74">
            <v>15</v>
          </cell>
          <cell r="V74">
            <v>17</v>
          </cell>
          <cell r="W74">
            <v>286</v>
          </cell>
          <cell r="X74">
            <v>201</v>
          </cell>
          <cell r="Y74">
            <v>216</v>
          </cell>
          <cell r="Z74">
            <v>1070</v>
          </cell>
          <cell r="AA74">
            <v>27</v>
          </cell>
          <cell r="AB74">
            <v>149</v>
          </cell>
          <cell r="AC74">
            <v>103</v>
          </cell>
          <cell r="AD74">
            <v>391</v>
          </cell>
          <cell r="AE74">
            <v>18</v>
          </cell>
          <cell r="AF74">
            <v>43</v>
          </cell>
          <cell r="AG74">
            <v>30</v>
          </cell>
          <cell r="AH74">
            <v>48</v>
          </cell>
          <cell r="AI74">
            <v>12</v>
          </cell>
          <cell r="AJ74">
            <v>17</v>
          </cell>
          <cell r="AK74">
            <v>22</v>
          </cell>
          <cell r="AL74">
            <v>16</v>
          </cell>
          <cell r="AM74">
            <v>12</v>
          </cell>
          <cell r="AN74">
            <v>4</v>
          </cell>
          <cell r="AO74">
            <v>22</v>
          </cell>
          <cell r="AP74">
            <v>8</v>
          </cell>
          <cell r="AQ74">
            <v>16</v>
          </cell>
          <cell r="AR74">
            <v>39</v>
          </cell>
          <cell r="AS74">
            <v>55</v>
          </cell>
          <cell r="AT74">
            <v>252</v>
          </cell>
          <cell r="AU74">
            <v>36</v>
          </cell>
          <cell r="AV74">
            <v>9</v>
          </cell>
          <cell r="AW74">
            <v>953</v>
          </cell>
          <cell r="AX74">
            <v>537</v>
          </cell>
          <cell r="AY74">
            <v>769</v>
          </cell>
          <cell r="AZ74">
            <v>14</v>
          </cell>
          <cell r="BA74">
            <v>57</v>
          </cell>
          <cell r="BB74">
            <v>14</v>
          </cell>
          <cell r="BC74">
            <v>19</v>
          </cell>
          <cell r="BD74">
            <v>20</v>
          </cell>
          <cell r="BE74">
            <v>0</v>
          </cell>
          <cell r="BF74">
            <v>56</v>
          </cell>
          <cell r="BG74">
            <v>126</v>
          </cell>
          <cell r="BH74">
            <v>346</v>
          </cell>
          <cell r="BI74">
            <v>594</v>
          </cell>
          <cell r="BJ74">
            <v>258</v>
          </cell>
          <cell r="BK74">
            <v>34</v>
          </cell>
          <cell r="BL74">
            <v>274</v>
          </cell>
          <cell r="BM74">
            <v>131</v>
          </cell>
          <cell r="BN74">
            <v>67</v>
          </cell>
          <cell r="BO74">
            <v>73</v>
          </cell>
          <cell r="BP74">
            <v>54</v>
          </cell>
          <cell r="BQ74">
            <v>398</v>
          </cell>
          <cell r="BR74">
            <v>498</v>
          </cell>
          <cell r="BS74">
            <v>9423</v>
          </cell>
          <cell r="BT74">
            <v>15.08</v>
          </cell>
          <cell r="BU74">
            <v>142098.84</v>
          </cell>
        </row>
        <row r="75">
          <cell r="A75">
            <v>67</v>
          </cell>
          <cell r="B75">
            <v>4.0299999999999994</v>
          </cell>
          <cell r="C75" t="str">
            <v>MONRS049</v>
          </cell>
          <cell r="D75" t="str">
            <v xml:space="preserve">Armado Tipo E2, con caja de derivación para acometida</v>
          </cell>
          <cell r="E75">
            <v>0</v>
          </cell>
          <cell r="F75">
            <v>0</v>
          </cell>
          <cell r="G75" t="str">
            <v>u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7</v>
          </cell>
          <cell r="AT75">
            <v>4</v>
          </cell>
          <cell r="AU75">
            <v>0</v>
          </cell>
          <cell r="AV75">
            <v>0</v>
          </cell>
          <cell r="AW75">
            <v>1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8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27</v>
          </cell>
          <cell r="BK75">
            <v>0</v>
          </cell>
          <cell r="BL75">
            <v>27</v>
          </cell>
          <cell r="BM75">
            <v>1</v>
          </cell>
          <cell r="BN75">
            <v>0</v>
          </cell>
          <cell r="BO75">
            <v>0</v>
          </cell>
          <cell r="BP75">
            <v>0</v>
          </cell>
          <cell r="BQ75">
            <v>39</v>
          </cell>
          <cell r="BR75">
            <v>1</v>
          </cell>
          <cell r="BS75">
            <v>126</v>
          </cell>
          <cell r="BT75">
            <v>20.82</v>
          </cell>
          <cell r="BU75">
            <v>2623.32</v>
          </cell>
        </row>
        <row r="76">
          <cell r="A76">
            <v>68</v>
          </cell>
          <cell r="B76">
            <v>4.0399999999999991</v>
          </cell>
          <cell r="C76" t="str">
            <v>MONRS050</v>
          </cell>
          <cell r="D76" t="str">
            <v xml:space="preserve">Armado Tipo E2/S, sin caja de derivación para acometida</v>
          </cell>
          <cell r="E76">
            <v>0</v>
          </cell>
          <cell r="F76">
            <v>0</v>
          </cell>
          <cell r="G76" t="str">
            <v>u</v>
          </cell>
          <cell r="H76">
            <v>21</v>
          </cell>
          <cell r="I76">
            <v>0</v>
          </cell>
          <cell r="J76">
            <v>2</v>
          </cell>
          <cell r="K76">
            <v>4</v>
          </cell>
          <cell r="L76">
            <v>10</v>
          </cell>
          <cell r="M76">
            <v>14</v>
          </cell>
          <cell r="N76">
            <v>11</v>
          </cell>
          <cell r="O76">
            <v>0</v>
          </cell>
          <cell r="P76">
            <v>4</v>
          </cell>
          <cell r="Q76">
            <v>2</v>
          </cell>
          <cell r="R76">
            <v>0</v>
          </cell>
          <cell r="S76">
            <v>8</v>
          </cell>
          <cell r="T76">
            <v>15</v>
          </cell>
          <cell r="U76">
            <v>3</v>
          </cell>
          <cell r="V76">
            <v>8</v>
          </cell>
          <cell r="W76">
            <v>12</v>
          </cell>
          <cell r="X76">
            <v>14</v>
          </cell>
          <cell r="Y76">
            <v>23</v>
          </cell>
          <cell r="Z76">
            <v>72</v>
          </cell>
          <cell r="AA76">
            <v>1</v>
          </cell>
          <cell r="AB76">
            <v>7</v>
          </cell>
          <cell r="AC76">
            <v>11</v>
          </cell>
          <cell r="AD76">
            <v>32</v>
          </cell>
          <cell r="AE76">
            <v>0</v>
          </cell>
          <cell r="AF76">
            <v>4</v>
          </cell>
          <cell r="AG76">
            <v>1</v>
          </cell>
          <cell r="AH76">
            <v>7</v>
          </cell>
          <cell r="AI76">
            <v>0</v>
          </cell>
          <cell r="AJ76">
            <v>2</v>
          </cell>
          <cell r="AK76">
            <v>1</v>
          </cell>
          <cell r="AL76">
            <v>0</v>
          </cell>
          <cell r="AM76">
            <v>1</v>
          </cell>
          <cell r="AN76">
            <v>0</v>
          </cell>
          <cell r="AO76">
            <v>2</v>
          </cell>
          <cell r="AP76">
            <v>1</v>
          </cell>
          <cell r="AQ76">
            <v>0</v>
          </cell>
          <cell r="AR76">
            <v>10</v>
          </cell>
          <cell r="AS76">
            <v>7</v>
          </cell>
          <cell r="AT76">
            <v>26</v>
          </cell>
          <cell r="AU76">
            <v>9</v>
          </cell>
          <cell r="AV76">
            <v>3</v>
          </cell>
          <cell r="AW76">
            <v>34</v>
          </cell>
          <cell r="AX76">
            <v>63</v>
          </cell>
          <cell r="AY76">
            <v>67</v>
          </cell>
          <cell r="AZ76">
            <v>0</v>
          </cell>
          <cell r="BA76">
            <v>3</v>
          </cell>
          <cell r="BB76">
            <v>0</v>
          </cell>
          <cell r="BC76">
            <v>0</v>
          </cell>
          <cell r="BD76">
            <v>2</v>
          </cell>
          <cell r="BE76">
            <v>0</v>
          </cell>
          <cell r="BF76">
            <v>0</v>
          </cell>
          <cell r="BG76">
            <v>12</v>
          </cell>
          <cell r="BH76">
            <v>18</v>
          </cell>
          <cell r="BI76">
            <v>65</v>
          </cell>
          <cell r="BJ76">
            <v>24</v>
          </cell>
          <cell r="BK76">
            <v>0</v>
          </cell>
          <cell r="BL76">
            <v>23</v>
          </cell>
          <cell r="BM76">
            <v>3</v>
          </cell>
          <cell r="BN76">
            <v>0</v>
          </cell>
          <cell r="BO76">
            <v>0</v>
          </cell>
          <cell r="BP76">
            <v>0</v>
          </cell>
          <cell r="BQ76">
            <v>28</v>
          </cell>
          <cell r="BR76">
            <v>23</v>
          </cell>
          <cell r="BS76">
            <v>713</v>
          </cell>
          <cell r="BT76">
            <v>18.79</v>
          </cell>
          <cell r="BU76">
            <v>13397.27</v>
          </cell>
        </row>
        <row r="77">
          <cell r="A77">
            <v>69</v>
          </cell>
          <cell r="B77">
            <v>4.0499999999999989</v>
          </cell>
          <cell r="C77" t="str">
            <v>MONRS051</v>
          </cell>
          <cell r="D77" t="str">
            <v xml:space="preserve">Armado Tipo E3, con caja de derivación para acometida</v>
          </cell>
          <cell r="E77">
            <v>0</v>
          </cell>
          <cell r="F77">
            <v>0</v>
          </cell>
          <cell r="G77" t="str">
            <v>u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21</v>
          </cell>
          <cell r="P77">
            <v>3</v>
          </cell>
          <cell r="Q77">
            <v>5</v>
          </cell>
          <cell r="R77">
            <v>65</v>
          </cell>
          <cell r="S77">
            <v>0</v>
          </cell>
          <cell r="T77">
            <v>5</v>
          </cell>
          <cell r="U77">
            <v>14</v>
          </cell>
          <cell r="V77">
            <v>10</v>
          </cell>
          <cell r="W77">
            <v>3</v>
          </cell>
          <cell r="X77">
            <v>8</v>
          </cell>
          <cell r="Y77">
            <v>1</v>
          </cell>
          <cell r="Z77">
            <v>0</v>
          </cell>
          <cell r="AA77">
            <v>0</v>
          </cell>
          <cell r="AB77">
            <v>17</v>
          </cell>
          <cell r="AC77">
            <v>0</v>
          </cell>
          <cell r="AD77">
            <v>0</v>
          </cell>
          <cell r="AE77">
            <v>3</v>
          </cell>
          <cell r="AF77">
            <v>2</v>
          </cell>
          <cell r="AG77">
            <v>0</v>
          </cell>
          <cell r="AH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8</v>
          </cell>
          <cell r="AT77">
            <v>21</v>
          </cell>
          <cell r="AU77">
            <v>1</v>
          </cell>
          <cell r="AV77">
            <v>1</v>
          </cell>
          <cell r="AW77">
            <v>27</v>
          </cell>
          <cell r="AX77">
            <v>8</v>
          </cell>
          <cell r="AY77">
            <v>3</v>
          </cell>
          <cell r="AZ77">
            <v>1</v>
          </cell>
          <cell r="BA77">
            <v>7</v>
          </cell>
          <cell r="BB77">
            <v>1</v>
          </cell>
          <cell r="BC77">
            <v>0</v>
          </cell>
          <cell r="BD77">
            <v>2</v>
          </cell>
          <cell r="BE77">
            <v>68</v>
          </cell>
          <cell r="BF77">
            <v>5</v>
          </cell>
          <cell r="BG77">
            <v>4</v>
          </cell>
          <cell r="BH77">
            <v>6</v>
          </cell>
          <cell r="BI77">
            <v>0</v>
          </cell>
          <cell r="BJ77">
            <v>37</v>
          </cell>
          <cell r="BK77">
            <v>44</v>
          </cell>
          <cell r="BL77">
            <v>34</v>
          </cell>
          <cell r="BM77">
            <v>6</v>
          </cell>
          <cell r="BN77">
            <v>6</v>
          </cell>
          <cell r="BO77">
            <v>10</v>
          </cell>
          <cell r="BP77">
            <v>7</v>
          </cell>
          <cell r="BQ77">
            <v>30</v>
          </cell>
          <cell r="BR77">
            <v>14</v>
          </cell>
          <cell r="BS77">
            <v>516</v>
          </cell>
          <cell r="BT77">
            <v>19.32</v>
          </cell>
          <cell r="BU77">
            <v>9969.1200000000008</v>
          </cell>
        </row>
        <row r="78">
          <cell r="A78">
            <v>70</v>
          </cell>
          <cell r="B78">
            <v>4.0599999999999987</v>
          </cell>
          <cell r="C78" t="str">
            <v>MONRS052</v>
          </cell>
          <cell r="D78" t="str">
            <v xml:space="preserve">Armado Tipo E3/S, sin caja de derivación para acometida</v>
          </cell>
          <cell r="E78">
            <v>0</v>
          </cell>
          <cell r="F78">
            <v>0</v>
          </cell>
          <cell r="G78" t="str">
            <v>u</v>
          </cell>
          <cell r="H78">
            <v>129</v>
          </cell>
          <cell r="I78">
            <v>7</v>
          </cell>
          <cell r="J78">
            <v>10</v>
          </cell>
          <cell r="K78">
            <v>37</v>
          </cell>
          <cell r="L78">
            <v>36</v>
          </cell>
          <cell r="M78">
            <v>15</v>
          </cell>
          <cell r="N78">
            <v>12</v>
          </cell>
          <cell r="O78">
            <v>0</v>
          </cell>
          <cell r="P78">
            <v>53</v>
          </cell>
          <cell r="Q78">
            <v>176</v>
          </cell>
          <cell r="R78">
            <v>13</v>
          </cell>
          <cell r="S78">
            <v>46</v>
          </cell>
          <cell r="T78">
            <v>35</v>
          </cell>
          <cell r="U78">
            <v>21</v>
          </cell>
          <cell r="V78">
            <v>17</v>
          </cell>
          <cell r="W78">
            <v>105</v>
          </cell>
          <cell r="X78">
            <v>120</v>
          </cell>
          <cell r="Y78">
            <v>145</v>
          </cell>
          <cell r="Z78">
            <v>628</v>
          </cell>
          <cell r="AA78">
            <v>29</v>
          </cell>
          <cell r="AB78">
            <v>114</v>
          </cell>
          <cell r="AC78">
            <v>76</v>
          </cell>
          <cell r="AD78">
            <v>258</v>
          </cell>
          <cell r="AE78">
            <v>28</v>
          </cell>
          <cell r="AF78">
            <v>32</v>
          </cell>
          <cell r="AG78">
            <v>14</v>
          </cell>
          <cell r="AH78">
            <v>51</v>
          </cell>
          <cell r="AI78">
            <v>13</v>
          </cell>
          <cell r="AJ78">
            <v>15</v>
          </cell>
          <cell r="AK78">
            <v>8</v>
          </cell>
          <cell r="AL78">
            <v>9</v>
          </cell>
          <cell r="AM78">
            <v>17</v>
          </cell>
          <cell r="AN78">
            <v>26</v>
          </cell>
          <cell r="AO78">
            <v>15</v>
          </cell>
          <cell r="AP78">
            <v>8</v>
          </cell>
          <cell r="AQ78">
            <v>15</v>
          </cell>
          <cell r="AR78">
            <v>33</v>
          </cell>
          <cell r="AS78">
            <v>26</v>
          </cell>
          <cell r="AT78">
            <v>116</v>
          </cell>
          <cell r="AU78">
            <v>15</v>
          </cell>
          <cell r="AV78">
            <v>2</v>
          </cell>
          <cell r="AW78">
            <v>347</v>
          </cell>
          <cell r="AX78">
            <v>229</v>
          </cell>
          <cell r="AY78">
            <v>432</v>
          </cell>
          <cell r="AZ78">
            <v>10</v>
          </cell>
          <cell r="BA78">
            <v>30</v>
          </cell>
          <cell r="BB78">
            <v>10</v>
          </cell>
          <cell r="BC78">
            <v>7</v>
          </cell>
          <cell r="BD78">
            <v>5</v>
          </cell>
          <cell r="BE78">
            <v>0</v>
          </cell>
          <cell r="BF78">
            <v>33</v>
          </cell>
          <cell r="BG78">
            <v>51</v>
          </cell>
          <cell r="BH78">
            <v>125</v>
          </cell>
          <cell r="BI78">
            <v>191</v>
          </cell>
          <cell r="BJ78">
            <v>116</v>
          </cell>
          <cell r="BK78">
            <v>32</v>
          </cell>
          <cell r="BL78">
            <v>130</v>
          </cell>
          <cell r="BM78">
            <v>61</v>
          </cell>
          <cell r="BN78">
            <v>38</v>
          </cell>
          <cell r="BO78">
            <v>21</v>
          </cell>
          <cell r="BP78">
            <v>39</v>
          </cell>
          <cell r="BQ78">
            <v>196</v>
          </cell>
          <cell r="BR78">
            <v>149</v>
          </cell>
          <cell r="BS78">
            <v>4777</v>
          </cell>
          <cell r="BT78">
            <v>15.24</v>
          </cell>
          <cell r="BU78">
            <v>72801.48</v>
          </cell>
        </row>
        <row r="79">
          <cell r="A79">
            <v>71</v>
          </cell>
          <cell r="B79">
            <v>4.0699999999999985</v>
          </cell>
          <cell r="C79" t="str">
            <v>MONRS053</v>
          </cell>
          <cell r="D79" t="str">
            <v xml:space="preserve">Armado Tipo E4, con caja de derivación para acometida</v>
          </cell>
          <cell r="E79">
            <v>0</v>
          </cell>
          <cell r="F79">
            <v>0</v>
          </cell>
          <cell r="G79" t="str">
            <v>u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24</v>
          </cell>
          <cell r="P79">
            <v>0</v>
          </cell>
          <cell r="Q79">
            <v>6</v>
          </cell>
          <cell r="R79">
            <v>71</v>
          </cell>
          <cell r="S79">
            <v>0</v>
          </cell>
          <cell r="T79">
            <v>1</v>
          </cell>
          <cell r="U79">
            <v>6</v>
          </cell>
          <cell r="V79">
            <v>1</v>
          </cell>
          <cell r="W79">
            <v>4</v>
          </cell>
          <cell r="X79">
            <v>6</v>
          </cell>
          <cell r="Y79">
            <v>1</v>
          </cell>
          <cell r="Z79">
            <v>0</v>
          </cell>
          <cell r="AA79">
            <v>4</v>
          </cell>
          <cell r="AB79">
            <v>3</v>
          </cell>
          <cell r="AC79">
            <v>0</v>
          </cell>
          <cell r="AD79">
            <v>0</v>
          </cell>
          <cell r="AE79">
            <v>2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2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2</v>
          </cell>
          <cell r="AT79">
            <v>3</v>
          </cell>
          <cell r="AU79">
            <v>0</v>
          </cell>
          <cell r="AV79">
            <v>0</v>
          </cell>
          <cell r="AW79">
            <v>3</v>
          </cell>
          <cell r="AX79">
            <v>3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76</v>
          </cell>
          <cell r="BF79">
            <v>0</v>
          </cell>
          <cell r="BG79">
            <v>0</v>
          </cell>
          <cell r="BH79">
            <v>4</v>
          </cell>
          <cell r="BI79">
            <v>0</v>
          </cell>
          <cell r="BJ79">
            <v>6</v>
          </cell>
          <cell r="BK79">
            <v>9</v>
          </cell>
          <cell r="BL79">
            <v>2</v>
          </cell>
          <cell r="BM79">
            <v>3</v>
          </cell>
          <cell r="BN79">
            <v>1</v>
          </cell>
          <cell r="BO79">
            <v>2</v>
          </cell>
          <cell r="BP79">
            <v>2</v>
          </cell>
          <cell r="BQ79">
            <v>1</v>
          </cell>
          <cell r="BR79">
            <v>3</v>
          </cell>
          <cell r="BS79">
            <v>251</v>
          </cell>
          <cell r="BT79">
            <v>20.82</v>
          </cell>
          <cell r="BU79">
            <v>5225.82</v>
          </cell>
        </row>
        <row r="80">
          <cell r="A80">
            <v>72</v>
          </cell>
          <cell r="B80">
            <v>4.0799999999999983</v>
          </cell>
          <cell r="C80" t="str">
            <v>MONRS054</v>
          </cell>
          <cell r="D80" t="str">
            <v xml:space="preserve">Armado Tipo E4/S, sin caja de derivación para acometida</v>
          </cell>
          <cell r="E80">
            <v>0</v>
          </cell>
          <cell r="F80">
            <v>0</v>
          </cell>
          <cell r="G80" t="str">
            <v>u</v>
          </cell>
          <cell r="H80">
            <v>138</v>
          </cell>
          <cell r="I80">
            <v>1</v>
          </cell>
          <cell r="J80">
            <v>5</v>
          </cell>
          <cell r="K80">
            <v>34</v>
          </cell>
          <cell r="L80">
            <v>22</v>
          </cell>
          <cell r="M80">
            <v>7</v>
          </cell>
          <cell r="N80">
            <v>8</v>
          </cell>
          <cell r="O80">
            <v>0</v>
          </cell>
          <cell r="P80">
            <v>17</v>
          </cell>
          <cell r="Q80">
            <v>35</v>
          </cell>
          <cell r="R80">
            <v>11</v>
          </cell>
          <cell r="S80">
            <v>10</v>
          </cell>
          <cell r="T80">
            <v>15</v>
          </cell>
          <cell r="U80">
            <v>12</v>
          </cell>
          <cell r="V80">
            <v>3</v>
          </cell>
          <cell r="W80">
            <v>92</v>
          </cell>
          <cell r="X80">
            <v>132</v>
          </cell>
          <cell r="Y80">
            <v>27</v>
          </cell>
          <cell r="Z80">
            <v>136</v>
          </cell>
          <cell r="AA80">
            <v>8</v>
          </cell>
          <cell r="AB80">
            <v>31</v>
          </cell>
          <cell r="AC80">
            <v>27</v>
          </cell>
          <cell r="AD80">
            <v>17</v>
          </cell>
          <cell r="AE80">
            <v>13</v>
          </cell>
          <cell r="AF80">
            <v>5</v>
          </cell>
          <cell r="AG80">
            <v>1</v>
          </cell>
          <cell r="AH80">
            <v>14</v>
          </cell>
          <cell r="AI80">
            <v>1</v>
          </cell>
          <cell r="AJ80">
            <v>0</v>
          </cell>
          <cell r="AK80">
            <v>0</v>
          </cell>
          <cell r="AL80">
            <v>14</v>
          </cell>
          <cell r="AM80">
            <v>9</v>
          </cell>
          <cell r="AN80">
            <v>3</v>
          </cell>
          <cell r="AO80">
            <v>4</v>
          </cell>
          <cell r="AP80">
            <v>4</v>
          </cell>
          <cell r="AQ80">
            <v>1</v>
          </cell>
          <cell r="AR80">
            <v>9</v>
          </cell>
          <cell r="AS80">
            <v>9</v>
          </cell>
          <cell r="AT80">
            <v>28</v>
          </cell>
          <cell r="AU80">
            <v>0</v>
          </cell>
          <cell r="AV80">
            <v>0</v>
          </cell>
          <cell r="AW80">
            <v>71</v>
          </cell>
          <cell r="AX80">
            <v>91</v>
          </cell>
          <cell r="AY80">
            <v>73</v>
          </cell>
          <cell r="AZ80">
            <v>0</v>
          </cell>
          <cell r="BA80">
            <v>1</v>
          </cell>
          <cell r="BB80">
            <v>0</v>
          </cell>
          <cell r="BC80">
            <v>1</v>
          </cell>
          <cell r="BD80">
            <v>12</v>
          </cell>
          <cell r="BE80">
            <v>0</v>
          </cell>
          <cell r="BF80">
            <v>1</v>
          </cell>
          <cell r="BG80">
            <v>5</v>
          </cell>
          <cell r="BH80">
            <v>20</v>
          </cell>
          <cell r="BI80">
            <v>30</v>
          </cell>
          <cell r="BJ80">
            <v>30</v>
          </cell>
          <cell r="BK80">
            <v>35</v>
          </cell>
          <cell r="BL80">
            <v>39</v>
          </cell>
          <cell r="BM80">
            <v>79</v>
          </cell>
          <cell r="BN80">
            <v>56</v>
          </cell>
          <cell r="BO80">
            <v>18</v>
          </cell>
          <cell r="BP80">
            <v>45</v>
          </cell>
          <cell r="BQ80">
            <v>52</v>
          </cell>
          <cell r="BR80">
            <v>119</v>
          </cell>
          <cell r="BS80">
            <v>1681</v>
          </cell>
          <cell r="BT80">
            <v>18.79</v>
          </cell>
          <cell r="BU80">
            <v>31585.99</v>
          </cell>
        </row>
        <row r="81">
          <cell r="A81">
            <v>73</v>
          </cell>
          <cell r="B81">
            <v>4.0899999999999981</v>
          </cell>
          <cell r="C81" t="str">
            <v>MONRS055</v>
          </cell>
          <cell r="D81" t="str">
            <v xml:space="preserve">Armado Tipo E5, con caja de derivación para acometida</v>
          </cell>
          <cell r="E81">
            <v>0</v>
          </cell>
          <cell r="F81">
            <v>0</v>
          </cell>
          <cell r="G81" t="str">
            <v>u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9</v>
          </cell>
          <cell r="P81">
            <v>0</v>
          </cell>
          <cell r="Q81">
            <v>2</v>
          </cell>
          <cell r="R81">
            <v>20</v>
          </cell>
          <cell r="S81">
            <v>0</v>
          </cell>
          <cell r="T81">
            <v>0</v>
          </cell>
          <cell r="U81">
            <v>3</v>
          </cell>
          <cell r="V81">
            <v>2</v>
          </cell>
          <cell r="W81">
            <v>1</v>
          </cell>
          <cell r="X81">
            <v>2</v>
          </cell>
          <cell r="Y81">
            <v>1</v>
          </cell>
          <cell r="Z81">
            <v>0</v>
          </cell>
          <cell r="AA81">
            <v>0</v>
          </cell>
          <cell r="AB81">
            <v>1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3</v>
          </cell>
          <cell r="AT81">
            <v>2</v>
          </cell>
          <cell r="AU81">
            <v>0</v>
          </cell>
          <cell r="AV81">
            <v>0</v>
          </cell>
          <cell r="AW81">
            <v>5</v>
          </cell>
          <cell r="AX81">
            <v>2</v>
          </cell>
          <cell r="AY81">
            <v>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47</v>
          </cell>
          <cell r="BF81">
            <v>1</v>
          </cell>
          <cell r="BG81">
            <v>0</v>
          </cell>
          <cell r="BH81">
            <v>1</v>
          </cell>
          <cell r="BI81">
            <v>0</v>
          </cell>
          <cell r="BJ81">
            <v>0</v>
          </cell>
          <cell r="BK81">
            <v>6</v>
          </cell>
          <cell r="BL81">
            <v>0</v>
          </cell>
          <cell r="BM81">
            <v>3</v>
          </cell>
          <cell r="BN81">
            <v>2</v>
          </cell>
          <cell r="BO81">
            <v>1</v>
          </cell>
          <cell r="BP81">
            <v>0</v>
          </cell>
          <cell r="BQ81">
            <v>0</v>
          </cell>
          <cell r="BR81">
            <v>5</v>
          </cell>
          <cell r="BS81">
            <v>121</v>
          </cell>
          <cell r="BT81">
            <v>27.37</v>
          </cell>
          <cell r="BU81">
            <v>3311.77</v>
          </cell>
        </row>
        <row r="82">
          <cell r="A82">
            <v>74</v>
          </cell>
          <cell r="B82">
            <v>4.0999999999999979</v>
          </cell>
          <cell r="C82" t="str">
            <v>MONRS056</v>
          </cell>
          <cell r="D82" t="str">
            <v xml:space="preserve">Armado Tipo E5/S, sin caja de derivación para acometida</v>
          </cell>
          <cell r="E82">
            <v>0</v>
          </cell>
          <cell r="F82">
            <v>0</v>
          </cell>
          <cell r="G82" t="str">
            <v>u</v>
          </cell>
          <cell r="H82">
            <v>80</v>
          </cell>
          <cell r="I82">
            <v>3</v>
          </cell>
          <cell r="J82">
            <v>3</v>
          </cell>
          <cell r="K82">
            <v>25</v>
          </cell>
          <cell r="L82">
            <v>18</v>
          </cell>
          <cell r="M82">
            <v>5</v>
          </cell>
          <cell r="N82">
            <v>2</v>
          </cell>
          <cell r="O82">
            <v>0</v>
          </cell>
          <cell r="P82">
            <v>20</v>
          </cell>
          <cell r="Q82">
            <v>47</v>
          </cell>
          <cell r="R82">
            <v>4</v>
          </cell>
          <cell r="S82">
            <v>13</v>
          </cell>
          <cell r="T82">
            <v>10</v>
          </cell>
          <cell r="U82">
            <v>3</v>
          </cell>
          <cell r="V82">
            <v>4</v>
          </cell>
          <cell r="W82">
            <v>46</v>
          </cell>
          <cell r="X82">
            <v>27</v>
          </cell>
          <cell r="Y82">
            <v>42</v>
          </cell>
          <cell r="Z82">
            <v>116</v>
          </cell>
          <cell r="AA82">
            <v>4</v>
          </cell>
          <cell r="AB82">
            <v>16</v>
          </cell>
          <cell r="AC82">
            <v>31</v>
          </cell>
          <cell r="AD82">
            <v>91</v>
          </cell>
          <cell r="AE82">
            <v>7</v>
          </cell>
          <cell r="AF82">
            <v>1</v>
          </cell>
          <cell r="AG82">
            <v>1</v>
          </cell>
          <cell r="AH82">
            <v>9</v>
          </cell>
          <cell r="AI82">
            <v>6</v>
          </cell>
          <cell r="AJ82">
            <v>2</v>
          </cell>
          <cell r="AK82">
            <v>0</v>
          </cell>
          <cell r="AL82">
            <v>6</v>
          </cell>
          <cell r="AM82">
            <v>2</v>
          </cell>
          <cell r="AN82">
            <v>6</v>
          </cell>
          <cell r="AO82">
            <v>8</v>
          </cell>
          <cell r="AP82">
            <v>4</v>
          </cell>
          <cell r="AQ82">
            <v>9</v>
          </cell>
          <cell r="AR82">
            <v>5</v>
          </cell>
          <cell r="AS82">
            <v>8</v>
          </cell>
          <cell r="AT82">
            <v>59</v>
          </cell>
          <cell r="AU82">
            <v>6</v>
          </cell>
          <cell r="AV82">
            <v>0</v>
          </cell>
          <cell r="AW82">
            <v>194</v>
          </cell>
          <cell r="AX82">
            <v>84</v>
          </cell>
          <cell r="AY82">
            <v>233</v>
          </cell>
          <cell r="AZ82">
            <v>0</v>
          </cell>
          <cell r="BA82">
            <v>6</v>
          </cell>
          <cell r="BB82">
            <v>0</v>
          </cell>
          <cell r="BC82">
            <v>2</v>
          </cell>
          <cell r="BD82">
            <v>4</v>
          </cell>
          <cell r="BE82">
            <v>0</v>
          </cell>
          <cell r="BF82">
            <v>15</v>
          </cell>
          <cell r="BG82">
            <v>14</v>
          </cell>
          <cell r="BH82">
            <v>20</v>
          </cell>
          <cell r="BI82">
            <v>58</v>
          </cell>
          <cell r="BJ82">
            <v>18</v>
          </cell>
          <cell r="BK82">
            <v>18</v>
          </cell>
          <cell r="BL82">
            <v>21</v>
          </cell>
          <cell r="BM82">
            <v>34</v>
          </cell>
          <cell r="BN82">
            <v>21</v>
          </cell>
          <cell r="BO82">
            <v>3</v>
          </cell>
          <cell r="BP82">
            <v>28</v>
          </cell>
          <cell r="BQ82">
            <v>27</v>
          </cell>
          <cell r="BR82">
            <v>41</v>
          </cell>
          <cell r="BS82">
            <v>1590</v>
          </cell>
          <cell r="BT82">
            <v>23.8</v>
          </cell>
          <cell r="BU82">
            <v>37842</v>
          </cell>
        </row>
        <row r="83">
          <cell r="A83">
            <v>75</v>
          </cell>
          <cell r="B83">
            <v>4.1099999999999977</v>
          </cell>
          <cell r="C83" t="str">
            <v>MONRS057</v>
          </cell>
          <cell r="D83" t="str">
            <v xml:space="preserve">Armado Tipo E6, con caja de derivación para acometida</v>
          </cell>
          <cell r="E83">
            <v>0</v>
          </cell>
          <cell r="F83">
            <v>0</v>
          </cell>
          <cell r="G83" t="str">
            <v>u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6</v>
          </cell>
          <cell r="S83">
            <v>0</v>
          </cell>
          <cell r="T83">
            <v>0</v>
          </cell>
          <cell r="U83">
            <v>3</v>
          </cell>
          <cell r="V83">
            <v>1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2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6</v>
          </cell>
          <cell r="AU83">
            <v>0</v>
          </cell>
          <cell r="AV83">
            <v>0</v>
          </cell>
          <cell r="AW83">
            <v>0</v>
          </cell>
          <cell r="AX83">
            <v>1</v>
          </cell>
          <cell r="AY83">
            <v>0</v>
          </cell>
          <cell r="AZ83">
            <v>2</v>
          </cell>
          <cell r="BA83">
            <v>1</v>
          </cell>
          <cell r="BB83">
            <v>2</v>
          </cell>
          <cell r="BC83">
            <v>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1</v>
          </cell>
          <cell r="BO83">
            <v>0</v>
          </cell>
          <cell r="BP83">
            <v>0</v>
          </cell>
          <cell r="BQ83">
            <v>0</v>
          </cell>
          <cell r="BR83">
            <v>3</v>
          </cell>
          <cell r="BS83">
            <v>32</v>
          </cell>
          <cell r="BT83">
            <v>33.14</v>
          </cell>
          <cell r="BU83">
            <v>1060.48</v>
          </cell>
        </row>
        <row r="84">
          <cell r="A84">
            <v>76</v>
          </cell>
          <cell r="B84">
            <v>4.1199999999999974</v>
          </cell>
          <cell r="C84" t="str">
            <v>MONRS058</v>
          </cell>
          <cell r="D84" t="str">
            <v xml:space="preserve">Armado Tipo E6/S,sin caja de derivación para acometida</v>
          </cell>
          <cell r="E84">
            <v>0</v>
          </cell>
          <cell r="F84">
            <v>0</v>
          </cell>
          <cell r="G84" t="str">
            <v>u</v>
          </cell>
          <cell r="H84">
            <v>27</v>
          </cell>
          <cell r="I84">
            <v>2</v>
          </cell>
          <cell r="J84">
            <v>3</v>
          </cell>
          <cell r="K84">
            <v>0</v>
          </cell>
          <cell r="L84">
            <v>1</v>
          </cell>
          <cell r="M84">
            <v>4</v>
          </cell>
          <cell r="N84">
            <v>6</v>
          </cell>
          <cell r="O84">
            <v>0</v>
          </cell>
          <cell r="P84">
            <v>8</v>
          </cell>
          <cell r="Q84">
            <v>6</v>
          </cell>
          <cell r="R84">
            <v>1</v>
          </cell>
          <cell r="S84">
            <v>9</v>
          </cell>
          <cell r="T84">
            <v>12</v>
          </cell>
          <cell r="U84">
            <v>3</v>
          </cell>
          <cell r="V84">
            <v>3</v>
          </cell>
          <cell r="W84">
            <v>23</v>
          </cell>
          <cell r="X84">
            <v>53</v>
          </cell>
          <cell r="Y84">
            <v>33</v>
          </cell>
          <cell r="Z84">
            <v>119</v>
          </cell>
          <cell r="AA84">
            <v>5</v>
          </cell>
          <cell r="AB84">
            <v>14</v>
          </cell>
          <cell r="AC84">
            <v>7</v>
          </cell>
          <cell r="AD84">
            <v>34</v>
          </cell>
          <cell r="AE84">
            <v>0</v>
          </cell>
          <cell r="AF84">
            <v>2</v>
          </cell>
          <cell r="AG84">
            <v>1</v>
          </cell>
          <cell r="AH84">
            <v>11</v>
          </cell>
          <cell r="AI84">
            <v>2</v>
          </cell>
          <cell r="AJ84">
            <v>1</v>
          </cell>
          <cell r="AK84">
            <v>6</v>
          </cell>
          <cell r="AL84">
            <v>0</v>
          </cell>
          <cell r="AM84">
            <v>8</v>
          </cell>
          <cell r="AN84">
            <v>2</v>
          </cell>
          <cell r="AO84">
            <v>1</v>
          </cell>
          <cell r="AP84">
            <v>2</v>
          </cell>
          <cell r="AQ84">
            <v>1</v>
          </cell>
          <cell r="AR84">
            <v>4</v>
          </cell>
          <cell r="AS84">
            <v>4</v>
          </cell>
          <cell r="AT84">
            <v>30</v>
          </cell>
          <cell r="AU84">
            <v>4</v>
          </cell>
          <cell r="AV84">
            <v>1</v>
          </cell>
          <cell r="AW84">
            <v>20</v>
          </cell>
          <cell r="AX84">
            <v>46</v>
          </cell>
          <cell r="AY84">
            <v>27</v>
          </cell>
          <cell r="AZ84">
            <v>10</v>
          </cell>
          <cell r="BA84">
            <v>37</v>
          </cell>
          <cell r="BB84">
            <v>10</v>
          </cell>
          <cell r="BC84">
            <v>8</v>
          </cell>
          <cell r="BD84">
            <v>1</v>
          </cell>
          <cell r="BE84">
            <v>0</v>
          </cell>
          <cell r="BF84">
            <v>1</v>
          </cell>
          <cell r="BG84">
            <v>5</v>
          </cell>
          <cell r="BH84">
            <v>22</v>
          </cell>
          <cell r="BI84">
            <v>41</v>
          </cell>
          <cell r="BJ84">
            <v>24</v>
          </cell>
          <cell r="BK84">
            <v>0</v>
          </cell>
          <cell r="BL84">
            <v>23</v>
          </cell>
          <cell r="BM84">
            <v>0</v>
          </cell>
          <cell r="BN84">
            <v>5</v>
          </cell>
          <cell r="BO84">
            <v>0</v>
          </cell>
          <cell r="BP84">
            <v>7</v>
          </cell>
          <cell r="BQ84">
            <v>28</v>
          </cell>
          <cell r="BR84">
            <v>25</v>
          </cell>
          <cell r="BS84">
            <v>793</v>
          </cell>
          <cell r="BT84">
            <v>25.62</v>
          </cell>
          <cell r="BU84">
            <v>20316.66</v>
          </cell>
        </row>
        <row r="85">
          <cell r="A85">
            <v>77</v>
          </cell>
          <cell r="B85">
            <v>10.01</v>
          </cell>
          <cell r="C85">
            <v>0</v>
          </cell>
          <cell r="D85" t="str">
            <v xml:space="preserve">Empalme en cruz (+)</v>
          </cell>
          <cell r="E85">
            <v>0</v>
          </cell>
          <cell r="F85">
            <v>0</v>
          </cell>
          <cell r="G85" t="str">
            <v>u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</row>
        <row r="86">
          <cell r="A86">
            <v>78</v>
          </cell>
          <cell r="B86">
            <v>10.02</v>
          </cell>
          <cell r="C86">
            <v>0</v>
          </cell>
          <cell r="D86" t="str">
            <v xml:space="preserve">Empalme en (T)</v>
          </cell>
          <cell r="E86">
            <v>0</v>
          </cell>
          <cell r="F86">
            <v>0</v>
          </cell>
          <cell r="G86" t="str">
            <v>u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</row>
        <row r="87">
          <cell r="A87">
            <v>79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</row>
        <row r="91">
          <cell r="A91">
            <v>83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</row>
        <row r="93">
          <cell r="A93">
            <v>85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</row>
        <row r="94">
          <cell r="A94">
            <v>86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</row>
        <row r="95">
          <cell r="A95">
            <v>87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</row>
        <row r="96">
          <cell r="A96">
            <v>88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</row>
        <row r="97">
          <cell r="A97">
            <v>89</v>
          </cell>
          <cell r="B97">
            <v>0</v>
          </cell>
          <cell r="C97">
            <v>0</v>
          </cell>
          <cell r="D97" t="str">
            <v xml:space="preserve">SUB-TOTAL   4 :  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358985.17</v>
          </cell>
        </row>
        <row r="98">
          <cell r="A98">
            <v>90</v>
          </cell>
          <cell r="B98">
            <v>5</v>
          </cell>
          <cell r="C98">
            <v>0</v>
          </cell>
          <cell r="D98" t="str">
            <v xml:space="preserve">MONTAJE DE CONDUCTORES AUTOPORTANTES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</row>
        <row r="99">
          <cell r="A99">
            <v>91</v>
          </cell>
          <cell r="B99">
            <v>0</v>
          </cell>
          <cell r="C99">
            <v>0</v>
          </cell>
          <cell r="D99" t="str">
            <v xml:space="preserve">Comprende Tendido y puesta en Flecha de :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</row>
        <row r="100">
          <cell r="A100">
            <v>92</v>
          </cell>
          <cell r="B100">
            <v>5.01</v>
          </cell>
          <cell r="C100" t="str">
            <v>MONRS059</v>
          </cell>
          <cell r="D100" t="str">
            <v xml:space="preserve">Conductor Autoportante de Aluminio 3x35+16/25 mm²</v>
          </cell>
          <cell r="E100">
            <v>0</v>
          </cell>
          <cell r="F100">
            <v>0</v>
          </cell>
          <cell r="G100" t="str">
            <v>km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11.88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11.88</v>
          </cell>
          <cell r="BT100">
            <v>1001.82</v>
          </cell>
          <cell r="BU100">
            <v>11901.62</v>
          </cell>
        </row>
        <row r="101">
          <cell r="A101">
            <v>93</v>
          </cell>
          <cell r="B101">
            <v>5.0199999999999996</v>
          </cell>
          <cell r="C101" t="str">
            <v>MONRS060</v>
          </cell>
          <cell r="D101" t="str">
            <v xml:space="preserve">Conductor Autoportante de Aluminio 3x25+16/25 mm²</v>
          </cell>
          <cell r="E101">
            <v>0</v>
          </cell>
          <cell r="F101">
            <v>0</v>
          </cell>
          <cell r="G101" t="str">
            <v>km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12.03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0.89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12.92</v>
          </cell>
          <cell r="BT101">
            <v>887.49</v>
          </cell>
          <cell r="BU101">
            <v>11466.37</v>
          </cell>
        </row>
        <row r="102">
          <cell r="A102">
            <v>94</v>
          </cell>
          <cell r="B102">
            <v>5.0299999999999994</v>
          </cell>
          <cell r="C102" t="str">
            <v>MONRS061</v>
          </cell>
          <cell r="D102" t="str">
            <v xml:space="preserve">Conductor Autoportante de Aluminio 3x16+16/25 mm²</v>
          </cell>
          <cell r="E102">
            <v>0</v>
          </cell>
          <cell r="F102">
            <v>0</v>
          </cell>
          <cell r="G102" t="str">
            <v>km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4.92</v>
          </cell>
          <cell r="BP102">
            <v>0</v>
          </cell>
          <cell r="BQ102">
            <v>0</v>
          </cell>
          <cell r="BR102">
            <v>0</v>
          </cell>
          <cell r="BS102">
            <v>4.92</v>
          </cell>
          <cell r="BT102">
            <v>757.68</v>
          </cell>
          <cell r="BU102">
            <v>3727.79</v>
          </cell>
        </row>
        <row r="103">
          <cell r="A103">
            <v>95</v>
          </cell>
          <cell r="B103">
            <v>5.0399999999999991</v>
          </cell>
          <cell r="C103">
            <v>0</v>
          </cell>
          <cell r="D103" t="str">
            <v xml:space="preserve">Conductor Autoportante de Aluminio 3x16/25 mm²</v>
          </cell>
          <cell r="E103">
            <v>0</v>
          </cell>
          <cell r="F103">
            <v>0</v>
          </cell>
          <cell r="G103" t="str">
            <v>km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</row>
        <row r="104">
          <cell r="A104">
            <v>96</v>
          </cell>
          <cell r="B104">
            <v>5.0499999999999989</v>
          </cell>
          <cell r="C104" t="str">
            <v>MONRS065</v>
          </cell>
          <cell r="D104" t="str">
            <v xml:space="preserve">Conductor Autoportante de Aluminio 2X35+16/25 mm²</v>
          </cell>
          <cell r="E104">
            <v>0</v>
          </cell>
          <cell r="F104">
            <v>0</v>
          </cell>
          <cell r="G104" t="str">
            <v>km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1.67</v>
          </cell>
          <cell r="T104">
            <v>0.86</v>
          </cell>
          <cell r="U104">
            <v>1.56</v>
          </cell>
          <cell r="V104">
            <v>0.64</v>
          </cell>
          <cell r="W104">
            <v>4.9000000000000004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0.97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10.6</v>
          </cell>
          <cell r="BT104">
            <v>838.96</v>
          </cell>
          <cell r="BU104">
            <v>8892.98</v>
          </cell>
        </row>
        <row r="105">
          <cell r="A105">
            <v>97</v>
          </cell>
          <cell r="B105">
            <v>5.0599999999999987</v>
          </cell>
          <cell r="C105" t="str">
            <v>MONRS066</v>
          </cell>
          <cell r="D105" t="str">
            <v xml:space="preserve">Conductor Autoportante de Aluminio 2X25+16/25 mm²</v>
          </cell>
          <cell r="E105">
            <v>0</v>
          </cell>
          <cell r="F105">
            <v>0</v>
          </cell>
          <cell r="G105" t="str">
            <v>km</v>
          </cell>
          <cell r="H105">
            <v>13.94</v>
          </cell>
          <cell r="I105">
            <v>0</v>
          </cell>
          <cell r="J105">
            <v>0</v>
          </cell>
          <cell r="K105">
            <v>0.97</v>
          </cell>
          <cell r="L105">
            <v>1.51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0.05</v>
          </cell>
          <cell r="S105">
            <v>0.39</v>
          </cell>
          <cell r="T105">
            <v>0.12</v>
          </cell>
          <cell r="U105">
            <v>1.85</v>
          </cell>
          <cell r="V105">
            <v>0.41</v>
          </cell>
          <cell r="W105">
            <v>9.34</v>
          </cell>
          <cell r="X105">
            <v>8.9499999999999993</v>
          </cell>
          <cell r="Y105">
            <v>0</v>
          </cell>
          <cell r="Z105">
            <v>0.01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0.53</v>
          </cell>
          <cell r="AU105">
            <v>0</v>
          </cell>
          <cell r="AV105">
            <v>0</v>
          </cell>
          <cell r="AW105">
            <v>2.4</v>
          </cell>
          <cell r="AX105">
            <v>0.45</v>
          </cell>
          <cell r="AY105">
            <v>6.18</v>
          </cell>
          <cell r="AZ105">
            <v>0</v>
          </cell>
          <cell r="BA105">
            <v>0.75</v>
          </cell>
          <cell r="BB105">
            <v>0</v>
          </cell>
          <cell r="BC105">
            <v>0</v>
          </cell>
          <cell r="BD105">
            <v>1.42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0.51</v>
          </cell>
          <cell r="BJ105">
            <v>0</v>
          </cell>
          <cell r="BK105">
            <v>0</v>
          </cell>
          <cell r="BL105">
            <v>0</v>
          </cell>
          <cell r="BM105">
            <v>2.5499999999999998</v>
          </cell>
          <cell r="BN105">
            <v>0.69</v>
          </cell>
          <cell r="BO105">
            <v>0</v>
          </cell>
          <cell r="BP105">
            <v>0</v>
          </cell>
          <cell r="BQ105">
            <v>0</v>
          </cell>
          <cell r="BR105">
            <v>0.52</v>
          </cell>
          <cell r="BS105">
            <v>53.54</v>
          </cell>
          <cell r="BT105">
            <v>757.68</v>
          </cell>
          <cell r="BU105">
            <v>40566.19</v>
          </cell>
        </row>
        <row r="106">
          <cell r="A106">
            <v>98</v>
          </cell>
          <cell r="B106">
            <v>5.0699999999999985</v>
          </cell>
          <cell r="C106" t="str">
            <v>MONRS067</v>
          </cell>
          <cell r="D106" t="str">
            <v xml:space="preserve">Conductor Autoportante de Aluminio 2X16+16/25 mm²</v>
          </cell>
          <cell r="E106">
            <v>0</v>
          </cell>
          <cell r="F106">
            <v>0</v>
          </cell>
          <cell r="G106" t="str">
            <v>km</v>
          </cell>
          <cell r="H106">
            <v>0</v>
          </cell>
          <cell r="I106">
            <v>0.16</v>
          </cell>
          <cell r="J106">
            <v>0.22</v>
          </cell>
          <cell r="K106">
            <v>3.1</v>
          </cell>
          <cell r="L106">
            <v>0.2</v>
          </cell>
          <cell r="M106">
            <v>0.51</v>
          </cell>
          <cell r="N106">
            <v>0.3</v>
          </cell>
          <cell r="O106">
            <v>0</v>
          </cell>
          <cell r="P106">
            <v>0.47</v>
          </cell>
          <cell r="Q106">
            <v>0</v>
          </cell>
          <cell r="R106">
            <v>0</v>
          </cell>
          <cell r="S106">
            <v>1.92</v>
          </cell>
          <cell r="T106">
            <v>4.58</v>
          </cell>
          <cell r="U106">
            <v>0</v>
          </cell>
          <cell r="V106">
            <v>0.94</v>
          </cell>
          <cell r="W106">
            <v>0</v>
          </cell>
          <cell r="X106">
            <v>8.83</v>
          </cell>
          <cell r="Y106">
            <v>0</v>
          </cell>
          <cell r="Z106">
            <v>6.54</v>
          </cell>
          <cell r="AA106">
            <v>0</v>
          </cell>
          <cell r="AB106">
            <v>0</v>
          </cell>
          <cell r="AC106">
            <v>4.5999999999999996</v>
          </cell>
          <cell r="AD106">
            <v>1.05</v>
          </cell>
          <cell r="AE106">
            <v>1.6</v>
          </cell>
          <cell r="AF106">
            <v>0.45</v>
          </cell>
          <cell r="AG106">
            <v>1.05</v>
          </cell>
          <cell r="AH106">
            <v>1.1100000000000001</v>
          </cell>
          <cell r="AI106">
            <v>0</v>
          </cell>
          <cell r="AJ106">
            <v>0</v>
          </cell>
          <cell r="AK106">
            <v>0</v>
          </cell>
          <cell r="AL106">
            <v>0.19</v>
          </cell>
          <cell r="AM106">
            <v>0.81</v>
          </cell>
          <cell r="AN106">
            <v>0.38</v>
          </cell>
          <cell r="AO106">
            <v>0</v>
          </cell>
          <cell r="AP106">
            <v>0</v>
          </cell>
          <cell r="AQ106">
            <v>0</v>
          </cell>
          <cell r="AR106">
            <v>0.9</v>
          </cell>
          <cell r="AS106">
            <v>0.87</v>
          </cell>
          <cell r="AT106">
            <v>2.83</v>
          </cell>
          <cell r="AU106">
            <v>1.78</v>
          </cell>
          <cell r="AV106">
            <v>0.77</v>
          </cell>
          <cell r="AW106">
            <v>29</v>
          </cell>
          <cell r="AX106">
            <v>2.97</v>
          </cell>
          <cell r="AY106">
            <v>19.670000000000002</v>
          </cell>
          <cell r="AZ106">
            <v>0.67</v>
          </cell>
          <cell r="BA106">
            <v>2.5099999999999998</v>
          </cell>
          <cell r="BB106">
            <v>0.67</v>
          </cell>
          <cell r="BC106">
            <v>0.61</v>
          </cell>
          <cell r="BD106">
            <v>0</v>
          </cell>
          <cell r="BE106">
            <v>0</v>
          </cell>
          <cell r="BF106">
            <v>6.0579999999999998</v>
          </cell>
          <cell r="BG106">
            <v>5.91</v>
          </cell>
          <cell r="BH106">
            <v>1.96</v>
          </cell>
          <cell r="BI106">
            <v>10.02</v>
          </cell>
          <cell r="BJ106">
            <v>1.88</v>
          </cell>
          <cell r="BK106">
            <v>0</v>
          </cell>
          <cell r="BL106">
            <v>2</v>
          </cell>
          <cell r="BM106">
            <v>5.78</v>
          </cell>
          <cell r="BN106">
            <v>0</v>
          </cell>
          <cell r="BO106">
            <v>0</v>
          </cell>
          <cell r="BP106">
            <v>7.05</v>
          </cell>
          <cell r="BQ106">
            <v>2.86</v>
          </cell>
          <cell r="BR106">
            <v>4.24</v>
          </cell>
          <cell r="BS106">
            <v>150.02000000000001</v>
          </cell>
          <cell r="BT106">
            <v>611.01</v>
          </cell>
          <cell r="BU106">
            <v>91663.72</v>
          </cell>
        </row>
        <row r="107">
          <cell r="A107">
            <v>99</v>
          </cell>
          <cell r="B107">
            <v>5.0799999999999983</v>
          </cell>
          <cell r="C107" t="str">
            <v>MONRS068</v>
          </cell>
          <cell r="D107" t="str">
            <v xml:space="preserve">Conductor Autoportante de Aluminio 2X35/25 mm²</v>
          </cell>
          <cell r="E107">
            <v>0</v>
          </cell>
          <cell r="F107">
            <v>0</v>
          </cell>
          <cell r="G107" t="str">
            <v>km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0.5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0.5</v>
          </cell>
          <cell r="BT107">
            <v>691.1</v>
          </cell>
          <cell r="BU107">
            <v>345.55</v>
          </cell>
        </row>
        <row r="108">
          <cell r="A108">
            <v>100</v>
          </cell>
          <cell r="B108">
            <v>5.0899999999999981</v>
          </cell>
          <cell r="C108" t="str">
            <v>MONRS069</v>
          </cell>
          <cell r="D108" t="str">
            <v xml:space="preserve">Conductor Autoportante de Aluminio 2X25/25 mm²</v>
          </cell>
          <cell r="E108">
            <v>0</v>
          </cell>
          <cell r="F108">
            <v>0</v>
          </cell>
          <cell r="G108" t="str">
            <v>km</v>
          </cell>
          <cell r="H108">
            <v>27.72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0.8</v>
          </cell>
          <cell r="AU108">
            <v>0</v>
          </cell>
          <cell r="AV108">
            <v>0</v>
          </cell>
          <cell r="AW108">
            <v>0</v>
          </cell>
          <cell r="AX108">
            <v>0.3</v>
          </cell>
          <cell r="AY108">
            <v>7.64</v>
          </cell>
          <cell r="AZ108">
            <v>0</v>
          </cell>
          <cell r="BA108">
            <v>0.31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0.48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0.56999999999999995</v>
          </cell>
          <cell r="BN108">
            <v>0</v>
          </cell>
          <cell r="BO108">
            <v>0.84</v>
          </cell>
          <cell r="BP108">
            <v>0</v>
          </cell>
          <cell r="BQ108">
            <v>0</v>
          </cell>
          <cell r="BR108">
            <v>0</v>
          </cell>
          <cell r="BS108">
            <v>38.659999999999997</v>
          </cell>
          <cell r="BT108">
            <v>635.16</v>
          </cell>
          <cell r="BU108">
            <v>24555.29</v>
          </cell>
        </row>
        <row r="109">
          <cell r="A109">
            <v>101</v>
          </cell>
          <cell r="B109">
            <v>5.0999999999999979</v>
          </cell>
          <cell r="C109" t="str">
            <v>MONRS070</v>
          </cell>
          <cell r="D109" t="str">
            <v xml:space="preserve">Conductor Autoportante de Aluminio 2X16/25 mm²</v>
          </cell>
          <cell r="E109">
            <v>0</v>
          </cell>
          <cell r="F109">
            <v>0</v>
          </cell>
          <cell r="G109" t="str">
            <v>km</v>
          </cell>
          <cell r="H109">
            <v>0</v>
          </cell>
          <cell r="I109">
            <v>0</v>
          </cell>
          <cell r="J109">
            <v>0.19</v>
          </cell>
          <cell r="K109">
            <v>1.48</v>
          </cell>
          <cell r="L109">
            <v>1.7</v>
          </cell>
          <cell r="M109">
            <v>1.47</v>
          </cell>
          <cell r="N109">
            <v>1.79</v>
          </cell>
          <cell r="O109">
            <v>1.54</v>
          </cell>
          <cell r="P109">
            <v>0.17</v>
          </cell>
          <cell r="Q109">
            <v>0.44</v>
          </cell>
          <cell r="R109">
            <v>0.28000000000000003</v>
          </cell>
          <cell r="S109">
            <v>1.23</v>
          </cell>
          <cell r="T109">
            <v>0.79</v>
          </cell>
          <cell r="U109">
            <v>0</v>
          </cell>
          <cell r="V109">
            <v>0.08</v>
          </cell>
          <cell r="W109">
            <v>7.7</v>
          </cell>
          <cell r="X109">
            <v>6.88</v>
          </cell>
          <cell r="Y109">
            <v>0</v>
          </cell>
          <cell r="Z109">
            <v>18.03</v>
          </cell>
          <cell r="AA109">
            <v>0</v>
          </cell>
          <cell r="AB109">
            <v>0</v>
          </cell>
          <cell r="AC109">
            <v>6.1</v>
          </cell>
          <cell r="AD109">
            <v>12.51</v>
          </cell>
          <cell r="AE109">
            <v>0.22</v>
          </cell>
          <cell r="AF109">
            <v>0</v>
          </cell>
          <cell r="AG109">
            <v>0</v>
          </cell>
          <cell r="AH109">
            <v>0.22</v>
          </cell>
          <cell r="AI109">
            <v>0</v>
          </cell>
          <cell r="AJ109">
            <v>0</v>
          </cell>
          <cell r="AK109">
            <v>0</v>
          </cell>
          <cell r="AL109">
            <v>1.58</v>
          </cell>
          <cell r="AM109">
            <v>0.98</v>
          </cell>
          <cell r="AN109">
            <v>0.28000000000000003</v>
          </cell>
          <cell r="AO109">
            <v>0</v>
          </cell>
          <cell r="AP109">
            <v>0</v>
          </cell>
          <cell r="AQ109">
            <v>0</v>
          </cell>
          <cell r="AR109">
            <v>1.95</v>
          </cell>
          <cell r="AS109">
            <v>1.33</v>
          </cell>
          <cell r="AT109">
            <v>2.4</v>
          </cell>
          <cell r="AU109">
            <v>3.45</v>
          </cell>
          <cell r="AV109">
            <v>0</v>
          </cell>
          <cell r="AW109">
            <v>13.64</v>
          </cell>
          <cell r="AX109">
            <v>4.37</v>
          </cell>
          <cell r="AY109">
            <v>14.23</v>
          </cell>
          <cell r="AZ109">
            <v>0.76</v>
          </cell>
          <cell r="BA109">
            <v>3.33</v>
          </cell>
          <cell r="BB109">
            <v>0.76</v>
          </cell>
          <cell r="BC109">
            <v>0.35</v>
          </cell>
          <cell r="BD109">
            <v>0</v>
          </cell>
          <cell r="BE109">
            <v>0</v>
          </cell>
          <cell r="BF109">
            <v>0</v>
          </cell>
          <cell r="BG109">
            <v>2.95</v>
          </cell>
          <cell r="BH109">
            <v>1.56</v>
          </cell>
          <cell r="BI109">
            <v>2.0099999999999998</v>
          </cell>
          <cell r="BJ109">
            <v>4.62</v>
          </cell>
          <cell r="BK109">
            <v>0</v>
          </cell>
          <cell r="BL109">
            <v>4.9400000000000004</v>
          </cell>
          <cell r="BM109">
            <v>3.17</v>
          </cell>
          <cell r="BN109">
            <v>0</v>
          </cell>
          <cell r="BO109">
            <v>0</v>
          </cell>
          <cell r="BP109">
            <v>0.6</v>
          </cell>
          <cell r="BQ109">
            <v>7.06</v>
          </cell>
          <cell r="BR109">
            <v>1.7</v>
          </cell>
          <cell r="BS109">
            <v>140.84</v>
          </cell>
          <cell r="BT109">
            <v>513.54</v>
          </cell>
          <cell r="BU109">
            <v>72326.97</v>
          </cell>
        </row>
        <row r="110">
          <cell r="A110">
            <v>102</v>
          </cell>
          <cell r="B110">
            <v>5.1099999999999977</v>
          </cell>
          <cell r="C110" t="str">
            <v>MONRS071</v>
          </cell>
          <cell r="D110" t="str">
            <v xml:space="preserve">Conductor Autoportante de Aluminio 1X16+16/25 mm²</v>
          </cell>
          <cell r="E110">
            <v>0</v>
          </cell>
          <cell r="F110">
            <v>0</v>
          </cell>
          <cell r="G110" t="str">
            <v>km</v>
          </cell>
          <cell r="H110">
            <v>0</v>
          </cell>
          <cell r="I110">
            <v>0.9</v>
          </cell>
          <cell r="J110">
            <v>0.33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0.438</v>
          </cell>
          <cell r="P110">
            <v>5.72</v>
          </cell>
          <cell r="Q110">
            <v>6.76</v>
          </cell>
          <cell r="R110">
            <v>0</v>
          </cell>
          <cell r="S110">
            <v>0</v>
          </cell>
          <cell r="T110">
            <v>0</v>
          </cell>
          <cell r="U110">
            <v>0.42</v>
          </cell>
          <cell r="V110">
            <v>0</v>
          </cell>
          <cell r="W110">
            <v>0.75</v>
          </cell>
          <cell r="X110">
            <v>0</v>
          </cell>
          <cell r="Y110">
            <v>10.87</v>
          </cell>
          <cell r="Z110">
            <v>14.37</v>
          </cell>
          <cell r="AA110">
            <v>2.63</v>
          </cell>
          <cell r="AB110">
            <v>9.43</v>
          </cell>
          <cell r="AC110">
            <v>0</v>
          </cell>
          <cell r="AD110">
            <v>1.71</v>
          </cell>
          <cell r="AE110">
            <v>0.41</v>
          </cell>
          <cell r="AF110">
            <v>2.15</v>
          </cell>
          <cell r="AG110">
            <v>0</v>
          </cell>
          <cell r="AH110">
            <v>0</v>
          </cell>
          <cell r="AI110">
            <v>0.62</v>
          </cell>
          <cell r="AJ110">
            <v>0.8</v>
          </cell>
          <cell r="AK110">
            <v>0.72</v>
          </cell>
          <cell r="AL110">
            <v>0</v>
          </cell>
          <cell r="AM110">
            <v>0</v>
          </cell>
          <cell r="AN110">
            <v>0.16</v>
          </cell>
          <cell r="AO110">
            <v>0.53</v>
          </cell>
          <cell r="AP110">
            <v>0.28000000000000003</v>
          </cell>
          <cell r="AQ110">
            <v>0.99</v>
          </cell>
          <cell r="AR110">
            <v>0.06</v>
          </cell>
          <cell r="AS110">
            <v>2.16</v>
          </cell>
          <cell r="AT110">
            <v>5.15</v>
          </cell>
          <cell r="AU110">
            <v>0</v>
          </cell>
          <cell r="AV110">
            <v>0</v>
          </cell>
          <cell r="AW110">
            <v>23.66</v>
          </cell>
          <cell r="AX110">
            <v>9.76</v>
          </cell>
          <cell r="AY110">
            <v>20.309999999999999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7.07</v>
          </cell>
          <cell r="BI110">
            <v>14.55</v>
          </cell>
          <cell r="BJ110">
            <v>2.38</v>
          </cell>
          <cell r="BK110">
            <v>4.1500000000000004</v>
          </cell>
          <cell r="BL110">
            <v>2.12</v>
          </cell>
          <cell r="BM110">
            <v>0.11</v>
          </cell>
          <cell r="BN110">
            <v>5.52</v>
          </cell>
          <cell r="BO110">
            <v>0</v>
          </cell>
          <cell r="BP110">
            <v>0</v>
          </cell>
          <cell r="BQ110">
            <v>4.5</v>
          </cell>
          <cell r="BR110">
            <v>4.5</v>
          </cell>
          <cell r="BS110">
            <v>166.99</v>
          </cell>
          <cell r="BT110">
            <v>513.54</v>
          </cell>
          <cell r="BU110">
            <v>85756.04</v>
          </cell>
        </row>
        <row r="111">
          <cell r="A111">
            <v>103</v>
          </cell>
          <cell r="B111">
            <v>5.1199999999999974</v>
          </cell>
          <cell r="C111" t="str">
            <v>MONRS072</v>
          </cell>
          <cell r="D111" t="str">
            <v xml:space="preserve">Conductor Autoportante de Aluminio 1X16/25 mm²</v>
          </cell>
          <cell r="E111">
            <v>0</v>
          </cell>
          <cell r="F111">
            <v>0</v>
          </cell>
          <cell r="G111" t="str">
            <v>km</v>
          </cell>
          <cell r="H111">
            <v>0</v>
          </cell>
          <cell r="I111">
            <v>0.8</v>
          </cell>
          <cell r="J111">
            <v>2.85</v>
          </cell>
          <cell r="K111">
            <v>6.97</v>
          </cell>
          <cell r="L111">
            <v>0</v>
          </cell>
          <cell r="M111">
            <v>76</v>
          </cell>
          <cell r="N111">
            <v>0.57999999999999996</v>
          </cell>
          <cell r="O111">
            <v>4.2370000000000001</v>
          </cell>
          <cell r="P111">
            <v>3.73</v>
          </cell>
          <cell r="Q111">
            <v>15.94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17.440000000000001</v>
          </cell>
          <cell r="Z111">
            <v>69.5</v>
          </cell>
          <cell r="AA111">
            <v>0.36</v>
          </cell>
          <cell r="AB111">
            <v>5.5</v>
          </cell>
          <cell r="AC111">
            <v>0.86</v>
          </cell>
          <cell r="AD111">
            <v>31.83</v>
          </cell>
          <cell r="AE111">
            <v>7.0000000000000007E-2</v>
          </cell>
          <cell r="AF111">
            <v>0.77</v>
          </cell>
          <cell r="AG111">
            <v>1.31</v>
          </cell>
          <cell r="AH111">
            <v>2.12</v>
          </cell>
          <cell r="AI111">
            <v>1.06</v>
          </cell>
          <cell r="AJ111">
            <v>0.56999999999999995</v>
          </cell>
          <cell r="AK111">
            <v>0.77</v>
          </cell>
          <cell r="AL111">
            <v>0.11</v>
          </cell>
          <cell r="AM111">
            <v>0.45</v>
          </cell>
          <cell r="AN111">
            <v>0.51</v>
          </cell>
          <cell r="AO111">
            <v>2.8</v>
          </cell>
          <cell r="AP111">
            <v>1.18</v>
          </cell>
          <cell r="AQ111">
            <v>1.94</v>
          </cell>
          <cell r="AR111">
            <v>1.81</v>
          </cell>
          <cell r="AS111">
            <v>3.17</v>
          </cell>
          <cell r="AT111">
            <v>18.02</v>
          </cell>
          <cell r="AU111">
            <v>0</v>
          </cell>
          <cell r="AV111">
            <v>0.18</v>
          </cell>
          <cell r="AW111">
            <v>47.35</v>
          </cell>
          <cell r="AX111">
            <v>36.71</v>
          </cell>
          <cell r="AY111">
            <v>38.42</v>
          </cell>
          <cell r="AZ111">
            <v>0.62</v>
          </cell>
          <cell r="BA111">
            <v>1.97</v>
          </cell>
          <cell r="BB111">
            <v>0.02</v>
          </cell>
          <cell r="BC111">
            <v>1.88</v>
          </cell>
          <cell r="BD111">
            <v>0</v>
          </cell>
          <cell r="BE111">
            <v>0</v>
          </cell>
          <cell r="BF111">
            <v>0</v>
          </cell>
          <cell r="BG111">
            <v>3.19</v>
          </cell>
          <cell r="BH111">
            <v>27.57</v>
          </cell>
          <cell r="BI111">
            <v>45.97</v>
          </cell>
          <cell r="BJ111">
            <v>17.440000000000001</v>
          </cell>
          <cell r="BK111">
            <v>2.58</v>
          </cell>
          <cell r="BL111">
            <v>18.149999999999999</v>
          </cell>
          <cell r="BM111">
            <v>1.1000000000000001</v>
          </cell>
          <cell r="BN111">
            <v>0.55000000000000004</v>
          </cell>
          <cell r="BO111">
            <v>0.34</v>
          </cell>
          <cell r="BP111">
            <v>0</v>
          </cell>
          <cell r="BQ111">
            <v>25.71</v>
          </cell>
          <cell r="BR111">
            <v>34.72</v>
          </cell>
          <cell r="BS111">
            <v>577.73</v>
          </cell>
          <cell r="BT111">
            <v>513.54</v>
          </cell>
          <cell r="BU111">
            <v>296687.46000000002</v>
          </cell>
        </row>
        <row r="112">
          <cell r="A112">
            <v>104</v>
          </cell>
          <cell r="B112">
            <v>0</v>
          </cell>
          <cell r="C112">
            <v>0</v>
          </cell>
          <cell r="D112" t="str">
            <v xml:space="preserve">SUB-TOTAL   5 :  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647889.98</v>
          </cell>
        </row>
        <row r="113">
          <cell r="A113">
            <v>105</v>
          </cell>
          <cell r="B113">
            <v>6</v>
          </cell>
          <cell r="C113">
            <v>0</v>
          </cell>
          <cell r="D113" t="str">
            <v xml:space="preserve">INSTALACIÓN DE PUESTA A TIERRA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6.01</v>
          </cell>
          <cell r="C114" t="str">
            <v>MONRS073</v>
          </cell>
          <cell r="D114" t="str">
            <v xml:space="preserve">Excavación en terreno Tipo I (arcilloso y conglomerado)</v>
          </cell>
          <cell r="E114">
            <v>0</v>
          </cell>
          <cell r="F114">
            <v>0</v>
          </cell>
          <cell r="G114" t="str">
            <v>m3</v>
          </cell>
          <cell r="H114">
            <v>329.47</v>
          </cell>
          <cell r="I114">
            <v>6.79</v>
          </cell>
          <cell r="J114">
            <v>23.07</v>
          </cell>
          <cell r="K114">
            <v>168</v>
          </cell>
          <cell r="L114">
            <v>53.86</v>
          </cell>
          <cell r="M114">
            <v>33.26</v>
          </cell>
          <cell r="N114">
            <v>25.34</v>
          </cell>
          <cell r="O114">
            <v>60.48</v>
          </cell>
          <cell r="P114">
            <v>69.7</v>
          </cell>
          <cell r="Q114">
            <v>134.63999999999999</v>
          </cell>
          <cell r="R114">
            <v>117.22</v>
          </cell>
          <cell r="S114">
            <v>74.45</v>
          </cell>
          <cell r="T114">
            <v>83.95</v>
          </cell>
          <cell r="U114">
            <v>60.19</v>
          </cell>
          <cell r="V114">
            <v>45.94</v>
          </cell>
          <cell r="W114">
            <v>245.52</v>
          </cell>
          <cell r="X114">
            <v>194.83</v>
          </cell>
          <cell r="Y114">
            <v>210.67</v>
          </cell>
          <cell r="Z114">
            <v>823.68</v>
          </cell>
          <cell r="AA114">
            <v>33.26</v>
          </cell>
          <cell r="AB114">
            <v>172.66</v>
          </cell>
          <cell r="AC114">
            <v>85.54</v>
          </cell>
          <cell r="AD114">
            <v>315.22000000000003</v>
          </cell>
          <cell r="AE114">
            <v>57.02</v>
          </cell>
          <cell r="AF114">
            <v>31.68</v>
          </cell>
          <cell r="AG114">
            <v>26.93</v>
          </cell>
          <cell r="AH114">
            <v>83.95</v>
          </cell>
          <cell r="AI114">
            <v>14.26</v>
          </cell>
          <cell r="AJ114">
            <v>12.67</v>
          </cell>
          <cell r="AK114">
            <v>7.92</v>
          </cell>
          <cell r="AL114">
            <v>22.18</v>
          </cell>
          <cell r="AM114">
            <v>19.010000000000002</v>
          </cell>
          <cell r="AN114">
            <v>11.09</v>
          </cell>
          <cell r="AO114">
            <v>20.59</v>
          </cell>
          <cell r="AP114">
            <v>9.5</v>
          </cell>
          <cell r="AQ114">
            <v>14.26</v>
          </cell>
          <cell r="AR114">
            <v>49.5</v>
          </cell>
          <cell r="AS114">
            <v>45.94</v>
          </cell>
          <cell r="AT114">
            <v>257.54000000000002</v>
          </cell>
          <cell r="AU114">
            <v>42.77</v>
          </cell>
          <cell r="AV114">
            <v>9.5</v>
          </cell>
          <cell r="AW114">
            <v>825.26</v>
          </cell>
          <cell r="AX114">
            <v>453.02</v>
          </cell>
          <cell r="AY114">
            <v>742.9</v>
          </cell>
          <cell r="AZ114">
            <v>38.020000000000003</v>
          </cell>
          <cell r="BA114">
            <v>110.88</v>
          </cell>
          <cell r="BB114">
            <v>38.020000000000003</v>
          </cell>
          <cell r="BC114">
            <v>30.1</v>
          </cell>
          <cell r="BD114">
            <v>23.76</v>
          </cell>
          <cell r="BE114">
            <v>209.09</v>
          </cell>
          <cell r="BF114">
            <v>44.93</v>
          </cell>
          <cell r="BG114">
            <v>47.42</v>
          </cell>
          <cell r="BH114">
            <v>180.48</v>
          </cell>
          <cell r="BI114">
            <v>481.54</v>
          </cell>
          <cell r="BJ114">
            <v>286.56</v>
          </cell>
          <cell r="BK114">
            <v>77.62</v>
          </cell>
          <cell r="BL114">
            <v>284.57</v>
          </cell>
          <cell r="BM114">
            <v>186.12</v>
          </cell>
          <cell r="BN114">
            <v>76.03</v>
          </cell>
          <cell r="BO114">
            <v>20.59</v>
          </cell>
          <cell r="BP114">
            <v>88.13</v>
          </cell>
          <cell r="BQ114">
            <v>429.84</v>
          </cell>
          <cell r="BR114">
            <v>314.85000000000002</v>
          </cell>
          <cell r="BS114">
            <v>9093.7800000000007</v>
          </cell>
          <cell r="BT114">
            <v>36.270000000000003</v>
          </cell>
          <cell r="BU114">
            <v>329831.40000000002</v>
          </cell>
        </row>
        <row r="115">
          <cell r="A115">
            <v>107</v>
          </cell>
          <cell r="B115">
            <v>6.02</v>
          </cell>
          <cell r="C115" t="str">
            <v>MONRS074</v>
          </cell>
          <cell r="D115" t="str">
            <v xml:space="preserve">Excavación en terreno Tipo II (rocoso)</v>
          </cell>
          <cell r="E115">
            <v>0</v>
          </cell>
          <cell r="F115">
            <v>0</v>
          </cell>
          <cell r="G115" t="str">
            <v>m3</v>
          </cell>
          <cell r="H115">
            <v>82.37</v>
          </cell>
          <cell r="I115">
            <v>0</v>
          </cell>
          <cell r="J115">
            <v>0</v>
          </cell>
          <cell r="K115">
            <v>0</v>
          </cell>
          <cell r="L115">
            <v>13.46</v>
          </cell>
          <cell r="M115">
            <v>8.32</v>
          </cell>
          <cell r="N115">
            <v>6.34</v>
          </cell>
          <cell r="O115">
            <v>15.12</v>
          </cell>
          <cell r="P115">
            <v>17.420000000000002</v>
          </cell>
          <cell r="Q115">
            <v>33.659999999999997</v>
          </cell>
          <cell r="R115">
            <v>29.3</v>
          </cell>
          <cell r="S115">
            <v>18.61</v>
          </cell>
          <cell r="T115">
            <v>20.99</v>
          </cell>
          <cell r="U115">
            <v>15.05</v>
          </cell>
          <cell r="V115">
            <v>11.48</v>
          </cell>
          <cell r="W115">
            <v>61.38</v>
          </cell>
          <cell r="X115">
            <v>48.71</v>
          </cell>
          <cell r="Y115">
            <v>52.67</v>
          </cell>
          <cell r="Z115">
            <v>205.92</v>
          </cell>
          <cell r="AA115">
            <v>8.32</v>
          </cell>
          <cell r="AB115">
            <v>43.16</v>
          </cell>
          <cell r="AC115">
            <v>21.38</v>
          </cell>
          <cell r="AD115">
            <v>78.8</v>
          </cell>
          <cell r="AE115">
            <v>14.26</v>
          </cell>
          <cell r="AF115">
            <v>7.92</v>
          </cell>
          <cell r="AG115">
            <v>6.73</v>
          </cell>
          <cell r="AH115">
            <v>20.99</v>
          </cell>
          <cell r="AI115">
            <v>3.56</v>
          </cell>
          <cell r="AJ115">
            <v>3.17</v>
          </cell>
          <cell r="AK115">
            <v>1.98</v>
          </cell>
          <cell r="AL115">
            <v>5.54</v>
          </cell>
          <cell r="AM115">
            <v>4.75</v>
          </cell>
          <cell r="AN115">
            <v>2.77</v>
          </cell>
          <cell r="AO115">
            <v>5.15</v>
          </cell>
          <cell r="AP115">
            <v>2.38</v>
          </cell>
          <cell r="AQ115">
            <v>3.56</v>
          </cell>
          <cell r="AR115">
            <v>0</v>
          </cell>
          <cell r="AS115">
            <v>11.48</v>
          </cell>
          <cell r="AT115">
            <v>0</v>
          </cell>
          <cell r="AU115">
            <v>10.69</v>
          </cell>
          <cell r="AV115">
            <v>2.38</v>
          </cell>
          <cell r="AW115">
            <v>206.32</v>
          </cell>
          <cell r="AX115">
            <v>113.26</v>
          </cell>
          <cell r="AY115">
            <v>185.72</v>
          </cell>
          <cell r="AZ115">
            <v>9.5</v>
          </cell>
          <cell r="BA115">
            <v>27.72</v>
          </cell>
          <cell r="BB115">
            <v>9.5</v>
          </cell>
          <cell r="BC115">
            <v>7.52</v>
          </cell>
          <cell r="BD115">
            <v>5.94</v>
          </cell>
          <cell r="BE115">
            <v>52.27</v>
          </cell>
          <cell r="BF115">
            <v>0</v>
          </cell>
          <cell r="BG115">
            <v>0</v>
          </cell>
          <cell r="BH115">
            <v>19.2</v>
          </cell>
          <cell r="BI115">
            <v>120.38</v>
          </cell>
          <cell r="BJ115">
            <v>0</v>
          </cell>
          <cell r="BK115">
            <v>19.399999999999999</v>
          </cell>
          <cell r="BL115">
            <v>9.82</v>
          </cell>
          <cell r="BM115">
            <v>0</v>
          </cell>
          <cell r="BN115">
            <v>0</v>
          </cell>
          <cell r="BO115">
            <v>5.15</v>
          </cell>
          <cell r="BP115">
            <v>0</v>
          </cell>
          <cell r="BQ115">
            <v>8.18</v>
          </cell>
          <cell r="BR115">
            <v>0</v>
          </cell>
          <cell r="BS115">
            <v>1699.65</v>
          </cell>
          <cell r="BT115">
            <v>108.06</v>
          </cell>
          <cell r="BU115">
            <v>183664.18</v>
          </cell>
        </row>
        <row r="116">
          <cell r="A116">
            <v>108</v>
          </cell>
          <cell r="B116">
            <v>6.0299999999999994</v>
          </cell>
          <cell r="C116" t="str">
            <v>MONRS075</v>
          </cell>
          <cell r="D116" t="str">
            <v xml:space="preserve">Excavación en Terreno Tipo III (Húmedo)</v>
          </cell>
          <cell r="E116">
            <v>0</v>
          </cell>
          <cell r="F116">
            <v>0</v>
          </cell>
          <cell r="G116" t="str">
            <v>m3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2.63</v>
          </cell>
          <cell r="T116">
            <v>2.96</v>
          </cell>
          <cell r="U116">
            <v>2.12</v>
          </cell>
          <cell r="V116">
            <v>1.62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2.0099999999999998</v>
          </cell>
          <cell r="AF116">
            <v>0</v>
          </cell>
          <cell r="AG116">
            <v>0</v>
          </cell>
          <cell r="AH116">
            <v>2.96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1.22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1.34</v>
          </cell>
          <cell r="BA116">
            <v>3.91</v>
          </cell>
          <cell r="BB116">
            <v>1.34</v>
          </cell>
          <cell r="BC116">
            <v>1.06</v>
          </cell>
          <cell r="BD116">
            <v>0</v>
          </cell>
          <cell r="BE116">
            <v>7.38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30.55</v>
          </cell>
          <cell r="BT116">
            <v>96.61</v>
          </cell>
          <cell r="BU116">
            <v>2951.44</v>
          </cell>
        </row>
        <row r="117">
          <cell r="A117">
            <v>109</v>
          </cell>
          <cell r="B117">
            <v>6.0399999999999991</v>
          </cell>
          <cell r="C117" t="str">
            <v>MONRS076</v>
          </cell>
          <cell r="D117" t="str">
            <v xml:space="preserve">Instalacion de puesta a tierra Tipo PAT-1 en poste de concreto</v>
          </cell>
          <cell r="E117">
            <v>0</v>
          </cell>
          <cell r="F117">
            <v>0</v>
          </cell>
          <cell r="G117" t="str">
            <v>u</v>
          </cell>
          <cell r="H117">
            <v>208</v>
          </cell>
          <cell r="I117">
            <v>5</v>
          </cell>
          <cell r="J117">
            <v>17</v>
          </cell>
          <cell r="K117">
            <v>42</v>
          </cell>
          <cell r="L117">
            <v>34</v>
          </cell>
          <cell r="M117">
            <v>21</v>
          </cell>
          <cell r="N117">
            <v>16</v>
          </cell>
          <cell r="O117">
            <v>49</v>
          </cell>
          <cell r="P117">
            <v>44</v>
          </cell>
          <cell r="Q117">
            <v>85</v>
          </cell>
          <cell r="R117">
            <v>74</v>
          </cell>
          <cell r="S117">
            <v>47</v>
          </cell>
          <cell r="T117">
            <v>53</v>
          </cell>
          <cell r="U117">
            <v>38</v>
          </cell>
          <cell r="V117">
            <v>29</v>
          </cell>
          <cell r="W117">
            <v>155</v>
          </cell>
          <cell r="X117">
            <v>123</v>
          </cell>
          <cell r="Y117">
            <v>133</v>
          </cell>
          <cell r="Z117">
            <v>520</v>
          </cell>
          <cell r="AA117">
            <v>21</v>
          </cell>
          <cell r="AB117">
            <v>109</v>
          </cell>
          <cell r="AC117">
            <v>54</v>
          </cell>
          <cell r="AD117">
            <v>199</v>
          </cell>
          <cell r="AE117">
            <v>36</v>
          </cell>
          <cell r="AF117">
            <v>20</v>
          </cell>
          <cell r="AG117">
            <v>17</v>
          </cell>
          <cell r="AH117">
            <v>53</v>
          </cell>
          <cell r="AI117">
            <v>9</v>
          </cell>
          <cell r="AJ117">
            <v>8</v>
          </cell>
          <cell r="AK117">
            <v>5</v>
          </cell>
          <cell r="AL117">
            <v>14</v>
          </cell>
          <cell r="AM117">
            <v>12</v>
          </cell>
          <cell r="AN117">
            <v>7</v>
          </cell>
          <cell r="AO117">
            <v>13</v>
          </cell>
          <cell r="AP117">
            <v>6</v>
          </cell>
          <cell r="AQ117">
            <v>9</v>
          </cell>
          <cell r="AR117">
            <v>25</v>
          </cell>
          <cell r="AS117">
            <v>29</v>
          </cell>
          <cell r="AT117">
            <v>163</v>
          </cell>
          <cell r="AU117">
            <v>27</v>
          </cell>
          <cell r="AV117">
            <v>6</v>
          </cell>
          <cell r="AW117">
            <v>521</v>
          </cell>
          <cell r="AX117">
            <v>286</v>
          </cell>
          <cell r="AY117">
            <v>469</v>
          </cell>
          <cell r="AZ117">
            <v>24</v>
          </cell>
          <cell r="BA117">
            <v>70</v>
          </cell>
          <cell r="BB117">
            <v>24</v>
          </cell>
          <cell r="BC117">
            <v>19</v>
          </cell>
          <cell r="BD117">
            <v>15</v>
          </cell>
          <cell r="BE117">
            <v>132</v>
          </cell>
          <cell r="BF117">
            <v>26</v>
          </cell>
          <cell r="BG117">
            <v>26</v>
          </cell>
          <cell r="BH117">
            <v>192</v>
          </cell>
          <cell r="BI117">
            <v>304</v>
          </cell>
          <cell r="BJ117">
            <v>144</v>
          </cell>
          <cell r="BK117">
            <v>49</v>
          </cell>
          <cell r="BL117">
            <v>149</v>
          </cell>
          <cell r="BM117">
            <v>94</v>
          </cell>
          <cell r="BN117">
            <v>44</v>
          </cell>
          <cell r="BO117">
            <v>13</v>
          </cell>
          <cell r="BP117">
            <v>51</v>
          </cell>
          <cell r="BQ117">
            <v>220</v>
          </cell>
          <cell r="BR117">
            <v>232</v>
          </cell>
          <cell r="BS117">
            <v>5639</v>
          </cell>
          <cell r="BT117">
            <v>17.8</v>
          </cell>
          <cell r="BU117">
            <v>100374.2</v>
          </cell>
        </row>
        <row r="118">
          <cell r="A118">
            <v>110</v>
          </cell>
          <cell r="B118">
            <v>6.0499999999999989</v>
          </cell>
          <cell r="C118" t="str">
            <v>MONRS077</v>
          </cell>
          <cell r="D118" t="str">
            <v xml:space="preserve">Relleno y compactación de puesta a tierra  Tipo PAT-1 con material adecuado. </v>
          </cell>
          <cell r="E118">
            <v>0</v>
          </cell>
          <cell r="F118">
            <v>0</v>
          </cell>
          <cell r="G118" t="str">
            <v>m3</v>
          </cell>
          <cell r="H118">
            <v>399.48</v>
          </cell>
          <cell r="I118">
            <v>6.79</v>
          </cell>
          <cell r="J118">
            <v>23.07</v>
          </cell>
          <cell r="K118">
            <v>42</v>
          </cell>
          <cell r="L118">
            <v>65.3</v>
          </cell>
          <cell r="M118">
            <v>40.33</v>
          </cell>
          <cell r="N118">
            <v>30.73</v>
          </cell>
          <cell r="O118">
            <v>75.599999999999994</v>
          </cell>
          <cell r="P118">
            <v>84.51</v>
          </cell>
          <cell r="Q118">
            <v>163.25</v>
          </cell>
          <cell r="R118">
            <v>142.12</v>
          </cell>
          <cell r="S118">
            <v>90.27</v>
          </cell>
          <cell r="T118">
            <v>101.79</v>
          </cell>
          <cell r="U118">
            <v>72.98</v>
          </cell>
          <cell r="V118">
            <v>55.7</v>
          </cell>
          <cell r="W118">
            <v>297.69</v>
          </cell>
          <cell r="X118">
            <v>236.23</v>
          </cell>
          <cell r="Y118">
            <v>255.44</v>
          </cell>
          <cell r="Z118">
            <v>998.71</v>
          </cell>
          <cell r="AA118">
            <v>40.33</v>
          </cell>
          <cell r="AB118">
            <v>209.35</v>
          </cell>
          <cell r="AC118">
            <v>103.71</v>
          </cell>
          <cell r="AD118">
            <v>382.2</v>
          </cell>
          <cell r="AE118">
            <v>69.14</v>
          </cell>
          <cell r="AF118">
            <v>38.409999999999997</v>
          </cell>
          <cell r="AG118">
            <v>32.65</v>
          </cell>
          <cell r="AH118">
            <v>101.79</v>
          </cell>
          <cell r="AI118">
            <v>17.29</v>
          </cell>
          <cell r="AJ118">
            <v>15.36</v>
          </cell>
          <cell r="AK118">
            <v>9.6</v>
          </cell>
          <cell r="AL118">
            <v>26.89</v>
          </cell>
          <cell r="AM118">
            <v>23.05</v>
          </cell>
          <cell r="AN118">
            <v>13.44</v>
          </cell>
          <cell r="AO118">
            <v>24.97</v>
          </cell>
          <cell r="AP118">
            <v>11.52</v>
          </cell>
          <cell r="AQ118">
            <v>17.29</v>
          </cell>
          <cell r="AR118">
            <v>47.5</v>
          </cell>
          <cell r="AS118">
            <v>55.7</v>
          </cell>
          <cell r="AT118">
            <v>257.54000000000002</v>
          </cell>
          <cell r="AU118">
            <v>51.86</v>
          </cell>
          <cell r="AV118">
            <v>11.52</v>
          </cell>
          <cell r="AW118">
            <v>1000.63</v>
          </cell>
          <cell r="AX118">
            <v>549.29</v>
          </cell>
          <cell r="AY118">
            <v>900.76</v>
          </cell>
          <cell r="AZ118">
            <v>46.09</v>
          </cell>
          <cell r="BA118">
            <v>134.44</v>
          </cell>
          <cell r="BB118">
            <v>46.09</v>
          </cell>
          <cell r="BC118">
            <v>36.49</v>
          </cell>
          <cell r="BD118">
            <v>28.81</v>
          </cell>
          <cell r="BE118">
            <v>253.52</v>
          </cell>
          <cell r="BF118">
            <v>44.93</v>
          </cell>
          <cell r="BG118">
            <v>47.42</v>
          </cell>
          <cell r="BH118">
            <v>199.68</v>
          </cell>
          <cell r="BI118">
            <v>583.86</v>
          </cell>
          <cell r="BJ118">
            <v>286.56</v>
          </cell>
          <cell r="BK118">
            <v>94.11</v>
          </cell>
          <cell r="BL118">
            <v>288.86</v>
          </cell>
          <cell r="BM118">
            <v>176.81</v>
          </cell>
          <cell r="BN118">
            <v>67.58</v>
          </cell>
          <cell r="BO118">
            <v>24.97</v>
          </cell>
          <cell r="BP118">
            <v>78.34</v>
          </cell>
          <cell r="BQ118">
            <v>429.86</v>
          </cell>
          <cell r="BR118">
            <v>314.83999999999997</v>
          </cell>
          <cell r="BS118">
            <v>10377.040000000001</v>
          </cell>
          <cell r="BT118">
            <v>43.85</v>
          </cell>
          <cell r="BU118">
            <v>455033.2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 t="str">
            <v xml:space="preserve">SUB-TOTAL   6 :  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1071854.42</v>
          </cell>
        </row>
        <row r="120">
          <cell r="A120">
            <v>112</v>
          </cell>
          <cell r="B120">
            <v>7</v>
          </cell>
          <cell r="C120">
            <v>0</v>
          </cell>
          <cell r="D120" t="str">
            <v xml:space="preserve">PASTORALES, LUMINARIAS Y LAMPARAS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7.01</v>
          </cell>
          <cell r="C121" t="str">
            <v>MONRS078</v>
          </cell>
          <cell r="D121" t="str">
            <v xml:space="preserve">Instalación de pastoral de A° G°</v>
          </cell>
          <cell r="E121">
            <v>0</v>
          </cell>
          <cell r="F121">
            <v>0</v>
          </cell>
          <cell r="G121" t="str">
            <v>u</v>
          </cell>
          <cell r="H121">
            <v>129</v>
          </cell>
          <cell r="I121">
            <v>5</v>
          </cell>
          <cell r="J121">
            <v>10</v>
          </cell>
          <cell r="K121">
            <v>51</v>
          </cell>
          <cell r="L121">
            <v>39</v>
          </cell>
          <cell r="M121">
            <v>8</v>
          </cell>
          <cell r="N121">
            <v>8</v>
          </cell>
          <cell r="O121">
            <v>14</v>
          </cell>
          <cell r="P121">
            <v>57</v>
          </cell>
          <cell r="Q121">
            <v>74</v>
          </cell>
          <cell r="R121">
            <v>204</v>
          </cell>
          <cell r="S121">
            <v>17</v>
          </cell>
          <cell r="T121">
            <v>31</v>
          </cell>
          <cell r="U121">
            <v>101</v>
          </cell>
          <cell r="V121">
            <v>38</v>
          </cell>
          <cell r="W121">
            <v>154</v>
          </cell>
          <cell r="X121">
            <v>89</v>
          </cell>
          <cell r="Y121">
            <v>94</v>
          </cell>
          <cell r="Z121">
            <v>203</v>
          </cell>
          <cell r="AA121">
            <v>34</v>
          </cell>
          <cell r="AB121">
            <v>119</v>
          </cell>
          <cell r="AC121">
            <v>52</v>
          </cell>
          <cell r="AD121">
            <v>63</v>
          </cell>
          <cell r="AE121">
            <v>6</v>
          </cell>
          <cell r="AF121">
            <v>2</v>
          </cell>
          <cell r="AG121">
            <v>13</v>
          </cell>
          <cell r="AH121">
            <v>31</v>
          </cell>
          <cell r="AI121">
            <v>10</v>
          </cell>
          <cell r="AJ121">
            <v>10</v>
          </cell>
          <cell r="AK121">
            <v>4</v>
          </cell>
          <cell r="AL121">
            <v>5</v>
          </cell>
          <cell r="AM121">
            <v>28</v>
          </cell>
          <cell r="AN121">
            <v>16</v>
          </cell>
          <cell r="AO121">
            <v>10</v>
          </cell>
          <cell r="AP121">
            <v>6</v>
          </cell>
          <cell r="AQ121">
            <v>8</v>
          </cell>
          <cell r="AR121">
            <v>10</v>
          </cell>
          <cell r="AS121">
            <v>75</v>
          </cell>
          <cell r="AT121">
            <v>79</v>
          </cell>
          <cell r="AU121">
            <v>23</v>
          </cell>
          <cell r="AV121">
            <v>11</v>
          </cell>
          <cell r="AW121">
            <v>380</v>
          </cell>
          <cell r="AX121">
            <v>238</v>
          </cell>
          <cell r="AY121">
            <v>386</v>
          </cell>
          <cell r="AZ121">
            <v>16</v>
          </cell>
          <cell r="BA121">
            <v>49</v>
          </cell>
          <cell r="BB121">
            <v>16</v>
          </cell>
          <cell r="BC121">
            <v>15</v>
          </cell>
          <cell r="BD121">
            <v>14</v>
          </cell>
          <cell r="BE121">
            <v>383</v>
          </cell>
          <cell r="BF121">
            <v>54</v>
          </cell>
          <cell r="BG121">
            <v>48</v>
          </cell>
          <cell r="BH121">
            <v>87</v>
          </cell>
          <cell r="BI121">
            <v>100</v>
          </cell>
          <cell r="BJ121">
            <v>255</v>
          </cell>
          <cell r="BK121">
            <v>77</v>
          </cell>
          <cell r="BL121">
            <v>251</v>
          </cell>
          <cell r="BM121">
            <v>184</v>
          </cell>
          <cell r="BN121">
            <v>110</v>
          </cell>
          <cell r="BO121">
            <v>17</v>
          </cell>
          <cell r="BP121">
            <v>91</v>
          </cell>
          <cell r="BQ121">
            <v>338</v>
          </cell>
          <cell r="BR121">
            <v>133</v>
          </cell>
          <cell r="BS121">
            <v>5183</v>
          </cell>
          <cell r="BT121">
            <v>19.91</v>
          </cell>
          <cell r="BU121">
            <v>103193.53</v>
          </cell>
        </row>
        <row r="122">
          <cell r="A122">
            <v>114</v>
          </cell>
          <cell r="B122">
            <v>7.02</v>
          </cell>
          <cell r="C122" t="str">
            <v>MONRS079</v>
          </cell>
          <cell r="D122" t="str">
            <v xml:space="preserve">Instalación de Luminaria, Lámpara y Accesorios</v>
          </cell>
          <cell r="E122">
            <v>0</v>
          </cell>
          <cell r="F122">
            <v>0</v>
          </cell>
          <cell r="G122" t="str">
            <v>u</v>
          </cell>
          <cell r="H122">
            <v>129</v>
          </cell>
          <cell r="I122">
            <v>5</v>
          </cell>
          <cell r="J122">
            <v>10</v>
          </cell>
          <cell r="K122">
            <v>51</v>
          </cell>
          <cell r="L122">
            <v>39</v>
          </cell>
          <cell r="M122">
            <v>8</v>
          </cell>
          <cell r="N122">
            <v>8</v>
          </cell>
          <cell r="O122">
            <v>14</v>
          </cell>
          <cell r="P122">
            <v>57</v>
          </cell>
          <cell r="Q122">
            <v>74</v>
          </cell>
          <cell r="R122">
            <v>204</v>
          </cell>
          <cell r="S122">
            <v>17</v>
          </cell>
          <cell r="T122">
            <v>31</v>
          </cell>
          <cell r="U122">
            <v>101</v>
          </cell>
          <cell r="V122">
            <v>38</v>
          </cell>
          <cell r="W122">
            <v>154</v>
          </cell>
          <cell r="X122">
            <v>89</v>
          </cell>
          <cell r="Y122">
            <v>94</v>
          </cell>
          <cell r="Z122">
            <v>203</v>
          </cell>
          <cell r="AA122">
            <v>34</v>
          </cell>
          <cell r="AB122">
            <v>119</v>
          </cell>
          <cell r="AC122">
            <v>52</v>
          </cell>
          <cell r="AD122">
            <v>63</v>
          </cell>
          <cell r="AE122">
            <v>6</v>
          </cell>
          <cell r="AF122">
            <v>2</v>
          </cell>
          <cell r="AG122">
            <v>13</v>
          </cell>
          <cell r="AH122">
            <v>31</v>
          </cell>
          <cell r="AI122">
            <v>10</v>
          </cell>
          <cell r="AJ122">
            <v>10</v>
          </cell>
          <cell r="AK122">
            <v>4</v>
          </cell>
          <cell r="AL122">
            <v>5</v>
          </cell>
          <cell r="AM122">
            <v>28</v>
          </cell>
          <cell r="AN122">
            <v>16</v>
          </cell>
          <cell r="AO122">
            <v>10</v>
          </cell>
          <cell r="AP122">
            <v>6</v>
          </cell>
          <cell r="AQ122">
            <v>8</v>
          </cell>
          <cell r="AR122">
            <v>10</v>
          </cell>
          <cell r="AS122">
            <v>75</v>
          </cell>
          <cell r="AT122">
            <v>79</v>
          </cell>
          <cell r="AU122">
            <v>23</v>
          </cell>
          <cell r="AV122">
            <v>11</v>
          </cell>
          <cell r="AW122">
            <v>380</v>
          </cell>
          <cell r="AX122">
            <v>238</v>
          </cell>
          <cell r="AY122">
            <v>386</v>
          </cell>
          <cell r="AZ122">
            <v>16</v>
          </cell>
          <cell r="BA122">
            <v>49</v>
          </cell>
          <cell r="BB122">
            <v>16</v>
          </cell>
          <cell r="BC122">
            <v>15</v>
          </cell>
          <cell r="BD122">
            <v>14</v>
          </cell>
          <cell r="BE122">
            <v>383</v>
          </cell>
          <cell r="BF122">
            <v>54</v>
          </cell>
          <cell r="BG122">
            <v>48</v>
          </cell>
          <cell r="BH122">
            <v>87</v>
          </cell>
          <cell r="BI122">
            <v>100</v>
          </cell>
          <cell r="BJ122">
            <v>255</v>
          </cell>
          <cell r="BK122">
            <v>77</v>
          </cell>
          <cell r="BL122">
            <v>251</v>
          </cell>
          <cell r="BM122">
            <v>184</v>
          </cell>
          <cell r="BN122">
            <v>110</v>
          </cell>
          <cell r="BO122">
            <v>17</v>
          </cell>
          <cell r="BP122">
            <v>91</v>
          </cell>
          <cell r="BQ122">
            <v>338</v>
          </cell>
          <cell r="BR122">
            <v>133</v>
          </cell>
          <cell r="BS122">
            <v>5183</v>
          </cell>
          <cell r="BT122">
            <v>35.35</v>
          </cell>
          <cell r="BU122">
            <v>183219.05</v>
          </cell>
        </row>
        <row r="123">
          <cell r="A123">
            <v>115</v>
          </cell>
          <cell r="B123">
            <v>0</v>
          </cell>
          <cell r="C123">
            <v>0</v>
          </cell>
          <cell r="D123" t="str">
            <v xml:space="preserve">SUB-TOTAL   7 :  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286412.57999999996</v>
          </cell>
        </row>
        <row r="124">
          <cell r="A124">
            <v>116</v>
          </cell>
          <cell r="B124">
            <v>8</v>
          </cell>
          <cell r="C124">
            <v>0</v>
          </cell>
          <cell r="D124" t="str">
            <v xml:space="preserve">CONEXIONES DOMICILIARIAS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</row>
        <row r="125">
          <cell r="A125">
            <v>117</v>
          </cell>
          <cell r="B125">
            <v>0</v>
          </cell>
          <cell r="C125">
            <v>0</v>
          </cell>
          <cell r="D125" t="str">
            <v xml:space="preserve">Instalación de acometida domiciliaria, que comprende: Conexión de Acometida Domiciliarias, Montaje de Medidor y Contraste del Medidor.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</row>
        <row r="126">
          <cell r="A126">
            <v>118</v>
          </cell>
          <cell r="B126">
            <v>8.01</v>
          </cell>
          <cell r="C126" t="str">
            <v>MONRS080</v>
          </cell>
          <cell r="D126" t="str">
            <v xml:space="preserve">Conexión de Acometidas Domiciliarias, Configuración: Corta en Murete (no incluye medidor de energía activa)</v>
          </cell>
          <cell r="E126">
            <v>0</v>
          </cell>
          <cell r="F126">
            <v>0</v>
          </cell>
          <cell r="G126" t="str">
            <v>u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  <cell r="Q126">
            <v>0</v>
          </cell>
          <cell r="R126">
            <v>0</v>
          </cell>
          <cell r="S126">
            <v>8</v>
          </cell>
          <cell r="T126">
            <v>9</v>
          </cell>
          <cell r="U126">
            <v>17</v>
          </cell>
          <cell r="V126">
            <v>10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8</v>
          </cell>
          <cell r="AF126">
            <v>0</v>
          </cell>
          <cell r="AG126">
            <v>0</v>
          </cell>
          <cell r="AH126">
            <v>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5</v>
          </cell>
          <cell r="AZ126">
            <v>4</v>
          </cell>
          <cell r="BA126">
            <v>10</v>
          </cell>
          <cell r="BB126">
            <v>4</v>
          </cell>
          <cell r="BC126">
            <v>3</v>
          </cell>
          <cell r="BD126">
            <v>0</v>
          </cell>
          <cell r="BE126">
            <v>86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570</v>
          </cell>
          <cell r="BK126">
            <v>0</v>
          </cell>
          <cell r="BL126">
            <v>520</v>
          </cell>
          <cell r="BM126">
            <v>0</v>
          </cell>
          <cell r="BN126">
            <v>292</v>
          </cell>
          <cell r="BO126">
            <v>0</v>
          </cell>
          <cell r="BP126">
            <v>196</v>
          </cell>
          <cell r="BQ126">
            <v>764</v>
          </cell>
          <cell r="BR126">
            <v>0</v>
          </cell>
          <cell r="BS126">
            <v>2515</v>
          </cell>
          <cell r="BT126">
            <v>32.33</v>
          </cell>
          <cell r="BU126">
            <v>81309.95</v>
          </cell>
        </row>
        <row r="127">
          <cell r="A127">
            <v>119</v>
          </cell>
          <cell r="B127">
            <v>8.02</v>
          </cell>
          <cell r="C127" t="str">
            <v>MONRS081</v>
          </cell>
          <cell r="D127" t="str">
            <v xml:space="preserve">Conexión de Acometidas Domiciliarias, Configuración: Larga en Murete (no incluye medidor de energía activa)</v>
          </cell>
          <cell r="E127">
            <v>0</v>
          </cell>
          <cell r="F127">
            <v>0</v>
          </cell>
          <cell r="G127" t="str">
            <v>u</v>
          </cell>
          <cell r="H127">
            <v>0</v>
          </cell>
          <cell r="I127">
            <v>0</v>
          </cell>
          <cell r="J127">
            <v>0</v>
          </cell>
          <cell r="K127">
            <v>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20</v>
          </cell>
          <cell r="T127">
            <v>20</v>
          </cell>
          <cell r="U127">
            <v>40</v>
          </cell>
          <cell r="V127">
            <v>22</v>
          </cell>
          <cell r="W127">
            <v>0</v>
          </cell>
          <cell r="X127">
            <v>0</v>
          </cell>
          <cell r="Y127">
            <v>0</v>
          </cell>
          <cell r="Z127">
            <v>197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19</v>
          </cell>
          <cell r="AF127">
            <v>0</v>
          </cell>
          <cell r="AG127">
            <v>0</v>
          </cell>
          <cell r="AH127">
            <v>15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8</v>
          </cell>
          <cell r="BA127">
            <v>24</v>
          </cell>
          <cell r="BB127">
            <v>8</v>
          </cell>
          <cell r="BC127">
            <v>7</v>
          </cell>
          <cell r="BD127">
            <v>0</v>
          </cell>
          <cell r="BE127">
            <v>200</v>
          </cell>
          <cell r="BF127">
            <v>0</v>
          </cell>
          <cell r="BG127">
            <v>0</v>
          </cell>
          <cell r="BH127">
            <v>0</v>
          </cell>
          <cell r="BI127">
            <v>3</v>
          </cell>
          <cell r="BJ127">
            <v>266</v>
          </cell>
          <cell r="BK127">
            <v>0</v>
          </cell>
          <cell r="BL127">
            <v>270</v>
          </cell>
          <cell r="BM127">
            <v>0</v>
          </cell>
          <cell r="BN127">
            <v>84</v>
          </cell>
          <cell r="BO127">
            <v>0</v>
          </cell>
          <cell r="BP127">
            <v>113</v>
          </cell>
          <cell r="BQ127">
            <v>316</v>
          </cell>
          <cell r="BR127">
            <v>0</v>
          </cell>
          <cell r="BS127">
            <v>1638</v>
          </cell>
          <cell r="BT127">
            <v>35.97</v>
          </cell>
          <cell r="BU127">
            <v>58918.86</v>
          </cell>
        </row>
        <row r="128">
          <cell r="A128">
            <v>120</v>
          </cell>
          <cell r="B128">
            <v>8.0299999999999994</v>
          </cell>
          <cell r="C128" t="str">
            <v>MONRS082</v>
          </cell>
          <cell r="D128" t="str">
            <v xml:space="preserve">Conexión de acometidas domiciliarias, configuración: Corta</v>
          </cell>
          <cell r="E128">
            <v>0</v>
          </cell>
          <cell r="F128">
            <v>0</v>
          </cell>
          <cell r="G128" t="str">
            <v>u</v>
          </cell>
          <cell r="H128">
            <v>369</v>
          </cell>
          <cell r="I128">
            <v>10</v>
          </cell>
          <cell r="J128">
            <v>12</v>
          </cell>
          <cell r="K128">
            <v>130</v>
          </cell>
          <cell r="L128">
            <v>105</v>
          </cell>
          <cell r="M128">
            <v>32</v>
          </cell>
          <cell r="N128">
            <v>34</v>
          </cell>
          <cell r="O128">
            <v>38</v>
          </cell>
          <cell r="P128">
            <v>80</v>
          </cell>
          <cell r="Q128">
            <v>291</v>
          </cell>
          <cell r="R128">
            <v>619</v>
          </cell>
          <cell r="S128">
            <v>97</v>
          </cell>
          <cell r="T128">
            <v>103</v>
          </cell>
          <cell r="U128">
            <v>199</v>
          </cell>
          <cell r="V128">
            <v>114</v>
          </cell>
          <cell r="W128">
            <v>305</v>
          </cell>
          <cell r="X128">
            <v>190</v>
          </cell>
          <cell r="Y128">
            <v>210</v>
          </cell>
          <cell r="Z128">
            <v>548</v>
          </cell>
          <cell r="AA128">
            <v>69</v>
          </cell>
          <cell r="AB128">
            <v>318</v>
          </cell>
          <cell r="AC128">
            <v>115</v>
          </cell>
          <cell r="AD128">
            <v>210</v>
          </cell>
          <cell r="AE128">
            <v>95</v>
          </cell>
          <cell r="AF128">
            <v>48</v>
          </cell>
          <cell r="AG128">
            <v>14</v>
          </cell>
          <cell r="AH128">
            <v>77</v>
          </cell>
          <cell r="AI128">
            <v>22</v>
          </cell>
          <cell r="AJ128">
            <v>30</v>
          </cell>
          <cell r="AK128">
            <v>19</v>
          </cell>
          <cell r="AL128">
            <v>10</v>
          </cell>
          <cell r="AM128">
            <v>72</v>
          </cell>
          <cell r="AN128">
            <v>32</v>
          </cell>
          <cell r="AO128">
            <v>21</v>
          </cell>
          <cell r="AP128">
            <v>9</v>
          </cell>
          <cell r="AQ128">
            <v>14</v>
          </cell>
          <cell r="AR128">
            <v>24</v>
          </cell>
          <cell r="AS128">
            <v>133</v>
          </cell>
          <cell r="AT128">
            <v>406</v>
          </cell>
          <cell r="AU128">
            <v>48</v>
          </cell>
          <cell r="AV128">
            <v>40</v>
          </cell>
          <cell r="AW128">
            <v>844</v>
          </cell>
          <cell r="AX128">
            <v>308</v>
          </cell>
          <cell r="AY128">
            <v>766</v>
          </cell>
          <cell r="AZ128">
            <v>41</v>
          </cell>
          <cell r="BA128">
            <v>118</v>
          </cell>
          <cell r="BB128">
            <v>41</v>
          </cell>
          <cell r="BC128">
            <v>36</v>
          </cell>
          <cell r="BD128">
            <v>31</v>
          </cell>
          <cell r="BE128">
            <v>1002</v>
          </cell>
          <cell r="BF128">
            <v>104</v>
          </cell>
          <cell r="BG128">
            <v>64</v>
          </cell>
          <cell r="BH128">
            <v>205</v>
          </cell>
          <cell r="BI128">
            <v>244</v>
          </cell>
          <cell r="BJ128">
            <v>64</v>
          </cell>
          <cell r="BK128">
            <v>204</v>
          </cell>
          <cell r="BL128">
            <v>56</v>
          </cell>
          <cell r="BM128">
            <v>600</v>
          </cell>
          <cell r="BN128">
            <v>8</v>
          </cell>
          <cell r="BO128">
            <v>92</v>
          </cell>
          <cell r="BP128">
            <v>9</v>
          </cell>
          <cell r="BQ128">
            <v>79</v>
          </cell>
          <cell r="BR128">
            <v>443</v>
          </cell>
          <cell r="BS128">
            <v>10671</v>
          </cell>
          <cell r="BT128">
            <v>35.97</v>
          </cell>
          <cell r="BU128">
            <v>383835.87</v>
          </cell>
        </row>
        <row r="129">
          <cell r="A129">
            <v>121</v>
          </cell>
          <cell r="B129">
            <v>8.0399999999999991</v>
          </cell>
          <cell r="C129" t="str">
            <v>MONRS083</v>
          </cell>
          <cell r="D129" t="str">
            <v xml:space="preserve">Conexión de  acometida domiciliarias, configuración: Larga</v>
          </cell>
          <cell r="E129">
            <v>0</v>
          </cell>
          <cell r="F129">
            <v>0</v>
          </cell>
          <cell r="G129" t="str">
            <v>u</v>
          </cell>
          <cell r="H129">
            <v>132</v>
          </cell>
          <cell r="I129">
            <v>8</v>
          </cell>
          <cell r="J129">
            <v>24</v>
          </cell>
          <cell r="K129">
            <v>39</v>
          </cell>
          <cell r="L129">
            <v>15</v>
          </cell>
          <cell r="M129">
            <v>19</v>
          </cell>
          <cell r="N129">
            <v>19</v>
          </cell>
          <cell r="O129">
            <v>24</v>
          </cell>
          <cell r="P129">
            <v>128</v>
          </cell>
          <cell r="Q129">
            <v>175</v>
          </cell>
          <cell r="R129">
            <v>104</v>
          </cell>
          <cell r="S129">
            <v>13</v>
          </cell>
          <cell r="T129">
            <v>14</v>
          </cell>
          <cell r="U129">
            <v>28</v>
          </cell>
          <cell r="V129">
            <v>16</v>
          </cell>
          <cell r="W129">
            <v>230</v>
          </cell>
          <cell r="X129">
            <v>366</v>
          </cell>
          <cell r="Y129">
            <v>127</v>
          </cell>
          <cell r="Z129">
            <v>186</v>
          </cell>
          <cell r="AA129">
            <v>57</v>
          </cell>
          <cell r="AB129">
            <v>149</v>
          </cell>
          <cell r="AC129">
            <v>59</v>
          </cell>
          <cell r="AD129">
            <v>282</v>
          </cell>
          <cell r="AE129">
            <v>13</v>
          </cell>
          <cell r="AF129">
            <v>11</v>
          </cell>
          <cell r="AG129">
            <v>32</v>
          </cell>
          <cell r="AH129">
            <v>11</v>
          </cell>
          <cell r="AI129">
            <v>15</v>
          </cell>
          <cell r="AJ129">
            <v>6</v>
          </cell>
          <cell r="AK129">
            <v>2</v>
          </cell>
          <cell r="AL129">
            <v>13</v>
          </cell>
          <cell r="AM129">
            <v>34</v>
          </cell>
          <cell r="AN129">
            <v>43</v>
          </cell>
          <cell r="AO129">
            <v>18</v>
          </cell>
          <cell r="AP129">
            <v>13</v>
          </cell>
          <cell r="AQ129">
            <v>21</v>
          </cell>
          <cell r="AR129">
            <v>42</v>
          </cell>
          <cell r="AS129">
            <v>136</v>
          </cell>
          <cell r="AT129">
            <v>155</v>
          </cell>
          <cell r="AU129">
            <v>34</v>
          </cell>
          <cell r="AV129">
            <v>1</v>
          </cell>
          <cell r="AW129">
            <v>521</v>
          </cell>
          <cell r="AX129">
            <v>559</v>
          </cell>
          <cell r="AY129">
            <v>581</v>
          </cell>
          <cell r="AZ129">
            <v>5</v>
          </cell>
          <cell r="BA129">
            <v>17</v>
          </cell>
          <cell r="BB129">
            <v>5</v>
          </cell>
          <cell r="BC129">
            <v>6</v>
          </cell>
          <cell r="BD129">
            <v>38</v>
          </cell>
          <cell r="BE129">
            <v>143</v>
          </cell>
          <cell r="BF129">
            <v>90</v>
          </cell>
          <cell r="BG129">
            <v>105</v>
          </cell>
          <cell r="BH129">
            <v>118</v>
          </cell>
          <cell r="BI129">
            <v>154</v>
          </cell>
          <cell r="BJ129">
            <v>32</v>
          </cell>
          <cell r="BK129">
            <v>260</v>
          </cell>
          <cell r="BL129">
            <v>36</v>
          </cell>
          <cell r="BM129">
            <v>98</v>
          </cell>
          <cell r="BN129">
            <v>2</v>
          </cell>
          <cell r="BO129">
            <v>23</v>
          </cell>
          <cell r="BP129">
            <v>6</v>
          </cell>
          <cell r="BQ129">
            <v>40</v>
          </cell>
          <cell r="BR129">
            <v>440</v>
          </cell>
          <cell r="BS129">
            <v>6093</v>
          </cell>
          <cell r="BT129">
            <v>43.51</v>
          </cell>
          <cell r="BU129">
            <v>265106.43</v>
          </cell>
        </row>
        <row r="130">
          <cell r="A130">
            <v>122</v>
          </cell>
          <cell r="B130">
            <v>8.0499999999999989</v>
          </cell>
          <cell r="C130" t="str">
            <v>MONRS084</v>
          </cell>
          <cell r="D130" t="str">
            <v xml:space="preserve">Instalación de medidor monofásico de energia activa y caja</v>
          </cell>
          <cell r="E130">
            <v>0</v>
          </cell>
          <cell r="F130">
            <v>0</v>
          </cell>
          <cell r="G130" t="str">
            <v>u</v>
          </cell>
          <cell r="H130">
            <v>501</v>
          </cell>
          <cell r="I130">
            <v>18</v>
          </cell>
          <cell r="J130">
            <v>36</v>
          </cell>
          <cell r="K130">
            <v>175</v>
          </cell>
          <cell r="L130">
            <v>120</v>
          </cell>
          <cell r="M130">
            <v>51</v>
          </cell>
          <cell r="N130">
            <v>53</v>
          </cell>
          <cell r="O130">
            <v>62</v>
          </cell>
          <cell r="P130">
            <v>210</v>
          </cell>
          <cell r="Q130">
            <v>466</v>
          </cell>
          <cell r="R130">
            <v>723</v>
          </cell>
          <cell r="S130">
            <v>138</v>
          </cell>
          <cell r="T130">
            <v>146</v>
          </cell>
          <cell r="U130">
            <v>284</v>
          </cell>
          <cell r="V130">
            <v>162</v>
          </cell>
          <cell r="W130">
            <v>535</v>
          </cell>
          <cell r="X130">
            <v>556</v>
          </cell>
          <cell r="Y130">
            <v>337</v>
          </cell>
          <cell r="Z130">
            <v>931</v>
          </cell>
          <cell r="AA130">
            <v>126</v>
          </cell>
          <cell r="AB130">
            <v>467</v>
          </cell>
          <cell r="AC130">
            <v>174</v>
          </cell>
          <cell r="AD130">
            <v>492</v>
          </cell>
          <cell r="AE130">
            <v>135</v>
          </cell>
          <cell r="AF130">
            <v>59</v>
          </cell>
          <cell r="AG130">
            <v>46</v>
          </cell>
          <cell r="AH130">
            <v>110</v>
          </cell>
          <cell r="AI130">
            <v>37</v>
          </cell>
          <cell r="AJ130">
            <v>36</v>
          </cell>
          <cell r="AK130">
            <v>21</v>
          </cell>
          <cell r="AL130">
            <v>23</v>
          </cell>
          <cell r="AM130">
            <v>106</v>
          </cell>
          <cell r="AN130">
            <v>75</v>
          </cell>
          <cell r="AO130">
            <v>39</v>
          </cell>
          <cell r="AP130">
            <v>22</v>
          </cell>
          <cell r="AQ130">
            <v>35</v>
          </cell>
          <cell r="AR130">
            <v>66</v>
          </cell>
          <cell r="AS130">
            <v>269</v>
          </cell>
          <cell r="AT130">
            <v>561</v>
          </cell>
          <cell r="AU130">
            <v>82</v>
          </cell>
          <cell r="AV130">
            <v>41</v>
          </cell>
          <cell r="AW130">
            <v>1365</v>
          </cell>
          <cell r="AX130">
            <v>867</v>
          </cell>
          <cell r="AY130">
            <v>1352</v>
          </cell>
          <cell r="AZ130">
            <v>58</v>
          </cell>
          <cell r="BA130">
            <v>169</v>
          </cell>
          <cell r="BB130">
            <v>58</v>
          </cell>
          <cell r="BC130">
            <v>52</v>
          </cell>
          <cell r="BD130">
            <v>69</v>
          </cell>
          <cell r="BE130">
            <v>1431</v>
          </cell>
          <cell r="BF130">
            <v>194</v>
          </cell>
          <cell r="BG130">
            <v>169</v>
          </cell>
          <cell r="BH130">
            <v>323</v>
          </cell>
          <cell r="BI130">
            <v>401</v>
          </cell>
          <cell r="BJ130">
            <v>932</v>
          </cell>
          <cell r="BK130">
            <v>464</v>
          </cell>
          <cell r="BL130">
            <v>882</v>
          </cell>
          <cell r="BM130">
            <v>698</v>
          </cell>
          <cell r="BN130">
            <v>386</v>
          </cell>
          <cell r="BO130">
            <v>115</v>
          </cell>
          <cell r="BP130">
            <v>324</v>
          </cell>
          <cell r="BQ130">
            <v>1199</v>
          </cell>
          <cell r="BR130">
            <v>883</v>
          </cell>
          <cell r="BS130">
            <v>20917</v>
          </cell>
          <cell r="BT130">
            <v>11.29</v>
          </cell>
          <cell r="BU130">
            <v>236152.93</v>
          </cell>
        </row>
        <row r="131">
          <cell r="A131">
            <v>123</v>
          </cell>
          <cell r="B131">
            <v>8.0599999999999987</v>
          </cell>
          <cell r="C131" t="str">
            <v>MONRS085</v>
          </cell>
          <cell r="D131" t="str">
            <v xml:space="preserve">Contraste de medidor monofásico de energía activa - electrónico</v>
          </cell>
          <cell r="E131">
            <v>0</v>
          </cell>
          <cell r="F131">
            <v>0</v>
          </cell>
          <cell r="G131" t="str">
            <v>u</v>
          </cell>
          <cell r="H131">
            <v>501</v>
          </cell>
          <cell r="I131">
            <v>18</v>
          </cell>
          <cell r="J131">
            <v>36</v>
          </cell>
          <cell r="K131">
            <v>175</v>
          </cell>
          <cell r="L131">
            <v>120</v>
          </cell>
          <cell r="M131">
            <v>51</v>
          </cell>
          <cell r="N131">
            <v>53</v>
          </cell>
          <cell r="O131">
            <v>62</v>
          </cell>
          <cell r="P131">
            <v>210</v>
          </cell>
          <cell r="Q131">
            <v>466</v>
          </cell>
          <cell r="R131">
            <v>723</v>
          </cell>
          <cell r="S131">
            <v>138</v>
          </cell>
          <cell r="T131">
            <v>146</v>
          </cell>
          <cell r="U131">
            <v>284</v>
          </cell>
          <cell r="V131">
            <v>162</v>
          </cell>
          <cell r="W131">
            <v>535</v>
          </cell>
          <cell r="X131">
            <v>556</v>
          </cell>
          <cell r="Y131">
            <v>337</v>
          </cell>
          <cell r="Z131">
            <v>931</v>
          </cell>
          <cell r="AA131">
            <v>126</v>
          </cell>
          <cell r="AB131">
            <v>467</v>
          </cell>
          <cell r="AC131">
            <v>174</v>
          </cell>
          <cell r="AD131">
            <v>492</v>
          </cell>
          <cell r="AE131">
            <v>135</v>
          </cell>
          <cell r="AF131">
            <v>59</v>
          </cell>
          <cell r="AG131">
            <v>46</v>
          </cell>
          <cell r="AH131">
            <v>110</v>
          </cell>
          <cell r="AI131">
            <v>37</v>
          </cell>
          <cell r="AJ131">
            <v>36</v>
          </cell>
          <cell r="AK131">
            <v>21</v>
          </cell>
          <cell r="AL131">
            <v>23</v>
          </cell>
          <cell r="AM131">
            <v>106</v>
          </cell>
          <cell r="AN131">
            <v>75</v>
          </cell>
          <cell r="AO131">
            <v>39</v>
          </cell>
          <cell r="AP131">
            <v>22</v>
          </cell>
          <cell r="AQ131">
            <v>35</v>
          </cell>
          <cell r="AR131">
            <v>66</v>
          </cell>
          <cell r="AS131">
            <v>269</v>
          </cell>
          <cell r="AT131">
            <v>561</v>
          </cell>
          <cell r="AU131">
            <v>82</v>
          </cell>
          <cell r="AV131">
            <v>41</v>
          </cell>
          <cell r="AW131">
            <v>1365</v>
          </cell>
          <cell r="AX131">
            <v>867</v>
          </cell>
          <cell r="AY131">
            <v>1352</v>
          </cell>
          <cell r="AZ131">
            <v>58</v>
          </cell>
          <cell r="BA131">
            <v>169</v>
          </cell>
          <cell r="BB131">
            <v>58</v>
          </cell>
          <cell r="BC131">
            <v>52</v>
          </cell>
          <cell r="BD131">
            <v>69</v>
          </cell>
          <cell r="BE131">
            <v>1431</v>
          </cell>
          <cell r="BF131">
            <v>194</v>
          </cell>
          <cell r="BG131">
            <v>169</v>
          </cell>
          <cell r="BH131">
            <v>323</v>
          </cell>
          <cell r="BI131">
            <v>401</v>
          </cell>
          <cell r="BJ131">
            <v>932</v>
          </cell>
          <cell r="BK131">
            <v>464</v>
          </cell>
          <cell r="BL131">
            <v>882</v>
          </cell>
          <cell r="BM131">
            <v>698</v>
          </cell>
          <cell r="BN131">
            <v>386</v>
          </cell>
          <cell r="BO131">
            <v>115</v>
          </cell>
          <cell r="BP131">
            <v>324</v>
          </cell>
          <cell r="BQ131">
            <v>1199</v>
          </cell>
          <cell r="BR131">
            <v>883</v>
          </cell>
          <cell r="BS131">
            <v>20917</v>
          </cell>
          <cell r="BT131">
            <v>20.54</v>
          </cell>
          <cell r="BU131">
            <v>429635.18</v>
          </cell>
        </row>
        <row r="132">
          <cell r="A132">
            <v>124</v>
          </cell>
          <cell r="B132">
            <v>8.0699999999999985</v>
          </cell>
          <cell r="C132" t="str">
            <v>MONRS086</v>
          </cell>
          <cell r="D132" t="str">
            <v xml:space="preserve">Murete de Concreto de 1,65m de altura libre y 0,30m de profundidad. F'c=100 kg/cm², incluye transporte</v>
          </cell>
          <cell r="E132">
            <v>0</v>
          </cell>
          <cell r="F132">
            <v>0</v>
          </cell>
          <cell r="G132" t="str">
            <v>u</v>
          </cell>
          <cell r="H132">
            <v>0</v>
          </cell>
          <cell r="I132">
            <v>0</v>
          </cell>
          <cell r="J132">
            <v>0</v>
          </cell>
          <cell r="K132">
            <v>6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  <cell r="Q132">
            <v>0</v>
          </cell>
          <cell r="R132">
            <v>0</v>
          </cell>
          <cell r="S132">
            <v>28</v>
          </cell>
          <cell r="T132">
            <v>29</v>
          </cell>
          <cell r="U132">
            <v>57</v>
          </cell>
          <cell r="V132">
            <v>32</v>
          </cell>
          <cell r="W132">
            <v>0</v>
          </cell>
          <cell r="X132">
            <v>0</v>
          </cell>
          <cell r="Y132">
            <v>0</v>
          </cell>
          <cell r="Z132">
            <v>197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27</v>
          </cell>
          <cell r="AF132">
            <v>0</v>
          </cell>
          <cell r="AG132">
            <v>0</v>
          </cell>
          <cell r="AH132">
            <v>22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5</v>
          </cell>
          <cell r="AZ132">
            <v>12</v>
          </cell>
          <cell r="BA132">
            <v>34</v>
          </cell>
          <cell r="BB132">
            <v>12</v>
          </cell>
          <cell r="BC132">
            <v>10</v>
          </cell>
          <cell r="BD132">
            <v>0</v>
          </cell>
          <cell r="BE132">
            <v>286</v>
          </cell>
          <cell r="BF132">
            <v>0</v>
          </cell>
          <cell r="BG132">
            <v>0</v>
          </cell>
          <cell r="BH132">
            <v>0</v>
          </cell>
          <cell r="BI132">
            <v>3</v>
          </cell>
          <cell r="BJ132">
            <v>836</v>
          </cell>
          <cell r="BK132">
            <v>0</v>
          </cell>
          <cell r="BL132">
            <v>790</v>
          </cell>
          <cell r="BM132">
            <v>0</v>
          </cell>
          <cell r="BN132">
            <v>376</v>
          </cell>
          <cell r="BO132">
            <v>0</v>
          </cell>
          <cell r="BP132">
            <v>309</v>
          </cell>
          <cell r="BQ132">
            <v>1080</v>
          </cell>
          <cell r="BR132">
            <v>0</v>
          </cell>
          <cell r="BS132">
            <v>4153</v>
          </cell>
          <cell r="BT132">
            <v>111.44</v>
          </cell>
          <cell r="BU132">
            <v>462810.32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8 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1917769.54</v>
          </cell>
        </row>
        <row r="134">
          <cell r="A134">
            <v>126</v>
          </cell>
          <cell r="B134">
            <v>9</v>
          </cell>
          <cell r="C134">
            <v>0</v>
          </cell>
          <cell r="D134" t="str">
            <v xml:space="preserve">PRUEBAS Y PUESTA EN SERVICIO: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9.01</v>
          </cell>
          <cell r="C135" t="str">
            <v>MONRS087</v>
          </cell>
          <cell r="D135" t="str">
            <v xml:space="preserve">Pruebas y puesta en servicio</v>
          </cell>
          <cell r="E135">
            <v>0</v>
          </cell>
          <cell r="F135">
            <v>0</v>
          </cell>
          <cell r="G135" t="str">
            <v>Loc</v>
          </cell>
          <cell r="H135">
            <v>10</v>
          </cell>
          <cell r="I135">
            <v>1</v>
          </cell>
          <cell r="J135">
            <v>1</v>
          </cell>
          <cell r="K135">
            <v>4</v>
          </cell>
          <cell r="L135">
            <v>4</v>
          </cell>
          <cell r="M135">
            <v>2</v>
          </cell>
          <cell r="N135">
            <v>1</v>
          </cell>
          <cell r="O135">
            <v>3</v>
          </cell>
          <cell r="P135">
            <v>9</v>
          </cell>
          <cell r="Q135">
            <v>19</v>
          </cell>
          <cell r="R135">
            <v>6</v>
          </cell>
          <cell r="S135">
            <v>2</v>
          </cell>
          <cell r="T135">
            <v>3</v>
          </cell>
          <cell r="U135">
            <v>1</v>
          </cell>
          <cell r="V135">
            <v>3</v>
          </cell>
          <cell r="W135">
            <v>1</v>
          </cell>
          <cell r="X135">
            <v>18</v>
          </cell>
          <cell r="Y135">
            <v>24</v>
          </cell>
          <cell r="Z135">
            <v>74</v>
          </cell>
          <cell r="AA135">
            <v>30</v>
          </cell>
          <cell r="AB135">
            <v>30</v>
          </cell>
          <cell r="AC135">
            <v>8</v>
          </cell>
          <cell r="AD135">
            <v>35</v>
          </cell>
          <cell r="AE135">
            <v>3</v>
          </cell>
          <cell r="AF135">
            <v>3</v>
          </cell>
          <cell r="AG135">
            <v>2</v>
          </cell>
          <cell r="AH135">
            <v>3</v>
          </cell>
          <cell r="AI135">
            <v>1</v>
          </cell>
          <cell r="AJ135">
            <v>1</v>
          </cell>
          <cell r="AK135">
            <v>1</v>
          </cell>
          <cell r="AL135">
            <v>1</v>
          </cell>
          <cell r="AM135">
            <v>2</v>
          </cell>
          <cell r="AN135">
            <v>2</v>
          </cell>
          <cell r="AO135">
            <v>1</v>
          </cell>
          <cell r="AP135">
            <v>1</v>
          </cell>
          <cell r="AQ135">
            <v>1</v>
          </cell>
          <cell r="AR135">
            <v>4</v>
          </cell>
          <cell r="AS135">
            <v>6</v>
          </cell>
          <cell r="AT135">
            <v>12</v>
          </cell>
          <cell r="AU135">
            <v>1</v>
          </cell>
          <cell r="AV135">
            <v>1</v>
          </cell>
          <cell r="AW135">
            <v>43</v>
          </cell>
          <cell r="AX135">
            <v>29</v>
          </cell>
          <cell r="AY135">
            <v>20</v>
          </cell>
          <cell r="AZ135">
            <v>2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5</v>
          </cell>
          <cell r="BF135">
            <v>1</v>
          </cell>
          <cell r="BG135">
            <v>1</v>
          </cell>
          <cell r="BH135">
            <v>12</v>
          </cell>
          <cell r="BI135">
            <v>11</v>
          </cell>
          <cell r="BJ135">
            <v>36</v>
          </cell>
          <cell r="BK135">
            <v>11</v>
          </cell>
          <cell r="BL135">
            <v>20</v>
          </cell>
          <cell r="BM135">
            <v>6</v>
          </cell>
          <cell r="BN135">
            <v>4</v>
          </cell>
          <cell r="BO135">
            <v>1</v>
          </cell>
          <cell r="BP135">
            <v>5</v>
          </cell>
          <cell r="BQ135">
            <v>38</v>
          </cell>
          <cell r="BR135">
            <v>14</v>
          </cell>
          <cell r="BS135">
            <v>598</v>
          </cell>
          <cell r="BT135">
            <v>510.45</v>
          </cell>
          <cell r="BU135">
            <v>305249.09999999998</v>
          </cell>
        </row>
        <row r="136">
          <cell r="A136">
            <v>128</v>
          </cell>
          <cell r="B136">
            <v>9.02</v>
          </cell>
          <cell r="C136">
            <v>0</v>
          </cell>
          <cell r="D136" t="str">
            <v xml:space="preserve">Expediente tecnico finales conforme a obra (1 Original + 3 Copias) de redes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</row>
        <row r="137">
          <cell r="A137">
            <v>129</v>
          </cell>
          <cell r="B137">
            <v>0</v>
          </cell>
          <cell r="C137" t="str">
            <v>MONRS088</v>
          </cell>
          <cell r="D137" t="str">
            <v xml:space="preserve">secundarias, incluye la presentación digitalizada del expediente en un CD</v>
          </cell>
          <cell r="E137">
            <v>0</v>
          </cell>
          <cell r="F137">
            <v>0</v>
          </cell>
          <cell r="G137" t="str">
            <v>Loc</v>
          </cell>
          <cell r="H137">
            <v>10</v>
          </cell>
          <cell r="I137">
            <v>1</v>
          </cell>
          <cell r="J137">
            <v>1</v>
          </cell>
          <cell r="K137">
            <v>4</v>
          </cell>
          <cell r="L137">
            <v>4</v>
          </cell>
          <cell r="M137">
            <v>2</v>
          </cell>
          <cell r="N137">
            <v>1</v>
          </cell>
          <cell r="O137">
            <v>3</v>
          </cell>
          <cell r="P137">
            <v>9</v>
          </cell>
          <cell r="Q137">
            <v>19</v>
          </cell>
          <cell r="R137">
            <v>6</v>
          </cell>
          <cell r="S137">
            <v>2</v>
          </cell>
          <cell r="T137">
            <v>3</v>
          </cell>
          <cell r="U137">
            <v>1</v>
          </cell>
          <cell r="V137">
            <v>3</v>
          </cell>
          <cell r="W137">
            <v>1</v>
          </cell>
          <cell r="X137">
            <v>18</v>
          </cell>
          <cell r="Y137">
            <v>24</v>
          </cell>
          <cell r="Z137">
            <v>74</v>
          </cell>
          <cell r="AA137">
            <v>30</v>
          </cell>
          <cell r="AB137">
            <v>30</v>
          </cell>
          <cell r="AC137">
            <v>8</v>
          </cell>
          <cell r="AD137">
            <v>35</v>
          </cell>
          <cell r="AE137">
            <v>3</v>
          </cell>
          <cell r="AF137">
            <v>3</v>
          </cell>
          <cell r="AG137">
            <v>2</v>
          </cell>
          <cell r="AH137">
            <v>3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2</v>
          </cell>
          <cell r="AN137">
            <v>2</v>
          </cell>
          <cell r="AO137">
            <v>1</v>
          </cell>
          <cell r="AP137">
            <v>1</v>
          </cell>
          <cell r="AQ137">
            <v>1</v>
          </cell>
          <cell r="AR137">
            <v>4</v>
          </cell>
          <cell r="AS137">
            <v>6</v>
          </cell>
          <cell r="AT137">
            <v>12</v>
          </cell>
          <cell r="AU137">
            <v>1</v>
          </cell>
          <cell r="AV137">
            <v>1</v>
          </cell>
          <cell r="AW137">
            <v>43</v>
          </cell>
          <cell r="AX137">
            <v>29</v>
          </cell>
          <cell r="AY137">
            <v>20</v>
          </cell>
          <cell r="AZ137">
            <v>2</v>
          </cell>
          <cell r="BA137">
            <v>1</v>
          </cell>
          <cell r="BB137">
            <v>1</v>
          </cell>
          <cell r="BC137">
            <v>1</v>
          </cell>
          <cell r="BD137">
            <v>1</v>
          </cell>
          <cell r="BE137">
            <v>5</v>
          </cell>
          <cell r="BF137">
            <v>1</v>
          </cell>
          <cell r="BG137">
            <v>1</v>
          </cell>
          <cell r="BH137">
            <v>12</v>
          </cell>
          <cell r="BI137">
            <v>11</v>
          </cell>
          <cell r="BJ137">
            <v>36</v>
          </cell>
          <cell r="BK137">
            <v>11</v>
          </cell>
          <cell r="BL137">
            <v>20</v>
          </cell>
          <cell r="BM137">
            <v>6</v>
          </cell>
          <cell r="BN137">
            <v>4</v>
          </cell>
          <cell r="BO137">
            <v>1</v>
          </cell>
          <cell r="BP137">
            <v>5</v>
          </cell>
          <cell r="BQ137">
            <v>38</v>
          </cell>
          <cell r="BR137">
            <v>14</v>
          </cell>
          <cell r="BS137">
            <v>598</v>
          </cell>
          <cell r="BT137">
            <v>110</v>
          </cell>
          <cell r="BU137">
            <v>65780</v>
          </cell>
        </row>
        <row r="138">
          <cell r="A138">
            <v>130</v>
          </cell>
          <cell r="B138">
            <v>0</v>
          </cell>
          <cell r="C138">
            <v>0</v>
          </cell>
          <cell r="D138" t="str">
            <v xml:space="preserve">SUB-TOTAL   9 :  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371029.1</v>
          </cell>
        </row>
        <row r="139">
          <cell r="A139">
            <v>131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</row>
        <row r="140">
          <cell r="A140">
            <v>132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</row>
        <row r="141">
          <cell r="A141">
            <v>133</v>
          </cell>
          <cell r="B141">
            <v>0</v>
          </cell>
          <cell r="C141">
            <v>0</v>
          </cell>
          <cell r="D141" t="str">
            <v xml:space="preserve">TOTAL  MONTAJE ELECTROMECÁNICO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10403850.479999999</v>
          </cell>
        </row>
        <row r="142">
          <cell r="A142">
            <v>134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</row>
      </sheetData>
      <sheetData sheetId="18">
        <row r="9">
          <cell r="A9">
            <v>1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2</v>
          </cell>
          <cell r="J9">
            <v>3</v>
          </cell>
          <cell r="K9">
            <v>4</v>
          </cell>
          <cell r="L9">
            <v>5</v>
          </cell>
          <cell r="M9">
            <v>6</v>
          </cell>
          <cell r="N9">
            <v>7</v>
          </cell>
          <cell r="O9">
            <v>8</v>
          </cell>
          <cell r="P9">
            <v>9</v>
          </cell>
          <cell r="Q9">
            <v>10</v>
          </cell>
          <cell r="R9">
            <v>11</v>
          </cell>
          <cell r="S9">
            <v>12</v>
          </cell>
          <cell r="T9">
            <v>13</v>
          </cell>
          <cell r="U9">
            <v>14</v>
          </cell>
          <cell r="V9">
            <v>15</v>
          </cell>
          <cell r="W9">
            <v>16</v>
          </cell>
          <cell r="X9">
            <v>17</v>
          </cell>
          <cell r="Y9">
            <v>18</v>
          </cell>
          <cell r="Z9">
            <v>19</v>
          </cell>
          <cell r="AA9">
            <v>20</v>
          </cell>
          <cell r="AB9">
            <v>21</v>
          </cell>
          <cell r="AC9">
            <v>22</v>
          </cell>
          <cell r="AD9">
            <v>23</v>
          </cell>
          <cell r="AE9">
            <v>24</v>
          </cell>
          <cell r="AF9">
            <v>25</v>
          </cell>
          <cell r="AG9">
            <v>26</v>
          </cell>
          <cell r="AH9">
            <v>27</v>
          </cell>
          <cell r="AI9">
            <v>28</v>
          </cell>
          <cell r="AJ9">
            <v>29</v>
          </cell>
          <cell r="AK9">
            <v>30</v>
          </cell>
          <cell r="AL9">
            <v>31</v>
          </cell>
          <cell r="AM9">
            <v>32</v>
          </cell>
          <cell r="AN9">
            <v>33</v>
          </cell>
          <cell r="AO9">
            <v>34</v>
          </cell>
          <cell r="AP9">
            <v>35</v>
          </cell>
          <cell r="AQ9">
            <v>36</v>
          </cell>
          <cell r="AR9">
            <v>37</v>
          </cell>
          <cell r="AS9">
            <v>38</v>
          </cell>
          <cell r="AT9">
            <v>39</v>
          </cell>
          <cell r="AU9">
            <v>40</v>
          </cell>
          <cell r="AV9">
            <v>41</v>
          </cell>
          <cell r="AW9">
            <v>42</v>
          </cell>
          <cell r="AX9">
            <v>43</v>
          </cell>
          <cell r="AY9">
            <v>44</v>
          </cell>
          <cell r="AZ9">
            <v>45</v>
          </cell>
          <cell r="BA9">
            <v>46</v>
          </cell>
          <cell r="BB9">
            <v>47</v>
          </cell>
          <cell r="BC9">
            <v>48</v>
          </cell>
          <cell r="BD9">
            <v>49</v>
          </cell>
          <cell r="BE9">
            <v>50</v>
          </cell>
          <cell r="BF9">
            <v>51</v>
          </cell>
          <cell r="BG9">
            <v>52</v>
          </cell>
          <cell r="BH9">
            <v>53</v>
          </cell>
          <cell r="BI9">
            <v>54</v>
          </cell>
          <cell r="BJ9">
            <v>55</v>
          </cell>
          <cell r="BK9">
            <v>56</v>
          </cell>
          <cell r="BL9">
            <v>57</v>
          </cell>
          <cell r="BM9">
            <v>58</v>
          </cell>
          <cell r="BN9">
            <v>59</v>
          </cell>
          <cell r="BO9">
            <v>60</v>
          </cell>
          <cell r="BP9">
            <v>61</v>
          </cell>
          <cell r="BQ9">
            <v>62</v>
          </cell>
          <cell r="BR9">
            <v>63</v>
          </cell>
          <cell r="BS9">
            <v>0</v>
          </cell>
          <cell r="BT9">
            <v>0</v>
          </cell>
          <cell r="BU9">
            <v>0</v>
          </cell>
        </row>
        <row r="10">
          <cell r="A10">
            <v>2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Cant.</v>
          </cell>
          <cell r="I10" t="str">
            <v>Cant.</v>
          </cell>
          <cell r="J10" t="str">
            <v>Cant.</v>
          </cell>
          <cell r="K10" t="str">
            <v>Cant.</v>
          </cell>
          <cell r="L10" t="str">
            <v>Cant.</v>
          </cell>
          <cell r="M10" t="str">
            <v>Cant.</v>
          </cell>
          <cell r="N10" t="str">
            <v>Cant.</v>
          </cell>
          <cell r="O10" t="str">
            <v>Cant.</v>
          </cell>
          <cell r="P10" t="str">
            <v>Cant.</v>
          </cell>
          <cell r="Q10" t="str">
            <v>Cant.</v>
          </cell>
          <cell r="R10" t="str">
            <v>Cant.</v>
          </cell>
          <cell r="S10" t="str">
            <v>Cant.</v>
          </cell>
          <cell r="T10" t="str">
            <v>Cant.</v>
          </cell>
          <cell r="U10" t="str">
            <v>Cant.</v>
          </cell>
          <cell r="V10" t="str">
            <v>Cant.</v>
          </cell>
          <cell r="W10" t="str">
            <v>Cant.</v>
          </cell>
          <cell r="X10" t="str">
            <v>Cant.</v>
          </cell>
          <cell r="Y10" t="str">
            <v>Cant.</v>
          </cell>
          <cell r="Z10" t="str">
            <v>Cant.</v>
          </cell>
          <cell r="AA10" t="str">
            <v>Cant.</v>
          </cell>
          <cell r="AB10" t="str">
            <v>Cant.</v>
          </cell>
          <cell r="AC10" t="str">
            <v>Cant.</v>
          </cell>
          <cell r="AD10" t="str">
            <v>Cant.</v>
          </cell>
          <cell r="AE10" t="str">
            <v>Cant.</v>
          </cell>
          <cell r="AF10" t="str">
            <v>Cant.</v>
          </cell>
          <cell r="AG10" t="str">
            <v>Cant.</v>
          </cell>
          <cell r="AH10" t="str">
            <v>Cant.</v>
          </cell>
          <cell r="AI10" t="str">
            <v>Cant.</v>
          </cell>
          <cell r="AJ10" t="str">
            <v>Cant.</v>
          </cell>
          <cell r="AK10" t="str">
            <v>Cant.</v>
          </cell>
          <cell r="AL10" t="str">
            <v>Cant.</v>
          </cell>
          <cell r="AM10" t="str">
            <v>Cant.</v>
          </cell>
          <cell r="AN10" t="str">
            <v>Cant.</v>
          </cell>
          <cell r="AO10" t="str">
            <v>Cant.</v>
          </cell>
          <cell r="AP10" t="str">
            <v>Cant.</v>
          </cell>
          <cell r="AQ10" t="str">
            <v>Cant.</v>
          </cell>
          <cell r="AR10" t="str">
            <v>Cant.</v>
          </cell>
          <cell r="AS10" t="str">
            <v>Cant.</v>
          </cell>
          <cell r="AT10" t="str">
            <v>Cant.</v>
          </cell>
          <cell r="AU10" t="str">
            <v>Cant.</v>
          </cell>
          <cell r="AV10" t="str">
            <v>Cant.</v>
          </cell>
          <cell r="AW10" t="str">
            <v>Cant.</v>
          </cell>
          <cell r="AX10" t="str">
            <v>Cant.</v>
          </cell>
          <cell r="AY10" t="str">
            <v>Cant.</v>
          </cell>
          <cell r="AZ10" t="str">
            <v>Cant.</v>
          </cell>
          <cell r="BA10" t="str">
            <v>Cant.</v>
          </cell>
          <cell r="BB10" t="str">
            <v>Cant.</v>
          </cell>
          <cell r="BC10" t="str">
            <v>Cant.</v>
          </cell>
          <cell r="BD10" t="str">
            <v>Cant.</v>
          </cell>
          <cell r="BE10" t="str">
            <v>Cant.</v>
          </cell>
          <cell r="BF10" t="str">
            <v>Cant.</v>
          </cell>
          <cell r="BG10" t="str">
            <v>Cant.</v>
          </cell>
          <cell r="BH10" t="str">
            <v>Cant.</v>
          </cell>
          <cell r="BI10" t="str">
            <v>Cant.</v>
          </cell>
          <cell r="BJ10" t="str">
            <v>Cant.</v>
          </cell>
          <cell r="BK10" t="str">
            <v>Cant.</v>
          </cell>
          <cell r="BL10" t="str">
            <v>Cant.</v>
          </cell>
          <cell r="BM10" t="str">
            <v>Cant.</v>
          </cell>
          <cell r="BN10" t="str">
            <v>Cant.</v>
          </cell>
          <cell r="BO10" t="str">
            <v>Cant.</v>
          </cell>
          <cell r="BP10" t="str">
            <v>Cant.</v>
          </cell>
          <cell r="BQ10" t="str">
            <v>Cant.</v>
          </cell>
          <cell r="BR10" t="str">
            <v>Cant.</v>
          </cell>
          <cell r="BS10">
            <v>0</v>
          </cell>
          <cell r="BT10">
            <v>0</v>
          </cell>
          <cell r="BU10" t="str">
            <v>S/.</v>
          </cell>
        </row>
        <row r="11">
          <cell r="A11">
            <v>3</v>
          </cell>
          <cell r="B11">
            <v>1</v>
          </cell>
          <cell r="C11">
            <v>0</v>
          </cell>
          <cell r="D11" t="str">
            <v xml:space="preserve">POSTES  DE CONCRETO ARMADO CENTRIFUGADO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</row>
        <row r="12">
          <cell r="A12">
            <v>4</v>
          </cell>
          <cell r="B12">
            <v>1.01</v>
          </cell>
          <cell r="C12" t="str">
            <v>SUMRS003</v>
          </cell>
          <cell r="D12" t="str">
            <v xml:space="preserve">Poste de C.A.C. de 8 m/200 daN (Incluye perilla)</v>
          </cell>
          <cell r="E12">
            <v>0</v>
          </cell>
          <cell r="F12">
            <v>0</v>
          </cell>
          <cell r="G12" t="str">
            <v>u</v>
          </cell>
          <cell r="H12">
            <v>475</v>
          </cell>
          <cell r="I12">
            <v>21</v>
          </cell>
          <cell r="J12">
            <v>55</v>
          </cell>
          <cell r="K12">
            <v>116</v>
          </cell>
          <cell r="L12">
            <v>99</v>
          </cell>
          <cell r="M12">
            <v>27</v>
          </cell>
          <cell r="N12">
            <v>29</v>
          </cell>
          <cell r="O12">
            <v>84</v>
          </cell>
          <cell r="P12">
            <v>169</v>
          </cell>
          <cell r="Q12">
            <v>332</v>
          </cell>
          <cell r="R12">
            <v>243</v>
          </cell>
          <cell r="S12">
            <v>79</v>
          </cell>
          <cell r="T12">
            <v>84</v>
          </cell>
          <cell r="U12">
            <v>61</v>
          </cell>
          <cell r="V12">
            <v>25</v>
          </cell>
          <cell r="W12">
            <v>259</v>
          </cell>
          <cell r="X12">
            <v>257</v>
          </cell>
          <cell r="Y12">
            <v>402</v>
          </cell>
          <cell r="Z12">
            <v>1894</v>
          </cell>
          <cell r="AA12">
            <v>72</v>
          </cell>
          <cell r="AB12">
            <v>316</v>
          </cell>
          <cell r="AC12">
            <v>237</v>
          </cell>
          <cell r="AD12">
            <v>748</v>
          </cell>
          <cell r="AE12">
            <v>65</v>
          </cell>
          <cell r="AF12">
            <v>70</v>
          </cell>
          <cell r="AG12">
            <v>0</v>
          </cell>
          <cell r="AH12">
            <v>123</v>
          </cell>
          <cell r="AI12">
            <v>30</v>
          </cell>
          <cell r="AJ12">
            <v>31</v>
          </cell>
          <cell r="AK12">
            <v>30</v>
          </cell>
          <cell r="AL12">
            <v>44</v>
          </cell>
          <cell r="AM12">
            <v>59</v>
          </cell>
          <cell r="AN12">
            <v>35</v>
          </cell>
          <cell r="AO12">
            <v>52</v>
          </cell>
          <cell r="AP12">
            <v>26</v>
          </cell>
          <cell r="AQ12">
            <v>41</v>
          </cell>
          <cell r="AR12">
            <v>0</v>
          </cell>
          <cell r="AS12">
            <v>118</v>
          </cell>
          <cell r="AT12">
            <v>531</v>
          </cell>
          <cell r="AU12">
            <v>80</v>
          </cell>
          <cell r="AV12">
            <v>19</v>
          </cell>
          <cell r="AW12">
            <v>1530</v>
          </cell>
          <cell r="AX12">
            <v>0</v>
          </cell>
          <cell r="AY12">
            <v>1482</v>
          </cell>
          <cell r="AZ12">
            <v>35</v>
          </cell>
          <cell r="BA12">
            <v>142</v>
          </cell>
          <cell r="BB12">
            <v>35</v>
          </cell>
          <cell r="BC12">
            <v>35</v>
          </cell>
          <cell r="BD12">
            <v>23</v>
          </cell>
          <cell r="BE12">
            <v>20</v>
          </cell>
          <cell r="BF12">
            <v>0</v>
          </cell>
          <cell r="BG12">
            <v>113</v>
          </cell>
          <cell r="BH12">
            <v>493</v>
          </cell>
          <cell r="BI12">
            <v>859</v>
          </cell>
          <cell r="BJ12">
            <v>487</v>
          </cell>
          <cell r="BK12">
            <v>168</v>
          </cell>
          <cell r="BL12">
            <v>458</v>
          </cell>
          <cell r="BM12">
            <v>291</v>
          </cell>
          <cell r="BN12">
            <v>185</v>
          </cell>
          <cell r="BO12">
            <v>114</v>
          </cell>
          <cell r="BP12">
            <v>171</v>
          </cell>
          <cell r="BQ12">
            <v>712</v>
          </cell>
          <cell r="BR12">
            <v>728</v>
          </cell>
          <cell r="BS12">
            <v>15519</v>
          </cell>
          <cell r="BT12">
            <v>74.33</v>
          </cell>
          <cell r="BU12">
            <v>1153527.27</v>
          </cell>
        </row>
        <row r="13">
          <cell r="A13">
            <v>5</v>
          </cell>
          <cell r="B13">
            <v>1.02</v>
          </cell>
          <cell r="C13" t="str">
            <v>SUMRS004</v>
          </cell>
          <cell r="D13" t="str">
            <v xml:space="preserve">Poste de C.A.C. de 8 m/300 daN (Incluye perilla)</v>
          </cell>
          <cell r="E13">
            <v>0</v>
          </cell>
          <cell r="F13">
            <v>0</v>
          </cell>
          <cell r="G13" t="str">
            <v>u</v>
          </cell>
          <cell r="H13">
            <v>281</v>
          </cell>
          <cell r="I13">
            <v>0</v>
          </cell>
          <cell r="J13">
            <v>0</v>
          </cell>
          <cell r="K13">
            <v>87</v>
          </cell>
          <cell r="L13">
            <v>22</v>
          </cell>
          <cell r="M13">
            <v>28</v>
          </cell>
          <cell r="N13">
            <v>22</v>
          </cell>
          <cell r="O13">
            <v>0</v>
          </cell>
          <cell r="P13">
            <v>0</v>
          </cell>
          <cell r="Q13">
            <v>0</v>
          </cell>
          <cell r="R13">
            <v>235</v>
          </cell>
          <cell r="S13">
            <v>37</v>
          </cell>
          <cell r="T13">
            <v>52</v>
          </cell>
          <cell r="U13">
            <v>45</v>
          </cell>
          <cell r="V13">
            <v>30</v>
          </cell>
          <cell r="W13">
            <v>292</v>
          </cell>
          <cell r="X13">
            <v>304</v>
          </cell>
          <cell r="Y13">
            <v>42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25</v>
          </cell>
          <cell r="BE13">
            <v>5</v>
          </cell>
          <cell r="BF13">
            <v>0</v>
          </cell>
          <cell r="BG13">
            <v>62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1569</v>
          </cell>
          <cell r="BT13">
            <v>83.98</v>
          </cell>
          <cell r="BU13">
            <v>131764.62</v>
          </cell>
        </row>
        <row r="14">
          <cell r="A14">
            <v>6</v>
          </cell>
          <cell r="B14">
            <v>1.03</v>
          </cell>
          <cell r="C14" t="str">
            <v>SUMRS005</v>
          </cell>
          <cell r="D14" t="str">
            <v xml:space="preserve">Poste de C.A.C. de 9 m/200 daN (Incluye perilla)</v>
          </cell>
          <cell r="E14">
            <v>0</v>
          </cell>
          <cell r="F14">
            <v>0</v>
          </cell>
          <cell r="G14" t="str">
            <v>u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34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88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184</v>
          </cell>
          <cell r="BF14">
            <v>41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347</v>
          </cell>
          <cell r="BT14">
            <v>96.62</v>
          </cell>
          <cell r="BU14">
            <v>33527.14</v>
          </cell>
        </row>
        <row r="15">
          <cell r="A15">
            <v>7</v>
          </cell>
          <cell r="B15">
            <v>1.04</v>
          </cell>
          <cell r="C15" t="str">
            <v>SUMRS006</v>
          </cell>
          <cell r="D15" t="str">
            <v xml:space="preserve">Poste de C.A.C. de 9 m/300 daN (Incluye perilla)</v>
          </cell>
          <cell r="E15">
            <v>0</v>
          </cell>
          <cell r="F15">
            <v>0</v>
          </cell>
          <cell r="G15" t="str">
            <v>u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16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152</v>
          </cell>
          <cell r="BF15">
            <v>65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233</v>
          </cell>
          <cell r="BT15">
            <v>109.18</v>
          </cell>
          <cell r="BU15">
            <v>25438.94</v>
          </cell>
        </row>
        <row r="16">
          <cell r="A16">
            <v>8</v>
          </cell>
          <cell r="B16">
            <v>1.05</v>
          </cell>
          <cell r="C16">
            <v>0</v>
          </cell>
          <cell r="D16" t="str">
            <v xml:space="preserve">Poste de C.A.C. de 11 m/200 daN (Incluye perilla)</v>
          </cell>
          <cell r="E16">
            <v>0</v>
          </cell>
          <cell r="F16">
            <v>0</v>
          </cell>
          <cell r="G16" t="str">
            <v>u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13</v>
          </cell>
          <cell r="BK16">
            <v>0</v>
          </cell>
          <cell r="BL16">
            <v>15</v>
          </cell>
          <cell r="BM16">
            <v>0</v>
          </cell>
          <cell r="BN16">
            <v>4</v>
          </cell>
          <cell r="BO16">
            <v>0</v>
          </cell>
          <cell r="BP16">
            <v>4</v>
          </cell>
          <cell r="BQ16">
            <v>19</v>
          </cell>
          <cell r="BR16">
            <v>0</v>
          </cell>
          <cell r="BS16">
            <v>55</v>
          </cell>
          <cell r="BT16">
            <v>163.66</v>
          </cell>
          <cell r="BU16">
            <v>9001.2999999999993</v>
          </cell>
        </row>
        <row r="17">
          <cell r="A17">
            <v>9</v>
          </cell>
          <cell r="B17">
            <v>1.06</v>
          </cell>
          <cell r="C17">
            <v>0</v>
          </cell>
          <cell r="D17" t="str">
            <v xml:space="preserve">Poste de C.A.C. de 12 m/200 daN (Incluye perilla)</v>
          </cell>
          <cell r="E17">
            <v>0</v>
          </cell>
          <cell r="F17">
            <v>0</v>
          </cell>
          <cell r="G17" t="str">
            <v>u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2</v>
          </cell>
          <cell r="BJ17">
            <v>0</v>
          </cell>
          <cell r="BK17">
            <v>0</v>
          </cell>
          <cell r="BL17">
            <v>0</v>
          </cell>
          <cell r="BM17">
            <v>7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9</v>
          </cell>
          <cell r="BT17">
            <v>277.2</v>
          </cell>
          <cell r="BU17">
            <v>2494.8000000000002</v>
          </cell>
        </row>
        <row r="18">
          <cell r="A18">
            <v>10</v>
          </cell>
          <cell r="B18">
            <v>1.07</v>
          </cell>
          <cell r="C18">
            <v>0</v>
          </cell>
          <cell r="D18" t="str">
            <v xml:space="preserve">Poste de C.A.C. de 8 m/200 daN Seccionable (Incluye perilla)</v>
          </cell>
          <cell r="E18">
            <v>0</v>
          </cell>
          <cell r="F18">
            <v>0</v>
          </cell>
          <cell r="G18" t="str">
            <v>u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</row>
        <row r="19">
          <cell r="A19">
            <v>11</v>
          </cell>
          <cell r="B19">
            <v>1.08</v>
          </cell>
          <cell r="C19">
            <v>0</v>
          </cell>
          <cell r="D19" t="str">
            <v xml:space="preserve">Torres de Celosia de A°G° de 8m</v>
          </cell>
          <cell r="E19">
            <v>0</v>
          </cell>
          <cell r="F19">
            <v>0</v>
          </cell>
          <cell r="G19" t="str">
            <v>u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</row>
        <row r="20">
          <cell r="A20">
            <v>12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</row>
        <row r="21">
          <cell r="A21">
            <v>13</v>
          </cell>
          <cell r="B21">
            <v>0</v>
          </cell>
          <cell r="C21">
            <v>0</v>
          </cell>
          <cell r="D21" t="str">
            <v xml:space="preserve">SUB-TOTAL   1:  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1355754.07</v>
          </cell>
        </row>
        <row r="22">
          <cell r="A22">
            <v>14</v>
          </cell>
          <cell r="B22">
            <v>2</v>
          </cell>
          <cell r="C22">
            <v>0</v>
          </cell>
          <cell r="D22" t="str">
            <v xml:space="preserve">POSTES DE MADERA IMPORTADA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</row>
        <row r="23">
          <cell r="A23">
            <v>15</v>
          </cell>
          <cell r="B23">
            <v>2.0099999999999998</v>
          </cell>
          <cell r="C23">
            <v>0</v>
          </cell>
          <cell r="D23" t="str">
            <v xml:space="preserve">Poste de madera importada (Pino Amarillo del Sur) de 8 m, Clase 7</v>
          </cell>
          <cell r="E23">
            <v>0</v>
          </cell>
          <cell r="F23">
            <v>0</v>
          </cell>
          <cell r="G23" t="str">
            <v>u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996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996</v>
          </cell>
          <cell r="BT23">
            <v>44.8</v>
          </cell>
          <cell r="BU23">
            <v>44620.800000000003</v>
          </cell>
        </row>
        <row r="24">
          <cell r="A24">
            <v>16</v>
          </cell>
          <cell r="B24">
            <v>0</v>
          </cell>
          <cell r="C24">
            <v>0</v>
          </cell>
          <cell r="D24" t="str">
            <v xml:space="preserve">SUB-TOTAL   2:  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44620.800000000003</v>
          </cell>
        </row>
        <row r="25">
          <cell r="A25">
            <v>17</v>
          </cell>
          <cell r="B25">
            <v>3</v>
          </cell>
          <cell r="C25">
            <v>0</v>
          </cell>
          <cell r="D25" t="str">
            <v xml:space="preserve">CABLES Y CONDUCTORES DE ALUMINIO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</row>
        <row r="26">
          <cell r="A26">
            <v>18</v>
          </cell>
          <cell r="B26">
            <v>3.01</v>
          </cell>
          <cell r="C26" t="str">
            <v>SUMRS008</v>
          </cell>
          <cell r="D26" t="str">
            <v xml:space="preserve">Conductor Autoportante de Aluminio 3x35+16/25 mm²</v>
          </cell>
          <cell r="E26">
            <v>0</v>
          </cell>
          <cell r="F26">
            <v>0</v>
          </cell>
          <cell r="G26" t="str">
            <v>km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11.88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11.88</v>
          </cell>
          <cell r="BT26">
            <v>168.35</v>
          </cell>
          <cell r="BU26">
            <v>2000</v>
          </cell>
        </row>
        <row r="27">
          <cell r="A27">
            <v>19</v>
          </cell>
          <cell r="B27">
            <v>3.0199999999999996</v>
          </cell>
          <cell r="C27" t="str">
            <v>SUMRS009</v>
          </cell>
          <cell r="D27" t="str">
            <v xml:space="preserve">Conductor Autoportante de Aluminio 3x25+16/25 mm²</v>
          </cell>
          <cell r="E27">
            <v>0</v>
          </cell>
          <cell r="F27">
            <v>0</v>
          </cell>
          <cell r="G27" t="str">
            <v>km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12.03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0.89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12.92</v>
          </cell>
          <cell r="BT27">
            <v>138.94999999999999</v>
          </cell>
          <cell r="BU27">
            <v>1795.23</v>
          </cell>
        </row>
        <row r="28">
          <cell r="A28">
            <v>20</v>
          </cell>
          <cell r="B28">
            <v>3.0299999999999994</v>
          </cell>
          <cell r="C28" t="str">
            <v>SUMRS010</v>
          </cell>
          <cell r="D28" t="str">
            <v xml:space="preserve">Conductor Autoportante de Aluminio 3x16+16/25 mm²</v>
          </cell>
          <cell r="E28">
            <v>0</v>
          </cell>
          <cell r="F28">
            <v>0</v>
          </cell>
          <cell r="G28" t="str">
            <v>km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4.92</v>
          </cell>
          <cell r="BP28">
            <v>0</v>
          </cell>
          <cell r="BQ28">
            <v>0</v>
          </cell>
          <cell r="BR28">
            <v>0</v>
          </cell>
          <cell r="BS28">
            <v>4.92</v>
          </cell>
          <cell r="BT28">
            <v>108.5</v>
          </cell>
          <cell r="BU28">
            <v>533.82000000000005</v>
          </cell>
        </row>
        <row r="29">
          <cell r="A29">
            <v>21</v>
          </cell>
          <cell r="B29">
            <v>3.0399999999999991</v>
          </cell>
          <cell r="C29">
            <v>0</v>
          </cell>
          <cell r="D29" t="str">
            <v xml:space="preserve">Conductor Autoportante de Aluminio 3x16/25 mm²</v>
          </cell>
          <cell r="E29">
            <v>0</v>
          </cell>
          <cell r="F29">
            <v>0</v>
          </cell>
          <cell r="G29" t="str">
            <v>km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</row>
        <row r="30">
          <cell r="A30">
            <v>22</v>
          </cell>
          <cell r="B30">
            <v>3.0499999999999989</v>
          </cell>
          <cell r="C30" t="str">
            <v>SUMRS014</v>
          </cell>
          <cell r="D30" t="str">
            <v xml:space="preserve">Conductor Autoportante de Aluminio 2X35+16/25 mm²</v>
          </cell>
          <cell r="E30">
            <v>0</v>
          </cell>
          <cell r="F30">
            <v>0</v>
          </cell>
          <cell r="G30" t="str">
            <v>km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1.67</v>
          </cell>
          <cell r="T30">
            <v>0.86</v>
          </cell>
          <cell r="U30">
            <v>1.56</v>
          </cell>
          <cell r="V30">
            <v>0.64</v>
          </cell>
          <cell r="W30">
            <v>4.9000000000000004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0.97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10.6</v>
          </cell>
          <cell r="BT30">
            <v>126.7</v>
          </cell>
          <cell r="BU30">
            <v>1343.02</v>
          </cell>
        </row>
        <row r="31">
          <cell r="A31">
            <v>23</v>
          </cell>
          <cell r="B31">
            <v>3.0599999999999987</v>
          </cell>
          <cell r="C31" t="str">
            <v>SUMRS015</v>
          </cell>
          <cell r="D31" t="str">
            <v xml:space="preserve">Conductor Autoportante de Aluminio 2X25+16/25 mm²</v>
          </cell>
          <cell r="E31">
            <v>0</v>
          </cell>
          <cell r="F31">
            <v>0</v>
          </cell>
          <cell r="G31" t="str">
            <v>km</v>
          </cell>
          <cell r="H31">
            <v>13.94</v>
          </cell>
          <cell r="I31">
            <v>0</v>
          </cell>
          <cell r="J31">
            <v>0</v>
          </cell>
          <cell r="K31">
            <v>0.97</v>
          </cell>
          <cell r="L31">
            <v>1.51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0.39</v>
          </cell>
          <cell r="T31">
            <v>0.12</v>
          </cell>
          <cell r="U31">
            <v>1.85</v>
          </cell>
          <cell r="V31">
            <v>0.41</v>
          </cell>
          <cell r="W31">
            <v>9.34</v>
          </cell>
          <cell r="X31">
            <v>8.9499999999999993</v>
          </cell>
          <cell r="Y31">
            <v>0</v>
          </cell>
          <cell r="Z31">
            <v>0.01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0.53</v>
          </cell>
          <cell r="AU31">
            <v>0</v>
          </cell>
          <cell r="AV31">
            <v>0</v>
          </cell>
          <cell r="AW31">
            <v>2.4</v>
          </cell>
          <cell r="AX31">
            <v>0.45</v>
          </cell>
          <cell r="AY31">
            <v>6.18</v>
          </cell>
          <cell r="AZ31">
            <v>0</v>
          </cell>
          <cell r="BA31">
            <v>0.75</v>
          </cell>
          <cell r="BB31">
            <v>0</v>
          </cell>
          <cell r="BC31">
            <v>0</v>
          </cell>
          <cell r="BD31">
            <v>1.42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0.51</v>
          </cell>
          <cell r="BJ31">
            <v>0</v>
          </cell>
          <cell r="BK31">
            <v>0</v>
          </cell>
          <cell r="BL31">
            <v>0</v>
          </cell>
          <cell r="BM31">
            <v>2.5499999999999998</v>
          </cell>
          <cell r="BN31">
            <v>0.69</v>
          </cell>
          <cell r="BO31">
            <v>0</v>
          </cell>
          <cell r="BP31">
            <v>0</v>
          </cell>
          <cell r="BQ31">
            <v>0</v>
          </cell>
          <cell r="BR31">
            <v>0.52</v>
          </cell>
          <cell r="BS31">
            <v>53.54</v>
          </cell>
          <cell r="BT31">
            <v>107.45</v>
          </cell>
          <cell r="BU31">
            <v>5752.87</v>
          </cell>
        </row>
        <row r="32">
          <cell r="A32">
            <v>24</v>
          </cell>
          <cell r="B32">
            <v>3.0699999999999985</v>
          </cell>
          <cell r="C32" t="str">
            <v>SUMRS016</v>
          </cell>
          <cell r="D32" t="str">
            <v xml:space="preserve">Conductor Autoportante de Aluminio 2X16+16/25 mm²</v>
          </cell>
          <cell r="E32">
            <v>0</v>
          </cell>
          <cell r="F32">
            <v>0</v>
          </cell>
          <cell r="G32" t="str">
            <v>km</v>
          </cell>
          <cell r="H32">
            <v>0</v>
          </cell>
          <cell r="I32">
            <v>0.16</v>
          </cell>
          <cell r="J32">
            <v>0.22</v>
          </cell>
          <cell r="K32">
            <v>3.1</v>
          </cell>
          <cell r="L32">
            <v>0.2</v>
          </cell>
          <cell r="M32">
            <v>0.51</v>
          </cell>
          <cell r="N32">
            <v>0.3</v>
          </cell>
          <cell r="O32">
            <v>0</v>
          </cell>
          <cell r="P32">
            <v>0.47</v>
          </cell>
          <cell r="Q32">
            <v>0</v>
          </cell>
          <cell r="R32">
            <v>0</v>
          </cell>
          <cell r="S32">
            <v>1.92</v>
          </cell>
          <cell r="T32">
            <v>4.58</v>
          </cell>
          <cell r="U32">
            <v>0</v>
          </cell>
          <cell r="V32">
            <v>0.94</v>
          </cell>
          <cell r="W32">
            <v>0</v>
          </cell>
          <cell r="X32">
            <v>8.83</v>
          </cell>
          <cell r="Y32">
            <v>0</v>
          </cell>
          <cell r="Z32">
            <v>6.54</v>
          </cell>
          <cell r="AA32">
            <v>0</v>
          </cell>
          <cell r="AB32">
            <v>0</v>
          </cell>
          <cell r="AC32">
            <v>4.5999999999999996</v>
          </cell>
          <cell r="AD32">
            <v>1.05</v>
          </cell>
          <cell r="AE32">
            <v>1.6</v>
          </cell>
          <cell r="AF32">
            <v>0.45</v>
          </cell>
          <cell r="AG32">
            <v>1.05</v>
          </cell>
          <cell r="AH32">
            <v>1.1100000000000001</v>
          </cell>
          <cell r="AI32">
            <v>0</v>
          </cell>
          <cell r="AJ32">
            <v>0</v>
          </cell>
          <cell r="AK32">
            <v>0</v>
          </cell>
          <cell r="AL32">
            <v>0.19</v>
          </cell>
          <cell r="AM32">
            <v>0.81</v>
          </cell>
          <cell r="AN32">
            <v>0.38</v>
          </cell>
          <cell r="AO32">
            <v>0</v>
          </cell>
          <cell r="AP32">
            <v>0</v>
          </cell>
          <cell r="AQ32">
            <v>0</v>
          </cell>
          <cell r="AR32">
            <v>0.9</v>
          </cell>
          <cell r="AS32">
            <v>0.87</v>
          </cell>
          <cell r="AT32">
            <v>2.83</v>
          </cell>
          <cell r="AU32">
            <v>1.78</v>
          </cell>
          <cell r="AV32">
            <v>0.77</v>
          </cell>
          <cell r="AW32">
            <v>29</v>
          </cell>
          <cell r="AX32">
            <v>2.97</v>
          </cell>
          <cell r="AY32">
            <v>19.670000000000002</v>
          </cell>
          <cell r="AZ32">
            <v>0.67</v>
          </cell>
          <cell r="BA32">
            <v>2.5099999999999998</v>
          </cell>
          <cell r="BB32">
            <v>0.67</v>
          </cell>
          <cell r="BC32">
            <v>0.61</v>
          </cell>
          <cell r="BD32">
            <v>0</v>
          </cell>
          <cell r="BE32">
            <v>0</v>
          </cell>
          <cell r="BF32">
            <v>6.0579999999999998</v>
          </cell>
          <cell r="BG32">
            <v>5.91</v>
          </cell>
          <cell r="BH32">
            <v>1.96</v>
          </cell>
          <cell r="BI32">
            <v>10.02</v>
          </cell>
          <cell r="BJ32">
            <v>1.88</v>
          </cell>
          <cell r="BK32">
            <v>0</v>
          </cell>
          <cell r="BL32">
            <v>2</v>
          </cell>
          <cell r="BM32">
            <v>5.78</v>
          </cell>
          <cell r="BN32">
            <v>0</v>
          </cell>
          <cell r="BO32">
            <v>0</v>
          </cell>
          <cell r="BP32">
            <v>7.05</v>
          </cell>
          <cell r="BQ32">
            <v>2.86</v>
          </cell>
          <cell r="BR32">
            <v>4.24</v>
          </cell>
          <cell r="BS32">
            <v>150.02000000000001</v>
          </cell>
          <cell r="BT32">
            <v>87.15</v>
          </cell>
          <cell r="BU32">
            <v>13074.24</v>
          </cell>
        </row>
        <row r="33">
          <cell r="A33">
            <v>25</v>
          </cell>
          <cell r="B33">
            <v>3.0799999999999983</v>
          </cell>
          <cell r="C33" t="str">
            <v>SUMRS017</v>
          </cell>
          <cell r="D33" t="str">
            <v xml:space="preserve">Conductor Autoportante de Aluminio 2X35/25 mm²</v>
          </cell>
          <cell r="E33">
            <v>0</v>
          </cell>
          <cell r="F33">
            <v>0</v>
          </cell>
          <cell r="G33" t="str">
            <v>km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0.5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0.5</v>
          </cell>
          <cell r="BT33">
            <v>95.02</v>
          </cell>
          <cell r="BU33">
            <v>47.51</v>
          </cell>
        </row>
        <row r="34">
          <cell r="A34">
            <v>26</v>
          </cell>
          <cell r="B34">
            <v>3.0899999999999981</v>
          </cell>
          <cell r="C34" t="str">
            <v>SUMRS018</v>
          </cell>
          <cell r="D34" t="str">
            <v xml:space="preserve">Conductor Autoportante de Aluminio 2X25/25 mm²</v>
          </cell>
          <cell r="E34">
            <v>0</v>
          </cell>
          <cell r="F34">
            <v>0</v>
          </cell>
          <cell r="G34" t="str">
            <v>km</v>
          </cell>
          <cell r="H34">
            <v>27.72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0.8</v>
          </cell>
          <cell r="AU34">
            <v>0</v>
          </cell>
          <cell r="AV34">
            <v>0</v>
          </cell>
          <cell r="AW34">
            <v>0</v>
          </cell>
          <cell r="AX34">
            <v>0.3</v>
          </cell>
          <cell r="AY34">
            <v>7.64</v>
          </cell>
          <cell r="AZ34">
            <v>0</v>
          </cell>
          <cell r="BA34">
            <v>0.31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0.48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0.56999999999999995</v>
          </cell>
          <cell r="BN34">
            <v>0</v>
          </cell>
          <cell r="BO34">
            <v>0.84</v>
          </cell>
          <cell r="BP34">
            <v>0</v>
          </cell>
          <cell r="BQ34">
            <v>0</v>
          </cell>
          <cell r="BR34">
            <v>0</v>
          </cell>
          <cell r="BS34">
            <v>38.659999999999997</v>
          </cell>
          <cell r="BT34">
            <v>80.58</v>
          </cell>
          <cell r="BU34">
            <v>3115.22</v>
          </cell>
        </row>
        <row r="35">
          <cell r="A35">
            <v>27</v>
          </cell>
          <cell r="B35">
            <v>3.0999999999999979</v>
          </cell>
          <cell r="C35" t="str">
            <v>SUMRS019</v>
          </cell>
          <cell r="D35" t="str">
            <v xml:space="preserve">Conductor Autoportante de Aluminio 2X16/25 mm²</v>
          </cell>
          <cell r="E35">
            <v>0</v>
          </cell>
          <cell r="F35">
            <v>0</v>
          </cell>
          <cell r="G35" t="str">
            <v>km</v>
          </cell>
          <cell r="H35">
            <v>0</v>
          </cell>
          <cell r="I35">
            <v>0</v>
          </cell>
          <cell r="J35">
            <v>0.19</v>
          </cell>
          <cell r="K35">
            <v>1.48</v>
          </cell>
          <cell r="L35">
            <v>1.7</v>
          </cell>
          <cell r="M35">
            <v>1.47</v>
          </cell>
          <cell r="N35">
            <v>1.79</v>
          </cell>
          <cell r="O35">
            <v>1.54</v>
          </cell>
          <cell r="P35">
            <v>0.17</v>
          </cell>
          <cell r="Q35">
            <v>0.44</v>
          </cell>
          <cell r="R35">
            <v>0.28000000000000003</v>
          </cell>
          <cell r="S35">
            <v>1.23</v>
          </cell>
          <cell r="T35">
            <v>0.79</v>
          </cell>
          <cell r="U35">
            <v>0</v>
          </cell>
          <cell r="V35">
            <v>0.08</v>
          </cell>
          <cell r="W35">
            <v>7.7</v>
          </cell>
          <cell r="X35">
            <v>6.88</v>
          </cell>
          <cell r="Y35">
            <v>0</v>
          </cell>
          <cell r="Z35">
            <v>18.03</v>
          </cell>
          <cell r="AA35">
            <v>0</v>
          </cell>
          <cell r="AB35">
            <v>0</v>
          </cell>
          <cell r="AC35">
            <v>6.1</v>
          </cell>
          <cell r="AD35">
            <v>12.51</v>
          </cell>
          <cell r="AE35">
            <v>0.22</v>
          </cell>
          <cell r="AF35">
            <v>0</v>
          </cell>
          <cell r="AG35">
            <v>0</v>
          </cell>
          <cell r="AH35">
            <v>0.22</v>
          </cell>
          <cell r="AI35">
            <v>0</v>
          </cell>
          <cell r="AJ35">
            <v>0</v>
          </cell>
          <cell r="AK35">
            <v>0</v>
          </cell>
          <cell r="AL35">
            <v>1.58</v>
          </cell>
          <cell r="AM35">
            <v>0.98</v>
          </cell>
          <cell r="AN35">
            <v>0.28000000000000003</v>
          </cell>
          <cell r="AO35">
            <v>0</v>
          </cell>
          <cell r="AP35">
            <v>0</v>
          </cell>
          <cell r="AQ35">
            <v>0</v>
          </cell>
          <cell r="AR35">
            <v>1.95</v>
          </cell>
          <cell r="AS35">
            <v>1.33</v>
          </cell>
          <cell r="AT35">
            <v>2.4</v>
          </cell>
          <cell r="AU35">
            <v>3.45</v>
          </cell>
          <cell r="AV35">
            <v>0</v>
          </cell>
          <cell r="AW35">
            <v>13.64</v>
          </cell>
          <cell r="AX35">
            <v>4.37</v>
          </cell>
          <cell r="AY35">
            <v>14.23</v>
          </cell>
          <cell r="AZ35">
            <v>0.76</v>
          </cell>
          <cell r="BA35">
            <v>3.33</v>
          </cell>
          <cell r="BB35">
            <v>0.76</v>
          </cell>
          <cell r="BC35">
            <v>0.35</v>
          </cell>
          <cell r="BD35">
            <v>0</v>
          </cell>
          <cell r="BE35">
            <v>0</v>
          </cell>
          <cell r="BF35">
            <v>0</v>
          </cell>
          <cell r="BG35">
            <v>2.95</v>
          </cell>
          <cell r="BH35">
            <v>1.56</v>
          </cell>
          <cell r="BI35">
            <v>2.0099999999999998</v>
          </cell>
          <cell r="BJ35">
            <v>4.62</v>
          </cell>
          <cell r="BK35">
            <v>0</v>
          </cell>
          <cell r="BL35">
            <v>4.9400000000000004</v>
          </cell>
          <cell r="BM35">
            <v>3.17</v>
          </cell>
          <cell r="BN35">
            <v>0</v>
          </cell>
          <cell r="BO35">
            <v>0</v>
          </cell>
          <cell r="BP35">
            <v>0.6</v>
          </cell>
          <cell r="BQ35">
            <v>7.06</v>
          </cell>
          <cell r="BR35">
            <v>1.7</v>
          </cell>
          <cell r="BS35">
            <v>140.84</v>
          </cell>
          <cell r="BT35">
            <v>65.45</v>
          </cell>
          <cell r="BU35">
            <v>9217.98</v>
          </cell>
        </row>
        <row r="36">
          <cell r="A36">
            <v>28</v>
          </cell>
          <cell r="B36">
            <v>3.1099999999999977</v>
          </cell>
          <cell r="C36" t="str">
            <v>SUMRS020</v>
          </cell>
          <cell r="D36" t="str">
            <v xml:space="preserve">Conductor Autoportante de Aluminio 1X16+16/25 mm²</v>
          </cell>
          <cell r="E36">
            <v>0</v>
          </cell>
          <cell r="F36">
            <v>0</v>
          </cell>
          <cell r="G36" t="str">
            <v>km</v>
          </cell>
          <cell r="H36">
            <v>0</v>
          </cell>
          <cell r="I36">
            <v>0.9</v>
          </cell>
          <cell r="J36">
            <v>0.33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0.438</v>
          </cell>
          <cell r="P36">
            <v>5.72</v>
          </cell>
          <cell r="Q36">
            <v>6.76</v>
          </cell>
          <cell r="R36">
            <v>0</v>
          </cell>
          <cell r="S36">
            <v>0</v>
          </cell>
          <cell r="T36">
            <v>0</v>
          </cell>
          <cell r="U36">
            <v>0.42</v>
          </cell>
          <cell r="V36">
            <v>0</v>
          </cell>
          <cell r="W36">
            <v>0.75</v>
          </cell>
          <cell r="X36">
            <v>0</v>
          </cell>
          <cell r="Y36">
            <v>10.87</v>
          </cell>
          <cell r="Z36">
            <v>14.37</v>
          </cell>
          <cell r="AA36">
            <v>2.63</v>
          </cell>
          <cell r="AB36">
            <v>9.43</v>
          </cell>
          <cell r="AC36">
            <v>0</v>
          </cell>
          <cell r="AD36">
            <v>1.71</v>
          </cell>
          <cell r="AE36">
            <v>0.41</v>
          </cell>
          <cell r="AF36">
            <v>2.15</v>
          </cell>
          <cell r="AG36">
            <v>0</v>
          </cell>
          <cell r="AH36">
            <v>0</v>
          </cell>
          <cell r="AI36">
            <v>0.62</v>
          </cell>
          <cell r="AJ36">
            <v>0.8</v>
          </cell>
          <cell r="AK36">
            <v>0.72</v>
          </cell>
          <cell r="AL36">
            <v>0</v>
          </cell>
          <cell r="AM36">
            <v>0</v>
          </cell>
          <cell r="AN36">
            <v>0.16</v>
          </cell>
          <cell r="AO36">
            <v>0.53</v>
          </cell>
          <cell r="AP36">
            <v>0.28000000000000003</v>
          </cell>
          <cell r="AQ36">
            <v>0.99</v>
          </cell>
          <cell r="AR36">
            <v>0.06</v>
          </cell>
          <cell r="AS36">
            <v>2.16</v>
          </cell>
          <cell r="AT36">
            <v>5.15</v>
          </cell>
          <cell r="AU36">
            <v>0</v>
          </cell>
          <cell r="AV36">
            <v>0</v>
          </cell>
          <cell r="AW36">
            <v>23.66</v>
          </cell>
          <cell r="AX36">
            <v>9.76</v>
          </cell>
          <cell r="AY36">
            <v>20.309999999999999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7.07</v>
          </cell>
          <cell r="BI36">
            <v>14.55</v>
          </cell>
          <cell r="BJ36">
            <v>2.38</v>
          </cell>
          <cell r="BK36">
            <v>4.1500000000000004</v>
          </cell>
          <cell r="BL36">
            <v>2.12</v>
          </cell>
          <cell r="BM36">
            <v>0.11</v>
          </cell>
          <cell r="BN36">
            <v>5.52</v>
          </cell>
          <cell r="BO36">
            <v>0</v>
          </cell>
          <cell r="BP36">
            <v>0</v>
          </cell>
          <cell r="BQ36">
            <v>4.5</v>
          </cell>
          <cell r="BR36">
            <v>4.5</v>
          </cell>
          <cell r="BS36">
            <v>166.99</v>
          </cell>
          <cell r="BT36">
            <v>65.45</v>
          </cell>
          <cell r="BU36">
            <v>10929.5</v>
          </cell>
        </row>
        <row r="37">
          <cell r="A37">
            <v>29</v>
          </cell>
          <cell r="B37">
            <v>3.1199999999999974</v>
          </cell>
          <cell r="C37" t="str">
            <v>SUMRS021</v>
          </cell>
          <cell r="D37" t="str">
            <v xml:space="preserve">Conductor Autoportante de Aluminio 1X16/25 mm²</v>
          </cell>
          <cell r="E37">
            <v>0</v>
          </cell>
          <cell r="F37">
            <v>0</v>
          </cell>
          <cell r="G37" t="str">
            <v>km</v>
          </cell>
          <cell r="H37">
            <v>0</v>
          </cell>
          <cell r="I37">
            <v>0.8</v>
          </cell>
          <cell r="J37">
            <v>2.85</v>
          </cell>
          <cell r="K37">
            <v>6.97</v>
          </cell>
          <cell r="L37">
            <v>0</v>
          </cell>
          <cell r="M37">
            <v>76</v>
          </cell>
          <cell r="N37">
            <v>0.57999999999999996</v>
          </cell>
          <cell r="O37">
            <v>4.2370000000000001</v>
          </cell>
          <cell r="P37">
            <v>3.73</v>
          </cell>
          <cell r="Q37">
            <v>15.94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17.440000000000001</v>
          </cell>
          <cell r="Z37">
            <v>69.5</v>
          </cell>
          <cell r="AA37">
            <v>0.36</v>
          </cell>
          <cell r="AB37">
            <v>5.5</v>
          </cell>
          <cell r="AC37">
            <v>0.86</v>
          </cell>
          <cell r="AD37">
            <v>31.83</v>
          </cell>
          <cell r="AE37">
            <v>7.0000000000000007E-2</v>
          </cell>
          <cell r="AF37">
            <v>0.77</v>
          </cell>
          <cell r="AG37">
            <v>1.31</v>
          </cell>
          <cell r="AH37">
            <v>2.12</v>
          </cell>
          <cell r="AI37">
            <v>1.06</v>
          </cell>
          <cell r="AJ37">
            <v>0.56999999999999995</v>
          </cell>
          <cell r="AK37">
            <v>0.77</v>
          </cell>
          <cell r="AL37">
            <v>0.11</v>
          </cell>
          <cell r="AM37">
            <v>0.45</v>
          </cell>
          <cell r="AN37">
            <v>0.51</v>
          </cell>
          <cell r="AO37">
            <v>2.8</v>
          </cell>
          <cell r="AP37">
            <v>1.18</v>
          </cell>
          <cell r="AQ37">
            <v>1.94</v>
          </cell>
          <cell r="AR37">
            <v>1.81</v>
          </cell>
          <cell r="AS37">
            <v>3.17</v>
          </cell>
          <cell r="AT37">
            <v>18.02</v>
          </cell>
          <cell r="AU37">
            <v>0</v>
          </cell>
          <cell r="AV37">
            <v>0.18</v>
          </cell>
          <cell r="AW37">
            <v>47.35</v>
          </cell>
          <cell r="AX37">
            <v>36.71</v>
          </cell>
          <cell r="AY37">
            <v>38.42</v>
          </cell>
          <cell r="AZ37">
            <v>0.62</v>
          </cell>
          <cell r="BA37">
            <v>1.97</v>
          </cell>
          <cell r="BB37">
            <v>0.02</v>
          </cell>
          <cell r="BC37">
            <v>1.88</v>
          </cell>
          <cell r="BD37">
            <v>0</v>
          </cell>
          <cell r="BE37">
            <v>0</v>
          </cell>
          <cell r="BF37">
            <v>0</v>
          </cell>
          <cell r="BG37">
            <v>3.19</v>
          </cell>
          <cell r="BH37">
            <v>27.57</v>
          </cell>
          <cell r="BI37">
            <v>45.97</v>
          </cell>
          <cell r="BJ37">
            <v>17.440000000000001</v>
          </cell>
          <cell r="BK37">
            <v>2.58</v>
          </cell>
          <cell r="BL37">
            <v>18.149999999999999</v>
          </cell>
          <cell r="BM37">
            <v>1.1000000000000001</v>
          </cell>
          <cell r="BN37">
            <v>0.55000000000000004</v>
          </cell>
          <cell r="BO37">
            <v>0.34</v>
          </cell>
          <cell r="BP37">
            <v>0</v>
          </cell>
          <cell r="BQ37">
            <v>25.71</v>
          </cell>
          <cell r="BR37">
            <v>34.72</v>
          </cell>
          <cell r="BS37">
            <v>577.73</v>
          </cell>
          <cell r="BT37">
            <v>43.75</v>
          </cell>
          <cell r="BU37">
            <v>25275.69</v>
          </cell>
        </row>
        <row r="38">
          <cell r="A38">
            <v>30</v>
          </cell>
          <cell r="B38">
            <v>0</v>
          </cell>
          <cell r="C38">
            <v>0</v>
          </cell>
          <cell r="D38" t="str">
            <v xml:space="preserve">SUB-TOTAL   3:  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73085.08</v>
          </cell>
        </row>
        <row r="39">
          <cell r="A39">
            <v>31</v>
          </cell>
          <cell r="B39">
            <v>4</v>
          </cell>
          <cell r="C39">
            <v>0</v>
          </cell>
          <cell r="D39" t="str">
            <v xml:space="preserve">ACCESORIOS DE CABLES AUTOPORTANTES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</row>
        <row r="40">
          <cell r="A40">
            <v>32</v>
          </cell>
          <cell r="B40">
            <v>4.01</v>
          </cell>
          <cell r="C40" t="str">
            <v>SUMRS022</v>
          </cell>
          <cell r="D40" t="str">
            <v xml:space="preserve">Grapa de suspension angular para conductor de Aleacion de 25 mm2</v>
          </cell>
          <cell r="E40">
            <v>0</v>
          </cell>
          <cell r="F40">
            <v>0</v>
          </cell>
          <cell r="G40" t="str">
            <v>u</v>
          </cell>
          <cell r="H40">
            <v>480</v>
          </cell>
          <cell r="I40">
            <v>13</v>
          </cell>
          <cell r="J40">
            <v>40</v>
          </cell>
          <cell r="K40">
            <v>85</v>
          </cell>
          <cell r="L40">
            <v>67</v>
          </cell>
          <cell r="M40">
            <v>25</v>
          </cell>
          <cell r="N40">
            <v>27</v>
          </cell>
          <cell r="O40">
            <v>54</v>
          </cell>
          <cell r="P40">
            <v>102</v>
          </cell>
          <cell r="Q40">
            <v>152</v>
          </cell>
          <cell r="R40">
            <v>242</v>
          </cell>
          <cell r="S40">
            <v>92</v>
          </cell>
          <cell r="T40">
            <v>100</v>
          </cell>
          <cell r="U40">
            <v>58</v>
          </cell>
          <cell r="V40">
            <v>35</v>
          </cell>
          <cell r="W40">
            <v>375</v>
          </cell>
          <cell r="X40">
            <v>231</v>
          </cell>
          <cell r="Y40">
            <v>262</v>
          </cell>
          <cell r="Z40">
            <v>1186</v>
          </cell>
          <cell r="AA40">
            <v>33</v>
          </cell>
          <cell r="AB40">
            <v>182</v>
          </cell>
          <cell r="AC40">
            <v>134</v>
          </cell>
          <cell r="AD40">
            <v>479</v>
          </cell>
          <cell r="AE40">
            <v>30</v>
          </cell>
          <cell r="AF40">
            <v>44</v>
          </cell>
          <cell r="AG40">
            <v>31</v>
          </cell>
          <cell r="AH40">
            <v>58</v>
          </cell>
          <cell r="AI40">
            <v>18</v>
          </cell>
          <cell r="AJ40">
            <v>19</v>
          </cell>
          <cell r="AK40">
            <v>22</v>
          </cell>
          <cell r="AL40">
            <v>22</v>
          </cell>
          <cell r="AM40">
            <v>22</v>
          </cell>
          <cell r="AN40">
            <v>10</v>
          </cell>
          <cell r="AO40">
            <v>30</v>
          </cell>
          <cell r="AP40">
            <v>12</v>
          </cell>
          <cell r="AQ40">
            <v>25</v>
          </cell>
          <cell r="AR40">
            <v>44</v>
          </cell>
          <cell r="AS40">
            <v>70</v>
          </cell>
          <cell r="AT40">
            <v>327</v>
          </cell>
          <cell r="AU40">
            <v>51</v>
          </cell>
          <cell r="AV40">
            <v>12</v>
          </cell>
          <cell r="AW40">
            <v>1164</v>
          </cell>
          <cell r="AX40">
            <v>629</v>
          </cell>
          <cell r="AY40">
            <v>1008</v>
          </cell>
          <cell r="AZ40">
            <v>14</v>
          </cell>
          <cell r="BA40">
            <v>69</v>
          </cell>
          <cell r="BB40">
            <v>14</v>
          </cell>
          <cell r="BC40">
            <v>33</v>
          </cell>
          <cell r="BD40">
            <v>40</v>
          </cell>
          <cell r="BE40">
            <v>259</v>
          </cell>
          <cell r="BF40">
            <v>77</v>
          </cell>
          <cell r="BG40">
            <v>141</v>
          </cell>
          <cell r="BH40">
            <v>372</v>
          </cell>
          <cell r="BI40">
            <v>652</v>
          </cell>
          <cell r="BJ40">
            <v>281</v>
          </cell>
          <cell r="BK40">
            <v>132</v>
          </cell>
          <cell r="BL40">
            <v>304</v>
          </cell>
          <cell r="BM40">
            <v>178</v>
          </cell>
          <cell r="BN40">
            <v>101</v>
          </cell>
          <cell r="BO40">
            <v>79</v>
          </cell>
          <cell r="BP40">
            <v>91</v>
          </cell>
          <cell r="BQ40">
            <v>426</v>
          </cell>
          <cell r="BR40">
            <v>561</v>
          </cell>
          <cell r="BS40">
            <v>11926</v>
          </cell>
          <cell r="BT40">
            <v>0.04</v>
          </cell>
          <cell r="BU40">
            <v>477.04</v>
          </cell>
        </row>
        <row r="41">
          <cell r="A41">
            <v>33</v>
          </cell>
          <cell r="B41">
            <v>4.0199999999999996</v>
          </cell>
          <cell r="C41" t="str">
            <v>SUMRS023</v>
          </cell>
          <cell r="D41" t="str">
            <v xml:space="preserve">Grapa de anclaje conica para conductor de Aleacion de Aluminio de 25 mm2</v>
          </cell>
          <cell r="E41">
            <v>0</v>
          </cell>
          <cell r="F41">
            <v>0</v>
          </cell>
          <cell r="G41" t="str">
            <v>u</v>
          </cell>
          <cell r="H41">
            <v>567</v>
          </cell>
          <cell r="I41">
            <v>18</v>
          </cell>
          <cell r="J41">
            <v>36</v>
          </cell>
          <cell r="K41">
            <v>45</v>
          </cell>
          <cell r="L41">
            <v>121</v>
          </cell>
          <cell r="M41">
            <v>74</v>
          </cell>
          <cell r="N41">
            <v>70</v>
          </cell>
          <cell r="O41">
            <v>92</v>
          </cell>
          <cell r="P41">
            <v>142</v>
          </cell>
          <cell r="Q41">
            <v>334</v>
          </cell>
          <cell r="R41">
            <v>0</v>
          </cell>
          <cell r="S41">
            <v>122</v>
          </cell>
          <cell r="T41">
            <v>150</v>
          </cell>
          <cell r="U41">
            <v>101</v>
          </cell>
          <cell r="V41">
            <v>71</v>
          </cell>
          <cell r="W41">
            <v>388</v>
          </cell>
          <cell r="X41">
            <v>623</v>
          </cell>
          <cell r="Y41">
            <v>389</v>
          </cell>
          <cell r="Z41">
            <v>1517</v>
          </cell>
          <cell r="AA41">
            <v>77</v>
          </cell>
          <cell r="AB41">
            <v>268</v>
          </cell>
          <cell r="AC41">
            <v>204</v>
          </cell>
          <cell r="AD41">
            <v>543</v>
          </cell>
          <cell r="AE41">
            <v>68</v>
          </cell>
          <cell r="AF41">
            <v>59</v>
          </cell>
          <cell r="AG41">
            <v>38</v>
          </cell>
          <cell r="AH41">
            <v>136</v>
          </cell>
          <cell r="AI41">
            <v>27</v>
          </cell>
          <cell r="AJ41">
            <v>24</v>
          </cell>
          <cell r="AK41">
            <v>16</v>
          </cell>
          <cell r="AL41">
            <v>43</v>
          </cell>
          <cell r="AM41">
            <v>74</v>
          </cell>
          <cell r="AN41">
            <v>50</v>
          </cell>
          <cell r="AO41">
            <v>38</v>
          </cell>
          <cell r="AP41">
            <v>28</v>
          </cell>
          <cell r="AQ41">
            <v>29</v>
          </cell>
          <cell r="AR41">
            <v>88</v>
          </cell>
          <cell r="AS41">
            <v>107</v>
          </cell>
          <cell r="AT41">
            <v>428</v>
          </cell>
          <cell r="AU41">
            <v>52</v>
          </cell>
          <cell r="AV41">
            <v>12</v>
          </cell>
          <cell r="AW41">
            <v>851</v>
          </cell>
          <cell r="AX41">
            <v>778</v>
          </cell>
          <cell r="AY41">
            <v>1030</v>
          </cell>
          <cell r="AZ41">
            <v>47</v>
          </cell>
          <cell r="BA41">
            <v>165</v>
          </cell>
          <cell r="BB41">
            <v>47</v>
          </cell>
          <cell r="BC41">
            <v>38</v>
          </cell>
          <cell r="BD41">
            <v>44</v>
          </cell>
          <cell r="BE41">
            <v>283</v>
          </cell>
          <cell r="BF41">
            <v>59</v>
          </cell>
          <cell r="BG41">
            <v>118</v>
          </cell>
          <cell r="BH41">
            <v>305</v>
          </cell>
          <cell r="BI41">
            <v>562</v>
          </cell>
          <cell r="BJ41">
            <v>417</v>
          </cell>
          <cell r="BK41">
            <v>188</v>
          </cell>
          <cell r="BL41">
            <v>436</v>
          </cell>
          <cell r="BM41">
            <v>284</v>
          </cell>
          <cell r="BN41">
            <v>199</v>
          </cell>
          <cell r="BO41">
            <v>75</v>
          </cell>
          <cell r="BP41">
            <v>189</v>
          </cell>
          <cell r="BQ41">
            <v>577</v>
          </cell>
          <cell r="BR41">
            <v>585</v>
          </cell>
          <cell r="BS41">
            <v>14546</v>
          </cell>
          <cell r="BT41">
            <v>0.04</v>
          </cell>
          <cell r="BU41">
            <v>581.84</v>
          </cell>
        </row>
        <row r="42">
          <cell r="A42">
            <v>34</v>
          </cell>
          <cell r="B42">
            <v>4.0299999999999994</v>
          </cell>
          <cell r="C42" t="str">
            <v>SUMRS024</v>
          </cell>
          <cell r="D42" t="str">
            <v xml:space="preserve">Conector Bimetálico, para Al 25 mm2/Cu 4-10mm2, para neutro desnudo, tipo cuña</v>
          </cell>
          <cell r="E42">
            <v>0</v>
          </cell>
          <cell r="F42">
            <v>0</v>
          </cell>
          <cell r="G42" t="str">
            <v>u</v>
          </cell>
          <cell r="H42">
            <v>31</v>
          </cell>
          <cell r="I42">
            <v>0</v>
          </cell>
          <cell r="J42">
            <v>24</v>
          </cell>
          <cell r="K42">
            <v>28</v>
          </cell>
          <cell r="L42">
            <v>49</v>
          </cell>
          <cell r="M42">
            <v>12</v>
          </cell>
          <cell r="N42">
            <v>3</v>
          </cell>
          <cell r="O42">
            <v>0</v>
          </cell>
          <cell r="P42">
            <v>6</v>
          </cell>
          <cell r="Q42">
            <v>13</v>
          </cell>
          <cell r="R42">
            <v>802</v>
          </cell>
          <cell r="S42">
            <v>7</v>
          </cell>
          <cell r="T42">
            <v>11</v>
          </cell>
          <cell r="U42">
            <v>63</v>
          </cell>
          <cell r="V42">
            <v>26</v>
          </cell>
          <cell r="W42">
            <v>188</v>
          </cell>
          <cell r="X42">
            <v>18</v>
          </cell>
          <cell r="Y42">
            <v>6</v>
          </cell>
          <cell r="Z42">
            <v>1134</v>
          </cell>
          <cell r="AA42">
            <v>1</v>
          </cell>
          <cell r="AB42">
            <v>19</v>
          </cell>
          <cell r="AC42">
            <v>0</v>
          </cell>
          <cell r="AD42">
            <v>0</v>
          </cell>
          <cell r="AE42">
            <v>10</v>
          </cell>
          <cell r="AF42">
            <v>0</v>
          </cell>
          <cell r="AG42">
            <v>1</v>
          </cell>
          <cell r="AH42">
            <v>5</v>
          </cell>
          <cell r="AI42">
            <v>11</v>
          </cell>
          <cell r="AJ42">
            <v>5</v>
          </cell>
          <cell r="AK42">
            <v>3</v>
          </cell>
          <cell r="AL42">
            <v>28</v>
          </cell>
          <cell r="AM42">
            <v>70</v>
          </cell>
          <cell r="AN42">
            <v>79</v>
          </cell>
          <cell r="AO42">
            <v>49</v>
          </cell>
          <cell r="AP42">
            <v>28</v>
          </cell>
          <cell r="AQ42">
            <v>43</v>
          </cell>
          <cell r="AR42">
            <v>33</v>
          </cell>
          <cell r="AS42">
            <v>44</v>
          </cell>
          <cell r="AT42">
            <v>50</v>
          </cell>
          <cell r="AU42">
            <v>10</v>
          </cell>
          <cell r="AV42">
            <v>4</v>
          </cell>
          <cell r="AW42">
            <v>48</v>
          </cell>
          <cell r="AX42">
            <v>20</v>
          </cell>
          <cell r="AY42">
            <v>9</v>
          </cell>
          <cell r="AZ42">
            <v>3</v>
          </cell>
          <cell r="BA42">
            <v>11</v>
          </cell>
          <cell r="BB42">
            <v>3</v>
          </cell>
          <cell r="BC42">
            <v>3</v>
          </cell>
          <cell r="BD42">
            <v>0</v>
          </cell>
          <cell r="BE42">
            <v>277</v>
          </cell>
          <cell r="BF42">
            <v>11</v>
          </cell>
          <cell r="BG42">
            <v>17</v>
          </cell>
          <cell r="BH42">
            <v>17</v>
          </cell>
          <cell r="BI42">
            <v>164</v>
          </cell>
          <cell r="BJ42">
            <v>75</v>
          </cell>
          <cell r="BK42">
            <v>204</v>
          </cell>
          <cell r="BL42">
            <v>72</v>
          </cell>
          <cell r="BM42">
            <v>28</v>
          </cell>
          <cell r="BN42">
            <v>21</v>
          </cell>
          <cell r="BO42">
            <v>0</v>
          </cell>
          <cell r="BP42">
            <v>18</v>
          </cell>
          <cell r="BQ42">
            <v>71</v>
          </cell>
          <cell r="BR42">
            <v>43</v>
          </cell>
          <cell r="BS42">
            <v>4029</v>
          </cell>
          <cell r="BT42">
            <v>0.01</v>
          </cell>
          <cell r="BU42">
            <v>40.29</v>
          </cell>
        </row>
        <row r="43">
          <cell r="A43">
            <v>35</v>
          </cell>
          <cell r="B43">
            <v>4.0399999999999991</v>
          </cell>
          <cell r="C43" t="str">
            <v>SUMRS025</v>
          </cell>
          <cell r="D43" t="str">
            <v xml:space="preserve">Conector Bimetalico aislado, para Al 35 mm2/Cu 4-10mm2, para fase aislada, tipo perforacion</v>
          </cell>
          <cell r="E43">
            <v>0</v>
          </cell>
          <cell r="F43">
            <v>0</v>
          </cell>
          <cell r="G43" t="str">
            <v>u</v>
          </cell>
          <cell r="H43">
            <v>510</v>
          </cell>
          <cell r="I43">
            <v>15</v>
          </cell>
          <cell r="J43">
            <v>8</v>
          </cell>
          <cell r="K43">
            <v>105</v>
          </cell>
          <cell r="L43">
            <v>34</v>
          </cell>
          <cell r="M43">
            <v>78</v>
          </cell>
          <cell r="N43">
            <v>2</v>
          </cell>
          <cell r="O43">
            <v>0</v>
          </cell>
          <cell r="P43">
            <v>8</v>
          </cell>
          <cell r="Q43">
            <v>13</v>
          </cell>
          <cell r="R43">
            <v>0</v>
          </cell>
          <cell r="S43">
            <v>14</v>
          </cell>
          <cell r="T43">
            <v>22</v>
          </cell>
          <cell r="U43">
            <v>126</v>
          </cell>
          <cell r="V43">
            <v>52</v>
          </cell>
          <cell r="W43">
            <v>155</v>
          </cell>
          <cell r="X43">
            <v>18</v>
          </cell>
          <cell r="Y43">
            <v>12</v>
          </cell>
          <cell r="Z43">
            <v>1134</v>
          </cell>
          <cell r="AA43">
            <v>4</v>
          </cell>
          <cell r="AB43">
            <v>76</v>
          </cell>
          <cell r="AC43">
            <v>76</v>
          </cell>
          <cell r="AD43">
            <v>0</v>
          </cell>
          <cell r="AE43">
            <v>20</v>
          </cell>
          <cell r="AF43">
            <v>0</v>
          </cell>
          <cell r="AG43">
            <v>2</v>
          </cell>
          <cell r="AH43">
            <v>10</v>
          </cell>
          <cell r="AI43">
            <v>11</v>
          </cell>
          <cell r="AJ43">
            <v>5</v>
          </cell>
          <cell r="AK43">
            <v>3</v>
          </cell>
          <cell r="AL43">
            <v>28</v>
          </cell>
          <cell r="AM43">
            <v>70</v>
          </cell>
          <cell r="AN43">
            <v>79</v>
          </cell>
          <cell r="AO43">
            <v>49</v>
          </cell>
          <cell r="AP43">
            <v>28</v>
          </cell>
          <cell r="AQ43">
            <v>43</v>
          </cell>
          <cell r="AR43">
            <v>35</v>
          </cell>
          <cell r="AS43">
            <v>29</v>
          </cell>
          <cell r="AT43">
            <v>50</v>
          </cell>
          <cell r="AU43">
            <v>20</v>
          </cell>
          <cell r="AV43">
            <v>8</v>
          </cell>
          <cell r="AW43">
            <v>69</v>
          </cell>
          <cell r="AX43">
            <v>60</v>
          </cell>
          <cell r="AY43">
            <v>13</v>
          </cell>
          <cell r="AZ43">
            <v>6</v>
          </cell>
          <cell r="BA43">
            <v>22</v>
          </cell>
          <cell r="BB43">
            <v>6</v>
          </cell>
          <cell r="BC43">
            <v>6</v>
          </cell>
          <cell r="BD43">
            <v>24</v>
          </cell>
          <cell r="BE43">
            <v>554</v>
          </cell>
          <cell r="BF43">
            <v>22</v>
          </cell>
          <cell r="BG43">
            <v>34</v>
          </cell>
          <cell r="BH43">
            <v>34</v>
          </cell>
          <cell r="BI43">
            <v>328</v>
          </cell>
          <cell r="BJ43">
            <v>141</v>
          </cell>
          <cell r="BK43">
            <v>204</v>
          </cell>
          <cell r="BL43">
            <v>132</v>
          </cell>
          <cell r="BM43">
            <v>84</v>
          </cell>
          <cell r="BN43">
            <v>42</v>
          </cell>
          <cell r="BO43">
            <v>0</v>
          </cell>
          <cell r="BP43">
            <v>36</v>
          </cell>
          <cell r="BQ43">
            <v>137</v>
          </cell>
          <cell r="BR43">
            <v>129</v>
          </cell>
          <cell r="BS43">
            <v>5035</v>
          </cell>
          <cell r="BT43">
            <v>0.01</v>
          </cell>
          <cell r="BU43">
            <v>50.35</v>
          </cell>
        </row>
        <row r="44">
          <cell r="A44">
            <v>36</v>
          </cell>
          <cell r="B44">
            <v>4.0499999999999989</v>
          </cell>
          <cell r="C44" t="str">
            <v>SUMRS026</v>
          </cell>
          <cell r="D44" t="str">
            <v xml:space="preserve">Conector, para Al 25mm², para neutro desnudo, tipo cuña</v>
          </cell>
          <cell r="E44">
            <v>0</v>
          </cell>
          <cell r="F44">
            <v>0</v>
          </cell>
          <cell r="G44" t="str">
            <v>u</v>
          </cell>
          <cell r="H44">
            <v>93</v>
          </cell>
          <cell r="I44">
            <v>5</v>
          </cell>
          <cell r="J44">
            <v>0</v>
          </cell>
          <cell r="K44">
            <v>28</v>
          </cell>
          <cell r="L44">
            <v>0</v>
          </cell>
          <cell r="M44">
            <v>0</v>
          </cell>
          <cell r="N44">
            <v>0</v>
          </cell>
          <cell r="O44">
            <v>88</v>
          </cell>
          <cell r="P44">
            <v>32</v>
          </cell>
          <cell r="Q44">
            <v>57</v>
          </cell>
          <cell r="R44">
            <v>790</v>
          </cell>
          <cell r="S44">
            <v>30</v>
          </cell>
          <cell r="T44">
            <v>38</v>
          </cell>
          <cell r="U44">
            <v>15</v>
          </cell>
          <cell r="V44">
            <v>19</v>
          </cell>
          <cell r="W44">
            <v>0</v>
          </cell>
          <cell r="X44">
            <v>97</v>
          </cell>
          <cell r="Y44">
            <v>132</v>
          </cell>
          <cell r="Z44">
            <v>307</v>
          </cell>
          <cell r="AA44">
            <v>11</v>
          </cell>
          <cell r="AB44">
            <v>53</v>
          </cell>
          <cell r="AC44">
            <v>60</v>
          </cell>
          <cell r="AD44">
            <v>0</v>
          </cell>
          <cell r="AE44">
            <v>7</v>
          </cell>
          <cell r="AF44">
            <v>6</v>
          </cell>
          <cell r="AG44">
            <v>12</v>
          </cell>
          <cell r="AH44">
            <v>27</v>
          </cell>
          <cell r="AI44">
            <v>0</v>
          </cell>
          <cell r="AJ44">
            <v>0</v>
          </cell>
          <cell r="AK44">
            <v>0</v>
          </cell>
          <cell r="AL44">
            <v>6</v>
          </cell>
          <cell r="AM44">
            <v>12</v>
          </cell>
          <cell r="AN44">
            <v>10</v>
          </cell>
          <cell r="AO44">
            <v>11</v>
          </cell>
          <cell r="AP44">
            <v>7</v>
          </cell>
          <cell r="AQ44">
            <v>10</v>
          </cell>
          <cell r="AR44">
            <v>0</v>
          </cell>
          <cell r="AS44">
            <v>0</v>
          </cell>
          <cell r="AT44">
            <v>127</v>
          </cell>
          <cell r="AU44">
            <v>19</v>
          </cell>
          <cell r="AV44">
            <v>4</v>
          </cell>
          <cell r="AW44">
            <v>254</v>
          </cell>
          <cell r="AX44">
            <v>196</v>
          </cell>
          <cell r="AY44">
            <v>328</v>
          </cell>
          <cell r="AZ44">
            <v>12</v>
          </cell>
          <cell r="BA44">
            <v>47</v>
          </cell>
          <cell r="BB44">
            <v>12</v>
          </cell>
          <cell r="BC44">
            <v>11</v>
          </cell>
          <cell r="BD44">
            <v>0</v>
          </cell>
          <cell r="BE44">
            <v>55</v>
          </cell>
          <cell r="BF44">
            <v>17</v>
          </cell>
          <cell r="BG44">
            <v>31</v>
          </cell>
          <cell r="BH44">
            <v>62</v>
          </cell>
          <cell r="BI44">
            <v>0</v>
          </cell>
          <cell r="BJ44">
            <v>180</v>
          </cell>
          <cell r="BK44">
            <v>0</v>
          </cell>
          <cell r="BL44">
            <v>164</v>
          </cell>
          <cell r="BM44">
            <v>41</v>
          </cell>
          <cell r="BN44">
            <v>29</v>
          </cell>
          <cell r="BO44">
            <v>0</v>
          </cell>
          <cell r="BP44">
            <v>29</v>
          </cell>
          <cell r="BQ44">
            <v>227</v>
          </cell>
          <cell r="BR44">
            <v>98</v>
          </cell>
          <cell r="BS44">
            <v>3906</v>
          </cell>
          <cell r="BT44">
            <v>0.01</v>
          </cell>
          <cell r="BU44">
            <v>39.06</v>
          </cell>
        </row>
        <row r="45">
          <cell r="A45">
            <v>37</v>
          </cell>
          <cell r="B45">
            <v>4.0599999999999987</v>
          </cell>
          <cell r="C45" t="str">
            <v>SUMRS027</v>
          </cell>
          <cell r="D45" t="str">
            <v xml:space="preserve">Conector aislado, para Al 35mm2, para fases aislada, tipo perforacion</v>
          </cell>
          <cell r="E45">
            <v>0</v>
          </cell>
          <cell r="F45">
            <v>0</v>
          </cell>
          <cell r="G45" t="str">
            <v>u</v>
          </cell>
          <cell r="H45">
            <v>168</v>
          </cell>
          <cell r="I45">
            <v>0</v>
          </cell>
          <cell r="J45">
            <v>0</v>
          </cell>
          <cell r="K45">
            <v>22</v>
          </cell>
          <cell r="L45">
            <v>87</v>
          </cell>
          <cell r="M45">
            <v>0</v>
          </cell>
          <cell r="N45">
            <v>75</v>
          </cell>
          <cell r="O45">
            <v>88</v>
          </cell>
          <cell r="P45">
            <v>53</v>
          </cell>
          <cell r="Q45">
            <v>57</v>
          </cell>
          <cell r="R45">
            <v>790</v>
          </cell>
          <cell r="S45">
            <v>90</v>
          </cell>
          <cell r="T45">
            <v>114</v>
          </cell>
          <cell r="U45">
            <v>45</v>
          </cell>
          <cell r="V45">
            <v>57</v>
          </cell>
          <cell r="W45">
            <v>0</v>
          </cell>
          <cell r="X45">
            <v>111</v>
          </cell>
          <cell r="Y45">
            <v>264</v>
          </cell>
          <cell r="Z45">
            <v>614</v>
          </cell>
          <cell r="AA45">
            <v>22</v>
          </cell>
          <cell r="AB45">
            <v>106</v>
          </cell>
          <cell r="AC45">
            <v>98</v>
          </cell>
          <cell r="AD45">
            <v>0</v>
          </cell>
          <cell r="AE45">
            <v>21</v>
          </cell>
          <cell r="AF45">
            <v>12</v>
          </cell>
          <cell r="AG45">
            <v>17</v>
          </cell>
          <cell r="AH45">
            <v>81</v>
          </cell>
          <cell r="AI45">
            <v>0</v>
          </cell>
          <cell r="AJ45">
            <v>0</v>
          </cell>
          <cell r="AK45">
            <v>0</v>
          </cell>
          <cell r="AL45">
            <v>12</v>
          </cell>
          <cell r="AM45">
            <v>24</v>
          </cell>
          <cell r="AN45">
            <v>20</v>
          </cell>
          <cell r="AO45">
            <v>22</v>
          </cell>
          <cell r="AP45">
            <v>14</v>
          </cell>
          <cell r="AQ45">
            <v>20</v>
          </cell>
          <cell r="AR45">
            <v>0</v>
          </cell>
          <cell r="AS45">
            <v>0</v>
          </cell>
          <cell r="AT45">
            <v>127</v>
          </cell>
          <cell r="AU45">
            <v>38</v>
          </cell>
          <cell r="AV45">
            <v>8</v>
          </cell>
          <cell r="AW45">
            <v>467</v>
          </cell>
          <cell r="AX45">
            <v>588</v>
          </cell>
          <cell r="AY45">
            <v>612</v>
          </cell>
          <cell r="AZ45">
            <v>36</v>
          </cell>
          <cell r="BA45">
            <v>141</v>
          </cell>
          <cell r="BB45">
            <v>36</v>
          </cell>
          <cell r="BC45">
            <v>33</v>
          </cell>
          <cell r="BD45">
            <v>57</v>
          </cell>
          <cell r="BE45">
            <v>165</v>
          </cell>
          <cell r="BF45">
            <v>51</v>
          </cell>
          <cell r="BG45">
            <v>93</v>
          </cell>
          <cell r="BH45">
            <v>124</v>
          </cell>
          <cell r="BI45">
            <v>0</v>
          </cell>
          <cell r="BJ45">
            <v>258</v>
          </cell>
          <cell r="BK45">
            <v>0</v>
          </cell>
          <cell r="BL45">
            <v>228</v>
          </cell>
          <cell r="BM45">
            <v>123</v>
          </cell>
          <cell r="BN45">
            <v>58</v>
          </cell>
          <cell r="BO45">
            <v>0</v>
          </cell>
          <cell r="BP45">
            <v>58</v>
          </cell>
          <cell r="BQ45">
            <v>320</v>
          </cell>
          <cell r="BR45">
            <v>294</v>
          </cell>
          <cell r="BS45">
            <v>7019</v>
          </cell>
          <cell r="BT45">
            <v>0.01</v>
          </cell>
          <cell r="BU45">
            <v>70.19</v>
          </cell>
        </row>
        <row r="46">
          <cell r="A46">
            <v>38</v>
          </cell>
          <cell r="B46">
            <v>4.0699999999999985</v>
          </cell>
          <cell r="C46" t="str">
            <v>SUMRS028</v>
          </cell>
          <cell r="D46" t="str">
            <v xml:space="preserve">Correa plastica de amarre, color negro</v>
          </cell>
          <cell r="E46">
            <v>0</v>
          </cell>
          <cell r="F46">
            <v>0</v>
          </cell>
          <cell r="G46" t="str">
            <v>u</v>
          </cell>
          <cell r="H46">
            <v>3891</v>
          </cell>
          <cell r="I46">
            <v>100</v>
          </cell>
          <cell r="J46">
            <v>254</v>
          </cell>
          <cell r="K46">
            <v>268</v>
          </cell>
          <cell r="L46">
            <v>586</v>
          </cell>
          <cell r="M46">
            <v>331</v>
          </cell>
          <cell r="N46">
            <v>331</v>
          </cell>
          <cell r="O46">
            <v>953</v>
          </cell>
          <cell r="P46">
            <v>801</v>
          </cell>
          <cell r="Q46">
            <v>1630</v>
          </cell>
          <cell r="R46">
            <v>3850</v>
          </cell>
          <cell r="S46">
            <v>612</v>
          </cell>
          <cell r="T46">
            <v>700</v>
          </cell>
          <cell r="U46">
            <v>434</v>
          </cell>
          <cell r="V46">
            <v>282</v>
          </cell>
          <cell r="W46">
            <v>1823</v>
          </cell>
          <cell r="X46">
            <v>2535</v>
          </cell>
          <cell r="Y46">
            <v>2797</v>
          </cell>
          <cell r="Z46">
            <v>10475</v>
          </cell>
          <cell r="AA46">
            <v>355</v>
          </cell>
          <cell r="AB46">
            <v>1543</v>
          </cell>
          <cell r="AC46">
            <v>1092</v>
          </cell>
          <cell r="AD46">
            <v>5413</v>
          </cell>
          <cell r="AE46">
            <v>256</v>
          </cell>
          <cell r="AF46">
            <v>206</v>
          </cell>
          <cell r="AG46">
            <v>444</v>
          </cell>
          <cell r="AH46">
            <v>504</v>
          </cell>
          <cell r="AI46">
            <v>126</v>
          </cell>
          <cell r="AJ46">
            <v>124</v>
          </cell>
          <cell r="AK46">
            <v>120</v>
          </cell>
          <cell r="AL46">
            <v>266</v>
          </cell>
          <cell r="AM46">
            <v>672</v>
          </cell>
          <cell r="AN46">
            <v>550</v>
          </cell>
          <cell r="AO46">
            <v>348</v>
          </cell>
          <cell r="AP46">
            <v>210</v>
          </cell>
          <cell r="AQ46">
            <v>321</v>
          </cell>
          <cell r="AR46">
            <v>352</v>
          </cell>
          <cell r="AS46">
            <v>562</v>
          </cell>
          <cell r="AT46">
            <v>2408</v>
          </cell>
          <cell r="AU46">
            <v>334</v>
          </cell>
          <cell r="AV46">
            <v>78</v>
          </cell>
          <cell r="AW46">
            <v>6981</v>
          </cell>
          <cell r="AX46">
            <v>4554</v>
          </cell>
          <cell r="AY46">
            <v>6801</v>
          </cell>
          <cell r="AZ46">
            <v>150</v>
          </cell>
          <cell r="BA46">
            <v>606</v>
          </cell>
          <cell r="BB46">
            <v>150</v>
          </cell>
          <cell r="BC46">
            <v>208</v>
          </cell>
          <cell r="BD46">
            <v>228</v>
          </cell>
          <cell r="BE46">
            <v>1602</v>
          </cell>
          <cell r="BF46">
            <v>841</v>
          </cell>
          <cell r="BG46">
            <v>901</v>
          </cell>
          <cell r="BH46">
            <v>2363</v>
          </cell>
          <cell r="BI46">
            <v>4086</v>
          </cell>
          <cell r="BJ46">
            <v>2282</v>
          </cell>
          <cell r="BK46">
            <v>2040</v>
          </cell>
          <cell r="BL46">
            <v>2436</v>
          </cell>
          <cell r="BM46">
            <v>1586</v>
          </cell>
          <cell r="BN46">
            <v>1004</v>
          </cell>
          <cell r="BO46">
            <v>544</v>
          </cell>
          <cell r="BP46">
            <v>948</v>
          </cell>
          <cell r="BQ46">
            <v>3336</v>
          </cell>
          <cell r="BR46">
            <v>3816</v>
          </cell>
          <cell r="BS46">
            <v>96400</v>
          </cell>
          <cell r="BT46">
            <v>0.01</v>
          </cell>
          <cell r="BU46">
            <v>964</v>
          </cell>
        </row>
        <row r="47">
          <cell r="A47">
            <v>39</v>
          </cell>
          <cell r="B47">
            <v>4.0799999999999983</v>
          </cell>
          <cell r="C47" t="str">
            <v>SUMRS029</v>
          </cell>
          <cell r="D47" t="str">
            <v xml:space="preserve">Cinta autofundente para extremo de cable</v>
          </cell>
          <cell r="E47">
            <v>0</v>
          </cell>
          <cell r="F47">
            <v>0</v>
          </cell>
          <cell r="G47" t="str">
            <v>m</v>
          </cell>
          <cell r="H47">
            <v>287</v>
          </cell>
          <cell r="I47">
            <v>1.4</v>
          </cell>
          <cell r="J47">
            <v>2</v>
          </cell>
          <cell r="K47">
            <v>22</v>
          </cell>
          <cell r="L47">
            <v>54</v>
          </cell>
          <cell r="M47">
            <v>38</v>
          </cell>
          <cell r="N47">
            <v>34</v>
          </cell>
          <cell r="O47">
            <v>46</v>
          </cell>
          <cell r="P47">
            <v>40.75</v>
          </cell>
          <cell r="Q47">
            <v>318.2</v>
          </cell>
          <cell r="R47">
            <v>3615</v>
          </cell>
          <cell r="S47">
            <v>79.8</v>
          </cell>
          <cell r="T47">
            <v>81.900000000000006</v>
          </cell>
          <cell r="U47">
            <v>52.5</v>
          </cell>
          <cell r="V47">
            <v>48.3</v>
          </cell>
          <cell r="W47">
            <v>5</v>
          </cell>
          <cell r="X47">
            <v>410.8</v>
          </cell>
          <cell r="Y47">
            <v>145.19999999999999</v>
          </cell>
          <cell r="Z47">
            <v>94.2</v>
          </cell>
          <cell r="AA47">
            <v>29</v>
          </cell>
          <cell r="AB47">
            <v>114</v>
          </cell>
          <cell r="AC47">
            <v>38</v>
          </cell>
          <cell r="AD47">
            <v>34.4</v>
          </cell>
          <cell r="AE47">
            <v>39.9</v>
          </cell>
          <cell r="AF47">
            <v>12</v>
          </cell>
          <cell r="AG47">
            <v>78</v>
          </cell>
          <cell r="AH47">
            <v>82.95</v>
          </cell>
          <cell r="AI47">
            <v>6.5</v>
          </cell>
          <cell r="AJ47">
            <v>7.5</v>
          </cell>
          <cell r="AK47">
            <v>4</v>
          </cell>
          <cell r="AL47">
            <v>1.35</v>
          </cell>
          <cell r="AM47">
            <v>3.45</v>
          </cell>
          <cell r="AN47">
            <v>4.05</v>
          </cell>
          <cell r="AO47">
            <v>2.25</v>
          </cell>
          <cell r="AP47">
            <v>1.2</v>
          </cell>
          <cell r="AQ47">
            <v>2.25</v>
          </cell>
          <cell r="AR47">
            <v>65</v>
          </cell>
          <cell r="AS47">
            <v>130</v>
          </cell>
          <cell r="AT47">
            <v>436.3</v>
          </cell>
          <cell r="AU47">
            <v>60</v>
          </cell>
          <cell r="AV47">
            <v>10</v>
          </cell>
          <cell r="AW47">
            <v>319.75</v>
          </cell>
          <cell r="AX47">
            <v>47.5</v>
          </cell>
          <cell r="AY47">
            <v>417.5</v>
          </cell>
          <cell r="AZ47">
            <v>24.15</v>
          </cell>
          <cell r="BA47">
            <v>88.2</v>
          </cell>
          <cell r="BB47">
            <v>24.15</v>
          </cell>
          <cell r="BC47">
            <v>18.899999999999999</v>
          </cell>
          <cell r="BD47">
            <v>112</v>
          </cell>
          <cell r="BE47">
            <v>129.15</v>
          </cell>
          <cell r="BF47">
            <v>91</v>
          </cell>
          <cell r="BG47">
            <v>132</v>
          </cell>
          <cell r="BH47">
            <v>125</v>
          </cell>
          <cell r="BI47">
            <v>191</v>
          </cell>
          <cell r="BJ47">
            <v>415.1</v>
          </cell>
          <cell r="BK47">
            <v>432.4</v>
          </cell>
          <cell r="BL47">
            <v>432.6</v>
          </cell>
          <cell r="BM47">
            <v>61</v>
          </cell>
          <cell r="BN47">
            <v>38</v>
          </cell>
          <cell r="BO47">
            <v>505</v>
          </cell>
          <cell r="BP47">
            <v>45</v>
          </cell>
          <cell r="BQ47">
            <v>570.6</v>
          </cell>
          <cell r="BR47">
            <v>32.6</v>
          </cell>
          <cell r="BS47">
            <v>10790.75</v>
          </cell>
          <cell r="BT47">
            <v>0.01</v>
          </cell>
          <cell r="BU47">
            <v>107.91</v>
          </cell>
        </row>
        <row r="48">
          <cell r="A48">
            <v>40</v>
          </cell>
          <cell r="B48">
            <v>4.0899999999999981</v>
          </cell>
          <cell r="C48" t="str">
            <v>SUMRS030</v>
          </cell>
          <cell r="D48" t="str">
            <v xml:space="preserve">Cinta aislante</v>
          </cell>
          <cell r="E48">
            <v>0</v>
          </cell>
          <cell r="F48">
            <v>0</v>
          </cell>
          <cell r="G48" t="str">
            <v>m</v>
          </cell>
          <cell r="H48">
            <v>57</v>
          </cell>
          <cell r="I48">
            <v>0</v>
          </cell>
          <cell r="J48">
            <v>0</v>
          </cell>
          <cell r="K48">
            <v>0</v>
          </cell>
          <cell r="L48">
            <v>15</v>
          </cell>
          <cell r="M48">
            <v>8</v>
          </cell>
          <cell r="N48">
            <v>7</v>
          </cell>
          <cell r="O48">
            <v>423.2</v>
          </cell>
          <cell r="P48">
            <v>23.39</v>
          </cell>
          <cell r="Q48">
            <v>33</v>
          </cell>
          <cell r="R48">
            <v>723</v>
          </cell>
          <cell r="S48">
            <v>16</v>
          </cell>
          <cell r="T48">
            <v>16</v>
          </cell>
          <cell r="U48">
            <v>11</v>
          </cell>
          <cell r="V48">
            <v>10</v>
          </cell>
          <cell r="W48">
            <v>1</v>
          </cell>
          <cell r="X48">
            <v>42</v>
          </cell>
          <cell r="Y48">
            <v>29</v>
          </cell>
          <cell r="Z48">
            <v>19</v>
          </cell>
          <cell r="AA48">
            <v>6</v>
          </cell>
          <cell r="AB48">
            <v>23</v>
          </cell>
          <cell r="AC48">
            <v>240.5</v>
          </cell>
          <cell r="AD48">
            <v>83.6</v>
          </cell>
          <cell r="AE48">
            <v>8</v>
          </cell>
          <cell r="AF48">
            <v>2</v>
          </cell>
          <cell r="AG48">
            <v>72</v>
          </cell>
          <cell r="AH48">
            <v>17</v>
          </cell>
          <cell r="AI48">
            <v>1</v>
          </cell>
          <cell r="AJ48">
            <v>2</v>
          </cell>
          <cell r="AK48">
            <v>1</v>
          </cell>
          <cell r="AL48">
            <v>0</v>
          </cell>
          <cell r="AM48">
            <v>1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26</v>
          </cell>
          <cell r="AT48">
            <v>54</v>
          </cell>
          <cell r="AU48">
            <v>1</v>
          </cell>
          <cell r="AV48">
            <v>4</v>
          </cell>
          <cell r="AW48">
            <v>208.48</v>
          </cell>
          <cell r="AX48">
            <v>10</v>
          </cell>
          <cell r="AY48">
            <v>201.29</v>
          </cell>
          <cell r="AZ48">
            <v>5</v>
          </cell>
          <cell r="BA48">
            <v>18</v>
          </cell>
          <cell r="BB48">
            <v>5</v>
          </cell>
          <cell r="BC48">
            <v>4</v>
          </cell>
          <cell r="BD48">
            <v>57.6</v>
          </cell>
          <cell r="BE48">
            <v>26</v>
          </cell>
          <cell r="BF48">
            <v>9.1999999999999993</v>
          </cell>
          <cell r="BG48">
            <v>0</v>
          </cell>
          <cell r="BH48">
            <v>26</v>
          </cell>
          <cell r="BI48">
            <v>15</v>
          </cell>
          <cell r="BJ48">
            <v>38</v>
          </cell>
          <cell r="BK48">
            <v>432.4</v>
          </cell>
          <cell r="BL48">
            <v>44</v>
          </cell>
          <cell r="BM48">
            <v>17</v>
          </cell>
          <cell r="BN48">
            <v>90</v>
          </cell>
          <cell r="BO48">
            <v>101</v>
          </cell>
          <cell r="BP48">
            <v>45</v>
          </cell>
          <cell r="BQ48">
            <v>63</v>
          </cell>
          <cell r="BR48">
            <v>0</v>
          </cell>
          <cell r="BS48">
            <v>3392.66</v>
          </cell>
          <cell r="BT48">
            <v>0.01</v>
          </cell>
          <cell r="BU48">
            <v>33.93</v>
          </cell>
        </row>
        <row r="49">
          <cell r="A49">
            <v>41</v>
          </cell>
          <cell r="B49">
            <v>0</v>
          </cell>
          <cell r="C49">
            <v>0</v>
          </cell>
          <cell r="D49" t="str">
            <v xml:space="preserve">SUB-TOTAL   4:  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2364.6099999999997</v>
          </cell>
        </row>
        <row r="50">
          <cell r="A50">
            <v>42</v>
          </cell>
          <cell r="B50">
            <v>5</v>
          </cell>
          <cell r="C50">
            <v>0</v>
          </cell>
          <cell r="D50" t="str">
            <v xml:space="preserve">CABLES Y CONDUCTORES DE COBRE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</row>
        <row r="51">
          <cell r="A51">
            <v>43</v>
          </cell>
          <cell r="B51">
            <v>5.01</v>
          </cell>
          <cell r="C51" t="str">
            <v>SUMRS031</v>
          </cell>
          <cell r="D51" t="str">
            <v xml:space="preserve">Conductor de Cobre Recocido, tipo N2XY, Bipolar, 2 x 10 mm2, cubierta negra</v>
          </cell>
          <cell r="E51">
            <v>0</v>
          </cell>
          <cell r="F51">
            <v>0</v>
          </cell>
          <cell r="G51" t="str">
            <v>m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4.8</v>
          </cell>
          <cell r="Q51">
            <v>24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688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20.399999999999999</v>
          </cell>
          <cell r="AT51">
            <v>49.2</v>
          </cell>
          <cell r="AU51">
            <v>3.6</v>
          </cell>
          <cell r="AV51">
            <v>1.2</v>
          </cell>
          <cell r="AW51">
            <v>32.4</v>
          </cell>
          <cell r="AX51">
            <v>19.2</v>
          </cell>
          <cell r="AY51">
            <v>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10.8</v>
          </cell>
          <cell r="BK51">
            <v>356</v>
          </cell>
          <cell r="BL51">
            <v>14.4</v>
          </cell>
          <cell r="BM51">
            <v>0</v>
          </cell>
          <cell r="BN51">
            <v>0</v>
          </cell>
          <cell r="BO51">
            <v>18</v>
          </cell>
          <cell r="BP51">
            <v>0</v>
          </cell>
          <cell r="BQ51">
            <v>6</v>
          </cell>
          <cell r="BR51">
            <v>32.4</v>
          </cell>
          <cell r="BS51">
            <v>1286.4000000000001</v>
          </cell>
          <cell r="BT51">
            <v>0.05</v>
          </cell>
          <cell r="BU51">
            <v>64.319999999999993</v>
          </cell>
        </row>
        <row r="52">
          <cell r="A52">
            <v>44</v>
          </cell>
          <cell r="B52">
            <v>5.0199999999999996</v>
          </cell>
          <cell r="C52" t="str">
            <v>SUMRS032</v>
          </cell>
          <cell r="D52" t="str">
            <v xml:space="preserve">Conductor de Cobre Recocido, tipo N2XY, Tripolar, 3 x 10 mm2, cubierta negra</v>
          </cell>
          <cell r="E52">
            <v>0</v>
          </cell>
          <cell r="F52">
            <v>0</v>
          </cell>
          <cell r="G52" t="str">
            <v>m</v>
          </cell>
          <cell r="H52">
            <v>0</v>
          </cell>
          <cell r="I52">
            <v>0</v>
          </cell>
          <cell r="J52">
            <v>0</v>
          </cell>
          <cell r="K52">
            <v>32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2.4</v>
          </cell>
          <cell r="Q52">
            <v>0</v>
          </cell>
          <cell r="R52">
            <v>0</v>
          </cell>
          <cell r="S52">
            <v>8.4</v>
          </cell>
          <cell r="T52">
            <v>13.2</v>
          </cell>
          <cell r="U52">
            <v>75.599999999999994</v>
          </cell>
          <cell r="V52">
            <v>31.2</v>
          </cell>
          <cell r="W52">
            <v>48</v>
          </cell>
          <cell r="X52">
            <v>0</v>
          </cell>
          <cell r="Y52">
            <v>7.2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12</v>
          </cell>
          <cell r="AF52">
            <v>2.4</v>
          </cell>
          <cell r="AG52">
            <v>1.5</v>
          </cell>
          <cell r="AH52">
            <v>6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19.2</v>
          </cell>
          <cell r="AN52">
            <v>3.6</v>
          </cell>
          <cell r="AO52">
            <v>0</v>
          </cell>
          <cell r="AP52">
            <v>0</v>
          </cell>
          <cell r="AQ52">
            <v>0</v>
          </cell>
          <cell r="AR52">
            <v>25</v>
          </cell>
          <cell r="AS52">
            <v>8.4</v>
          </cell>
          <cell r="AT52">
            <v>70.8</v>
          </cell>
          <cell r="AU52">
            <v>8.4</v>
          </cell>
          <cell r="AV52">
            <v>2.4</v>
          </cell>
          <cell r="AW52">
            <v>25.2</v>
          </cell>
          <cell r="AX52">
            <v>4.8</v>
          </cell>
          <cell r="AY52">
            <v>4.8</v>
          </cell>
          <cell r="AZ52">
            <v>3.6</v>
          </cell>
          <cell r="BA52">
            <v>13.2</v>
          </cell>
          <cell r="BB52">
            <v>3.6</v>
          </cell>
          <cell r="BC52">
            <v>3.6</v>
          </cell>
          <cell r="BD52">
            <v>9.5</v>
          </cell>
          <cell r="BE52">
            <v>332.4</v>
          </cell>
          <cell r="BF52">
            <v>13</v>
          </cell>
          <cell r="BG52">
            <v>6</v>
          </cell>
          <cell r="BH52">
            <v>0</v>
          </cell>
          <cell r="BI52">
            <v>0</v>
          </cell>
          <cell r="BJ52">
            <v>79.2</v>
          </cell>
          <cell r="BK52">
            <v>0</v>
          </cell>
          <cell r="BL52">
            <v>72</v>
          </cell>
          <cell r="BM52">
            <v>33.6</v>
          </cell>
          <cell r="BN52">
            <v>25.2</v>
          </cell>
          <cell r="BO52">
            <v>0</v>
          </cell>
          <cell r="BP52">
            <v>21.6</v>
          </cell>
          <cell r="BQ52">
            <v>79.2</v>
          </cell>
          <cell r="BR52">
            <v>16.2</v>
          </cell>
          <cell r="BS52">
            <v>1124.4000000000001</v>
          </cell>
          <cell r="BT52">
            <v>0.06</v>
          </cell>
          <cell r="BU52">
            <v>67.459999999999994</v>
          </cell>
        </row>
        <row r="53">
          <cell r="A53">
            <v>45</v>
          </cell>
          <cell r="B53">
            <v>5.0299999999999994</v>
          </cell>
          <cell r="C53">
            <v>0</v>
          </cell>
          <cell r="D53" t="str">
            <v xml:space="preserve">Conductor de Cobre Recocido, tipo N2XY, Tetrapolar, 4 x 10 mm2, cubierta negra</v>
          </cell>
          <cell r="E53">
            <v>0</v>
          </cell>
          <cell r="F53">
            <v>0</v>
          </cell>
          <cell r="G53" t="str">
            <v>m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54">
            <v>46</v>
          </cell>
          <cell r="B54">
            <v>5.0399999999999991</v>
          </cell>
          <cell r="C54" t="str">
            <v>SUMRS034</v>
          </cell>
          <cell r="D54" t="str">
            <v xml:space="preserve">Conductor de Cobre Recocido, tipo N2XY, Bipolar, 2 x 2,5 mm2</v>
          </cell>
          <cell r="E54">
            <v>0</v>
          </cell>
          <cell r="F54">
            <v>0</v>
          </cell>
          <cell r="G54" t="str">
            <v>m</v>
          </cell>
          <cell r="H54">
            <v>346</v>
          </cell>
          <cell r="I54">
            <v>3</v>
          </cell>
          <cell r="J54">
            <v>7.5</v>
          </cell>
          <cell r="K54">
            <v>60</v>
          </cell>
          <cell r="L54">
            <v>97.5</v>
          </cell>
          <cell r="M54">
            <v>0</v>
          </cell>
          <cell r="N54">
            <v>0</v>
          </cell>
          <cell r="O54">
            <v>0</v>
          </cell>
          <cell r="P54">
            <v>85.5</v>
          </cell>
          <cell r="Q54">
            <v>111</v>
          </cell>
          <cell r="R54">
            <v>936</v>
          </cell>
          <cell r="S54">
            <v>30.6</v>
          </cell>
          <cell r="T54">
            <v>55.8</v>
          </cell>
          <cell r="U54">
            <v>181.8</v>
          </cell>
          <cell r="V54">
            <v>68.400000000000006</v>
          </cell>
          <cell r="W54">
            <v>385</v>
          </cell>
          <cell r="X54">
            <v>133.5</v>
          </cell>
          <cell r="Y54">
            <v>141</v>
          </cell>
          <cell r="Z54">
            <v>304.5</v>
          </cell>
          <cell r="AA54">
            <v>42</v>
          </cell>
          <cell r="AB54">
            <v>133.5</v>
          </cell>
          <cell r="AC54">
            <v>130</v>
          </cell>
          <cell r="AD54">
            <v>157.5</v>
          </cell>
          <cell r="AE54">
            <v>10.8</v>
          </cell>
          <cell r="AF54">
            <v>5</v>
          </cell>
          <cell r="AG54">
            <v>32.5</v>
          </cell>
          <cell r="AH54">
            <v>55.8</v>
          </cell>
          <cell r="AI54">
            <v>15</v>
          </cell>
          <cell r="AJ54">
            <v>15</v>
          </cell>
          <cell r="AK54">
            <v>6</v>
          </cell>
          <cell r="AL54">
            <v>7.5</v>
          </cell>
          <cell r="AM54">
            <v>42</v>
          </cell>
          <cell r="AN54">
            <v>24</v>
          </cell>
          <cell r="AO54">
            <v>15</v>
          </cell>
          <cell r="AP54">
            <v>9</v>
          </cell>
          <cell r="AQ54">
            <v>12</v>
          </cell>
          <cell r="AR54">
            <v>0</v>
          </cell>
          <cell r="AS54">
            <v>70.5</v>
          </cell>
          <cell r="AT54">
            <v>118.5</v>
          </cell>
          <cell r="AU54">
            <v>34.5</v>
          </cell>
          <cell r="AV54">
            <v>16</v>
          </cell>
          <cell r="AW54">
            <v>570</v>
          </cell>
          <cell r="AX54">
            <v>357</v>
          </cell>
          <cell r="AY54">
            <v>579</v>
          </cell>
          <cell r="AZ54">
            <v>28.8</v>
          </cell>
          <cell r="BA54">
            <v>88.2</v>
          </cell>
          <cell r="BB54">
            <v>28.8</v>
          </cell>
          <cell r="BC54">
            <v>27</v>
          </cell>
          <cell r="BD54">
            <v>20.9</v>
          </cell>
          <cell r="BE54">
            <v>689.4</v>
          </cell>
          <cell r="BF54">
            <v>118</v>
          </cell>
          <cell r="BG54">
            <v>72</v>
          </cell>
          <cell r="BH54">
            <v>130.5</v>
          </cell>
          <cell r="BI54">
            <v>150</v>
          </cell>
          <cell r="BJ54">
            <v>382.5</v>
          </cell>
          <cell r="BK54">
            <v>231</v>
          </cell>
          <cell r="BL54">
            <v>376.5</v>
          </cell>
          <cell r="BM54">
            <v>276</v>
          </cell>
          <cell r="BN54">
            <v>165</v>
          </cell>
          <cell r="BO54">
            <v>42.5</v>
          </cell>
          <cell r="BP54">
            <v>136.5</v>
          </cell>
          <cell r="BQ54">
            <v>507</v>
          </cell>
          <cell r="BR54">
            <v>199.5</v>
          </cell>
          <cell r="BS54">
            <v>9075.2999999999993</v>
          </cell>
          <cell r="BT54">
            <v>0.06</v>
          </cell>
          <cell r="BU54">
            <v>544.52</v>
          </cell>
        </row>
        <row r="55">
          <cell r="A55">
            <v>47</v>
          </cell>
          <cell r="B55">
            <v>5.0499999999999989</v>
          </cell>
          <cell r="C55" t="str">
            <v>SUMRS035</v>
          </cell>
          <cell r="D55" t="str">
            <v xml:space="preserve">Conductor de Cobre Concéntrico,  2 x 4 mm2, con aislamiento y cubierta de PVC</v>
          </cell>
          <cell r="E55">
            <v>0</v>
          </cell>
          <cell r="F55">
            <v>0</v>
          </cell>
          <cell r="G55" t="str">
            <v>m</v>
          </cell>
          <cell r="H55">
            <v>8631</v>
          </cell>
          <cell r="I55">
            <v>390</v>
          </cell>
          <cell r="J55">
            <v>900</v>
          </cell>
          <cell r="K55">
            <v>3795</v>
          </cell>
          <cell r="L55">
            <v>2025</v>
          </cell>
          <cell r="M55">
            <v>1050</v>
          </cell>
          <cell r="N55">
            <v>1080</v>
          </cell>
          <cell r="O55">
            <v>1480</v>
          </cell>
          <cell r="P55">
            <v>5100</v>
          </cell>
          <cell r="Q55">
            <v>8205</v>
          </cell>
          <cell r="R55">
            <v>12816</v>
          </cell>
          <cell r="S55">
            <v>1005</v>
          </cell>
          <cell r="T55">
            <v>735</v>
          </cell>
          <cell r="U55">
            <v>1455</v>
          </cell>
          <cell r="V55">
            <v>810</v>
          </cell>
          <cell r="W55">
            <v>10700</v>
          </cell>
          <cell r="X55">
            <v>13830</v>
          </cell>
          <cell r="Y55">
            <v>6320.13</v>
          </cell>
          <cell r="Z55">
            <v>19710</v>
          </cell>
          <cell r="AA55">
            <v>2745</v>
          </cell>
          <cell r="AB55">
            <v>9240</v>
          </cell>
          <cell r="AC55">
            <v>3495</v>
          </cell>
          <cell r="AD55">
            <v>11610</v>
          </cell>
          <cell r="AE55">
            <v>690</v>
          </cell>
          <cell r="AF55">
            <v>1050</v>
          </cell>
          <cell r="AG55">
            <v>1170</v>
          </cell>
          <cell r="AH55">
            <v>555</v>
          </cell>
          <cell r="AI55">
            <v>780</v>
          </cell>
          <cell r="AJ55">
            <v>630</v>
          </cell>
          <cell r="AK55">
            <v>345</v>
          </cell>
          <cell r="AL55">
            <v>540</v>
          </cell>
          <cell r="AM55">
            <v>2100</v>
          </cell>
          <cell r="AN55">
            <v>1770</v>
          </cell>
          <cell r="AO55">
            <v>855</v>
          </cell>
          <cell r="AP55">
            <v>525</v>
          </cell>
          <cell r="AQ55">
            <v>840</v>
          </cell>
          <cell r="AR55">
            <v>1620</v>
          </cell>
          <cell r="AS55">
            <v>6075</v>
          </cell>
          <cell r="AT55">
            <v>10740</v>
          </cell>
          <cell r="AU55">
            <v>1515</v>
          </cell>
          <cell r="AV55">
            <v>630</v>
          </cell>
          <cell r="AW55">
            <v>13650</v>
          </cell>
          <cell r="AX55">
            <v>21390</v>
          </cell>
          <cell r="AY55">
            <v>28995</v>
          </cell>
          <cell r="AZ55">
            <v>300</v>
          </cell>
          <cell r="BA55">
            <v>870</v>
          </cell>
          <cell r="BB55">
            <v>300</v>
          </cell>
          <cell r="BC55">
            <v>255</v>
          </cell>
          <cell r="BD55">
            <v>1260</v>
          </cell>
          <cell r="BE55">
            <v>7290</v>
          </cell>
          <cell r="BF55">
            <v>3644</v>
          </cell>
          <cell r="BG55">
            <v>4174</v>
          </cell>
          <cell r="BH55">
            <v>7640</v>
          </cell>
          <cell r="BI55">
            <v>9590</v>
          </cell>
          <cell r="BJ55">
            <v>18450</v>
          </cell>
          <cell r="BK55">
            <v>12900</v>
          </cell>
          <cell r="BL55">
            <v>17820</v>
          </cell>
          <cell r="BM55">
            <v>20625</v>
          </cell>
          <cell r="BN55">
            <v>7080</v>
          </cell>
          <cell r="BO55">
            <v>2070</v>
          </cell>
          <cell r="BP55">
            <v>0</v>
          </cell>
          <cell r="BQ55">
            <v>23325</v>
          </cell>
          <cell r="BR55">
            <v>19845</v>
          </cell>
          <cell r="BS55">
            <v>381030.13</v>
          </cell>
          <cell r="BT55">
            <v>0.06</v>
          </cell>
          <cell r="BU55">
            <v>22861.81</v>
          </cell>
        </row>
        <row r="56">
          <cell r="A56">
            <v>48</v>
          </cell>
          <cell r="B56">
            <v>5.0599999999999987</v>
          </cell>
          <cell r="C56">
            <v>0</v>
          </cell>
          <cell r="D56" t="str">
            <v xml:space="preserve">Conductor de Cobre Concéntrico,  2 x 6 mm2, con aislamiento y cubierta de PVC</v>
          </cell>
          <cell r="E56">
            <v>0</v>
          </cell>
          <cell r="F56">
            <v>0</v>
          </cell>
          <cell r="G56" t="str">
            <v>m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6645</v>
          </cell>
          <cell r="BQ56">
            <v>0</v>
          </cell>
          <cell r="BR56">
            <v>0</v>
          </cell>
          <cell r="BS56">
            <v>6645</v>
          </cell>
          <cell r="BT56">
            <v>0.1</v>
          </cell>
          <cell r="BU56">
            <v>664.5</v>
          </cell>
        </row>
        <row r="57">
          <cell r="A57">
            <v>49</v>
          </cell>
          <cell r="B57">
            <v>5.0699999999999985</v>
          </cell>
          <cell r="C57" t="str">
            <v>SUMRS037</v>
          </cell>
          <cell r="D57" t="str">
            <v xml:space="preserve">Conductor de Cobre Recocido, Cableado, de 16 mm², para Puesta a Tierra</v>
          </cell>
          <cell r="E57">
            <v>0</v>
          </cell>
          <cell r="F57">
            <v>0</v>
          </cell>
          <cell r="G57" t="str">
            <v>m</v>
          </cell>
          <cell r="H57">
            <v>1872</v>
          </cell>
          <cell r="I57">
            <v>61</v>
          </cell>
          <cell r="J57">
            <v>193</v>
          </cell>
          <cell r="K57">
            <v>410</v>
          </cell>
          <cell r="L57">
            <v>306</v>
          </cell>
          <cell r="M57">
            <v>189</v>
          </cell>
          <cell r="N57">
            <v>144</v>
          </cell>
          <cell r="O57">
            <v>0</v>
          </cell>
          <cell r="P57">
            <v>396</v>
          </cell>
          <cell r="Q57">
            <v>765</v>
          </cell>
          <cell r="R57">
            <v>666</v>
          </cell>
          <cell r="S57">
            <v>423</v>
          </cell>
          <cell r="T57">
            <v>477</v>
          </cell>
          <cell r="U57">
            <v>342</v>
          </cell>
          <cell r="V57">
            <v>261</v>
          </cell>
          <cell r="W57">
            <v>1395</v>
          </cell>
          <cell r="X57">
            <v>1107</v>
          </cell>
          <cell r="Y57">
            <v>1197</v>
          </cell>
          <cell r="Z57">
            <v>4680</v>
          </cell>
          <cell r="AA57">
            <v>189</v>
          </cell>
          <cell r="AB57">
            <v>981</v>
          </cell>
          <cell r="AC57">
            <v>486</v>
          </cell>
          <cell r="AD57">
            <v>1791</v>
          </cell>
          <cell r="AE57">
            <v>324</v>
          </cell>
          <cell r="AF57">
            <v>180</v>
          </cell>
          <cell r="AG57">
            <v>153</v>
          </cell>
          <cell r="AH57">
            <v>477</v>
          </cell>
          <cell r="AI57">
            <v>81</v>
          </cell>
          <cell r="AJ57">
            <v>72</v>
          </cell>
          <cell r="AK57">
            <v>45</v>
          </cell>
          <cell r="AL57">
            <v>126</v>
          </cell>
          <cell r="AM57">
            <v>108</v>
          </cell>
          <cell r="AN57">
            <v>63</v>
          </cell>
          <cell r="AO57">
            <v>117</v>
          </cell>
          <cell r="AP57">
            <v>54</v>
          </cell>
          <cell r="AQ57">
            <v>81</v>
          </cell>
          <cell r="AR57">
            <v>321</v>
          </cell>
          <cell r="AS57">
            <v>261</v>
          </cell>
          <cell r="AT57">
            <v>1883</v>
          </cell>
          <cell r="AU57">
            <v>243</v>
          </cell>
          <cell r="AV57">
            <v>54</v>
          </cell>
          <cell r="AW57">
            <v>4689</v>
          </cell>
          <cell r="AX57">
            <v>2574</v>
          </cell>
          <cell r="AY57">
            <v>4221</v>
          </cell>
          <cell r="AZ57">
            <v>216</v>
          </cell>
          <cell r="BA57">
            <v>630</v>
          </cell>
          <cell r="BB57">
            <v>216</v>
          </cell>
          <cell r="BC57">
            <v>171</v>
          </cell>
          <cell r="BD57">
            <v>135</v>
          </cell>
          <cell r="BE57">
            <v>1188</v>
          </cell>
          <cell r="BF57">
            <v>260</v>
          </cell>
          <cell r="BG57">
            <v>260</v>
          </cell>
          <cell r="BH57">
            <v>2050</v>
          </cell>
          <cell r="BI57">
            <v>2736</v>
          </cell>
          <cell r="BJ57">
            <v>1397</v>
          </cell>
          <cell r="BK57">
            <v>441</v>
          </cell>
          <cell r="BL57">
            <v>1449.5</v>
          </cell>
          <cell r="BM57">
            <v>340</v>
          </cell>
          <cell r="BN57">
            <v>538</v>
          </cell>
          <cell r="BO57">
            <v>117</v>
          </cell>
          <cell r="BP57">
            <v>517</v>
          </cell>
          <cell r="BQ57">
            <v>2132.5</v>
          </cell>
          <cell r="BR57">
            <v>2573</v>
          </cell>
          <cell r="BS57">
            <v>51825</v>
          </cell>
          <cell r="BT57">
            <v>0.05</v>
          </cell>
          <cell r="BU57">
            <v>2591.25</v>
          </cell>
        </row>
        <row r="58">
          <cell r="A58">
            <v>50</v>
          </cell>
          <cell r="B58">
            <v>0</v>
          </cell>
          <cell r="C58">
            <v>0</v>
          </cell>
          <cell r="D58" t="str">
            <v xml:space="preserve">SUB-TOTAL   5:  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26793.86</v>
          </cell>
        </row>
        <row r="59">
          <cell r="A59">
            <v>51</v>
          </cell>
          <cell r="B59">
            <v>6</v>
          </cell>
          <cell r="C59">
            <v>0</v>
          </cell>
          <cell r="D59" t="str">
            <v xml:space="preserve">LUMINARIAS, LAMPARAS Y ACCESORIOS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</row>
        <row r="60">
          <cell r="A60">
            <v>52</v>
          </cell>
          <cell r="B60">
            <v>6.01</v>
          </cell>
          <cell r="C60" t="str">
            <v>SUMRS038</v>
          </cell>
          <cell r="D60" t="str">
            <v xml:space="preserve">Pastoral tubo A°G° 38 mm Ø interior, 500 mm avance horizontal, 720 mm altura y 20° inclinación, provisto de 2 abrazaderas dobles para poste de concreto</v>
          </cell>
          <cell r="E60">
            <v>0</v>
          </cell>
          <cell r="F60">
            <v>0</v>
          </cell>
          <cell r="G60" t="str">
            <v>u</v>
          </cell>
          <cell r="H60">
            <v>129</v>
          </cell>
          <cell r="I60">
            <v>5</v>
          </cell>
          <cell r="J60">
            <v>10</v>
          </cell>
          <cell r="K60">
            <v>51</v>
          </cell>
          <cell r="L60">
            <v>39</v>
          </cell>
          <cell r="M60">
            <v>8</v>
          </cell>
          <cell r="N60">
            <v>8</v>
          </cell>
          <cell r="O60">
            <v>14</v>
          </cell>
          <cell r="P60">
            <v>57</v>
          </cell>
          <cell r="Q60">
            <v>74</v>
          </cell>
          <cell r="R60">
            <v>204</v>
          </cell>
          <cell r="S60">
            <v>17</v>
          </cell>
          <cell r="T60">
            <v>31</v>
          </cell>
          <cell r="U60">
            <v>101</v>
          </cell>
          <cell r="V60">
            <v>38</v>
          </cell>
          <cell r="W60">
            <v>154</v>
          </cell>
          <cell r="X60">
            <v>89</v>
          </cell>
          <cell r="Y60">
            <v>94</v>
          </cell>
          <cell r="Z60">
            <v>203</v>
          </cell>
          <cell r="AA60">
            <v>34</v>
          </cell>
          <cell r="AB60">
            <v>119</v>
          </cell>
          <cell r="AC60">
            <v>52</v>
          </cell>
          <cell r="AD60">
            <v>63</v>
          </cell>
          <cell r="AE60">
            <v>6</v>
          </cell>
          <cell r="AF60">
            <v>2</v>
          </cell>
          <cell r="AG60">
            <v>13</v>
          </cell>
          <cell r="AH60">
            <v>31</v>
          </cell>
          <cell r="AI60">
            <v>10</v>
          </cell>
          <cell r="AJ60">
            <v>10</v>
          </cell>
          <cell r="AK60">
            <v>4</v>
          </cell>
          <cell r="AL60">
            <v>5</v>
          </cell>
          <cell r="AM60">
            <v>28</v>
          </cell>
          <cell r="AN60">
            <v>16</v>
          </cell>
          <cell r="AO60">
            <v>10</v>
          </cell>
          <cell r="AP60">
            <v>6</v>
          </cell>
          <cell r="AQ60">
            <v>8</v>
          </cell>
          <cell r="AR60">
            <v>10</v>
          </cell>
          <cell r="AS60">
            <v>75</v>
          </cell>
          <cell r="AT60">
            <v>79</v>
          </cell>
          <cell r="AU60">
            <v>23</v>
          </cell>
          <cell r="AV60">
            <v>11</v>
          </cell>
          <cell r="AW60">
            <v>380</v>
          </cell>
          <cell r="AX60">
            <v>238</v>
          </cell>
          <cell r="AY60">
            <v>386</v>
          </cell>
          <cell r="AZ60">
            <v>16</v>
          </cell>
          <cell r="BA60">
            <v>49</v>
          </cell>
          <cell r="BB60">
            <v>16</v>
          </cell>
          <cell r="BC60">
            <v>15</v>
          </cell>
          <cell r="BD60">
            <v>14</v>
          </cell>
          <cell r="BE60">
            <v>383</v>
          </cell>
          <cell r="BF60">
            <v>54</v>
          </cell>
          <cell r="BG60">
            <v>48</v>
          </cell>
          <cell r="BH60">
            <v>87</v>
          </cell>
          <cell r="BI60">
            <v>100</v>
          </cell>
          <cell r="BJ60">
            <v>255</v>
          </cell>
          <cell r="BK60">
            <v>77</v>
          </cell>
          <cell r="BL60">
            <v>251</v>
          </cell>
          <cell r="BM60">
            <v>184</v>
          </cell>
          <cell r="BN60">
            <v>110</v>
          </cell>
          <cell r="BO60">
            <v>17</v>
          </cell>
          <cell r="BP60">
            <v>91</v>
          </cell>
          <cell r="BQ60">
            <v>338</v>
          </cell>
          <cell r="BR60">
            <v>133</v>
          </cell>
          <cell r="BS60">
            <v>5183</v>
          </cell>
          <cell r="BT60">
            <v>0.8</v>
          </cell>
          <cell r="BU60">
            <v>4146.3999999999996</v>
          </cell>
        </row>
        <row r="61">
          <cell r="A61">
            <v>53</v>
          </cell>
          <cell r="B61">
            <v>6.02</v>
          </cell>
          <cell r="C61" t="str">
            <v>SUMRS039</v>
          </cell>
          <cell r="D61" t="str">
            <v xml:space="preserve">Luminaria completa con equipo para Lámpara de Vapor de Sodio de 50 W</v>
          </cell>
          <cell r="E61">
            <v>0</v>
          </cell>
          <cell r="F61">
            <v>0</v>
          </cell>
          <cell r="G61" t="str">
            <v>u</v>
          </cell>
          <cell r="H61">
            <v>129</v>
          </cell>
          <cell r="I61">
            <v>5</v>
          </cell>
          <cell r="J61">
            <v>10</v>
          </cell>
          <cell r="K61">
            <v>51</v>
          </cell>
          <cell r="L61">
            <v>39</v>
          </cell>
          <cell r="M61">
            <v>8</v>
          </cell>
          <cell r="N61">
            <v>8</v>
          </cell>
          <cell r="O61">
            <v>14</v>
          </cell>
          <cell r="P61">
            <v>57</v>
          </cell>
          <cell r="Q61">
            <v>74</v>
          </cell>
          <cell r="R61">
            <v>0</v>
          </cell>
          <cell r="S61">
            <v>17</v>
          </cell>
          <cell r="T61">
            <v>31</v>
          </cell>
          <cell r="U61">
            <v>101</v>
          </cell>
          <cell r="V61">
            <v>38</v>
          </cell>
          <cell r="W61">
            <v>154</v>
          </cell>
          <cell r="X61">
            <v>89</v>
          </cell>
          <cell r="Y61">
            <v>94</v>
          </cell>
          <cell r="Z61">
            <v>203</v>
          </cell>
          <cell r="AA61">
            <v>34</v>
          </cell>
          <cell r="AB61">
            <v>119</v>
          </cell>
          <cell r="AC61">
            <v>52</v>
          </cell>
          <cell r="AD61">
            <v>63</v>
          </cell>
          <cell r="AE61">
            <v>6</v>
          </cell>
          <cell r="AF61">
            <v>2</v>
          </cell>
          <cell r="AG61">
            <v>13</v>
          </cell>
          <cell r="AH61">
            <v>31</v>
          </cell>
          <cell r="AI61">
            <v>10</v>
          </cell>
          <cell r="AJ61">
            <v>10</v>
          </cell>
          <cell r="AK61">
            <v>4</v>
          </cell>
          <cell r="AL61">
            <v>5</v>
          </cell>
          <cell r="AM61">
            <v>28</v>
          </cell>
          <cell r="AN61">
            <v>16</v>
          </cell>
          <cell r="AO61">
            <v>10</v>
          </cell>
          <cell r="AP61">
            <v>6</v>
          </cell>
          <cell r="AQ61">
            <v>8</v>
          </cell>
          <cell r="AR61">
            <v>10</v>
          </cell>
          <cell r="AS61">
            <v>0</v>
          </cell>
          <cell r="AT61">
            <v>79</v>
          </cell>
          <cell r="AU61">
            <v>23</v>
          </cell>
          <cell r="AV61">
            <v>11</v>
          </cell>
          <cell r="AW61">
            <v>380</v>
          </cell>
          <cell r="AX61">
            <v>238</v>
          </cell>
          <cell r="AY61">
            <v>386</v>
          </cell>
          <cell r="AZ61">
            <v>16</v>
          </cell>
          <cell r="BA61">
            <v>49</v>
          </cell>
          <cell r="BB61">
            <v>16</v>
          </cell>
          <cell r="BC61">
            <v>15</v>
          </cell>
          <cell r="BD61">
            <v>0</v>
          </cell>
          <cell r="BE61">
            <v>383</v>
          </cell>
          <cell r="BF61">
            <v>54</v>
          </cell>
          <cell r="BG61">
            <v>48</v>
          </cell>
          <cell r="BH61">
            <v>87</v>
          </cell>
          <cell r="BI61">
            <v>100</v>
          </cell>
          <cell r="BJ61">
            <v>255</v>
          </cell>
          <cell r="BK61">
            <v>77</v>
          </cell>
          <cell r="BL61">
            <v>251</v>
          </cell>
          <cell r="BM61">
            <v>184</v>
          </cell>
          <cell r="BN61">
            <v>110</v>
          </cell>
          <cell r="BO61">
            <v>17</v>
          </cell>
          <cell r="BP61">
            <v>91</v>
          </cell>
          <cell r="BQ61">
            <v>338</v>
          </cell>
          <cell r="BR61">
            <v>133</v>
          </cell>
          <cell r="BS61">
            <v>4890</v>
          </cell>
          <cell r="BT61">
            <v>1.4</v>
          </cell>
          <cell r="BU61">
            <v>6846</v>
          </cell>
        </row>
        <row r="62">
          <cell r="A62">
            <v>54</v>
          </cell>
          <cell r="B62">
            <v>6.0299999999999994</v>
          </cell>
          <cell r="C62" t="str">
            <v>SUMRS040</v>
          </cell>
          <cell r="D62" t="str">
            <v xml:space="preserve">Luminaria completa con equipo para Lámpara de Vapor de Sodio de 70 W</v>
          </cell>
          <cell r="E62">
            <v>0</v>
          </cell>
          <cell r="F62">
            <v>0</v>
          </cell>
          <cell r="G62" t="str">
            <v>u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204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75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14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293</v>
          </cell>
          <cell r="BT62">
            <v>1.4</v>
          </cell>
          <cell r="BU62">
            <v>410.2</v>
          </cell>
        </row>
        <row r="63">
          <cell r="A63">
            <v>55</v>
          </cell>
          <cell r="B63">
            <v>6.0399999999999991</v>
          </cell>
          <cell r="C63" t="str">
            <v>SUMRS042</v>
          </cell>
          <cell r="D63" t="str">
            <v xml:space="preserve">Lámpara de Vapor de Sodio de Alta Presión de 50 W</v>
          </cell>
          <cell r="E63">
            <v>0</v>
          </cell>
          <cell r="F63">
            <v>0</v>
          </cell>
          <cell r="G63" t="str">
            <v>u</v>
          </cell>
          <cell r="H63">
            <v>129</v>
          </cell>
          <cell r="I63">
            <v>5</v>
          </cell>
          <cell r="J63">
            <v>10</v>
          </cell>
          <cell r="K63">
            <v>51</v>
          </cell>
          <cell r="L63">
            <v>39</v>
          </cell>
          <cell r="M63">
            <v>8</v>
          </cell>
          <cell r="N63">
            <v>8</v>
          </cell>
          <cell r="O63">
            <v>14</v>
          </cell>
          <cell r="P63">
            <v>57</v>
          </cell>
          <cell r="Q63">
            <v>74</v>
          </cell>
          <cell r="R63">
            <v>0</v>
          </cell>
          <cell r="S63">
            <v>17</v>
          </cell>
          <cell r="T63">
            <v>31</v>
          </cell>
          <cell r="U63">
            <v>101</v>
          </cell>
          <cell r="V63">
            <v>38</v>
          </cell>
          <cell r="W63">
            <v>154</v>
          </cell>
          <cell r="X63">
            <v>89</v>
          </cell>
          <cell r="Y63">
            <v>94</v>
          </cell>
          <cell r="Z63">
            <v>203</v>
          </cell>
          <cell r="AA63">
            <v>34</v>
          </cell>
          <cell r="AB63">
            <v>119</v>
          </cell>
          <cell r="AC63">
            <v>52</v>
          </cell>
          <cell r="AD63">
            <v>63</v>
          </cell>
          <cell r="AE63">
            <v>6</v>
          </cell>
          <cell r="AF63">
            <v>2</v>
          </cell>
          <cell r="AG63">
            <v>13</v>
          </cell>
          <cell r="AH63">
            <v>31</v>
          </cell>
          <cell r="AI63">
            <v>10</v>
          </cell>
          <cell r="AJ63">
            <v>10</v>
          </cell>
          <cell r="AK63">
            <v>4</v>
          </cell>
          <cell r="AL63">
            <v>5</v>
          </cell>
          <cell r="AM63">
            <v>28</v>
          </cell>
          <cell r="AN63">
            <v>16</v>
          </cell>
          <cell r="AO63">
            <v>10</v>
          </cell>
          <cell r="AP63">
            <v>6</v>
          </cell>
          <cell r="AQ63">
            <v>8</v>
          </cell>
          <cell r="AR63">
            <v>10</v>
          </cell>
          <cell r="AS63">
            <v>0</v>
          </cell>
          <cell r="AT63">
            <v>79</v>
          </cell>
          <cell r="AU63">
            <v>23</v>
          </cell>
          <cell r="AV63">
            <v>11</v>
          </cell>
          <cell r="AW63">
            <v>380</v>
          </cell>
          <cell r="AX63">
            <v>238</v>
          </cell>
          <cell r="AY63">
            <v>386</v>
          </cell>
          <cell r="AZ63">
            <v>16</v>
          </cell>
          <cell r="BA63">
            <v>49</v>
          </cell>
          <cell r="BB63">
            <v>16</v>
          </cell>
          <cell r="BC63">
            <v>15</v>
          </cell>
          <cell r="BD63">
            <v>0</v>
          </cell>
          <cell r="BE63">
            <v>383</v>
          </cell>
          <cell r="BF63">
            <v>54</v>
          </cell>
          <cell r="BG63">
            <v>48</v>
          </cell>
          <cell r="BH63">
            <v>87</v>
          </cell>
          <cell r="BI63">
            <v>100</v>
          </cell>
          <cell r="BJ63">
            <v>255</v>
          </cell>
          <cell r="BK63">
            <v>77</v>
          </cell>
          <cell r="BL63">
            <v>251</v>
          </cell>
          <cell r="BM63">
            <v>184</v>
          </cell>
          <cell r="BN63">
            <v>110</v>
          </cell>
          <cell r="BO63">
            <v>17</v>
          </cell>
          <cell r="BP63">
            <v>91</v>
          </cell>
          <cell r="BQ63">
            <v>338</v>
          </cell>
          <cell r="BR63">
            <v>133</v>
          </cell>
          <cell r="BS63">
            <v>4890</v>
          </cell>
          <cell r="BT63">
            <v>0.56000000000000005</v>
          </cell>
          <cell r="BU63">
            <v>2738.4</v>
          </cell>
        </row>
        <row r="64">
          <cell r="A64">
            <v>56</v>
          </cell>
          <cell r="B64">
            <v>6.0499999999999989</v>
          </cell>
          <cell r="C64" t="str">
            <v>SUMRS043</v>
          </cell>
          <cell r="D64" t="str">
            <v xml:space="preserve">Lámpara de Vapor de Sodio de Alta Presión de 70 W</v>
          </cell>
          <cell r="E64">
            <v>0</v>
          </cell>
          <cell r="F64">
            <v>0</v>
          </cell>
          <cell r="G64" t="str">
            <v>u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204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75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14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293</v>
          </cell>
          <cell r="BT64">
            <v>0.56000000000000005</v>
          </cell>
          <cell r="BU64">
            <v>164.08</v>
          </cell>
        </row>
        <row r="65">
          <cell r="A65">
            <v>57</v>
          </cell>
          <cell r="B65">
            <v>6.0599999999999987</v>
          </cell>
          <cell r="C65" t="str">
            <v>SUMRS045</v>
          </cell>
          <cell r="D65" t="str">
            <v xml:space="preserve">Portafusible unipolar 220V,  de 5A provisto con fusible de 1A</v>
          </cell>
          <cell r="E65">
            <v>0</v>
          </cell>
          <cell r="F65">
            <v>0</v>
          </cell>
          <cell r="G65" t="str">
            <v>u</v>
          </cell>
          <cell r="H65">
            <v>129</v>
          </cell>
          <cell r="I65">
            <v>5</v>
          </cell>
          <cell r="J65">
            <v>10</v>
          </cell>
          <cell r="K65">
            <v>51</v>
          </cell>
          <cell r="L65">
            <v>39</v>
          </cell>
          <cell r="M65">
            <v>8</v>
          </cell>
          <cell r="N65">
            <v>8</v>
          </cell>
          <cell r="O65">
            <v>14</v>
          </cell>
          <cell r="P65">
            <v>57</v>
          </cell>
          <cell r="Q65">
            <v>74</v>
          </cell>
          <cell r="R65">
            <v>204</v>
          </cell>
          <cell r="S65">
            <v>17</v>
          </cell>
          <cell r="T65">
            <v>31</v>
          </cell>
          <cell r="U65">
            <v>101</v>
          </cell>
          <cell r="V65">
            <v>38</v>
          </cell>
          <cell r="W65">
            <v>154</v>
          </cell>
          <cell r="X65">
            <v>89</v>
          </cell>
          <cell r="Y65">
            <v>94</v>
          </cell>
          <cell r="Z65">
            <v>203</v>
          </cell>
          <cell r="AA65">
            <v>34</v>
          </cell>
          <cell r="AB65">
            <v>119</v>
          </cell>
          <cell r="AC65">
            <v>52</v>
          </cell>
          <cell r="AD65">
            <v>63</v>
          </cell>
          <cell r="AE65">
            <v>6</v>
          </cell>
          <cell r="AF65">
            <v>2</v>
          </cell>
          <cell r="AG65">
            <v>13</v>
          </cell>
          <cell r="AH65">
            <v>31</v>
          </cell>
          <cell r="AI65">
            <v>10</v>
          </cell>
          <cell r="AJ65">
            <v>10</v>
          </cell>
          <cell r="AK65">
            <v>4</v>
          </cell>
          <cell r="AL65">
            <v>5</v>
          </cell>
          <cell r="AM65">
            <v>28</v>
          </cell>
          <cell r="AN65">
            <v>16</v>
          </cell>
          <cell r="AO65">
            <v>10</v>
          </cell>
          <cell r="AP65">
            <v>6</v>
          </cell>
          <cell r="AQ65">
            <v>8</v>
          </cell>
          <cell r="AR65">
            <v>10</v>
          </cell>
          <cell r="AS65">
            <v>75</v>
          </cell>
          <cell r="AT65">
            <v>79</v>
          </cell>
          <cell r="AU65">
            <v>23</v>
          </cell>
          <cell r="AV65">
            <v>11</v>
          </cell>
          <cell r="AW65">
            <v>380</v>
          </cell>
          <cell r="AX65">
            <v>238</v>
          </cell>
          <cell r="AY65">
            <v>386</v>
          </cell>
          <cell r="AZ65">
            <v>16</v>
          </cell>
          <cell r="BA65">
            <v>49</v>
          </cell>
          <cell r="BB65">
            <v>16</v>
          </cell>
          <cell r="BC65">
            <v>15</v>
          </cell>
          <cell r="BD65">
            <v>14</v>
          </cell>
          <cell r="BE65">
            <v>383</v>
          </cell>
          <cell r="BF65">
            <v>54</v>
          </cell>
          <cell r="BG65">
            <v>48</v>
          </cell>
          <cell r="BH65">
            <v>87</v>
          </cell>
          <cell r="BI65">
            <v>100</v>
          </cell>
          <cell r="BJ65">
            <v>255</v>
          </cell>
          <cell r="BK65">
            <v>77</v>
          </cell>
          <cell r="BL65">
            <v>251</v>
          </cell>
          <cell r="BM65">
            <v>184</v>
          </cell>
          <cell r="BN65">
            <v>110</v>
          </cell>
          <cell r="BO65">
            <v>17</v>
          </cell>
          <cell r="BP65">
            <v>91</v>
          </cell>
          <cell r="BQ65">
            <v>338</v>
          </cell>
          <cell r="BR65">
            <v>133</v>
          </cell>
          <cell r="BS65">
            <v>5183</v>
          </cell>
          <cell r="BT65">
            <v>0.03</v>
          </cell>
          <cell r="BU65">
            <v>155.49</v>
          </cell>
        </row>
        <row r="66">
          <cell r="A66">
            <v>58</v>
          </cell>
          <cell r="B66">
            <v>6.0699999999999985</v>
          </cell>
          <cell r="C66" t="str">
            <v>SUMRS046</v>
          </cell>
          <cell r="D66" t="str">
            <v xml:space="preserve">Conector bimetálico para Al 25 mm2/Cu 4-10mm2,  para neutro desnudo tipo cuña</v>
          </cell>
          <cell r="E66">
            <v>0</v>
          </cell>
          <cell r="F66">
            <v>0</v>
          </cell>
          <cell r="G66" t="str">
            <v>u</v>
          </cell>
          <cell r="H66">
            <v>129</v>
          </cell>
          <cell r="I66">
            <v>5</v>
          </cell>
          <cell r="J66">
            <v>10</v>
          </cell>
          <cell r="K66">
            <v>51</v>
          </cell>
          <cell r="L66">
            <v>39</v>
          </cell>
          <cell r="M66">
            <v>8</v>
          </cell>
          <cell r="N66">
            <v>8</v>
          </cell>
          <cell r="O66">
            <v>14</v>
          </cell>
          <cell r="P66">
            <v>57</v>
          </cell>
          <cell r="Q66">
            <v>74</v>
          </cell>
          <cell r="R66">
            <v>204</v>
          </cell>
          <cell r="S66">
            <v>17</v>
          </cell>
          <cell r="T66">
            <v>31</v>
          </cell>
          <cell r="U66">
            <v>101</v>
          </cell>
          <cell r="V66">
            <v>38</v>
          </cell>
          <cell r="W66">
            <v>154</v>
          </cell>
          <cell r="X66">
            <v>89</v>
          </cell>
          <cell r="Y66">
            <v>94</v>
          </cell>
          <cell r="Z66">
            <v>203</v>
          </cell>
          <cell r="AA66">
            <v>34</v>
          </cell>
          <cell r="AB66">
            <v>119</v>
          </cell>
          <cell r="AC66">
            <v>52</v>
          </cell>
          <cell r="AD66">
            <v>63</v>
          </cell>
          <cell r="AE66">
            <v>6</v>
          </cell>
          <cell r="AF66">
            <v>2</v>
          </cell>
          <cell r="AG66">
            <v>13</v>
          </cell>
          <cell r="AH66">
            <v>31</v>
          </cell>
          <cell r="AI66">
            <v>10</v>
          </cell>
          <cell r="AJ66">
            <v>10</v>
          </cell>
          <cell r="AK66">
            <v>4</v>
          </cell>
          <cell r="AL66">
            <v>5</v>
          </cell>
          <cell r="AM66">
            <v>28</v>
          </cell>
          <cell r="AN66">
            <v>16</v>
          </cell>
          <cell r="AO66">
            <v>10</v>
          </cell>
          <cell r="AP66">
            <v>6</v>
          </cell>
          <cell r="AQ66">
            <v>8</v>
          </cell>
          <cell r="AR66">
            <v>10</v>
          </cell>
          <cell r="AS66">
            <v>75</v>
          </cell>
          <cell r="AT66">
            <v>79</v>
          </cell>
          <cell r="AU66">
            <v>23</v>
          </cell>
          <cell r="AV66">
            <v>11</v>
          </cell>
          <cell r="AW66">
            <v>380</v>
          </cell>
          <cell r="AX66">
            <v>238</v>
          </cell>
          <cell r="AY66">
            <v>386</v>
          </cell>
          <cell r="AZ66">
            <v>16</v>
          </cell>
          <cell r="BA66">
            <v>49</v>
          </cell>
          <cell r="BB66">
            <v>16</v>
          </cell>
          <cell r="BC66">
            <v>15</v>
          </cell>
          <cell r="BD66">
            <v>14</v>
          </cell>
          <cell r="BE66">
            <v>383</v>
          </cell>
          <cell r="BF66">
            <v>54</v>
          </cell>
          <cell r="BG66">
            <v>48</v>
          </cell>
          <cell r="BH66">
            <v>87</v>
          </cell>
          <cell r="BI66">
            <v>100</v>
          </cell>
          <cell r="BJ66">
            <v>255</v>
          </cell>
          <cell r="BK66">
            <v>77</v>
          </cell>
          <cell r="BL66">
            <v>251</v>
          </cell>
          <cell r="BM66">
            <v>184</v>
          </cell>
          <cell r="BN66">
            <v>110</v>
          </cell>
          <cell r="BO66">
            <v>17</v>
          </cell>
          <cell r="BP66">
            <v>91</v>
          </cell>
          <cell r="BQ66">
            <v>338</v>
          </cell>
          <cell r="BR66">
            <v>133</v>
          </cell>
          <cell r="BS66">
            <v>5183</v>
          </cell>
          <cell r="BT66">
            <v>0.01</v>
          </cell>
          <cell r="BU66">
            <v>51.83</v>
          </cell>
        </row>
        <row r="67">
          <cell r="A67">
            <v>59</v>
          </cell>
          <cell r="B67">
            <v>6.0799999999999983</v>
          </cell>
          <cell r="C67" t="str">
            <v>SUMRS047</v>
          </cell>
          <cell r="D67" t="str">
            <v xml:space="preserve">Conector bimetálico forrado para Al 35 mm2/Cu 4-10mm2,  para fase aislada tipo perforacion</v>
          </cell>
          <cell r="E67">
            <v>0</v>
          </cell>
          <cell r="F67">
            <v>0</v>
          </cell>
          <cell r="G67" t="str">
            <v>u</v>
          </cell>
          <cell r="H67">
            <v>129</v>
          </cell>
          <cell r="I67">
            <v>5</v>
          </cell>
          <cell r="J67">
            <v>10</v>
          </cell>
          <cell r="K67">
            <v>51</v>
          </cell>
          <cell r="L67">
            <v>39</v>
          </cell>
          <cell r="M67">
            <v>8</v>
          </cell>
          <cell r="N67">
            <v>8</v>
          </cell>
          <cell r="O67">
            <v>14</v>
          </cell>
          <cell r="P67">
            <v>57</v>
          </cell>
          <cell r="Q67">
            <v>74</v>
          </cell>
          <cell r="R67">
            <v>204</v>
          </cell>
          <cell r="S67">
            <v>17</v>
          </cell>
          <cell r="T67">
            <v>31</v>
          </cell>
          <cell r="U67">
            <v>101</v>
          </cell>
          <cell r="V67">
            <v>38</v>
          </cell>
          <cell r="W67">
            <v>154</v>
          </cell>
          <cell r="X67">
            <v>89</v>
          </cell>
          <cell r="Y67">
            <v>94</v>
          </cell>
          <cell r="Z67">
            <v>203</v>
          </cell>
          <cell r="AA67">
            <v>34</v>
          </cell>
          <cell r="AB67">
            <v>119</v>
          </cell>
          <cell r="AC67">
            <v>52</v>
          </cell>
          <cell r="AD67">
            <v>63</v>
          </cell>
          <cell r="AE67">
            <v>6</v>
          </cell>
          <cell r="AF67">
            <v>2</v>
          </cell>
          <cell r="AG67">
            <v>13</v>
          </cell>
          <cell r="AH67">
            <v>31</v>
          </cell>
          <cell r="AI67">
            <v>10</v>
          </cell>
          <cell r="AJ67">
            <v>10</v>
          </cell>
          <cell r="AK67">
            <v>4</v>
          </cell>
          <cell r="AL67">
            <v>5</v>
          </cell>
          <cell r="AM67">
            <v>28</v>
          </cell>
          <cell r="AN67">
            <v>16</v>
          </cell>
          <cell r="AO67">
            <v>10</v>
          </cell>
          <cell r="AP67">
            <v>6</v>
          </cell>
          <cell r="AQ67">
            <v>8</v>
          </cell>
          <cell r="AR67">
            <v>10</v>
          </cell>
          <cell r="AS67">
            <v>75</v>
          </cell>
          <cell r="AT67">
            <v>79</v>
          </cell>
          <cell r="AU67">
            <v>23</v>
          </cell>
          <cell r="AV67">
            <v>11</v>
          </cell>
          <cell r="AW67">
            <v>380</v>
          </cell>
          <cell r="AX67">
            <v>238</v>
          </cell>
          <cell r="AY67">
            <v>386</v>
          </cell>
          <cell r="AZ67">
            <v>16</v>
          </cell>
          <cell r="BA67">
            <v>49</v>
          </cell>
          <cell r="BB67">
            <v>16</v>
          </cell>
          <cell r="BC67">
            <v>15</v>
          </cell>
          <cell r="BD67">
            <v>14</v>
          </cell>
          <cell r="BE67">
            <v>383</v>
          </cell>
          <cell r="BF67">
            <v>54</v>
          </cell>
          <cell r="BG67">
            <v>48</v>
          </cell>
          <cell r="BH67">
            <v>87</v>
          </cell>
          <cell r="BI67">
            <v>100</v>
          </cell>
          <cell r="BJ67">
            <v>255</v>
          </cell>
          <cell r="BK67">
            <v>77</v>
          </cell>
          <cell r="BL67">
            <v>251</v>
          </cell>
          <cell r="BM67">
            <v>184</v>
          </cell>
          <cell r="BN67">
            <v>110</v>
          </cell>
          <cell r="BO67">
            <v>17</v>
          </cell>
          <cell r="BP67">
            <v>91</v>
          </cell>
          <cell r="BQ67">
            <v>338</v>
          </cell>
          <cell r="BR67">
            <v>133</v>
          </cell>
          <cell r="BS67">
            <v>5183</v>
          </cell>
          <cell r="BT67">
            <v>0.01</v>
          </cell>
          <cell r="BU67">
            <v>51.83</v>
          </cell>
        </row>
        <row r="68">
          <cell r="A68">
            <v>60</v>
          </cell>
          <cell r="B68">
            <v>6.0899999999999981</v>
          </cell>
          <cell r="C68">
            <v>0</v>
          </cell>
          <cell r="D68" t="str">
            <v xml:space="preserve">Pastoral tubo A°G° 38 mm Ø interior, 500 mm avance horizontal, 720 mm altura y 20° inclinación.</v>
          </cell>
          <cell r="E68">
            <v>0</v>
          </cell>
          <cell r="F68">
            <v>0</v>
          </cell>
          <cell r="G68" t="str">
            <v>u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</row>
        <row r="69">
          <cell r="A69">
            <v>61</v>
          </cell>
          <cell r="B69">
            <v>6.0999999999999979</v>
          </cell>
          <cell r="C69">
            <v>0</v>
          </cell>
          <cell r="D69" t="str">
            <v xml:space="preserve">Abrazadera de AºGº para pastoral 39mmx125mmØ(Poste 8, 9 m C.A.C.)x38mmØ(Pastoral), 5mm ESP.</v>
          </cell>
          <cell r="E69">
            <v>0</v>
          </cell>
          <cell r="F69">
            <v>0</v>
          </cell>
          <cell r="G69" t="str">
            <v>u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</row>
        <row r="70">
          <cell r="A70">
            <v>62</v>
          </cell>
          <cell r="B70">
            <v>6.1099999999999977</v>
          </cell>
          <cell r="C70">
            <v>0</v>
          </cell>
          <cell r="D70" t="str">
            <v xml:space="preserve">Abrazadera de AºGº para pastoral 39mmx210mmØ(Poste 11, 12 m C.A.C.)x38mmØ(Pastoral), 5mm ESP.</v>
          </cell>
          <cell r="E70">
            <v>0</v>
          </cell>
          <cell r="F70">
            <v>0</v>
          </cell>
          <cell r="G70" t="str">
            <v>u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</row>
        <row r="71">
          <cell r="A71">
            <v>63</v>
          </cell>
          <cell r="B71">
            <v>6.1199999999999974</v>
          </cell>
          <cell r="C71">
            <v>0</v>
          </cell>
          <cell r="D71" t="str">
            <v xml:space="preserve">Abrazadera de A°G° para fijación de pastoral en poste de madera</v>
          </cell>
          <cell r="E71">
            <v>0</v>
          </cell>
          <cell r="F71">
            <v>0</v>
          </cell>
          <cell r="G71" t="str">
            <v>u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</row>
        <row r="72">
          <cell r="A72">
            <v>64</v>
          </cell>
          <cell r="B72">
            <v>6.1299999999999972</v>
          </cell>
          <cell r="C72">
            <v>0</v>
          </cell>
          <cell r="D72" t="str">
            <v xml:space="preserve">Tirafon de A°G° 10mm∅x100mm Longitud</v>
          </cell>
          <cell r="E72">
            <v>0</v>
          </cell>
          <cell r="F72">
            <v>0</v>
          </cell>
          <cell r="G72" t="str">
            <v>u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</row>
        <row r="73">
          <cell r="A73">
            <v>65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</row>
        <row r="74">
          <cell r="A74">
            <v>66</v>
          </cell>
          <cell r="B74">
            <v>0</v>
          </cell>
          <cell r="C74">
            <v>0</v>
          </cell>
          <cell r="D74" t="str">
            <v xml:space="preserve">SUB-TOTAL   6:  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14564.23</v>
          </cell>
        </row>
        <row r="75">
          <cell r="A75">
            <v>67</v>
          </cell>
          <cell r="B75">
            <v>7</v>
          </cell>
          <cell r="C75">
            <v>0</v>
          </cell>
          <cell r="D75" t="str">
            <v xml:space="preserve">RETENIDAS Y ANCLAJES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</row>
        <row r="76">
          <cell r="A76">
            <v>68</v>
          </cell>
          <cell r="B76">
            <v>7.01</v>
          </cell>
          <cell r="C76" t="str">
            <v>SUMRS048</v>
          </cell>
          <cell r="D76" t="str">
            <v xml:space="preserve">Cable de acero grado Siemens Martin, de 10 mm ø, 7 hilos</v>
          </cell>
          <cell r="E76">
            <v>0</v>
          </cell>
          <cell r="F76">
            <v>0</v>
          </cell>
          <cell r="G76" t="str">
            <v>m</v>
          </cell>
          <cell r="H76">
            <v>2540</v>
          </cell>
          <cell r="I76">
            <v>110</v>
          </cell>
          <cell r="J76">
            <v>230</v>
          </cell>
          <cell r="K76">
            <v>875</v>
          </cell>
          <cell r="L76">
            <v>200</v>
          </cell>
          <cell r="M76">
            <v>270</v>
          </cell>
          <cell r="N76">
            <v>240</v>
          </cell>
          <cell r="O76">
            <v>300</v>
          </cell>
          <cell r="P76">
            <v>900</v>
          </cell>
          <cell r="Q76">
            <v>1400</v>
          </cell>
          <cell r="R76">
            <v>1260</v>
          </cell>
          <cell r="S76">
            <v>470</v>
          </cell>
          <cell r="T76">
            <v>500</v>
          </cell>
          <cell r="U76">
            <v>380</v>
          </cell>
          <cell r="V76">
            <v>250</v>
          </cell>
          <cell r="W76">
            <v>2510</v>
          </cell>
          <cell r="X76">
            <v>3320</v>
          </cell>
          <cell r="Y76">
            <v>2290</v>
          </cell>
          <cell r="Z76">
            <v>8600</v>
          </cell>
          <cell r="AA76">
            <v>290</v>
          </cell>
          <cell r="AB76">
            <v>1180</v>
          </cell>
          <cell r="AC76">
            <v>970</v>
          </cell>
          <cell r="AD76">
            <v>3000</v>
          </cell>
          <cell r="AE76">
            <v>360</v>
          </cell>
          <cell r="AF76">
            <v>250</v>
          </cell>
          <cell r="AG76">
            <v>320</v>
          </cell>
          <cell r="AH76">
            <v>530</v>
          </cell>
          <cell r="AI76">
            <v>110</v>
          </cell>
          <cell r="AJ76">
            <v>90</v>
          </cell>
          <cell r="AK76">
            <v>80</v>
          </cell>
          <cell r="AL76">
            <v>220</v>
          </cell>
          <cell r="AM76">
            <v>160</v>
          </cell>
          <cell r="AN76">
            <v>220</v>
          </cell>
          <cell r="AO76">
            <v>290</v>
          </cell>
          <cell r="AP76">
            <v>170</v>
          </cell>
          <cell r="AQ76">
            <v>200</v>
          </cell>
          <cell r="AR76">
            <v>460</v>
          </cell>
          <cell r="AS76">
            <v>620</v>
          </cell>
          <cell r="AT76">
            <v>2510</v>
          </cell>
          <cell r="AU76">
            <v>330</v>
          </cell>
          <cell r="AV76">
            <v>80</v>
          </cell>
          <cell r="AW76">
            <v>5230</v>
          </cell>
          <cell r="AX76">
            <v>3880</v>
          </cell>
          <cell r="AY76">
            <v>5990</v>
          </cell>
          <cell r="AZ76">
            <v>240</v>
          </cell>
          <cell r="BA76">
            <v>700</v>
          </cell>
          <cell r="BB76">
            <v>240</v>
          </cell>
          <cell r="BC76">
            <v>140</v>
          </cell>
          <cell r="BD76">
            <v>220</v>
          </cell>
          <cell r="BE76">
            <v>1320</v>
          </cell>
          <cell r="BF76">
            <v>680</v>
          </cell>
          <cell r="BG76">
            <v>668</v>
          </cell>
          <cell r="BH76">
            <v>1286</v>
          </cell>
          <cell r="BI76">
            <v>2620</v>
          </cell>
          <cell r="BJ76">
            <v>1592</v>
          </cell>
          <cell r="BK76">
            <v>830</v>
          </cell>
          <cell r="BL76">
            <v>1710</v>
          </cell>
          <cell r="BM76">
            <v>1280</v>
          </cell>
          <cell r="BN76">
            <v>758</v>
          </cell>
          <cell r="BO76">
            <v>350</v>
          </cell>
          <cell r="BP76">
            <v>834</v>
          </cell>
          <cell r="BQ76">
            <v>2403</v>
          </cell>
          <cell r="BR76">
            <v>2553</v>
          </cell>
          <cell r="BS76">
            <v>74609</v>
          </cell>
          <cell r="BT76">
            <v>0.02</v>
          </cell>
          <cell r="BU76">
            <v>1492.18</v>
          </cell>
        </row>
        <row r="77">
          <cell r="A77">
            <v>69</v>
          </cell>
          <cell r="B77">
            <v>7.02</v>
          </cell>
          <cell r="C77" t="str">
            <v>SUMRS049</v>
          </cell>
          <cell r="D77" t="str">
            <v xml:space="preserve">Perno Angular con Ojal Guardacabo de A°G°, 16 mm Ø x 203 mm, provisto de Tuerca y Contratuerca</v>
          </cell>
          <cell r="E77">
            <v>0</v>
          </cell>
          <cell r="F77">
            <v>0</v>
          </cell>
          <cell r="G77" t="str">
            <v>u</v>
          </cell>
          <cell r="H77">
            <v>250</v>
          </cell>
          <cell r="I77">
            <v>11</v>
          </cell>
          <cell r="J77">
            <v>23</v>
          </cell>
          <cell r="K77">
            <v>79</v>
          </cell>
          <cell r="L77">
            <v>20</v>
          </cell>
          <cell r="M77">
            <v>27</v>
          </cell>
          <cell r="N77">
            <v>24</v>
          </cell>
          <cell r="O77">
            <v>30</v>
          </cell>
          <cell r="P77">
            <v>0</v>
          </cell>
          <cell r="Q77">
            <v>0</v>
          </cell>
          <cell r="R77">
            <v>126</v>
          </cell>
          <cell r="S77">
            <v>47</v>
          </cell>
          <cell r="T77">
            <v>50</v>
          </cell>
          <cell r="U77">
            <v>38</v>
          </cell>
          <cell r="V77">
            <v>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97</v>
          </cell>
          <cell r="AD77">
            <v>300</v>
          </cell>
          <cell r="AE77">
            <v>36</v>
          </cell>
          <cell r="AF77">
            <v>25</v>
          </cell>
          <cell r="AG77">
            <v>29</v>
          </cell>
          <cell r="AH77">
            <v>53</v>
          </cell>
          <cell r="AI77">
            <v>11</v>
          </cell>
          <cell r="AJ77">
            <v>0</v>
          </cell>
          <cell r="AK77">
            <v>8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46</v>
          </cell>
          <cell r="AS77">
            <v>62</v>
          </cell>
          <cell r="AT77">
            <v>0</v>
          </cell>
          <cell r="AU77">
            <v>33</v>
          </cell>
          <cell r="AV77">
            <v>8</v>
          </cell>
          <cell r="AW77">
            <v>0</v>
          </cell>
          <cell r="AX77">
            <v>388</v>
          </cell>
          <cell r="AY77">
            <v>0</v>
          </cell>
          <cell r="AZ77">
            <v>24</v>
          </cell>
          <cell r="BA77">
            <v>70</v>
          </cell>
          <cell r="BB77">
            <v>24</v>
          </cell>
          <cell r="BC77">
            <v>14</v>
          </cell>
          <cell r="BD77">
            <v>22</v>
          </cell>
          <cell r="BE77">
            <v>132</v>
          </cell>
          <cell r="BF77">
            <v>68</v>
          </cell>
          <cell r="BG77">
            <v>52</v>
          </cell>
          <cell r="BH77">
            <v>128</v>
          </cell>
          <cell r="BI77">
            <v>249</v>
          </cell>
          <cell r="BJ77">
            <v>0</v>
          </cell>
          <cell r="BK77">
            <v>83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253</v>
          </cell>
          <cell r="BS77">
            <v>2965</v>
          </cell>
          <cell r="BT77">
            <v>0.06</v>
          </cell>
          <cell r="BU77">
            <v>177.9</v>
          </cell>
        </row>
        <row r="78">
          <cell r="A78">
            <v>70</v>
          </cell>
          <cell r="B78">
            <v>7.0299999999999994</v>
          </cell>
          <cell r="C78" t="str">
            <v>SUMRS050</v>
          </cell>
          <cell r="D78" t="str">
            <v xml:space="preserve">Perno Angular con Ojal Guardacabo de A°G°, 16 mm Ø x 254 mm, provisto de Tuerca y Contratuerca</v>
          </cell>
          <cell r="E78">
            <v>0</v>
          </cell>
          <cell r="F78">
            <v>0</v>
          </cell>
          <cell r="G78" t="str">
            <v>u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87</v>
          </cell>
          <cell r="Q78">
            <v>140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251</v>
          </cell>
          <cell r="X78">
            <v>332</v>
          </cell>
          <cell r="Y78">
            <v>197</v>
          </cell>
          <cell r="Z78">
            <v>818</v>
          </cell>
          <cell r="AA78">
            <v>29</v>
          </cell>
          <cell r="AB78">
            <v>118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3</v>
          </cell>
          <cell r="AH78">
            <v>0</v>
          </cell>
          <cell r="AI78">
            <v>0</v>
          </cell>
          <cell r="AJ78">
            <v>9</v>
          </cell>
          <cell r="AK78">
            <v>0</v>
          </cell>
          <cell r="AL78">
            <v>22</v>
          </cell>
          <cell r="AM78">
            <v>16</v>
          </cell>
          <cell r="AN78">
            <v>22</v>
          </cell>
          <cell r="AO78">
            <v>28</v>
          </cell>
          <cell r="AP78">
            <v>17</v>
          </cell>
          <cell r="AQ78">
            <v>20</v>
          </cell>
          <cell r="AR78">
            <v>0</v>
          </cell>
          <cell r="AS78">
            <v>0</v>
          </cell>
          <cell r="AT78">
            <v>249</v>
          </cell>
          <cell r="AU78">
            <v>0</v>
          </cell>
          <cell r="AV78">
            <v>0</v>
          </cell>
          <cell r="AW78">
            <v>513</v>
          </cell>
          <cell r="AX78">
            <v>0</v>
          </cell>
          <cell r="AY78">
            <v>585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15</v>
          </cell>
          <cell r="BH78">
            <v>0</v>
          </cell>
          <cell r="BI78">
            <v>0</v>
          </cell>
          <cell r="BJ78">
            <v>202</v>
          </cell>
          <cell r="BK78">
            <v>0</v>
          </cell>
          <cell r="BL78">
            <v>217</v>
          </cell>
          <cell r="BM78">
            <v>128</v>
          </cell>
          <cell r="BN78">
            <v>79</v>
          </cell>
          <cell r="BO78">
            <v>0</v>
          </cell>
          <cell r="BP78">
            <v>86</v>
          </cell>
          <cell r="BQ78">
            <v>305</v>
          </cell>
          <cell r="BR78">
            <v>0</v>
          </cell>
          <cell r="BS78">
            <v>4488</v>
          </cell>
          <cell r="BT78">
            <v>7.0000000000000007E-2</v>
          </cell>
          <cell r="BU78">
            <v>314.16000000000003</v>
          </cell>
        </row>
        <row r="79">
          <cell r="A79">
            <v>71</v>
          </cell>
          <cell r="B79">
            <v>7.0399999999999991</v>
          </cell>
          <cell r="C79" t="str">
            <v>SUMRS051</v>
          </cell>
          <cell r="D79" t="str">
            <v xml:space="preserve">Perno Angular con Ojal Guardacabo de A°G°, 16 mm Ø x 305 mm, provisto de Tuerca y Contratuerca</v>
          </cell>
          <cell r="E79">
            <v>0</v>
          </cell>
          <cell r="F79">
            <v>0</v>
          </cell>
          <cell r="G79" t="str">
            <v>u</v>
          </cell>
          <cell r="H79">
            <v>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32</v>
          </cell>
          <cell r="Z79">
            <v>42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1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4</v>
          </cell>
          <cell r="AU79">
            <v>0</v>
          </cell>
          <cell r="AV79">
            <v>0</v>
          </cell>
          <cell r="AW79">
            <v>10</v>
          </cell>
          <cell r="AX79">
            <v>0</v>
          </cell>
          <cell r="AY79">
            <v>14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2</v>
          </cell>
          <cell r="BI79">
            <v>13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35</v>
          </cell>
          <cell r="BP79">
            <v>0</v>
          </cell>
          <cell r="BQ79">
            <v>0</v>
          </cell>
          <cell r="BR79">
            <v>0</v>
          </cell>
          <cell r="BS79">
            <v>160</v>
          </cell>
          <cell r="BT79">
            <v>0.43</v>
          </cell>
          <cell r="BU79">
            <v>68.8</v>
          </cell>
        </row>
        <row r="80">
          <cell r="A80">
            <v>72</v>
          </cell>
          <cell r="B80">
            <v>7.0499999999999989</v>
          </cell>
          <cell r="C80" t="str">
            <v>SUMRS052</v>
          </cell>
          <cell r="D80" t="str">
            <v xml:space="preserve">Varilla de anclaje de A° G° de 16 mm ø  x 2.40 m, prov. de ojal guard. en un extremo; Tca y Ctca en el otro</v>
          </cell>
          <cell r="E80">
            <v>0</v>
          </cell>
          <cell r="F80">
            <v>0</v>
          </cell>
          <cell r="G80" t="str">
            <v>u</v>
          </cell>
          <cell r="H80">
            <v>254</v>
          </cell>
          <cell r="I80">
            <v>11</v>
          </cell>
          <cell r="J80">
            <v>23</v>
          </cell>
          <cell r="K80">
            <v>79</v>
          </cell>
          <cell r="L80">
            <v>20</v>
          </cell>
          <cell r="M80">
            <v>27</v>
          </cell>
          <cell r="N80">
            <v>24</v>
          </cell>
          <cell r="O80">
            <v>30</v>
          </cell>
          <cell r="P80">
            <v>90</v>
          </cell>
          <cell r="Q80">
            <v>140</v>
          </cell>
          <cell r="R80">
            <v>126</v>
          </cell>
          <cell r="S80">
            <v>47</v>
          </cell>
          <cell r="T80">
            <v>50</v>
          </cell>
          <cell r="U80">
            <v>38</v>
          </cell>
          <cell r="V80">
            <v>25</v>
          </cell>
          <cell r="W80">
            <v>251</v>
          </cell>
          <cell r="X80">
            <v>332</v>
          </cell>
          <cell r="Y80">
            <v>229</v>
          </cell>
          <cell r="Z80">
            <v>860</v>
          </cell>
          <cell r="AA80">
            <v>29</v>
          </cell>
          <cell r="AB80">
            <v>118</v>
          </cell>
          <cell r="AC80">
            <v>97</v>
          </cell>
          <cell r="AD80">
            <v>300</v>
          </cell>
          <cell r="AE80">
            <v>36</v>
          </cell>
          <cell r="AF80">
            <v>25</v>
          </cell>
          <cell r="AG80">
            <v>32</v>
          </cell>
          <cell r="AH80">
            <v>53</v>
          </cell>
          <cell r="AI80">
            <v>11</v>
          </cell>
          <cell r="AJ80">
            <v>9</v>
          </cell>
          <cell r="AK80">
            <v>8</v>
          </cell>
          <cell r="AL80">
            <v>22</v>
          </cell>
          <cell r="AM80">
            <v>16</v>
          </cell>
          <cell r="AN80">
            <v>22</v>
          </cell>
          <cell r="AO80">
            <v>29</v>
          </cell>
          <cell r="AP80">
            <v>17</v>
          </cell>
          <cell r="AQ80">
            <v>20</v>
          </cell>
          <cell r="AR80">
            <v>46</v>
          </cell>
          <cell r="AS80">
            <v>62</v>
          </cell>
          <cell r="AT80">
            <v>253</v>
          </cell>
          <cell r="AU80">
            <v>33</v>
          </cell>
          <cell r="AV80">
            <v>8</v>
          </cell>
          <cell r="AW80">
            <v>523</v>
          </cell>
          <cell r="AX80">
            <v>388</v>
          </cell>
          <cell r="AY80">
            <v>599</v>
          </cell>
          <cell r="AZ80">
            <v>24</v>
          </cell>
          <cell r="BA80">
            <v>70</v>
          </cell>
          <cell r="BB80">
            <v>24</v>
          </cell>
          <cell r="BC80">
            <v>14</v>
          </cell>
          <cell r="BD80">
            <v>22</v>
          </cell>
          <cell r="BE80">
            <v>132</v>
          </cell>
          <cell r="BF80">
            <v>68</v>
          </cell>
          <cell r="BG80">
            <v>67</v>
          </cell>
          <cell r="BH80">
            <v>130</v>
          </cell>
          <cell r="BI80">
            <v>262</v>
          </cell>
          <cell r="BJ80">
            <v>202</v>
          </cell>
          <cell r="BK80">
            <v>83</v>
          </cell>
          <cell r="BL80">
            <v>217</v>
          </cell>
          <cell r="BM80">
            <v>128</v>
          </cell>
          <cell r="BN80">
            <v>79</v>
          </cell>
          <cell r="BO80">
            <v>35</v>
          </cell>
          <cell r="BP80">
            <v>86</v>
          </cell>
          <cell r="BQ80">
            <v>305</v>
          </cell>
          <cell r="BR80">
            <v>253</v>
          </cell>
          <cell r="BS80">
            <v>7613</v>
          </cell>
          <cell r="BT80">
            <v>0.43</v>
          </cell>
          <cell r="BU80">
            <v>3273.59</v>
          </cell>
        </row>
        <row r="81">
          <cell r="A81">
            <v>73</v>
          </cell>
          <cell r="B81">
            <v>7.0599999999999987</v>
          </cell>
          <cell r="C81" t="str">
            <v>SUMRS053</v>
          </cell>
          <cell r="D81" t="str">
            <v xml:space="preserve">Arandela de anclaje, de A° G°, 102 x 102 x 6,35 mm, agujero de 18 mmø</v>
          </cell>
          <cell r="E81">
            <v>0</v>
          </cell>
          <cell r="F81">
            <v>0</v>
          </cell>
          <cell r="G81" t="str">
            <v>u</v>
          </cell>
          <cell r="H81">
            <v>254</v>
          </cell>
          <cell r="I81">
            <v>11</v>
          </cell>
          <cell r="J81">
            <v>23</v>
          </cell>
          <cell r="K81">
            <v>79</v>
          </cell>
          <cell r="L81">
            <v>20</v>
          </cell>
          <cell r="M81">
            <v>27</v>
          </cell>
          <cell r="N81">
            <v>24</v>
          </cell>
          <cell r="O81">
            <v>30</v>
          </cell>
          <cell r="P81">
            <v>90</v>
          </cell>
          <cell r="Q81">
            <v>140</v>
          </cell>
          <cell r="R81">
            <v>126</v>
          </cell>
          <cell r="S81">
            <v>47</v>
          </cell>
          <cell r="T81">
            <v>50</v>
          </cell>
          <cell r="U81">
            <v>38</v>
          </cell>
          <cell r="V81">
            <v>25</v>
          </cell>
          <cell r="W81">
            <v>251</v>
          </cell>
          <cell r="X81">
            <v>332</v>
          </cell>
          <cell r="Y81">
            <v>229</v>
          </cell>
          <cell r="Z81">
            <v>860</v>
          </cell>
          <cell r="AA81">
            <v>29</v>
          </cell>
          <cell r="AB81">
            <v>118</v>
          </cell>
          <cell r="AC81">
            <v>97</v>
          </cell>
          <cell r="AD81">
            <v>300</v>
          </cell>
          <cell r="AE81">
            <v>36</v>
          </cell>
          <cell r="AF81">
            <v>25</v>
          </cell>
          <cell r="AG81">
            <v>32</v>
          </cell>
          <cell r="AH81">
            <v>53</v>
          </cell>
          <cell r="AI81">
            <v>11</v>
          </cell>
          <cell r="AJ81">
            <v>9</v>
          </cell>
          <cell r="AK81">
            <v>8</v>
          </cell>
          <cell r="AL81">
            <v>22</v>
          </cell>
          <cell r="AM81">
            <v>16</v>
          </cell>
          <cell r="AN81">
            <v>22</v>
          </cell>
          <cell r="AO81">
            <v>29</v>
          </cell>
          <cell r="AP81">
            <v>17</v>
          </cell>
          <cell r="AQ81">
            <v>20</v>
          </cell>
          <cell r="AR81">
            <v>46</v>
          </cell>
          <cell r="AS81">
            <v>62</v>
          </cell>
          <cell r="AT81">
            <v>253</v>
          </cell>
          <cell r="AU81">
            <v>33</v>
          </cell>
          <cell r="AV81">
            <v>8</v>
          </cell>
          <cell r="AW81">
            <v>523</v>
          </cell>
          <cell r="AX81">
            <v>388</v>
          </cell>
          <cell r="AY81">
            <v>599</v>
          </cell>
          <cell r="AZ81">
            <v>24</v>
          </cell>
          <cell r="BA81">
            <v>70</v>
          </cell>
          <cell r="BB81">
            <v>24</v>
          </cell>
          <cell r="BC81">
            <v>14</v>
          </cell>
          <cell r="BD81">
            <v>22</v>
          </cell>
          <cell r="BE81">
            <v>132</v>
          </cell>
          <cell r="BF81">
            <v>68</v>
          </cell>
          <cell r="BG81">
            <v>67</v>
          </cell>
          <cell r="BH81">
            <v>130</v>
          </cell>
          <cell r="BI81">
            <v>262</v>
          </cell>
          <cell r="BJ81">
            <v>202</v>
          </cell>
          <cell r="BK81">
            <v>83</v>
          </cell>
          <cell r="BL81">
            <v>217</v>
          </cell>
          <cell r="BM81">
            <v>128</v>
          </cell>
          <cell r="BN81">
            <v>79</v>
          </cell>
          <cell r="BO81">
            <v>35</v>
          </cell>
          <cell r="BP81">
            <v>86</v>
          </cell>
          <cell r="BQ81">
            <v>305</v>
          </cell>
          <cell r="BR81">
            <v>253</v>
          </cell>
          <cell r="BS81">
            <v>7613</v>
          </cell>
          <cell r="BT81">
            <v>0.01</v>
          </cell>
          <cell r="BU81">
            <v>76.13</v>
          </cell>
        </row>
        <row r="82">
          <cell r="A82">
            <v>74</v>
          </cell>
          <cell r="B82">
            <v>7.0699999999999985</v>
          </cell>
          <cell r="C82" t="str">
            <v>SUMRS054</v>
          </cell>
          <cell r="D82" t="str">
            <v xml:space="preserve">Grapa Paralela de A° G° de 152 mm de longitud provista de tres pernos</v>
          </cell>
          <cell r="E82">
            <v>0</v>
          </cell>
          <cell r="F82">
            <v>0</v>
          </cell>
          <cell r="G82" t="str">
            <v>u</v>
          </cell>
          <cell r="H82">
            <v>508</v>
          </cell>
          <cell r="I82">
            <v>22</v>
          </cell>
          <cell r="J82">
            <v>46</v>
          </cell>
          <cell r="K82">
            <v>158</v>
          </cell>
          <cell r="L82">
            <v>40</v>
          </cell>
          <cell r="M82">
            <v>54</v>
          </cell>
          <cell r="N82">
            <v>48</v>
          </cell>
          <cell r="O82">
            <v>60</v>
          </cell>
          <cell r="P82">
            <v>180</v>
          </cell>
          <cell r="Q82">
            <v>280</v>
          </cell>
          <cell r="R82">
            <v>252</v>
          </cell>
          <cell r="S82">
            <v>94</v>
          </cell>
          <cell r="T82">
            <v>100</v>
          </cell>
          <cell r="U82">
            <v>76</v>
          </cell>
          <cell r="V82">
            <v>50</v>
          </cell>
          <cell r="W82">
            <v>502</v>
          </cell>
          <cell r="X82">
            <v>664</v>
          </cell>
          <cell r="Y82">
            <v>458</v>
          </cell>
          <cell r="Z82">
            <v>1720</v>
          </cell>
          <cell r="AA82">
            <v>58</v>
          </cell>
          <cell r="AB82">
            <v>236</v>
          </cell>
          <cell r="AC82">
            <v>194</v>
          </cell>
          <cell r="AD82">
            <v>600</v>
          </cell>
          <cell r="AE82">
            <v>72</v>
          </cell>
          <cell r="AF82">
            <v>50</v>
          </cell>
          <cell r="AG82">
            <v>64</v>
          </cell>
          <cell r="AH82">
            <v>106</v>
          </cell>
          <cell r="AI82">
            <v>22</v>
          </cell>
          <cell r="AJ82">
            <v>18</v>
          </cell>
          <cell r="AK82">
            <v>16</v>
          </cell>
          <cell r="AL82">
            <v>44</v>
          </cell>
          <cell r="AM82">
            <v>32</v>
          </cell>
          <cell r="AN82">
            <v>44</v>
          </cell>
          <cell r="AO82">
            <v>58</v>
          </cell>
          <cell r="AP82">
            <v>34</v>
          </cell>
          <cell r="AQ82">
            <v>40</v>
          </cell>
          <cell r="AR82">
            <v>92</v>
          </cell>
          <cell r="AS82">
            <v>124</v>
          </cell>
          <cell r="AT82">
            <v>506</v>
          </cell>
          <cell r="AU82">
            <v>66</v>
          </cell>
          <cell r="AV82">
            <v>16</v>
          </cell>
          <cell r="AW82">
            <v>1046</v>
          </cell>
          <cell r="AX82">
            <v>776</v>
          </cell>
          <cell r="AY82">
            <v>1198</v>
          </cell>
          <cell r="AZ82">
            <v>48</v>
          </cell>
          <cell r="BA82">
            <v>140</v>
          </cell>
          <cell r="BB82">
            <v>48</v>
          </cell>
          <cell r="BC82">
            <v>28</v>
          </cell>
          <cell r="BD82">
            <v>44</v>
          </cell>
          <cell r="BE82">
            <v>264</v>
          </cell>
          <cell r="BF82">
            <v>136</v>
          </cell>
          <cell r="BG82">
            <v>134</v>
          </cell>
          <cell r="BH82">
            <v>260</v>
          </cell>
          <cell r="BI82">
            <v>524</v>
          </cell>
          <cell r="BJ82">
            <v>404</v>
          </cell>
          <cell r="BK82">
            <v>166</v>
          </cell>
          <cell r="BL82">
            <v>434</v>
          </cell>
          <cell r="BM82">
            <v>256</v>
          </cell>
          <cell r="BN82">
            <v>158</v>
          </cell>
          <cell r="BO82">
            <v>70</v>
          </cell>
          <cell r="BP82">
            <v>172</v>
          </cell>
          <cell r="BQ82">
            <v>610</v>
          </cell>
          <cell r="BR82">
            <v>506</v>
          </cell>
          <cell r="BS82">
            <v>15226</v>
          </cell>
          <cell r="BT82">
            <v>0.02</v>
          </cell>
          <cell r="BU82">
            <v>304.52</v>
          </cell>
        </row>
        <row r="83">
          <cell r="A83">
            <v>75</v>
          </cell>
          <cell r="B83">
            <v>7.0799999999999983</v>
          </cell>
          <cell r="C83" t="str">
            <v>SUMRS055</v>
          </cell>
          <cell r="D83" t="str">
            <v xml:space="preserve">Arandela cuadrada curva de A° G°, 57 x 57 x 5 mm, agujero de 18 mmø</v>
          </cell>
          <cell r="E83">
            <v>0</v>
          </cell>
          <cell r="F83">
            <v>0</v>
          </cell>
          <cell r="G83" t="str">
            <v>u</v>
          </cell>
          <cell r="H83">
            <v>508</v>
          </cell>
          <cell r="I83">
            <v>22</v>
          </cell>
          <cell r="J83">
            <v>46</v>
          </cell>
          <cell r="K83">
            <v>79</v>
          </cell>
          <cell r="L83">
            <v>40</v>
          </cell>
          <cell r="M83">
            <v>54</v>
          </cell>
          <cell r="N83">
            <v>48</v>
          </cell>
          <cell r="O83">
            <v>60</v>
          </cell>
          <cell r="P83">
            <v>180</v>
          </cell>
          <cell r="Q83">
            <v>280</v>
          </cell>
          <cell r="R83">
            <v>252</v>
          </cell>
          <cell r="S83">
            <v>94</v>
          </cell>
          <cell r="T83">
            <v>100</v>
          </cell>
          <cell r="U83">
            <v>76</v>
          </cell>
          <cell r="V83">
            <v>50</v>
          </cell>
          <cell r="W83">
            <v>502</v>
          </cell>
          <cell r="X83">
            <v>664</v>
          </cell>
          <cell r="Y83">
            <v>458</v>
          </cell>
          <cell r="Z83">
            <v>1720</v>
          </cell>
          <cell r="AA83">
            <v>58</v>
          </cell>
          <cell r="AB83">
            <v>236</v>
          </cell>
          <cell r="AC83">
            <v>194</v>
          </cell>
          <cell r="AD83">
            <v>600</v>
          </cell>
          <cell r="AE83">
            <v>72</v>
          </cell>
          <cell r="AF83">
            <v>50</v>
          </cell>
          <cell r="AG83">
            <v>64</v>
          </cell>
          <cell r="AH83">
            <v>106</v>
          </cell>
          <cell r="AI83">
            <v>22</v>
          </cell>
          <cell r="AJ83">
            <v>18</v>
          </cell>
          <cell r="AK83">
            <v>16</v>
          </cell>
          <cell r="AL83">
            <v>44</v>
          </cell>
          <cell r="AM83">
            <v>32</v>
          </cell>
          <cell r="AN83">
            <v>44</v>
          </cell>
          <cell r="AO83">
            <v>58</v>
          </cell>
          <cell r="AP83">
            <v>34</v>
          </cell>
          <cell r="AQ83">
            <v>40</v>
          </cell>
          <cell r="AR83">
            <v>92</v>
          </cell>
          <cell r="AS83">
            <v>124</v>
          </cell>
          <cell r="AT83">
            <v>506</v>
          </cell>
          <cell r="AU83">
            <v>66</v>
          </cell>
          <cell r="AV83">
            <v>16</v>
          </cell>
          <cell r="AW83">
            <v>1046</v>
          </cell>
          <cell r="AX83">
            <v>776</v>
          </cell>
          <cell r="AY83">
            <v>1198</v>
          </cell>
          <cell r="AZ83">
            <v>48</v>
          </cell>
          <cell r="BA83">
            <v>140</v>
          </cell>
          <cell r="BB83">
            <v>48</v>
          </cell>
          <cell r="BC83">
            <v>28</v>
          </cell>
          <cell r="BD83">
            <v>44</v>
          </cell>
          <cell r="BE83">
            <v>264</v>
          </cell>
          <cell r="BF83">
            <v>136</v>
          </cell>
          <cell r="BG83">
            <v>134</v>
          </cell>
          <cell r="BH83">
            <v>260</v>
          </cell>
          <cell r="BI83">
            <v>524</v>
          </cell>
          <cell r="BJ83">
            <v>404</v>
          </cell>
          <cell r="BK83">
            <v>166</v>
          </cell>
          <cell r="BL83">
            <v>434</v>
          </cell>
          <cell r="BM83">
            <v>256</v>
          </cell>
          <cell r="BN83">
            <v>158</v>
          </cell>
          <cell r="BO83">
            <v>70</v>
          </cell>
          <cell r="BP83">
            <v>172</v>
          </cell>
          <cell r="BQ83">
            <v>610</v>
          </cell>
          <cell r="BR83">
            <v>506</v>
          </cell>
          <cell r="BS83">
            <v>15147</v>
          </cell>
          <cell r="BT83">
            <v>0.01</v>
          </cell>
          <cell r="BU83">
            <v>151.47</v>
          </cell>
        </row>
        <row r="84">
          <cell r="A84">
            <v>76</v>
          </cell>
          <cell r="B84">
            <v>7.0899999999999981</v>
          </cell>
          <cell r="C84" t="str">
            <v>SUMRS056</v>
          </cell>
          <cell r="D84" t="str">
            <v xml:space="preserve">Soporte de contrapunta de 51 mmØx1000mm de long. con abrazadera partida en un extremo</v>
          </cell>
          <cell r="E84">
            <v>0</v>
          </cell>
          <cell r="F84">
            <v>0</v>
          </cell>
          <cell r="G84" t="str">
            <v>u</v>
          </cell>
          <cell r="H84">
            <v>0</v>
          </cell>
          <cell r="I84">
            <v>0</v>
          </cell>
          <cell r="J84">
            <v>0</v>
          </cell>
          <cell r="K84">
            <v>2</v>
          </cell>
          <cell r="L84">
            <v>0</v>
          </cell>
          <cell r="M84">
            <v>0</v>
          </cell>
          <cell r="N84">
            <v>0</v>
          </cell>
          <cell r="O84">
            <v>4</v>
          </cell>
          <cell r="P84">
            <v>7</v>
          </cell>
          <cell r="Q84">
            <v>3</v>
          </cell>
          <cell r="R84">
            <v>5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5</v>
          </cell>
          <cell r="X84">
            <v>31</v>
          </cell>
          <cell r="Y84">
            <v>17</v>
          </cell>
          <cell r="Z84">
            <v>38</v>
          </cell>
          <cell r="AA84">
            <v>0</v>
          </cell>
          <cell r="AB84">
            <v>0</v>
          </cell>
          <cell r="AC84">
            <v>1</v>
          </cell>
          <cell r="AD84">
            <v>1</v>
          </cell>
          <cell r="AE84">
            <v>12</v>
          </cell>
          <cell r="AF84">
            <v>0</v>
          </cell>
          <cell r="AG84">
            <v>0</v>
          </cell>
          <cell r="AH84">
            <v>2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2</v>
          </cell>
          <cell r="AN84">
            <v>5</v>
          </cell>
          <cell r="AO84">
            <v>2</v>
          </cell>
          <cell r="AP84">
            <v>4</v>
          </cell>
          <cell r="AQ84">
            <v>2</v>
          </cell>
          <cell r="AR84">
            <v>0</v>
          </cell>
          <cell r="AS84">
            <v>1</v>
          </cell>
          <cell r="AT84">
            <v>20</v>
          </cell>
          <cell r="AU84">
            <v>0</v>
          </cell>
          <cell r="AV84">
            <v>0</v>
          </cell>
          <cell r="AW84">
            <v>18</v>
          </cell>
          <cell r="AX84">
            <v>1</v>
          </cell>
          <cell r="AY84">
            <v>7</v>
          </cell>
          <cell r="AZ84">
            <v>2</v>
          </cell>
          <cell r="BA84">
            <v>0</v>
          </cell>
          <cell r="BB84">
            <v>2</v>
          </cell>
          <cell r="BC84">
            <v>2</v>
          </cell>
          <cell r="BD84">
            <v>8</v>
          </cell>
          <cell r="BE84">
            <v>55</v>
          </cell>
          <cell r="BF84">
            <v>0</v>
          </cell>
          <cell r="BG84">
            <v>2</v>
          </cell>
          <cell r="BH84">
            <v>14</v>
          </cell>
          <cell r="BI84">
            <v>1</v>
          </cell>
          <cell r="BJ84">
            <v>24</v>
          </cell>
          <cell r="BK84">
            <v>0</v>
          </cell>
          <cell r="BL84">
            <v>26</v>
          </cell>
          <cell r="BM84">
            <v>18</v>
          </cell>
          <cell r="BN84">
            <v>32</v>
          </cell>
          <cell r="BO84">
            <v>2</v>
          </cell>
          <cell r="BP84">
            <v>26</v>
          </cell>
          <cell r="BQ84">
            <v>37</v>
          </cell>
          <cell r="BR84">
            <v>7</v>
          </cell>
          <cell r="BS84">
            <v>448</v>
          </cell>
          <cell r="BT84">
            <v>1.38</v>
          </cell>
          <cell r="BU84">
            <v>618.24</v>
          </cell>
        </row>
        <row r="85">
          <cell r="A85">
            <v>77</v>
          </cell>
          <cell r="B85">
            <v>7.0999999999999979</v>
          </cell>
          <cell r="C85" t="str">
            <v>SUMRS057</v>
          </cell>
          <cell r="D85" t="str">
            <v xml:space="preserve">Alambre de acero N° 12; para entorchado</v>
          </cell>
          <cell r="E85">
            <v>0</v>
          </cell>
          <cell r="F85">
            <v>0</v>
          </cell>
          <cell r="G85" t="str">
            <v>m</v>
          </cell>
          <cell r="H85">
            <v>381</v>
          </cell>
          <cell r="I85">
            <v>33</v>
          </cell>
          <cell r="J85">
            <v>69</v>
          </cell>
          <cell r="K85">
            <v>250</v>
          </cell>
          <cell r="L85">
            <v>30</v>
          </cell>
          <cell r="M85">
            <v>40.5</v>
          </cell>
          <cell r="N85">
            <v>36</v>
          </cell>
          <cell r="O85">
            <v>90</v>
          </cell>
          <cell r="P85">
            <v>135</v>
          </cell>
          <cell r="Q85">
            <v>210</v>
          </cell>
          <cell r="R85">
            <v>189</v>
          </cell>
          <cell r="S85">
            <v>70.5</v>
          </cell>
          <cell r="T85">
            <v>75</v>
          </cell>
          <cell r="U85">
            <v>57</v>
          </cell>
          <cell r="V85">
            <v>37.5</v>
          </cell>
          <cell r="W85">
            <v>376.5</v>
          </cell>
          <cell r="X85">
            <v>498</v>
          </cell>
          <cell r="Y85">
            <v>343.5</v>
          </cell>
          <cell r="Z85">
            <v>1290</v>
          </cell>
          <cell r="AA85">
            <v>43.5</v>
          </cell>
          <cell r="AB85">
            <v>177</v>
          </cell>
          <cell r="AC85">
            <v>145.5</v>
          </cell>
          <cell r="AD85">
            <v>450</v>
          </cell>
          <cell r="AE85">
            <v>54</v>
          </cell>
          <cell r="AF85">
            <v>37.5</v>
          </cell>
          <cell r="AG85">
            <v>48</v>
          </cell>
          <cell r="AH85">
            <v>79.5</v>
          </cell>
          <cell r="AI85">
            <v>16.5</v>
          </cell>
          <cell r="AJ85">
            <v>13.5</v>
          </cell>
          <cell r="AK85">
            <v>12</v>
          </cell>
          <cell r="AL85">
            <v>33</v>
          </cell>
          <cell r="AM85">
            <v>24</v>
          </cell>
          <cell r="AN85">
            <v>33</v>
          </cell>
          <cell r="AO85">
            <v>43.5</v>
          </cell>
          <cell r="AP85">
            <v>25.5</v>
          </cell>
          <cell r="AQ85">
            <v>30</v>
          </cell>
          <cell r="AR85">
            <v>69</v>
          </cell>
          <cell r="AS85">
            <v>93</v>
          </cell>
          <cell r="AT85">
            <v>759</v>
          </cell>
          <cell r="AU85">
            <v>49.5</v>
          </cell>
          <cell r="AV85">
            <v>12</v>
          </cell>
          <cell r="AW85">
            <v>784.5</v>
          </cell>
          <cell r="AX85">
            <v>582</v>
          </cell>
          <cell r="AY85">
            <v>898.5</v>
          </cell>
          <cell r="AZ85">
            <v>36</v>
          </cell>
          <cell r="BA85">
            <v>105</v>
          </cell>
          <cell r="BB85">
            <v>36</v>
          </cell>
          <cell r="BC85">
            <v>21</v>
          </cell>
          <cell r="BD85">
            <v>33</v>
          </cell>
          <cell r="BE85">
            <v>198</v>
          </cell>
          <cell r="BF85">
            <v>204</v>
          </cell>
          <cell r="BG85">
            <v>201</v>
          </cell>
          <cell r="BH85">
            <v>390</v>
          </cell>
          <cell r="BI85">
            <v>393</v>
          </cell>
          <cell r="BJ85">
            <v>606</v>
          </cell>
          <cell r="BK85">
            <v>124.5</v>
          </cell>
          <cell r="BL85">
            <v>651</v>
          </cell>
          <cell r="BM85">
            <v>384</v>
          </cell>
          <cell r="BN85">
            <v>237</v>
          </cell>
          <cell r="BO85">
            <v>52.5</v>
          </cell>
          <cell r="BP85">
            <v>258</v>
          </cell>
          <cell r="BQ85">
            <v>915</v>
          </cell>
          <cell r="BR85">
            <v>759</v>
          </cell>
          <cell r="BS85">
            <v>14329</v>
          </cell>
          <cell r="BT85">
            <v>0.01</v>
          </cell>
          <cell r="BU85">
            <v>143.29</v>
          </cell>
        </row>
        <row r="86">
          <cell r="A86">
            <v>78</v>
          </cell>
          <cell r="B86">
            <v>7.1099999999999977</v>
          </cell>
          <cell r="C86" t="str">
            <v>SUMRS058</v>
          </cell>
          <cell r="D86" t="str">
            <v xml:space="preserve">Bloque de concreto de 0,40 x 0,40 x 0,15 m</v>
          </cell>
          <cell r="E86">
            <v>0</v>
          </cell>
          <cell r="F86">
            <v>0</v>
          </cell>
          <cell r="G86" t="str">
            <v>u</v>
          </cell>
          <cell r="H86">
            <v>254</v>
          </cell>
          <cell r="I86">
            <v>11</v>
          </cell>
          <cell r="J86">
            <v>23</v>
          </cell>
          <cell r="K86">
            <v>79</v>
          </cell>
          <cell r="L86">
            <v>20</v>
          </cell>
          <cell r="M86">
            <v>27</v>
          </cell>
          <cell r="N86">
            <v>24</v>
          </cell>
          <cell r="O86">
            <v>30</v>
          </cell>
          <cell r="P86">
            <v>90</v>
          </cell>
          <cell r="Q86">
            <v>140</v>
          </cell>
          <cell r="R86">
            <v>126</v>
          </cell>
          <cell r="S86">
            <v>47</v>
          </cell>
          <cell r="T86">
            <v>50</v>
          </cell>
          <cell r="U86">
            <v>38</v>
          </cell>
          <cell r="V86">
            <v>25</v>
          </cell>
          <cell r="W86">
            <v>251</v>
          </cell>
          <cell r="X86">
            <v>332</v>
          </cell>
          <cell r="Y86">
            <v>229</v>
          </cell>
          <cell r="Z86">
            <v>860</v>
          </cell>
          <cell r="AA86">
            <v>29</v>
          </cell>
          <cell r="AB86">
            <v>118</v>
          </cell>
          <cell r="AC86">
            <v>97</v>
          </cell>
          <cell r="AD86">
            <v>300</v>
          </cell>
          <cell r="AE86">
            <v>36</v>
          </cell>
          <cell r="AF86">
            <v>25</v>
          </cell>
          <cell r="AG86">
            <v>32</v>
          </cell>
          <cell r="AH86">
            <v>53</v>
          </cell>
          <cell r="AI86">
            <v>11</v>
          </cell>
          <cell r="AJ86">
            <v>9</v>
          </cell>
          <cell r="AK86">
            <v>8</v>
          </cell>
          <cell r="AL86">
            <v>22</v>
          </cell>
          <cell r="AM86">
            <v>16</v>
          </cell>
          <cell r="AN86">
            <v>22</v>
          </cell>
          <cell r="AO86">
            <v>29</v>
          </cell>
          <cell r="AP86">
            <v>17</v>
          </cell>
          <cell r="AQ86">
            <v>20</v>
          </cell>
          <cell r="AR86">
            <v>46</v>
          </cell>
          <cell r="AS86">
            <v>62</v>
          </cell>
          <cell r="AT86">
            <v>253</v>
          </cell>
          <cell r="AU86">
            <v>33</v>
          </cell>
          <cell r="AV86">
            <v>8</v>
          </cell>
          <cell r="AW86">
            <v>523</v>
          </cell>
          <cell r="AX86">
            <v>388</v>
          </cell>
          <cell r="AY86">
            <v>599</v>
          </cell>
          <cell r="AZ86">
            <v>24</v>
          </cell>
          <cell r="BA86">
            <v>70</v>
          </cell>
          <cell r="BB86">
            <v>24</v>
          </cell>
          <cell r="BC86">
            <v>14</v>
          </cell>
          <cell r="BD86">
            <v>22</v>
          </cell>
          <cell r="BE86">
            <v>132</v>
          </cell>
          <cell r="BF86">
            <v>68</v>
          </cell>
          <cell r="BG86">
            <v>67</v>
          </cell>
          <cell r="BH86">
            <v>130</v>
          </cell>
          <cell r="BI86">
            <v>262</v>
          </cell>
          <cell r="BJ86">
            <v>202</v>
          </cell>
          <cell r="BK86">
            <v>83</v>
          </cell>
          <cell r="BL86">
            <v>217</v>
          </cell>
          <cell r="BM86">
            <v>128</v>
          </cell>
          <cell r="BN86">
            <v>79</v>
          </cell>
          <cell r="BO86">
            <v>35</v>
          </cell>
          <cell r="BP86">
            <v>86</v>
          </cell>
          <cell r="BQ86">
            <v>305</v>
          </cell>
          <cell r="BR86">
            <v>253</v>
          </cell>
          <cell r="BS86">
            <v>7613</v>
          </cell>
          <cell r="BT86">
            <v>5.0599999999999996</v>
          </cell>
          <cell r="BU86">
            <v>38521.78</v>
          </cell>
        </row>
        <row r="87">
          <cell r="A87">
            <v>79</v>
          </cell>
          <cell r="B87">
            <v>7.1199999999999974</v>
          </cell>
          <cell r="C87">
            <v>0</v>
          </cell>
          <cell r="D87" t="str">
            <v xml:space="preserve">Abrazadera para retenida Ø 125 mm X 50 mm x 5mm, incluye Guardacabo para cable de acero Siemens Martin,  de 10 mm Ø</v>
          </cell>
          <cell r="E87">
            <v>0</v>
          </cell>
          <cell r="F87">
            <v>0</v>
          </cell>
          <cell r="G87" t="str">
            <v>u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</row>
        <row r="88">
          <cell r="A88">
            <v>80</v>
          </cell>
          <cell r="B88">
            <v>7.1299999999999972</v>
          </cell>
          <cell r="C88">
            <v>0</v>
          </cell>
          <cell r="D88" t="str">
            <v xml:space="preserve">Abrazadera para retenida Ø 210 mm X 50 mm x 5mm, incluye Guardacabo para cable de acero Siemens Martin,  de 10 mm Ø</v>
          </cell>
          <cell r="E88">
            <v>0</v>
          </cell>
          <cell r="F88">
            <v>0</v>
          </cell>
          <cell r="G88" t="str">
            <v>u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</row>
        <row r="89">
          <cell r="A89">
            <v>81</v>
          </cell>
          <cell r="B89">
            <v>7.139999999999997</v>
          </cell>
          <cell r="C89">
            <v>0</v>
          </cell>
          <cell r="D89" t="str">
            <v xml:space="preserve">Canaleta Guardacable de F°G° de 2400 m de Long. Con perno y tuerca en un extremo</v>
          </cell>
          <cell r="E89">
            <v>0</v>
          </cell>
          <cell r="F89">
            <v>0</v>
          </cell>
          <cell r="G89" t="str">
            <v>u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</row>
        <row r="90">
          <cell r="A90">
            <v>82</v>
          </cell>
          <cell r="B90">
            <v>0</v>
          </cell>
          <cell r="C90">
            <v>0</v>
          </cell>
          <cell r="D90" t="str">
            <v xml:space="preserve">SUB-TOTAL   7:  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45142.06</v>
          </cell>
        </row>
        <row r="91">
          <cell r="A91">
            <v>83</v>
          </cell>
          <cell r="B91">
            <v>8</v>
          </cell>
          <cell r="C91">
            <v>0</v>
          </cell>
          <cell r="D91" t="str">
            <v xml:space="preserve">ACCESORIOS DE FERRETERIA PARA ESTRUCTURAS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</row>
        <row r="92">
          <cell r="A92">
            <v>84</v>
          </cell>
          <cell r="B92">
            <v>8.01</v>
          </cell>
          <cell r="C92" t="str">
            <v>SUMRS059</v>
          </cell>
          <cell r="D92" t="str">
            <v xml:space="preserve">Perno con gancho de 16mm Ø, provisto de arandela, tuerca y contrat., long. 203 mm </v>
          </cell>
          <cell r="E92">
            <v>0</v>
          </cell>
          <cell r="F92">
            <v>0</v>
          </cell>
          <cell r="G92" t="str">
            <v>u</v>
          </cell>
          <cell r="H92">
            <v>468</v>
          </cell>
          <cell r="I92">
            <v>12</v>
          </cell>
          <cell r="J92">
            <v>38</v>
          </cell>
          <cell r="K92">
            <v>108</v>
          </cell>
          <cell r="L92">
            <v>67</v>
          </cell>
          <cell r="M92">
            <v>24</v>
          </cell>
          <cell r="N92">
            <v>24</v>
          </cell>
          <cell r="O92">
            <v>54</v>
          </cell>
          <cell r="P92">
            <v>0</v>
          </cell>
          <cell r="Q92">
            <v>0</v>
          </cell>
          <cell r="R92">
            <v>343</v>
          </cell>
          <cell r="S92">
            <v>92</v>
          </cell>
          <cell r="T92">
            <v>100</v>
          </cell>
          <cell r="U92">
            <v>58</v>
          </cell>
          <cell r="V92">
            <v>35</v>
          </cell>
          <cell r="W92">
            <v>0</v>
          </cell>
          <cell r="X92">
            <v>231</v>
          </cell>
          <cell r="Y92">
            <v>0</v>
          </cell>
          <cell r="Z92">
            <v>0</v>
          </cell>
          <cell r="AA92">
            <v>29</v>
          </cell>
          <cell r="AB92">
            <v>155</v>
          </cell>
          <cell r="AC92">
            <v>134</v>
          </cell>
          <cell r="AD92">
            <v>473</v>
          </cell>
          <cell r="AE92">
            <v>30</v>
          </cell>
          <cell r="AF92">
            <v>44</v>
          </cell>
          <cell r="AG92">
            <v>31</v>
          </cell>
          <cell r="AH92">
            <v>56</v>
          </cell>
          <cell r="AI92">
            <v>0</v>
          </cell>
          <cell r="AJ92">
            <v>0</v>
          </cell>
          <cell r="AK92">
            <v>22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44</v>
          </cell>
          <cell r="AS92">
            <v>67</v>
          </cell>
          <cell r="AT92">
            <v>0</v>
          </cell>
          <cell r="AU92">
            <v>51</v>
          </cell>
          <cell r="AV92">
            <v>12</v>
          </cell>
          <cell r="AW92">
            <v>0</v>
          </cell>
          <cell r="AX92">
            <v>613</v>
          </cell>
          <cell r="AY92">
            <v>0</v>
          </cell>
          <cell r="AZ92">
            <v>14</v>
          </cell>
          <cell r="BA92">
            <v>69</v>
          </cell>
          <cell r="BB92">
            <v>14</v>
          </cell>
          <cell r="BC92">
            <v>19</v>
          </cell>
          <cell r="BD92">
            <v>40</v>
          </cell>
          <cell r="BE92">
            <v>249</v>
          </cell>
          <cell r="BF92">
            <v>77</v>
          </cell>
          <cell r="BG92">
            <v>123</v>
          </cell>
          <cell r="BH92">
            <v>349</v>
          </cell>
          <cell r="BI92">
            <v>613</v>
          </cell>
          <cell r="BJ92">
            <v>0</v>
          </cell>
          <cell r="BK92">
            <v>98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85</v>
          </cell>
          <cell r="BQ92">
            <v>0</v>
          </cell>
          <cell r="BR92">
            <v>543</v>
          </cell>
          <cell r="BS92">
            <v>5708</v>
          </cell>
          <cell r="BT92">
            <v>0.04</v>
          </cell>
          <cell r="BU92">
            <v>228.32</v>
          </cell>
        </row>
        <row r="93">
          <cell r="A93">
            <v>85</v>
          </cell>
          <cell r="B93">
            <v>8.02</v>
          </cell>
          <cell r="C93" t="str">
            <v>SUMRS060</v>
          </cell>
          <cell r="D93" t="str">
            <v xml:space="preserve">Perno con gancho de 16mm Ø, provisto de arandela, tuerca y contrat., long. 254 mm </v>
          </cell>
          <cell r="E93">
            <v>0</v>
          </cell>
          <cell r="F93">
            <v>0</v>
          </cell>
          <cell r="G93" t="str">
            <v>u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99</v>
          </cell>
          <cell r="Q93">
            <v>129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700</v>
          </cell>
          <cell r="X93">
            <v>565</v>
          </cell>
          <cell r="Y93">
            <v>254</v>
          </cell>
          <cell r="Z93">
            <v>1167</v>
          </cell>
          <cell r="AA93">
            <v>0</v>
          </cell>
          <cell r="AB93">
            <v>0</v>
          </cell>
          <cell r="AC93">
            <v>0</v>
          </cell>
          <cell r="AD93">
            <v>6</v>
          </cell>
          <cell r="AE93">
            <v>0</v>
          </cell>
          <cell r="AF93">
            <v>0</v>
          </cell>
          <cell r="AG93">
            <v>0</v>
          </cell>
          <cell r="AH93">
            <v>2</v>
          </cell>
          <cell r="AI93">
            <v>37</v>
          </cell>
          <cell r="AJ93">
            <v>36</v>
          </cell>
          <cell r="AK93">
            <v>0</v>
          </cell>
          <cell r="AL93">
            <v>22</v>
          </cell>
          <cell r="AM93">
            <v>22</v>
          </cell>
          <cell r="AN93">
            <v>10</v>
          </cell>
          <cell r="AO93">
            <v>30</v>
          </cell>
          <cell r="AP93">
            <v>12</v>
          </cell>
          <cell r="AQ93">
            <v>25</v>
          </cell>
          <cell r="AR93">
            <v>0</v>
          </cell>
          <cell r="AS93">
            <v>0</v>
          </cell>
          <cell r="AT93">
            <v>319</v>
          </cell>
          <cell r="AU93">
            <v>10</v>
          </cell>
          <cell r="AV93">
            <v>2</v>
          </cell>
          <cell r="AW93">
            <v>1098</v>
          </cell>
          <cell r="AX93">
            <v>0</v>
          </cell>
          <cell r="AY93">
            <v>963</v>
          </cell>
          <cell r="AZ93">
            <v>0</v>
          </cell>
          <cell r="BA93">
            <v>0</v>
          </cell>
          <cell r="BB93">
            <v>0</v>
          </cell>
          <cell r="BC93">
            <v>14</v>
          </cell>
          <cell r="BD93">
            <v>0</v>
          </cell>
          <cell r="BE93">
            <v>10</v>
          </cell>
          <cell r="BF93">
            <v>0</v>
          </cell>
          <cell r="BG93">
            <v>18</v>
          </cell>
          <cell r="BH93">
            <v>0</v>
          </cell>
          <cell r="BI93">
            <v>0</v>
          </cell>
          <cell r="BJ93">
            <v>281</v>
          </cell>
          <cell r="BK93">
            <v>0</v>
          </cell>
          <cell r="BL93">
            <v>304</v>
          </cell>
          <cell r="BM93">
            <v>162</v>
          </cell>
          <cell r="BN93">
            <v>94</v>
          </cell>
          <cell r="BO93">
            <v>0</v>
          </cell>
          <cell r="BP93">
            <v>0</v>
          </cell>
          <cell r="BQ93">
            <v>426</v>
          </cell>
          <cell r="BR93">
            <v>0</v>
          </cell>
          <cell r="BS93">
            <v>6817</v>
          </cell>
          <cell r="BT93">
            <v>0.04</v>
          </cell>
          <cell r="BU93">
            <v>272.68</v>
          </cell>
        </row>
        <row r="94">
          <cell r="A94">
            <v>86</v>
          </cell>
          <cell r="B94">
            <v>8.0299999999999994</v>
          </cell>
          <cell r="C94" t="str">
            <v>SUMRS061</v>
          </cell>
          <cell r="D94" t="str">
            <v xml:space="preserve">Perno con gancho de 16mm Ø, provisto de arandela, tuerca y contrat., long. 305 mm </v>
          </cell>
          <cell r="E94">
            <v>0</v>
          </cell>
          <cell r="F94">
            <v>0</v>
          </cell>
          <cell r="G94" t="str">
            <v>u</v>
          </cell>
          <cell r="H94">
            <v>12</v>
          </cell>
          <cell r="I94">
            <v>1</v>
          </cell>
          <cell r="J94">
            <v>2</v>
          </cell>
          <cell r="K94">
            <v>36</v>
          </cell>
          <cell r="L94">
            <v>0</v>
          </cell>
          <cell r="M94">
            <v>1</v>
          </cell>
          <cell r="N94">
            <v>3</v>
          </cell>
          <cell r="O94">
            <v>0</v>
          </cell>
          <cell r="P94">
            <v>3</v>
          </cell>
          <cell r="Q94">
            <v>0</v>
          </cell>
          <cell r="R94">
            <v>46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8</v>
          </cell>
          <cell r="Z94">
            <v>19</v>
          </cell>
          <cell r="AA94">
            <v>0</v>
          </cell>
          <cell r="AB94">
            <v>10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3</v>
          </cell>
          <cell r="AT94">
            <v>8</v>
          </cell>
          <cell r="AU94">
            <v>0</v>
          </cell>
          <cell r="AV94">
            <v>0</v>
          </cell>
          <cell r="AW94">
            <v>66</v>
          </cell>
          <cell r="AX94">
            <v>16</v>
          </cell>
          <cell r="AY94">
            <v>45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23</v>
          </cell>
          <cell r="BI94">
            <v>39</v>
          </cell>
          <cell r="BJ94">
            <v>0</v>
          </cell>
          <cell r="BK94">
            <v>0</v>
          </cell>
          <cell r="BL94">
            <v>0</v>
          </cell>
          <cell r="BM94">
            <v>16</v>
          </cell>
          <cell r="BN94">
            <v>7</v>
          </cell>
          <cell r="BO94">
            <v>115</v>
          </cell>
          <cell r="BP94">
            <v>6</v>
          </cell>
          <cell r="BQ94">
            <v>0</v>
          </cell>
          <cell r="BR94">
            <v>18</v>
          </cell>
          <cell r="BS94">
            <v>503</v>
          </cell>
          <cell r="BT94">
            <v>0.05</v>
          </cell>
          <cell r="BU94">
            <v>25.15</v>
          </cell>
        </row>
        <row r="95">
          <cell r="A95">
            <v>87</v>
          </cell>
          <cell r="B95">
            <v>8.0399999999999991</v>
          </cell>
          <cell r="C95" t="str">
            <v>SUMRS063</v>
          </cell>
          <cell r="D95" t="str">
            <v xml:space="preserve">Perno de AºGº de 13mm Ø, provisto de tuerca y contrat., long. 203 mm </v>
          </cell>
          <cell r="E95">
            <v>0</v>
          </cell>
          <cell r="F95">
            <v>0</v>
          </cell>
          <cell r="G95" t="str">
            <v>u</v>
          </cell>
          <cell r="H95">
            <v>0</v>
          </cell>
          <cell r="I95">
            <v>21</v>
          </cell>
          <cell r="J95">
            <v>56</v>
          </cell>
          <cell r="K95">
            <v>15</v>
          </cell>
          <cell r="L95">
            <v>136</v>
          </cell>
          <cell r="M95">
            <v>36</v>
          </cell>
          <cell r="N95">
            <v>32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124</v>
          </cell>
          <cell r="T95">
            <v>124</v>
          </cell>
          <cell r="U95">
            <v>158</v>
          </cell>
          <cell r="V95">
            <v>180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111</v>
          </cell>
          <cell r="AB95">
            <v>481</v>
          </cell>
          <cell r="AC95">
            <v>0</v>
          </cell>
          <cell r="AD95">
            <v>371</v>
          </cell>
          <cell r="AE95">
            <v>115</v>
          </cell>
          <cell r="AF95">
            <v>0</v>
          </cell>
          <cell r="AG95">
            <v>30</v>
          </cell>
          <cell r="AH95">
            <v>97</v>
          </cell>
          <cell r="AI95">
            <v>0</v>
          </cell>
          <cell r="AJ95">
            <v>0</v>
          </cell>
          <cell r="AK95">
            <v>31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50</v>
          </cell>
          <cell r="AS95">
            <v>107</v>
          </cell>
          <cell r="AT95">
            <v>0</v>
          </cell>
          <cell r="AU95">
            <v>80</v>
          </cell>
          <cell r="AV95">
            <v>19</v>
          </cell>
          <cell r="AW95">
            <v>0</v>
          </cell>
          <cell r="AX95">
            <v>1013</v>
          </cell>
          <cell r="AY95">
            <v>0</v>
          </cell>
          <cell r="AZ95">
            <v>52</v>
          </cell>
          <cell r="BA95">
            <v>147</v>
          </cell>
          <cell r="BB95">
            <v>52</v>
          </cell>
          <cell r="BC95">
            <v>39</v>
          </cell>
          <cell r="BD95">
            <v>35</v>
          </cell>
          <cell r="BE95">
            <v>2527</v>
          </cell>
          <cell r="BF95">
            <v>107</v>
          </cell>
          <cell r="BG95">
            <v>182</v>
          </cell>
          <cell r="BH95">
            <v>496</v>
          </cell>
          <cell r="BI95">
            <v>895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836</v>
          </cell>
          <cell r="BS95">
            <v>8755</v>
          </cell>
          <cell r="BT95">
            <v>0.04</v>
          </cell>
          <cell r="BU95">
            <v>350.2</v>
          </cell>
        </row>
        <row r="96">
          <cell r="A96">
            <v>88</v>
          </cell>
          <cell r="B96">
            <v>8.0499999999999989</v>
          </cell>
          <cell r="C96" t="str">
            <v>SUMRS064</v>
          </cell>
          <cell r="D96" t="str">
            <v xml:space="preserve">Perno de AºGº de 13mm Ø, provisto de tuerca y contrat., long. 254 mm </v>
          </cell>
          <cell r="E96">
            <v>0</v>
          </cell>
          <cell r="F96">
            <v>0</v>
          </cell>
          <cell r="G96" t="str">
            <v>u</v>
          </cell>
          <cell r="H96">
            <v>361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119</v>
          </cell>
          <cell r="Q96">
            <v>332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248</v>
          </cell>
          <cell r="Z96">
            <v>743</v>
          </cell>
          <cell r="AA96">
            <v>0</v>
          </cell>
          <cell r="AB96">
            <v>0</v>
          </cell>
          <cell r="AC96">
            <v>228</v>
          </cell>
          <cell r="AD96">
            <v>30</v>
          </cell>
          <cell r="AE96">
            <v>0</v>
          </cell>
          <cell r="AF96">
            <v>79</v>
          </cell>
          <cell r="AG96">
            <v>2</v>
          </cell>
          <cell r="AH96">
            <v>6</v>
          </cell>
          <cell r="AI96">
            <v>0</v>
          </cell>
          <cell r="AJ96">
            <v>0</v>
          </cell>
          <cell r="AK96">
            <v>0</v>
          </cell>
          <cell r="AL96">
            <v>22</v>
          </cell>
          <cell r="AM96">
            <v>61</v>
          </cell>
          <cell r="AN96">
            <v>38</v>
          </cell>
          <cell r="AO96">
            <v>30</v>
          </cell>
          <cell r="AP96">
            <v>16</v>
          </cell>
          <cell r="AQ96">
            <v>27</v>
          </cell>
          <cell r="AR96">
            <v>1</v>
          </cell>
          <cell r="AS96">
            <v>0</v>
          </cell>
          <cell r="AT96">
            <v>536</v>
          </cell>
          <cell r="AU96">
            <v>8</v>
          </cell>
          <cell r="AV96">
            <v>2</v>
          </cell>
          <cell r="AW96">
            <v>760</v>
          </cell>
          <cell r="AX96">
            <v>0</v>
          </cell>
          <cell r="AY96">
            <v>922</v>
          </cell>
          <cell r="AZ96">
            <v>0</v>
          </cell>
          <cell r="BA96">
            <v>0</v>
          </cell>
          <cell r="BB96">
            <v>0</v>
          </cell>
          <cell r="BC96">
            <v>14</v>
          </cell>
          <cell r="BD96">
            <v>0</v>
          </cell>
          <cell r="BE96">
            <v>0</v>
          </cell>
          <cell r="BF96">
            <v>10</v>
          </cell>
          <cell r="BG96">
            <v>0</v>
          </cell>
          <cell r="BH96">
            <v>0</v>
          </cell>
          <cell r="BI96">
            <v>0</v>
          </cell>
          <cell r="BJ96">
            <v>516</v>
          </cell>
          <cell r="BK96">
            <v>260</v>
          </cell>
          <cell r="BL96">
            <v>550</v>
          </cell>
          <cell r="BM96">
            <v>24</v>
          </cell>
          <cell r="BN96">
            <v>17</v>
          </cell>
          <cell r="BO96">
            <v>0</v>
          </cell>
          <cell r="BP96">
            <v>18</v>
          </cell>
          <cell r="BQ96">
            <v>771</v>
          </cell>
          <cell r="BR96">
            <v>0</v>
          </cell>
          <cell r="BS96">
            <v>6751</v>
          </cell>
          <cell r="BT96">
            <v>0.04</v>
          </cell>
          <cell r="BU96">
            <v>270.04000000000002</v>
          </cell>
        </row>
        <row r="97">
          <cell r="A97">
            <v>89</v>
          </cell>
          <cell r="B97">
            <v>8.0599999999999987</v>
          </cell>
          <cell r="C97" t="str">
            <v>SUMRS065</v>
          </cell>
          <cell r="D97" t="str">
            <v xml:space="preserve">Perno de AºGº de 13mm Ø, provisto de tuerca y contrat., long. 305 mm </v>
          </cell>
          <cell r="E97">
            <v>0</v>
          </cell>
          <cell r="F97">
            <v>0</v>
          </cell>
          <cell r="G97" t="str">
            <v>u</v>
          </cell>
          <cell r="H97">
            <v>4</v>
          </cell>
          <cell r="I97">
            <v>2</v>
          </cell>
          <cell r="J97">
            <v>4</v>
          </cell>
          <cell r="K97">
            <v>12</v>
          </cell>
          <cell r="L97">
            <v>0</v>
          </cell>
          <cell r="M97">
            <v>3</v>
          </cell>
          <cell r="N97">
            <v>6</v>
          </cell>
          <cell r="O97">
            <v>0</v>
          </cell>
          <cell r="P97">
            <v>4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19</v>
          </cell>
          <cell r="Z97">
            <v>31</v>
          </cell>
          <cell r="AA97">
            <v>20</v>
          </cell>
          <cell r="AB97">
            <v>80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19</v>
          </cell>
          <cell r="AJ97">
            <v>16</v>
          </cell>
          <cell r="AK97">
            <v>2</v>
          </cell>
          <cell r="AL97">
            <v>0</v>
          </cell>
          <cell r="AM97">
            <v>1</v>
          </cell>
          <cell r="AN97">
            <v>1</v>
          </cell>
          <cell r="AO97">
            <v>4</v>
          </cell>
          <cell r="AP97">
            <v>0</v>
          </cell>
          <cell r="AQ97">
            <v>0</v>
          </cell>
          <cell r="AR97">
            <v>0</v>
          </cell>
          <cell r="AS97">
            <v>12</v>
          </cell>
          <cell r="AT97">
            <v>25</v>
          </cell>
          <cell r="AU97">
            <v>0</v>
          </cell>
          <cell r="AV97">
            <v>0</v>
          </cell>
          <cell r="AW97">
            <v>32</v>
          </cell>
          <cell r="AX97">
            <v>57</v>
          </cell>
          <cell r="AY97">
            <v>31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72</v>
          </cell>
          <cell r="BI97">
            <v>84</v>
          </cell>
          <cell r="BJ97">
            <v>29</v>
          </cell>
          <cell r="BK97">
            <v>0</v>
          </cell>
          <cell r="BL97">
            <v>32</v>
          </cell>
          <cell r="BM97">
            <v>4</v>
          </cell>
          <cell r="BN97">
            <v>4</v>
          </cell>
          <cell r="BO97">
            <v>28</v>
          </cell>
          <cell r="BP97">
            <v>0</v>
          </cell>
          <cell r="BQ97">
            <v>29</v>
          </cell>
          <cell r="BR97">
            <v>62</v>
          </cell>
          <cell r="BS97">
            <v>729</v>
          </cell>
          <cell r="BT97">
            <v>0.05</v>
          </cell>
          <cell r="BU97">
            <v>36.450000000000003</v>
          </cell>
        </row>
        <row r="98">
          <cell r="A98">
            <v>90</v>
          </cell>
          <cell r="B98">
            <v>8.0699999999999985</v>
          </cell>
          <cell r="C98" t="str">
            <v>SUMRS066</v>
          </cell>
          <cell r="D98" t="str">
            <v xml:space="preserve">Perno con ojal, de AºGº  de 16mm Ø, provisto de tuerca y contrat., long. 203 mm </v>
          </cell>
          <cell r="E98">
            <v>0</v>
          </cell>
          <cell r="F98">
            <v>0</v>
          </cell>
          <cell r="G98" t="str">
            <v>u</v>
          </cell>
          <cell r="H98">
            <v>0</v>
          </cell>
          <cell r="I98">
            <v>13</v>
          </cell>
          <cell r="J98">
            <v>23</v>
          </cell>
          <cell r="K98">
            <v>22</v>
          </cell>
          <cell r="L98">
            <v>88</v>
          </cell>
          <cell r="M98">
            <v>45</v>
          </cell>
          <cell r="N98">
            <v>32</v>
          </cell>
          <cell r="O98">
            <v>61</v>
          </cell>
          <cell r="P98">
            <v>0</v>
          </cell>
          <cell r="Q98">
            <v>0</v>
          </cell>
          <cell r="R98">
            <v>678</v>
          </cell>
          <cell r="S98">
            <v>95</v>
          </cell>
          <cell r="T98">
            <v>106</v>
          </cell>
          <cell r="U98">
            <v>74</v>
          </cell>
          <cell r="V98">
            <v>54</v>
          </cell>
          <cell r="W98">
            <v>0</v>
          </cell>
          <cell r="X98">
            <v>555</v>
          </cell>
          <cell r="Y98">
            <v>0</v>
          </cell>
          <cell r="Z98">
            <v>0</v>
          </cell>
          <cell r="AA98">
            <v>47</v>
          </cell>
          <cell r="AB98">
            <v>175</v>
          </cell>
          <cell r="AC98">
            <v>159</v>
          </cell>
          <cell r="AD98">
            <v>408</v>
          </cell>
          <cell r="AE98">
            <v>53</v>
          </cell>
          <cell r="AF98">
            <v>38</v>
          </cell>
          <cell r="AG98">
            <v>29</v>
          </cell>
          <cell r="AH98">
            <v>94</v>
          </cell>
          <cell r="AI98">
            <v>0</v>
          </cell>
          <cell r="AJ98">
            <v>0</v>
          </cell>
          <cell r="AK98">
            <v>11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55</v>
          </cell>
          <cell r="AS98">
            <v>65</v>
          </cell>
          <cell r="AT98">
            <v>0</v>
          </cell>
          <cell r="AU98">
            <v>39</v>
          </cell>
          <cell r="AV98">
            <v>8</v>
          </cell>
          <cell r="AW98">
            <v>0</v>
          </cell>
          <cell r="AX98">
            <v>526</v>
          </cell>
          <cell r="AY98">
            <v>0</v>
          </cell>
          <cell r="AZ98">
            <v>35</v>
          </cell>
          <cell r="BA98">
            <v>123</v>
          </cell>
          <cell r="BB98">
            <v>35</v>
          </cell>
          <cell r="BC98">
            <v>24</v>
          </cell>
          <cell r="BD98">
            <v>23</v>
          </cell>
          <cell r="BE98">
            <v>185</v>
          </cell>
          <cell r="BF98">
            <v>47</v>
          </cell>
          <cell r="BG98">
            <v>73</v>
          </cell>
          <cell r="BH98">
            <v>175</v>
          </cell>
          <cell r="BI98">
            <v>354</v>
          </cell>
          <cell r="BJ98">
            <v>0</v>
          </cell>
          <cell r="BK98">
            <v>76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356</v>
          </cell>
          <cell r="BS98">
            <v>5059</v>
          </cell>
          <cell r="BT98">
            <v>0.03</v>
          </cell>
          <cell r="BU98">
            <v>151.77000000000001</v>
          </cell>
        </row>
        <row r="99">
          <cell r="A99">
            <v>91</v>
          </cell>
          <cell r="B99">
            <v>8.0799999999999983</v>
          </cell>
          <cell r="C99" t="str">
            <v>SUMRS067</v>
          </cell>
          <cell r="D99" t="str">
            <v xml:space="preserve">Perno con ojal, de AºGº  de 16mm Ø, provisto de tuerca y contrat., long. 254 mm </v>
          </cell>
          <cell r="E99">
            <v>0</v>
          </cell>
          <cell r="F99">
            <v>0</v>
          </cell>
          <cell r="G99" t="str">
            <v>u</v>
          </cell>
          <cell r="H99">
            <v>368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</v>
          </cell>
          <cell r="Q99">
            <v>248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249</v>
          </cell>
          <cell r="Z99">
            <v>1001</v>
          </cell>
          <cell r="AA99">
            <v>0</v>
          </cell>
          <cell r="AB99">
            <v>0</v>
          </cell>
          <cell r="AC99">
            <v>0</v>
          </cell>
          <cell r="AD99">
            <v>54</v>
          </cell>
          <cell r="AE99">
            <v>0</v>
          </cell>
          <cell r="AF99">
            <v>0</v>
          </cell>
          <cell r="AG99">
            <v>6</v>
          </cell>
          <cell r="AH99">
            <v>10</v>
          </cell>
          <cell r="AI99">
            <v>25</v>
          </cell>
          <cell r="AJ99">
            <v>24</v>
          </cell>
          <cell r="AK99">
            <v>0</v>
          </cell>
          <cell r="AL99">
            <v>28</v>
          </cell>
          <cell r="AM99">
            <v>54</v>
          </cell>
          <cell r="AN99">
            <v>43</v>
          </cell>
          <cell r="AO99">
            <v>31</v>
          </cell>
          <cell r="AP99">
            <v>20</v>
          </cell>
          <cell r="AQ99">
            <v>26</v>
          </cell>
          <cell r="AR99">
            <v>10</v>
          </cell>
          <cell r="AS99">
            <v>0</v>
          </cell>
          <cell r="AT99">
            <v>305</v>
          </cell>
          <cell r="AU99">
            <v>4</v>
          </cell>
          <cell r="AV99">
            <v>1</v>
          </cell>
          <cell r="AW99">
            <v>643</v>
          </cell>
          <cell r="AX99">
            <v>0</v>
          </cell>
          <cell r="AY99">
            <v>797</v>
          </cell>
          <cell r="AZ99">
            <v>0</v>
          </cell>
          <cell r="BA99">
            <v>0</v>
          </cell>
          <cell r="BB99">
            <v>0</v>
          </cell>
          <cell r="BC99">
            <v>4</v>
          </cell>
          <cell r="BD99">
            <v>0</v>
          </cell>
          <cell r="BE99">
            <v>14</v>
          </cell>
          <cell r="BF99">
            <v>10</v>
          </cell>
          <cell r="BG99">
            <v>23</v>
          </cell>
          <cell r="BH99">
            <v>0</v>
          </cell>
          <cell r="BI99">
            <v>0</v>
          </cell>
          <cell r="BJ99">
            <v>271</v>
          </cell>
          <cell r="BK99">
            <v>0</v>
          </cell>
          <cell r="BL99">
            <v>288</v>
          </cell>
          <cell r="BM99">
            <v>181</v>
          </cell>
          <cell r="BN99">
            <v>118</v>
          </cell>
          <cell r="BO99">
            <v>0</v>
          </cell>
          <cell r="BP99">
            <v>119</v>
          </cell>
          <cell r="BQ99">
            <v>399</v>
          </cell>
          <cell r="BR99">
            <v>0</v>
          </cell>
          <cell r="BS99">
            <v>5471</v>
          </cell>
          <cell r="BT99">
            <v>0.04</v>
          </cell>
          <cell r="BU99">
            <v>218.84</v>
          </cell>
        </row>
        <row r="100">
          <cell r="A100">
            <v>92</v>
          </cell>
          <cell r="B100">
            <v>8.0899999999999981</v>
          </cell>
          <cell r="C100" t="str">
            <v>SUMRS068</v>
          </cell>
          <cell r="D100" t="str">
            <v xml:space="preserve">Perno con ojal, de AºGº  de 16mm Ø, provisto de tuerca y contrat., long. 305 mm </v>
          </cell>
          <cell r="E100">
            <v>0</v>
          </cell>
          <cell r="F100">
            <v>0</v>
          </cell>
          <cell r="G100" t="str">
            <v>u</v>
          </cell>
          <cell r="H100">
            <v>20</v>
          </cell>
          <cell r="I100">
            <v>2</v>
          </cell>
          <cell r="J100">
            <v>3</v>
          </cell>
          <cell r="K100">
            <v>35</v>
          </cell>
          <cell r="L100">
            <v>0</v>
          </cell>
          <cell r="M100">
            <v>4</v>
          </cell>
          <cell r="N100">
            <v>13</v>
          </cell>
          <cell r="O100">
            <v>0</v>
          </cell>
          <cell r="P100">
            <v>16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46</v>
          </cell>
          <cell r="Z100">
            <v>189</v>
          </cell>
          <cell r="AA100">
            <v>11</v>
          </cell>
          <cell r="AB100">
            <v>39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8</v>
          </cell>
          <cell r="AJ100">
            <v>10</v>
          </cell>
          <cell r="AK100">
            <v>2</v>
          </cell>
          <cell r="AL100">
            <v>1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1</v>
          </cell>
          <cell r="AR100">
            <v>0</v>
          </cell>
          <cell r="AS100">
            <v>13</v>
          </cell>
          <cell r="AT100">
            <v>26</v>
          </cell>
          <cell r="AU100">
            <v>0</v>
          </cell>
          <cell r="AV100">
            <v>0</v>
          </cell>
          <cell r="AW100">
            <v>79</v>
          </cell>
          <cell r="AX100">
            <v>48</v>
          </cell>
          <cell r="AY100">
            <v>66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2</v>
          </cell>
          <cell r="BE100">
            <v>0</v>
          </cell>
          <cell r="BF100">
            <v>0</v>
          </cell>
          <cell r="BG100">
            <v>0</v>
          </cell>
          <cell r="BH100">
            <v>65</v>
          </cell>
          <cell r="BI100">
            <v>72</v>
          </cell>
          <cell r="BJ100">
            <v>35</v>
          </cell>
          <cell r="BK100">
            <v>0</v>
          </cell>
          <cell r="BL100">
            <v>34</v>
          </cell>
          <cell r="BM100">
            <v>17</v>
          </cell>
          <cell r="BN100">
            <v>18</v>
          </cell>
          <cell r="BO100">
            <v>0</v>
          </cell>
          <cell r="BP100">
            <v>16</v>
          </cell>
          <cell r="BQ100">
            <v>30</v>
          </cell>
          <cell r="BR100">
            <v>55</v>
          </cell>
          <cell r="BS100">
            <v>977</v>
          </cell>
          <cell r="BT100">
            <v>0.05</v>
          </cell>
          <cell r="BU100">
            <v>48.85</v>
          </cell>
        </row>
        <row r="101">
          <cell r="A101">
            <v>93</v>
          </cell>
          <cell r="B101">
            <v>8.0999999999999979</v>
          </cell>
          <cell r="C101" t="str">
            <v>SUMRS070</v>
          </cell>
          <cell r="D101" t="str">
            <v xml:space="preserve">Tuerca-Ojal de AºGº para perno de 16 mmØ</v>
          </cell>
          <cell r="E101">
            <v>0</v>
          </cell>
          <cell r="F101">
            <v>0</v>
          </cell>
          <cell r="G101" t="str">
            <v>u</v>
          </cell>
          <cell r="H101">
            <v>179</v>
          </cell>
          <cell r="I101">
            <v>3</v>
          </cell>
          <cell r="J101">
            <v>10</v>
          </cell>
          <cell r="K101">
            <v>32</v>
          </cell>
          <cell r="L101">
            <v>24</v>
          </cell>
          <cell r="M101">
            <v>25</v>
          </cell>
          <cell r="N101">
            <v>25</v>
          </cell>
          <cell r="O101">
            <v>40</v>
          </cell>
          <cell r="P101">
            <v>29</v>
          </cell>
          <cell r="Q101">
            <v>41</v>
          </cell>
          <cell r="R101">
            <v>102</v>
          </cell>
          <cell r="S101">
            <v>27</v>
          </cell>
          <cell r="T101">
            <v>44</v>
          </cell>
          <cell r="U101">
            <v>27</v>
          </cell>
          <cell r="V101">
            <v>17</v>
          </cell>
          <cell r="W101">
            <v>12</v>
          </cell>
          <cell r="X101">
            <v>68</v>
          </cell>
          <cell r="Y101">
            <v>84</v>
          </cell>
          <cell r="Z101">
            <v>327</v>
          </cell>
          <cell r="AA101">
            <v>19</v>
          </cell>
          <cell r="AB101">
            <v>54</v>
          </cell>
          <cell r="AC101">
            <v>45</v>
          </cell>
          <cell r="AD101">
            <v>81</v>
          </cell>
          <cell r="AE101">
            <v>15</v>
          </cell>
          <cell r="AF101">
            <v>11</v>
          </cell>
          <cell r="AG101">
            <v>3</v>
          </cell>
          <cell r="AH101">
            <v>32</v>
          </cell>
          <cell r="AI101">
            <v>2</v>
          </cell>
          <cell r="AJ101">
            <v>2</v>
          </cell>
          <cell r="AK101">
            <v>3</v>
          </cell>
          <cell r="AL101">
            <v>14</v>
          </cell>
          <cell r="AM101">
            <v>20</v>
          </cell>
          <cell r="AN101">
            <v>7</v>
          </cell>
          <cell r="AO101">
            <v>7</v>
          </cell>
          <cell r="AP101">
            <v>7</v>
          </cell>
          <cell r="AQ101">
            <v>2</v>
          </cell>
          <cell r="AR101">
            <v>23</v>
          </cell>
          <cell r="AS101">
            <v>29</v>
          </cell>
          <cell r="AT101">
            <v>96</v>
          </cell>
          <cell r="AU101">
            <v>13</v>
          </cell>
          <cell r="AV101">
            <v>4</v>
          </cell>
          <cell r="AW101">
            <v>129</v>
          </cell>
          <cell r="AX101">
            <v>204</v>
          </cell>
          <cell r="AY101">
            <v>167</v>
          </cell>
          <cell r="AZ101">
            <v>12</v>
          </cell>
          <cell r="BA101">
            <v>42</v>
          </cell>
          <cell r="BB101">
            <v>12</v>
          </cell>
          <cell r="BC101">
            <v>10</v>
          </cell>
          <cell r="BD101">
            <v>17</v>
          </cell>
          <cell r="BE101">
            <v>84</v>
          </cell>
          <cell r="BF101">
            <v>2</v>
          </cell>
          <cell r="BG101">
            <v>22</v>
          </cell>
          <cell r="BH101">
            <v>65</v>
          </cell>
          <cell r="BI101">
            <v>136</v>
          </cell>
          <cell r="BJ101">
            <v>111</v>
          </cell>
          <cell r="BK101">
            <v>44</v>
          </cell>
          <cell r="BL101">
            <v>0</v>
          </cell>
          <cell r="BM101">
            <v>86</v>
          </cell>
          <cell r="BN101">
            <v>63</v>
          </cell>
          <cell r="BO101">
            <v>20</v>
          </cell>
          <cell r="BP101">
            <v>54</v>
          </cell>
          <cell r="BQ101">
            <v>148</v>
          </cell>
          <cell r="BR101">
            <v>174</v>
          </cell>
          <cell r="BS101">
            <v>3207</v>
          </cell>
          <cell r="BT101">
            <v>0.02</v>
          </cell>
          <cell r="BU101">
            <v>64.14</v>
          </cell>
        </row>
        <row r="102">
          <cell r="A102">
            <v>94</v>
          </cell>
          <cell r="B102">
            <v>8.1099999999999977</v>
          </cell>
          <cell r="C102" t="str">
            <v>SUMRS071</v>
          </cell>
          <cell r="D102" t="str">
            <v xml:space="preserve">Fleje de acero inoxidable de 19 mm provisto de hebilla</v>
          </cell>
          <cell r="E102">
            <v>0</v>
          </cell>
          <cell r="F102">
            <v>0</v>
          </cell>
          <cell r="G102" t="str">
            <v>m</v>
          </cell>
          <cell r="H102">
            <v>0</v>
          </cell>
          <cell r="I102">
            <v>0</v>
          </cell>
          <cell r="J102">
            <v>0</v>
          </cell>
          <cell r="K102">
            <v>28</v>
          </cell>
          <cell r="L102">
            <v>7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  <cell r="Q102">
            <v>10</v>
          </cell>
          <cell r="R102">
            <v>219</v>
          </cell>
          <cell r="S102">
            <v>7</v>
          </cell>
          <cell r="T102">
            <v>11</v>
          </cell>
          <cell r="U102">
            <v>63</v>
          </cell>
          <cell r="V102">
            <v>26</v>
          </cell>
          <cell r="W102">
            <v>16</v>
          </cell>
          <cell r="X102">
            <v>344</v>
          </cell>
          <cell r="Y102">
            <v>6</v>
          </cell>
          <cell r="Z102">
            <v>0</v>
          </cell>
          <cell r="AA102">
            <v>5</v>
          </cell>
          <cell r="AB102">
            <v>29</v>
          </cell>
          <cell r="AC102">
            <v>0</v>
          </cell>
          <cell r="AD102">
            <v>0</v>
          </cell>
          <cell r="AE102">
            <v>10</v>
          </cell>
          <cell r="AF102">
            <v>2</v>
          </cell>
          <cell r="AG102">
            <v>1</v>
          </cell>
          <cell r="AH102">
            <v>5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16</v>
          </cell>
          <cell r="AN102">
            <v>3</v>
          </cell>
          <cell r="AO102">
            <v>0</v>
          </cell>
          <cell r="AP102">
            <v>0</v>
          </cell>
          <cell r="AQ102">
            <v>0</v>
          </cell>
          <cell r="AR102">
            <v>4</v>
          </cell>
          <cell r="AS102">
            <v>24</v>
          </cell>
          <cell r="AT102">
            <v>50</v>
          </cell>
          <cell r="AU102">
            <v>10</v>
          </cell>
          <cell r="AV102">
            <v>3</v>
          </cell>
          <cell r="AW102">
            <v>48</v>
          </cell>
          <cell r="AX102">
            <v>20</v>
          </cell>
          <cell r="AY102">
            <v>9</v>
          </cell>
          <cell r="AZ102">
            <v>3</v>
          </cell>
          <cell r="BA102">
            <v>11</v>
          </cell>
          <cell r="BB102">
            <v>3</v>
          </cell>
          <cell r="BC102">
            <v>3</v>
          </cell>
          <cell r="BD102">
            <v>4</v>
          </cell>
          <cell r="BE102">
            <v>277</v>
          </cell>
          <cell r="BF102">
            <v>11</v>
          </cell>
          <cell r="BG102">
            <v>17</v>
          </cell>
          <cell r="BH102">
            <v>17</v>
          </cell>
          <cell r="BI102">
            <v>0</v>
          </cell>
          <cell r="BJ102">
            <v>45</v>
          </cell>
          <cell r="BK102">
            <v>89</v>
          </cell>
          <cell r="BL102">
            <v>43.2</v>
          </cell>
          <cell r="BM102">
            <v>840</v>
          </cell>
          <cell r="BN102">
            <v>21</v>
          </cell>
          <cell r="BO102">
            <v>15</v>
          </cell>
          <cell r="BP102">
            <v>18</v>
          </cell>
          <cell r="BQ102">
            <v>42.6</v>
          </cell>
          <cell r="BR102">
            <v>43</v>
          </cell>
          <cell r="BS102">
            <v>2484.8000000000002</v>
          </cell>
          <cell r="BT102">
            <v>0.02</v>
          </cell>
          <cell r="BU102">
            <v>49.7</v>
          </cell>
        </row>
        <row r="103">
          <cell r="A103">
            <v>95</v>
          </cell>
          <cell r="B103">
            <v>8.1199999999999974</v>
          </cell>
          <cell r="C103" t="str">
            <v>SUMRS072</v>
          </cell>
          <cell r="D103" t="str">
            <v xml:space="preserve">Arandela cuadrada curva de AºGº 57x57 mm, agujero de 18mmØ</v>
          </cell>
          <cell r="E103">
            <v>0</v>
          </cell>
          <cell r="F103">
            <v>0</v>
          </cell>
          <cell r="G103" t="str">
            <v>u</v>
          </cell>
          <cell r="H103">
            <v>1256</v>
          </cell>
          <cell r="I103">
            <v>43</v>
          </cell>
          <cell r="J103">
            <v>92</v>
          </cell>
          <cell r="K103">
            <v>260</v>
          </cell>
          <cell r="L103">
            <v>243</v>
          </cell>
          <cell r="M103">
            <v>123</v>
          </cell>
          <cell r="N103">
            <v>117</v>
          </cell>
          <cell r="O103">
            <v>221</v>
          </cell>
          <cell r="P103">
            <v>328</v>
          </cell>
          <cell r="Q103">
            <v>625</v>
          </cell>
          <cell r="R103">
            <v>778</v>
          </cell>
          <cell r="S103">
            <v>282</v>
          </cell>
          <cell r="T103">
            <v>312</v>
          </cell>
          <cell r="U103">
            <v>206</v>
          </cell>
          <cell r="V103">
            <v>143</v>
          </cell>
          <cell r="W103">
            <v>1366</v>
          </cell>
          <cell r="X103">
            <v>1267</v>
          </cell>
          <cell r="Y103">
            <v>1062</v>
          </cell>
          <cell r="Z103">
            <v>4426</v>
          </cell>
          <cell r="AA103">
            <v>149</v>
          </cell>
          <cell r="AB103">
            <v>610</v>
          </cell>
          <cell r="AC103">
            <v>452</v>
          </cell>
          <cell r="AD103">
            <v>924</v>
          </cell>
          <cell r="AE103">
            <v>136</v>
          </cell>
          <cell r="AF103">
            <v>0</v>
          </cell>
          <cell r="AG103">
            <v>70</v>
          </cell>
          <cell r="AH103">
            <v>266</v>
          </cell>
          <cell r="AI103">
            <v>0</v>
          </cell>
          <cell r="AJ103">
            <v>0</v>
          </cell>
          <cell r="AK103">
            <v>48</v>
          </cell>
          <cell r="AL103">
            <v>102</v>
          </cell>
          <cell r="AM103">
            <v>146</v>
          </cell>
          <cell r="AN103">
            <v>118</v>
          </cell>
          <cell r="AO103">
            <v>121</v>
          </cell>
          <cell r="AP103">
            <v>71</v>
          </cell>
          <cell r="AQ103">
            <v>99</v>
          </cell>
          <cell r="AR103">
            <v>174</v>
          </cell>
          <cell r="AS103">
            <v>226</v>
          </cell>
          <cell r="AT103">
            <v>989</v>
          </cell>
          <cell r="AU103">
            <v>129</v>
          </cell>
          <cell r="AV103">
            <v>28</v>
          </cell>
          <cell r="AW103">
            <v>2608</v>
          </cell>
          <cell r="AX103">
            <v>1777</v>
          </cell>
          <cell r="AY103">
            <v>2734</v>
          </cell>
          <cell r="AZ103">
            <v>84</v>
          </cell>
          <cell r="BA103">
            <v>315</v>
          </cell>
          <cell r="BB103">
            <v>84</v>
          </cell>
          <cell r="BC103">
            <v>89</v>
          </cell>
          <cell r="BD103">
            <v>90</v>
          </cell>
          <cell r="BE103">
            <v>657</v>
          </cell>
          <cell r="BF103">
            <v>268</v>
          </cell>
          <cell r="BG103">
            <v>474</v>
          </cell>
          <cell r="BH103">
            <v>852</v>
          </cell>
          <cell r="BI103">
            <v>1504</v>
          </cell>
          <cell r="BJ103">
            <v>893</v>
          </cell>
          <cell r="BK103">
            <v>348</v>
          </cell>
          <cell r="BL103">
            <v>948</v>
          </cell>
          <cell r="BM103">
            <v>566</v>
          </cell>
          <cell r="BN103">
            <v>373</v>
          </cell>
          <cell r="BO103">
            <v>236</v>
          </cell>
          <cell r="BP103">
            <v>361</v>
          </cell>
          <cell r="BQ103">
            <v>1284</v>
          </cell>
          <cell r="BR103">
            <v>1383</v>
          </cell>
          <cell r="BS103">
            <v>35936</v>
          </cell>
          <cell r="BT103">
            <v>0.01</v>
          </cell>
          <cell r="BU103">
            <v>359.36</v>
          </cell>
        </row>
        <row r="104">
          <cell r="A104">
            <v>96</v>
          </cell>
          <cell r="B104">
            <v>8.1299999999999972</v>
          </cell>
          <cell r="C104" t="str">
            <v>SUMRS073</v>
          </cell>
          <cell r="D104" t="str">
            <v xml:space="preserve">Caja de Derivacion para Acometidas, Sistema 440-22O V (5 Borneras en cada barra de cobre)</v>
          </cell>
          <cell r="E104">
            <v>0</v>
          </cell>
          <cell r="F104">
            <v>0</v>
          </cell>
          <cell r="G104" t="str">
            <v>u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7</v>
          </cell>
          <cell r="T104">
            <v>11</v>
          </cell>
          <cell r="U104">
            <v>56</v>
          </cell>
          <cell r="V104">
            <v>19</v>
          </cell>
          <cell r="W104">
            <v>16</v>
          </cell>
          <cell r="X104">
            <v>344</v>
          </cell>
          <cell r="Y104">
            <v>0</v>
          </cell>
          <cell r="Z104">
            <v>0</v>
          </cell>
          <cell r="AA104">
            <v>5</v>
          </cell>
          <cell r="AB104">
            <v>25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16</v>
          </cell>
          <cell r="AN104">
            <v>3</v>
          </cell>
          <cell r="AO104">
            <v>0</v>
          </cell>
          <cell r="AP104">
            <v>0</v>
          </cell>
          <cell r="AQ104">
            <v>0</v>
          </cell>
          <cell r="AR104">
            <v>4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20</v>
          </cell>
          <cell r="AX104">
            <v>0</v>
          </cell>
          <cell r="AY104">
            <v>4</v>
          </cell>
          <cell r="AZ104">
            <v>3</v>
          </cell>
          <cell r="BA104">
            <v>11</v>
          </cell>
          <cell r="BB104">
            <v>3</v>
          </cell>
          <cell r="BC104">
            <v>3</v>
          </cell>
          <cell r="BD104">
            <v>4</v>
          </cell>
          <cell r="BE104">
            <v>112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681</v>
          </cell>
          <cell r="BT104">
            <v>0.25</v>
          </cell>
          <cell r="BU104">
            <v>170.25</v>
          </cell>
        </row>
        <row r="105">
          <cell r="A105">
            <v>97</v>
          </cell>
          <cell r="B105">
            <v>8.139999999999997</v>
          </cell>
          <cell r="C105" t="str">
            <v>SUMRS074</v>
          </cell>
          <cell r="D105" t="str">
            <v xml:space="preserve">Caja de Derivacion para Acometidas, Sistema 440-22O V (10 Borneras en cada barra de cobre)</v>
          </cell>
          <cell r="E105">
            <v>0</v>
          </cell>
          <cell r="F105">
            <v>0</v>
          </cell>
          <cell r="G105" t="str">
            <v>u</v>
          </cell>
          <cell r="H105">
            <v>0</v>
          </cell>
          <cell r="I105">
            <v>0</v>
          </cell>
          <cell r="J105">
            <v>0</v>
          </cell>
          <cell r="K105">
            <v>21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10</v>
          </cell>
          <cell r="R105">
            <v>219</v>
          </cell>
          <cell r="S105">
            <v>0</v>
          </cell>
          <cell r="T105">
            <v>0</v>
          </cell>
          <cell r="U105">
            <v>7</v>
          </cell>
          <cell r="V105">
            <v>7</v>
          </cell>
          <cell r="W105">
            <v>0</v>
          </cell>
          <cell r="X105">
            <v>0</v>
          </cell>
          <cell r="Y105">
            <v>6</v>
          </cell>
          <cell r="Z105">
            <v>0</v>
          </cell>
          <cell r="AA105">
            <v>0</v>
          </cell>
          <cell r="AB105">
            <v>4</v>
          </cell>
          <cell r="AC105">
            <v>0</v>
          </cell>
          <cell r="AD105">
            <v>0</v>
          </cell>
          <cell r="AE105">
            <v>10</v>
          </cell>
          <cell r="AF105">
            <v>0</v>
          </cell>
          <cell r="AG105">
            <v>1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7</v>
          </cell>
          <cell r="AT105">
            <v>41</v>
          </cell>
          <cell r="AU105">
            <v>7</v>
          </cell>
          <cell r="AV105">
            <v>2</v>
          </cell>
          <cell r="AW105">
            <v>1</v>
          </cell>
          <cell r="AX105">
            <v>4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165</v>
          </cell>
          <cell r="BF105">
            <v>11</v>
          </cell>
          <cell r="BG105">
            <v>5</v>
          </cell>
          <cell r="BH105">
            <v>0</v>
          </cell>
          <cell r="BI105">
            <v>0</v>
          </cell>
          <cell r="BJ105">
            <v>66</v>
          </cell>
          <cell r="BK105">
            <v>89</v>
          </cell>
          <cell r="BL105">
            <v>60</v>
          </cell>
          <cell r="BM105">
            <v>28</v>
          </cell>
          <cell r="BN105">
            <v>21</v>
          </cell>
          <cell r="BO105">
            <v>0</v>
          </cell>
          <cell r="BP105">
            <v>18</v>
          </cell>
          <cell r="BQ105">
            <v>66</v>
          </cell>
          <cell r="BR105">
            <v>16</v>
          </cell>
          <cell r="BS105">
            <v>893</v>
          </cell>
          <cell r="BT105">
            <v>0.31</v>
          </cell>
          <cell r="BU105">
            <v>276.83</v>
          </cell>
        </row>
        <row r="106">
          <cell r="A106">
            <v>98</v>
          </cell>
          <cell r="B106">
            <v>8.1499999999999968</v>
          </cell>
          <cell r="C106">
            <v>0</v>
          </cell>
          <cell r="D106" t="str">
            <v xml:space="preserve">Caja de Derivacion para Acometidas, Sistema 380-22O V (10 Borneras en cada barra de cobre)</v>
          </cell>
          <cell r="E106">
            <v>0</v>
          </cell>
          <cell r="F106">
            <v>0</v>
          </cell>
          <cell r="G106" t="str">
            <v>u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</row>
        <row r="107">
          <cell r="A107">
            <v>99</v>
          </cell>
          <cell r="B107">
            <v>8.1599999999999966</v>
          </cell>
          <cell r="C107" t="str">
            <v>SUMRS077</v>
          </cell>
          <cell r="D107" t="str">
            <v xml:space="preserve">Caja de Derivacion para Acometidas, Sistema 22O V (5 Borneras en cada barra de cobre)</v>
          </cell>
          <cell r="E107">
            <v>0</v>
          </cell>
          <cell r="F107">
            <v>0</v>
          </cell>
          <cell r="G107" t="str">
            <v>u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4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26</v>
          </cell>
          <cell r="AX107">
            <v>0</v>
          </cell>
          <cell r="AY107">
            <v>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35</v>
          </cell>
          <cell r="BT107">
            <v>0.25</v>
          </cell>
          <cell r="BU107">
            <v>8.75</v>
          </cell>
        </row>
        <row r="108">
          <cell r="A108">
            <v>100</v>
          </cell>
          <cell r="B108">
            <v>8.1699999999999964</v>
          </cell>
          <cell r="C108" t="str">
            <v>SUMRS078</v>
          </cell>
          <cell r="D108" t="str">
            <v xml:space="preserve">Caja de Derivacion para Acometidas, Sistema 22O V (10 Borneras en cada barra de cobre)</v>
          </cell>
          <cell r="E108">
            <v>0</v>
          </cell>
          <cell r="F108">
            <v>0</v>
          </cell>
          <cell r="G108" t="str">
            <v>u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17</v>
          </cell>
          <cell r="AT108">
            <v>0</v>
          </cell>
          <cell r="AU108">
            <v>3</v>
          </cell>
          <cell r="AV108">
            <v>1</v>
          </cell>
          <cell r="AW108">
            <v>1</v>
          </cell>
          <cell r="AX108">
            <v>16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9</v>
          </cell>
          <cell r="BK108">
            <v>0</v>
          </cell>
          <cell r="BL108">
            <v>12</v>
          </cell>
          <cell r="BM108">
            <v>0</v>
          </cell>
          <cell r="BN108">
            <v>0</v>
          </cell>
          <cell r="BO108">
            <v>15</v>
          </cell>
          <cell r="BP108">
            <v>0</v>
          </cell>
          <cell r="BQ108">
            <v>5</v>
          </cell>
          <cell r="BR108">
            <v>27</v>
          </cell>
          <cell r="BS108">
            <v>106</v>
          </cell>
          <cell r="BT108">
            <v>0.31</v>
          </cell>
          <cell r="BU108">
            <v>32.86</v>
          </cell>
        </row>
        <row r="109">
          <cell r="A109">
            <v>101</v>
          </cell>
          <cell r="B109">
            <v>8.1799999999999962</v>
          </cell>
          <cell r="C109" t="str">
            <v>SUMRS079</v>
          </cell>
          <cell r="D109" t="str">
            <v xml:space="preserve">Portalinea unipolar de AºGº, provisto de PIN de 10 mm Ø</v>
          </cell>
          <cell r="E109">
            <v>0</v>
          </cell>
          <cell r="F109">
            <v>0</v>
          </cell>
          <cell r="G109" t="str">
            <v>u</v>
          </cell>
          <cell r="H109">
            <v>686</v>
          </cell>
          <cell r="I109">
            <v>46</v>
          </cell>
          <cell r="J109">
            <v>120</v>
          </cell>
          <cell r="K109">
            <v>125</v>
          </cell>
          <cell r="L109">
            <v>120</v>
          </cell>
          <cell r="M109">
            <v>78</v>
          </cell>
          <cell r="N109">
            <v>76</v>
          </cell>
          <cell r="O109">
            <v>0</v>
          </cell>
          <cell r="P109">
            <v>180</v>
          </cell>
          <cell r="Q109">
            <v>342</v>
          </cell>
          <cell r="R109">
            <v>613</v>
          </cell>
          <cell r="S109">
            <v>248</v>
          </cell>
          <cell r="T109">
            <v>248</v>
          </cell>
          <cell r="U109">
            <v>316</v>
          </cell>
          <cell r="V109">
            <v>360</v>
          </cell>
          <cell r="W109">
            <v>126</v>
          </cell>
          <cell r="X109">
            <v>583</v>
          </cell>
          <cell r="Y109">
            <v>314</v>
          </cell>
          <cell r="Z109">
            <v>774</v>
          </cell>
          <cell r="AA109">
            <v>137</v>
          </cell>
          <cell r="AB109">
            <v>575</v>
          </cell>
          <cell r="AC109">
            <v>255</v>
          </cell>
          <cell r="AD109">
            <v>302</v>
          </cell>
          <cell r="AE109">
            <v>230</v>
          </cell>
          <cell r="AF109">
            <v>35</v>
          </cell>
          <cell r="AG109">
            <v>64</v>
          </cell>
          <cell r="AH109">
            <v>200</v>
          </cell>
          <cell r="AI109">
            <v>35</v>
          </cell>
          <cell r="AJ109">
            <v>36</v>
          </cell>
          <cell r="AK109">
            <v>13</v>
          </cell>
          <cell r="AL109">
            <v>23</v>
          </cell>
          <cell r="AM109">
            <v>103</v>
          </cell>
          <cell r="AN109">
            <v>62</v>
          </cell>
          <cell r="AO109">
            <v>36</v>
          </cell>
          <cell r="AP109">
            <v>18</v>
          </cell>
          <cell r="AQ109">
            <v>32</v>
          </cell>
          <cell r="AR109">
            <v>65</v>
          </cell>
          <cell r="AS109">
            <v>228</v>
          </cell>
          <cell r="AT109">
            <v>611</v>
          </cell>
          <cell r="AU109">
            <v>96</v>
          </cell>
          <cell r="AV109">
            <v>23</v>
          </cell>
          <cell r="AW109">
            <v>1154</v>
          </cell>
          <cell r="AX109">
            <v>2140</v>
          </cell>
          <cell r="AY109">
            <v>1275</v>
          </cell>
          <cell r="AZ109">
            <v>104</v>
          </cell>
          <cell r="BA109">
            <v>294</v>
          </cell>
          <cell r="BB109">
            <v>104</v>
          </cell>
          <cell r="BC109">
            <v>92</v>
          </cell>
          <cell r="BD109">
            <v>70</v>
          </cell>
          <cell r="BE109">
            <v>5054</v>
          </cell>
          <cell r="BF109">
            <v>234</v>
          </cell>
          <cell r="BG109">
            <v>436</v>
          </cell>
          <cell r="BH109">
            <v>585</v>
          </cell>
          <cell r="BI109">
            <v>979</v>
          </cell>
          <cell r="BJ109">
            <v>620</v>
          </cell>
          <cell r="BK109">
            <v>260</v>
          </cell>
          <cell r="BL109">
            <v>654</v>
          </cell>
          <cell r="BM109">
            <v>56</v>
          </cell>
          <cell r="BN109">
            <v>42</v>
          </cell>
          <cell r="BO109">
            <v>66</v>
          </cell>
          <cell r="BP109">
            <v>36</v>
          </cell>
          <cell r="BQ109">
            <v>871</v>
          </cell>
          <cell r="BR109">
            <v>1796</v>
          </cell>
          <cell r="BS109">
            <v>25456</v>
          </cell>
          <cell r="BT109">
            <v>0.02</v>
          </cell>
          <cell r="BU109">
            <v>509.12</v>
          </cell>
        </row>
        <row r="110">
          <cell r="A110">
            <v>102</v>
          </cell>
          <cell r="B110">
            <v>8.1899999999999959</v>
          </cell>
          <cell r="C110">
            <v>0</v>
          </cell>
          <cell r="D110" t="str">
            <v xml:space="preserve">Bastidor de Fº Gº DE 1.10m de  Long. Ver Detalle</v>
          </cell>
          <cell r="E110">
            <v>0</v>
          </cell>
          <cell r="F110">
            <v>0</v>
          </cell>
          <cell r="G110" t="str">
            <v>u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</row>
        <row r="111">
          <cell r="A111">
            <v>103</v>
          </cell>
          <cell r="B111">
            <v>8.1999999999999957</v>
          </cell>
          <cell r="C111">
            <v>0</v>
          </cell>
          <cell r="D111" t="str">
            <v xml:space="preserve">Perno con gancho de 16mm Ø, provisto de arandela, tuerca y contrat., long. 152 mm </v>
          </cell>
          <cell r="E111">
            <v>0</v>
          </cell>
          <cell r="F111">
            <v>0</v>
          </cell>
          <cell r="G111" t="str">
            <v>u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</row>
        <row r="112">
          <cell r="A112">
            <v>104</v>
          </cell>
          <cell r="B112">
            <v>8.2099999999999955</v>
          </cell>
          <cell r="C112">
            <v>0</v>
          </cell>
          <cell r="D112" t="str">
            <v xml:space="preserve">Perno con ojal, de AºGº  de 16mm Ø, provisto de tuerca y contrat., long. 152 mm </v>
          </cell>
          <cell r="E112">
            <v>0</v>
          </cell>
          <cell r="F112">
            <v>0</v>
          </cell>
          <cell r="G112" t="str">
            <v>u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</row>
        <row r="113">
          <cell r="A113">
            <v>105</v>
          </cell>
          <cell r="B113">
            <v>8.2199999999999953</v>
          </cell>
          <cell r="C113">
            <v>0</v>
          </cell>
          <cell r="D113" t="str">
            <v xml:space="preserve">Perno de AºGº de 16mm Ø, provisto de tuerca y contrat., long. 203 mm </v>
          </cell>
          <cell r="E113">
            <v>0</v>
          </cell>
          <cell r="F113">
            <v>0</v>
          </cell>
          <cell r="G113" t="str">
            <v>u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</row>
        <row r="114">
          <cell r="A114">
            <v>106</v>
          </cell>
          <cell r="B114">
            <v>8.2299999999999951</v>
          </cell>
          <cell r="C114">
            <v>0</v>
          </cell>
          <cell r="D114" t="str">
            <v xml:space="preserve">Perno de AºGº de 16mm Ø, provisto de tuerca y contrat., long. 305 mm </v>
          </cell>
          <cell r="E114">
            <v>0</v>
          </cell>
          <cell r="F114">
            <v>0</v>
          </cell>
          <cell r="G114" t="str">
            <v>u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</row>
        <row r="115">
          <cell r="A115">
            <v>107</v>
          </cell>
          <cell r="B115">
            <v>8.2399999999999949</v>
          </cell>
          <cell r="C115">
            <v>0</v>
          </cell>
          <cell r="D115" t="str">
            <v xml:space="preserve">Perno con ojal, de AºGº  de 16mm Ø, provisto de tuerca y contrat., long. 381 mm </v>
          </cell>
          <cell r="E115">
            <v>0</v>
          </cell>
          <cell r="F115">
            <v>0</v>
          </cell>
          <cell r="G115" t="str">
            <v>u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</row>
        <row r="116">
          <cell r="A116">
            <v>108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</row>
        <row r="117">
          <cell r="A117">
            <v>109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</row>
        <row r="118">
          <cell r="A118">
            <v>110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</row>
        <row r="119">
          <cell r="A119">
            <v>111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</row>
        <row r="120">
          <cell r="A120">
            <v>112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</row>
        <row r="121">
          <cell r="A121">
            <v>113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</row>
        <row r="122">
          <cell r="A122">
            <v>114</v>
          </cell>
          <cell r="B122">
            <v>0</v>
          </cell>
          <cell r="C122">
            <v>0</v>
          </cell>
          <cell r="D122" t="str">
            <v xml:space="preserve">SUB-TOTAL   8:  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3073.31</v>
          </cell>
        </row>
        <row r="123">
          <cell r="A123">
            <v>115</v>
          </cell>
          <cell r="B123">
            <v>9</v>
          </cell>
          <cell r="C123">
            <v>0</v>
          </cell>
          <cell r="D123" t="str">
            <v xml:space="preserve">PUESTA A TIERRA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</row>
        <row r="124">
          <cell r="A124">
            <v>116</v>
          </cell>
          <cell r="B124">
            <v>9.01</v>
          </cell>
          <cell r="C124" t="str">
            <v>SUMRS080</v>
          </cell>
          <cell r="D124" t="str">
            <v xml:space="preserve">Electrodo de Acero recubierto de cobre de 16 mm ø  x 2,40 m</v>
          </cell>
          <cell r="E124">
            <v>0</v>
          </cell>
          <cell r="F124">
            <v>0</v>
          </cell>
          <cell r="G124" t="str">
            <v>u</v>
          </cell>
          <cell r="H124">
            <v>208</v>
          </cell>
          <cell r="I124">
            <v>5</v>
          </cell>
          <cell r="J124">
            <v>17</v>
          </cell>
          <cell r="K124">
            <v>42</v>
          </cell>
          <cell r="L124">
            <v>34</v>
          </cell>
          <cell r="M124">
            <v>21</v>
          </cell>
          <cell r="N124">
            <v>16</v>
          </cell>
          <cell r="O124">
            <v>49</v>
          </cell>
          <cell r="P124">
            <v>44</v>
          </cell>
          <cell r="Q124">
            <v>85</v>
          </cell>
          <cell r="R124">
            <v>74</v>
          </cell>
          <cell r="S124">
            <v>47</v>
          </cell>
          <cell r="T124">
            <v>53</v>
          </cell>
          <cell r="U124">
            <v>38</v>
          </cell>
          <cell r="V124">
            <v>29</v>
          </cell>
          <cell r="W124">
            <v>155</v>
          </cell>
          <cell r="X124">
            <v>123</v>
          </cell>
          <cell r="Y124">
            <v>133</v>
          </cell>
          <cell r="Z124">
            <v>520</v>
          </cell>
          <cell r="AA124">
            <v>21</v>
          </cell>
          <cell r="AB124">
            <v>109</v>
          </cell>
          <cell r="AC124">
            <v>54</v>
          </cell>
          <cell r="AD124">
            <v>199</v>
          </cell>
          <cell r="AE124">
            <v>36</v>
          </cell>
          <cell r="AF124">
            <v>20</v>
          </cell>
          <cell r="AG124">
            <v>17</v>
          </cell>
          <cell r="AH124">
            <v>53</v>
          </cell>
          <cell r="AI124">
            <v>9</v>
          </cell>
          <cell r="AJ124">
            <v>8</v>
          </cell>
          <cell r="AK124">
            <v>5</v>
          </cell>
          <cell r="AL124">
            <v>14</v>
          </cell>
          <cell r="AM124">
            <v>12</v>
          </cell>
          <cell r="AN124">
            <v>7</v>
          </cell>
          <cell r="AO124">
            <v>13</v>
          </cell>
          <cell r="AP124">
            <v>6</v>
          </cell>
          <cell r="AQ124">
            <v>9</v>
          </cell>
          <cell r="AR124">
            <v>25</v>
          </cell>
          <cell r="AS124">
            <v>29</v>
          </cell>
          <cell r="AT124">
            <v>163</v>
          </cell>
          <cell r="AU124">
            <v>27</v>
          </cell>
          <cell r="AV124">
            <v>6</v>
          </cell>
          <cell r="AW124">
            <v>521</v>
          </cell>
          <cell r="AX124">
            <v>286</v>
          </cell>
          <cell r="AY124">
            <v>469</v>
          </cell>
          <cell r="AZ124">
            <v>24</v>
          </cell>
          <cell r="BA124">
            <v>70</v>
          </cell>
          <cell r="BB124">
            <v>24</v>
          </cell>
          <cell r="BC124">
            <v>19</v>
          </cell>
          <cell r="BD124">
            <v>15</v>
          </cell>
          <cell r="BE124">
            <v>132</v>
          </cell>
          <cell r="BF124">
            <v>26</v>
          </cell>
          <cell r="BG124">
            <v>26</v>
          </cell>
          <cell r="BH124">
            <v>192</v>
          </cell>
          <cell r="BI124">
            <v>304</v>
          </cell>
          <cell r="BJ124">
            <v>144</v>
          </cell>
          <cell r="BK124">
            <v>49</v>
          </cell>
          <cell r="BL124">
            <v>149</v>
          </cell>
          <cell r="BM124">
            <v>94</v>
          </cell>
          <cell r="BN124">
            <v>53</v>
          </cell>
          <cell r="BO124">
            <v>13</v>
          </cell>
          <cell r="BP124">
            <v>51</v>
          </cell>
          <cell r="BQ124">
            <v>220</v>
          </cell>
          <cell r="BR124">
            <v>232</v>
          </cell>
          <cell r="BS124">
            <v>5648</v>
          </cell>
          <cell r="BT124">
            <v>0.43</v>
          </cell>
          <cell r="BU124">
            <v>2428.64</v>
          </cell>
        </row>
        <row r="125">
          <cell r="A125">
            <v>117</v>
          </cell>
          <cell r="B125">
            <v>9.02</v>
          </cell>
          <cell r="C125" t="str">
            <v>SUMRS081</v>
          </cell>
          <cell r="D125" t="str">
            <v xml:space="preserve">Conector bimetálico para Al 25 mm2 y cobre de 16 mm2, tipo cuña</v>
          </cell>
          <cell r="E125">
            <v>0</v>
          </cell>
          <cell r="F125">
            <v>0</v>
          </cell>
          <cell r="G125" t="str">
            <v>u</v>
          </cell>
          <cell r="H125">
            <v>208</v>
          </cell>
          <cell r="I125">
            <v>5</v>
          </cell>
          <cell r="J125">
            <v>17</v>
          </cell>
          <cell r="K125">
            <v>42</v>
          </cell>
          <cell r="L125">
            <v>34</v>
          </cell>
          <cell r="M125">
            <v>21</v>
          </cell>
          <cell r="N125">
            <v>16</v>
          </cell>
          <cell r="O125">
            <v>49</v>
          </cell>
          <cell r="P125">
            <v>44</v>
          </cell>
          <cell r="Q125">
            <v>85</v>
          </cell>
          <cell r="R125">
            <v>74</v>
          </cell>
          <cell r="S125">
            <v>47</v>
          </cell>
          <cell r="T125">
            <v>53</v>
          </cell>
          <cell r="U125">
            <v>38</v>
          </cell>
          <cell r="V125">
            <v>29</v>
          </cell>
          <cell r="W125">
            <v>155</v>
          </cell>
          <cell r="X125">
            <v>123</v>
          </cell>
          <cell r="Y125">
            <v>133</v>
          </cell>
          <cell r="Z125">
            <v>520</v>
          </cell>
          <cell r="AA125">
            <v>21</v>
          </cell>
          <cell r="AB125">
            <v>109</v>
          </cell>
          <cell r="AC125">
            <v>54</v>
          </cell>
          <cell r="AD125">
            <v>199</v>
          </cell>
          <cell r="AE125">
            <v>36</v>
          </cell>
          <cell r="AF125">
            <v>20</v>
          </cell>
          <cell r="AG125">
            <v>17</v>
          </cell>
          <cell r="AH125">
            <v>53</v>
          </cell>
          <cell r="AI125">
            <v>9</v>
          </cell>
          <cell r="AJ125">
            <v>8</v>
          </cell>
          <cell r="AK125">
            <v>5</v>
          </cell>
          <cell r="AL125">
            <v>14</v>
          </cell>
          <cell r="AM125">
            <v>12</v>
          </cell>
          <cell r="AN125">
            <v>7</v>
          </cell>
          <cell r="AO125">
            <v>13</v>
          </cell>
          <cell r="AP125">
            <v>6</v>
          </cell>
          <cell r="AQ125">
            <v>9</v>
          </cell>
          <cell r="AR125">
            <v>25</v>
          </cell>
          <cell r="AS125">
            <v>29</v>
          </cell>
          <cell r="AT125">
            <v>163</v>
          </cell>
          <cell r="AU125">
            <v>27</v>
          </cell>
          <cell r="AV125">
            <v>6</v>
          </cell>
          <cell r="AW125">
            <v>521</v>
          </cell>
          <cell r="AX125">
            <v>286</v>
          </cell>
          <cell r="AY125">
            <v>469</v>
          </cell>
          <cell r="AZ125">
            <v>24</v>
          </cell>
          <cell r="BA125">
            <v>70</v>
          </cell>
          <cell r="BB125">
            <v>24</v>
          </cell>
          <cell r="BC125">
            <v>19</v>
          </cell>
          <cell r="BD125">
            <v>15</v>
          </cell>
          <cell r="BE125">
            <v>132</v>
          </cell>
          <cell r="BF125">
            <v>26</v>
          </cell>
          <cell r="BG125">
            <v>26</v>
          </cell>
          <cell r="BH125">
            <v>192</v>
          </cell>
          <cell r="BI125">
            <v>304</v>
          </cell>
          <cell r="BJ125">
            <v>144</v>
          </cell>
          <cell r="BK125">
            <v>49</v>
          </cell>
          <cell r="BL125">
            <v>149</v>
          </cell>
          <cell r="BM125">
            <v>94</v>
          </cell>
          <cell r="BN125">
            <v>53</v>
          </cell>
          <cell r="BO125">
            <v>13</v>
          </cell>
          <cell r="BP125">
            <v>51</v>
          </cell>
          <cell r="BQ125">
            <v>220</v>
          </cell>
          <cell r="BR125">
            <v>232</v>
          </cell>
          <cell r="BS125">
            <v>5648</v>
          </cell>
          <cell r="BT125">
            <v>0.01</v>
          </cell>
          <cell r="BU125">
            <v>56.48</v>
          </cell>
        </row>
        <row r="126">
          <cell r="A126">
            <v>118</v>
          </cell>
          <cell r="B126">
            <v>9.0299999999999994</v>
          </cell>
          <cell r="C126" t="str">
            <v>SUMRS082</v>
          </cell>
          <cell r="D126" t="str">
            <v xml:space="preserve">Conector de bronce para electrodo de 16 mm ø y conductor de cobre 16 mm²</v>
          </cell>
          <cell r="E126">
            <v>0</v>
          </cell>
          <cell r="F126">
            <v>0</v>
          </cell>
          <cell r="G126" t="str">
            <v>u</v>
          </cell>
          <cell r="H126">
            <v>208</v>
          </cell>
          <cell r="I126">
            <v>5</v>
          </cell>
          <cell r="J126">
            <v>17</v>
          </cell>
          <cell r="K126">
            <v>42</v>
          </cell>
          <cell r="L126">
            <v>34</v>
          </cell>
          <cell r="M126">
            <v>21</v>
          </cell>
          <cell r="N126">
            <v>16</v>
          </cell>
          <cell r="O126">
            <v>49</v>
          </cell>
          <cell r="P126">
            <v>44</v>
          </cell>
          <cell r="Q126">
            <v>85</v>
          </cell>
          <cell r="R126">
            <v>74</v>
          </cell>
          <cell r="S126">
            <v>47</v>
          </cell>
          <cell r="T126">
            <v>53</v>
          </cell>
          <cell r="U126">
            <v>38</v>
          </cell>
          <cell r="V126">
            <v>29</v>
          </cell>
          <cell r="W126">
            <v>155</v>
          </cell>
          <cell r="X126">
            <v>123</v>
          </cell>
          <cell r="Y126">
            <v>133</v>
          </cell>
          <cell r="Z126">
            <v>520</v>
          </cell>
          <cell r="AA126">
            <v>21</v>
          </cell>
          <cell r="AB126">
            <v>109</v>
          </cell>
          <cell r="AC126">
            <v>54</v>
          </cell>
          <cell r="AD126">
            <v>199</v>
          </cell>
          <cell r="AE126">
            <v>36</v>
          </cell>
          <cell r="AF126">
            <v>20</v>
          </cell>
          <cell r="AG126">
            <v>17</v>
          </cell>
          <cell r="AH126">
            <v>53</v>
          </cell>
          <cell r="AI126">
            <v>9</v>
          </cell>
          <cell r="AJ126">
            <v>8</v>
          </cell>
          <cell r="AK126">
            <v>5</v>
          </cell>
          <cell r="AL126">
            <v>14</v>
          </cell>
          <cell r="AM126">
            <v>12</v>
          </cell>
          <cell r="AN126">
            <v>7</v>
          </cell>
          <cell r="AO126">
            <v>13</v>
          </cell>
          <cell r="AP126">
            <v>6</v>
          </cell>
          <cell r="AQ126">
            <v>9</v>
          </cell>
          <cell r="AR126">
            <v>25</v>
          </cell>
          <cell r="AS126">
            <v>29</v>
          </cell>
          <cell r="AT126">
            <v>163</v>
          </cell>
          <cell r="AU126">
            <v>27</v>
          </cell>
          <cell r="AV126">
            <v>6</v>
          </cell>
          <cell r="AW126">
            <v>521</v>
          </cell>
          <cell r="AX126">
            <v>286</v>
          </cell>
          <cell r="AY126">
            <v>469</v>
          </cell>
          <cell r="AZ126">
            <v>24</v>
          </cell>
          <cell r="BA126">
            <v>70</v>
          </cell>
          <cell r="BB126">
            <v>24</v>
          </cell>
          <cell r="BC126">
            <v>19</v>
          </cell>
          <cell r="BD126">
            <v>15</v>
          </cell>
          <cell r="BE126">
            <v>132</v>
          </cell>
          <cell r="BF126">
            <v>26</v>
          </cell>
          <cell r="BG126">
            <v>26</v>
          </cell>
          <cell r="BH126">
            <v>192</v>
          </cell>
          <cell r="BI126">
            <v>304</v>
          </cell>
          <cell r="BJ126">
            <v>144</v>
          </cell>
          <cell r="BK126">
            <v>49</v>
          </cell>
          <cell r="BL126">
            <v>149</v>
          </cell>
          <cell r="BM126">
            <v>94</v>
          </cell>
          <cell r="BN126">
            <v>53</v>
          </cell>
          <cell r="BO126">
            <v>13</v>
          </cell>
          <cell r="BP126">
            <v>51</v>
          </cell>
          <cell r="BQ126">
            <v>220</v>
          </cell>
          <cell r="BR126">
            <v>232</v>
          </cell>
          <cell r="BS126">
            <v>5648</v>
          </cell>
          <cell r="BT126">
            <v>0.01</v>
          </cell>
          <cell r="BU126">
            <v>56.48</v>
          </cell>
        </row>
        <row r="127">
          <cell r="A127">
            <v>119</v>
          </cell>
          <cell r="B127">
            <v>9.0399999999999991</v>
          </cell>
          <cell r="C127" t="str">
            <v>SUMRS083</v>
          </cell>
          <cell r="D127" t="str">
            <v xml:space="preserve">Conector doble via bimetálico para cable de acero de 10mmØ y cobre de 16 mm²</v>
          </cell>
          <cell r="E127">
            <v>0</v>
          </cell>
          <cell r="F127">
            <v>0</v>
          </cell>
          <cell r="G127" t="str">
            <v>u</v>
          </cell>
          <cell r="H127">
            <v>254</v>
          </cell>
          <cell r="I127">
            <v>11</v>
          </cell>
          <cell r="J127">
            <v>23</v>
          </cell>
          <cell r="K127">
            <v>79</v>
          </cell>
          <cell r="L127">
            <v>20</v>
          </cell>
          <cell r="M127">
            <v>27</v>
          </cell>
          <cell r="N127">
            <v>24</v>
          </cell>
          <cell r="O127">
            <v>30</v>
          </cell>
          <cell r="P127">
            <v>90</v>
          </cell>
          <cell r="Q127">
            <v>140</v>
          </cell>
          <cell r="R127">
            <v>126</v>
          </cell>
          <cell r="S127">
            <v>47</v>
          </cell>
          <cell r="T127">
            <v>50</v>
          </cell>
          <cell r="U127">
            <v>38</v>
          </cell>
          <cell r="V127">
            <v>25</v>
          </cell>
          <cell r="W127">
            <v>251</v>
          </cell>
          <cell r="X127">
            <v>332</v>
          </cell>
          <cell r="Y127">
            <v>229</v>
          </cell>
          <cell r="Z127">
            <v>860</v>
          </cell>
          <cell r="AA127">
            <v>29</v>
          </cell>
          <cell r="AB127">
            <v>118</v>
          </cell>
          <cell r="AC127">
            <v>97</v>
          </cell>
          <cell r="AD127">
            <v>300</v>
          </cell>
          <cell r="AE127">
            <v>36</v>
          </cell>
          <cell r="AF127">
            <v>25</v>
          </cell>
          <cell r="AG127">
            <v>32</v>
          </cell>
          <cell r="AH127">
            <v>53</v>
          </cell>
          <cell r="AI127">
            <v>11</v>
          </cell>
          <cell r="AJ127">
            <v>9</v>
          </cell>
          <cell r="AK127">
            <v>8</v>
          </cell>
          <cell r="AL127">
            <v>22</v>
          </cell>
          <cell r="AM127">
            <v>16</v>
          </cell>
          <cell r="AN127">
            <v>22</v>
          </cell>
          <cell r="AO127">
            <v>29</v>
          </cell>
          <cell r="AP127">
            <v>17</v>
          </cell>
          <cell r="AQ127">
            <v>20</v>
          </cell>
          <cell r="AR127">
            <v>46</v>
          </cell>
          <cell r="AS127">
            <v>62</v>
          </cell>
          <cell r="AT127">
            <v>253</v>
          </cell>
          <cell r="AU127">
            <v>33</v>
          </cell>
          <cell r="AV127">
            <v>8</v>
          </cell>
          <cell r="AW127">
            <v>523</v>
          </cell>
          <cell r="AX127">
            <v>388</v>
          </cell>
          <cell r="AY127">
            <v>599</v>
          </cell>
          <cell r="AZ127">
            <v>24</v>
          </cell>
          <cell r="BA127">
            <v>70</v>
          </cell>
          <cell r="BB127">
            <v>24</v>
          </cell>
          <cell r="BC127">
            <v>14</v>
          </cell>
          <cell r="BD127">
            <v>22</v>
          </cell>
          <cell r="BE127">
            <v>132</v>
          </cell>
          <cell r="BF127">
            <v>68</v>
          </cell>
          <cell r="BG127">
            <v>67</v>
          </cell>
          <cell r="BH127">
            <v>130</v>
          </cell>
          <cell r="BI127">
            <v>262</v>
          </cell>
          <cell r="BJ127">
            <v>202</v>
          </cell>
          <cell r="BK127">
            <v>83</v>
          </cell>
          <cell r="BL127">
            <v>217</v>
          </cell>
          <cell r="BM127">
            <v>128</v>
          </cell>
          <cell r="BN127">
            <v>79</v>
          </cell>
          <cell r="BO127">
            <v>35</v>
          </cell>
          <cell r="BP127">
            <v>86</v>
          </cell>
          <cell r="BQ127">
            <v>305</v>
          </cell>
          <cell r="BR127">
            <v>253</v>
          </cell>
          <cell r="BS127">
            <v>7613</v>
          </cell>
          <cell r="BT127">
            <v>0.01</v>
          </cell>
          <cell r="BU127">
            <v>76.13</v>
          </cell>
        </row>
        <row r="128">
          <cell r="A128">
            <v>120</v>
          </cell>
          <cell r="B128">
            <v>9.0499999999999989</v>
          </cell>
          <cell r="C128">
            <v>0</v>
          </cell>
          <cell r="D128" t="str">
            <v xml:space="preserve">Grapa en "U" de acero recubierto de cobre 44,5x9,5mm; 3,7 mmø</v>
          </cell>
          <cell r="E128">
            <v>0</v>
          </cell>
          <cell r="F128">
            <v>0</v>
          </cell>
          <cell r="G128" t="str">
            <v>u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6673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6673</v>
          </cell>
          <cell r="BT128">
            <v>0.01</v>
          </cell>
          <cell r="BU128">
            <v>66.73</v>
          </cell>
        </row>
        <row r="129">
          <cell r="A129">
            <v>121</v>
          </cell>
          <cell r="B129">
            <v>9.0599999999999987</v>
          </cell>
          <cell r="C129">
            <v>0</v>
          </cell>
          <cell r="D129" t="str">
            <v xml:space="preserve">Liston de madera tratada de 50 x 19 mm sección, 2,7m longitud (incluye clavos de fijación)</v>
          </cell>
          <cell r="E129">
            <v>0</v>
          </cell>
          <cell r="F129">
            <v>0</v>
          </cell>
          <cell r="G129" t="str">
            <v>u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286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286</v>
          </cell>
          <cell r="BT129">
            <v>0.02</v>
          </cell>
          <cell r="BU129">
            <v>5.72</v>
          </cell>
        </row>
        <row r="130">
          <cell r="A130">
            <v>122</v>
          </cell>
          <cell r="B130">
            <v>9.0699999999999985</v>
          </cell>
          <cell r="C130">
            <v>0</v>
          </cell>
          <cell r="D130" t="str">
            <v xml:space="preserve">Bentonita Sodica bolsas de 50kg</v>
          </cell>
          <cell r="E130">
            <v>0</v>
          </cell>
          <cell r="F130">
            <v>0</v>
          </cell>
          <cell r="G130" t="str">
            <v>u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</row>
        <row r="131">
          <cell r="A131">
            <v>123</v>
          </cell>
          <cell r="B131">
            <v>9.0799999999999983</v>
          </cell>
          <cell r="C131">
            <v>0</v>
          </cell>
          <cell r="D131" t="str">
            <v xml:space="preserve">Tierra negra vegetal cernida y compactada</v>
          </cell>
          <cell r="E131">
            <v>0</v>
          </cell>
          <cell r="F131">
            <v>0</v>
          </cell>
          <cell r="G131" t="str">
            <v>m3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</row>
        <row r="132">
          <cell r="A132">
            <v>124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</row>
        <row r="133">
          <cell r="A133">
            <v>125</v>
          </cell>
          <cell r="B133">
            <v>0</v>
          </cell>
          <cell r="C133">
            <v>0</v>
          </cell>
          <cell r="D133" t="str">
            <v xml:space="preserve">SUB-TOTAL   9:  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2690.18</v>
          </cell>
        </row>
        <row r="134">
          <cell r="A134">
            <v>126</v>
          </cell>
          <cell r="B134">
            <v>10</v>
          </cell>
          <cell r="C134">
            <v>0</v>
          </cell>
          <cell r="D134" t="str">
            <v xml:space="preserve">CONEXIONES DOMICILIARIAS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</row>
        <row r="135">
          <cell r="A135">
            <v>127</v>
          </cell>
          <cell r="B135">
            <v>10.01</v>
          </cell>
          <cell r="C135" t="str">
            <v>SUMRS084</v>
          </cell>
          <cell r="D135" t="str">
            <v xml:space="preserve">Tubo de AºGº standard / redondo de 19 mm Ø x 1,5 mm x 2,5 m, provisto de codo</v>
          </cell>
          <cell r="E135">
            <v>0</v>
          </cell>
          <cell r="F135">
            <v>0</v>
          </cell>
          <cell r="G135" t="str">
            <v>u</v>
          </cell>
          <cell r="H135">
            <v>352</v>
          </cell>
          <cell r="I135">
            <v>0</v>
          </cell>
          <cell r="J135">
            <v>0</v>
          </cell>
          <cell r="K135">
            <v>0</v>
          </cell>
          <cell r="L135">
            <v>105</v>
          </cell>
          <cell r="M135">
            <v>0</v>
          </cell>
          <cell r="N135">
            <v>19</v>
          </cell>
          <cell r="O135">
            <v>0</v>
          </cell>
          <cell r="P135">
            <v>80</v>
          </cell>
          <cell r="Q135">
            <v>285</v>
          </cell>
          <cell r="R135">
            <v>619</v>
          </cell>
          <cell r="S135">
            <v>51</v>
          </cell>
          <cell r="T135">
            <v>88</v>
          </cell>
          <cell r="U135">
            <v>139</v>
          </cell>
          <cell r="V135">
            <v>97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115</v>
          </cell>
          <cell r="AD135">
            <v>210</v>
          </cell>
          <cell r="AE135">
            <v>113</v>
          </cell>
          <cell r="AF135">
            <v>48</v>
          </cell>
          <cell r="AG135">
            <v>16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24</v>
          </cell>
          <cell r="AS135">
            <v>0</v>
          </cell>
          <cell r="AT135">
            <v>406</v>
          </cell>
          <cell r="AU135">
            <v>43</v>
          </cell>
          <cell r="AV135">
            <v>40</v>
          </cell>
          <cell r="AW135">
            <v>844</v>
          </cell>
          <cell r="AX135">
            <v>0</v>
          </cell>
          <cell r="AY135">
            <v>766</v>
          </cell>
          <cell r="AZ135">
            <v>35</v>
          </cell>
          <cell r="BA135">
            <v>101</v>
          </cell>
          <cell r="BB135">
            <v>35</v>
          </cell>
          <cell r="BC135">
            <v>31</v>
          </cell>
          <cell r="BD135">
            <v>69</v>
          </cell>
          <cell r="BE135">
            <v>859</v>
          </cell>
          <cell r="BF135">
            <v>0</v>
          </cell>
          <cell r="BG135">
            <v>0</v>
          </cell>
          <cell r="BH135">
            <v>0</v>
          </cell>
          <cell r="BI135">
            <v>244</v>
          </cell>
          <cell r="BJ135">
            <v>64</v>
          </cell>
          <cell r="BK135">
            <v>204</v>
          </cell>
          <cell r="BL135">
            <v>56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79</v>
          </cell>
          <cell r="BR135">
            <v>0</v>
          </cell>
          <cell r="BS135">
            <v>6237</v>
          </cell>
          <cell r="BT135">
            <v>0.8</v>
          </cell>
          <cell r="BU135">
            <v>4989.6000000000004</v>
          </cell>
        </row>
        <row r="136">
          <cell r="A136">
            <v>128</v>
          </cell>
          <cell r="B136">
            <v>10.02</v>
          </cell>
          <cell r="C136" t="str">
            <v>SUMRS085</v>
          </cell>
          <cell r="D136" t="str">
            <v xml:space="preserve">Tubo de AºGº standard / redondo de 19 mm Ø x 1,5 mm x 4,0 m, provisto de codo</v>
          </cell>
          <cell r="E136">
            <v>0</v>
          </cell>
          <cell r="F136">
            <v>0</v>
          </cell>
          <cell r="G136" t="str">
            <v>u</v>
          </cell>
          <cell r="H136">
            <v>0</v>
          </cell>
          <cell r="I136">
            <v>8</v>
          </cell>
          <cell r="J136">
            <v>24</v>
          </cell>
          <cell r="K136">
            <v>175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82</v>
          </cell>
          <cell r="R136">
            <v>104</v>
          </cell>
          <cell r="S136">
            <v>87</v>
          </cell>
          <cell r="T136">
            <v>58</v>
          </cell>
          <cell r="U136">
            <v>145</v>
          </cell>
          <cell r="V136">
            <v>65</v>
          </cell>
          <cell r="W136">
            <v>305</v>
          </cell>
          <cell r="X136">
            <v>366</v>
          </cell>
          <cell r="Y136">
            <v>127</v>
          </cell>
          <cell r="Z136">
            <v>0</v>
          </cell>
          <cell r="AA136">
            <v>57</v>
          </cell>
          <cell r="AB136">
            <v>149</v>
          </cell>
          <cell r="AC136">
            <v>59</v>
          </cell>
          <cell r="AD136">
            <v>282</v>
          </cell>
          <cell r="AE136">
            <v>22</v>
          </cell>
          <cell r="AF136">
            <v>11</v>
          </cell>
          <cell r="AG136">
            <v>30</v>
          </cell>
          <cell r="AH136">
            <v>30</v>
          </cell>
          <cell r="AI136">
            <v>15</v>
          </cell>
          <cell r="AJ136">
            <v>6</v>
          </cell>
          <cell r="AK136">
            <v>2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42</v>
          </cell>
          <cell r="AS136">
            <v>136</v>
          </cell>
          <cell r="AT136">
            <v>63</v>
          </cell>
          <cell r="AU136">
            <v>39</v>
          </cell>
          <cell r="AV136">
            <v>1</v>
          </cell>
          <cell r="AW136">
            <v>0</v>
          </cell>
          <cell r="AX136">
            <v>559</v>
          </cell>
          <cell r="AY136">
            <v>0</v>
          </cell>
          <cell r="AZ136">
            <v>23</v>
          </cell>
          <cell r="BA136">
            <v>68</v>
          </cell>
          <cell r="BB136">
            <v>23</v>
          </cell>
          <cell r="BC136">
            <v>21</v>
          </cell>
          <cell r="BD136">
            <v>0</v>
          </cell>
          <cell r="BE136">
            <v>572</v>
          </cell>
          <cell r="BF136">
            <v>194</v>
          </cell>
          <cell r="BG136">
            <v>105</v>
          </cell>
          <cell r="BH136">
            <v>118</v>
          </cell>
          <cell r="BI136">
            <v>157</v>
          </cell>
          <cell r="BJ136">
            <v>0</v>
          </cell>
          <cell r="BK136">
            <v>0</v>
          </cell>
          <cell r="BL136">
            <v>0</v>
          </cell>
          <cell r="BM136">
            <v>98</v>
          </cell>
          <cell r="BN136">
            <v>86</v>
          </cell>
          <cell r="BO136">
            <v>23</v>
          </cell>
          <cell r="BP136">
            <v>119</v>
          </cell>
          <cell r="BQ136">
            <v>0</v>
          </cell>
          <cell r="BR136">
            <v>440</v>
          </cell>
          <cell r="BS136">
            <v>5096</v>
          </cell>
          <cell r="BT136">
            <v>1.49</v>
          </cell>
          <cell r="BU136">
            <v>7593.04</v>
          </cell>
        </row>
        <row r="137">
          <cell r="A137">
            <v>129</v>
          </cell>
          <cell r="B137">
            <v>10.029999999999999</v>
          </cell>
          <cell r="C137" t="str">
            <v>SUMRS086</v>
          </cell>
          <cell r="D137" t="str">
            <v xml:space="preserve">Tubo de AºGº standard / redondo de 19 mm Ø x 1,5 mm x 6,0 m, provisto de codo</v>
          </cell>
          <cell r="E137">
            <v>0</v>
          </cell>
          <cell r="F137">
            <v>0</v>
          </cell>
          <cell r="G137" t="str">
            <v>u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15</v>
          </cell>
          <cell r="M137">
            <v>19</v>
          </cell>
          <cell r="N137">
            <v>0</v>
          </cell>
          <cell r="O137">
            <v>0</v>
          </cell>
          <cell r="P137">
            <v>128</v>
          </cell>
          <cell r="Q137">
            <v>99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230</v>
          </cell>
          <cell r="X137">
            <v>0</v>
          </cell>
          <cell r="Y137">
            <v>0</v>
          </cell>
          <cell r="Z137">
            <v>383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80</v>
          </cell>
          <cell r="AI137">
            <v>0</v>
          </cell>
          <cell r="AJ137">
            <v>0</v>
          </cell>
          <cell r="AK137">
            <v>0</v>
          </cell>
          <cell r="AL137">
            <v>13</v>
          </cell>
          <cell r="AM137">
            <v>34</v>
          </cell>
          <cell r="AN137">
            <v>43</v>
          </cell>
          <cell r="AO137">
            <v>18</v>
          </cell>
          <cell r="AP137">
            <v>13</v>
          </cell>
          <cell r="AQ137">
            <v>21</v>
          </cell>
          <cell r="AR137">
            <v>0</v>
          </cell>
          <cell r="AS137">
            <v>0</v>
          </cell>
          <cell r="AT137">
            <v>92</v>
          </cell>
          <cell r="AU137">
            <v>0</v>
          </cell>
          <cell r="AV137">
            <v>0</v>
          </cell>
          <cell r="AW137">
            <v>521</v>
          </cell>
          <cell r="AX137">
            <v>0</v>
          </cell>
          <cell r="AY137">
            <v>581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32</v>
          </cell>
          <cell r="BK137">
            <v>0</v>
          </cell>
          <cell r="BL137">
            <v>36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40</v>
          </cell>
          <cell r="BR137">
            <v>0</v>
          </cell>
          <cell r="BS137">
            <v>2398</v>
          </cell>
          <cell r="BT137">
            <v>1.89</v>
          </cell>
          <cell r="BU137">
            <v>4532.22</v>
          </cell>
        </row>
        <row r="138">
          <cell r="A138">
            <v>130</v>
          </cell>
          <cell r="B138">
            <v>10.039999999999999</v>
          </cell>
          <cell r="C138" t="str">
            <v>SUMRS087</v>
          </cell>
          <cell r="D138" t="str">
            <v xml:space="preserve">Tubo de AºGº standard / redondo de 38 mm Ø x 1,5 mm x 2,5 m, provisto de codo</v>
          </cell>
          <cell r="E138">
            <v>0</v>
          </cell>
          <cell r="F138">
            <v>0</v>
          </cell>
          <cell r="G138" t="str">
            <v>u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5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205</v>
          </cell>
          <cell r="BI138">
            <v>0</v>
          </cell>
          <cell r="BJ138">
            <v>570</v>
          </cell>
          <cell r="BK138">
            <v>0</v>
          </cell>
          <cell r="BL138">
            <v>520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764</v>
          </cell>
          <cell r="BR138">
            <v>0</v>
          </cell>
          <cell r="BS138">
            <v>2066</v>
          </cell>
          <cell r="BT138">
            <v>1.39</v>
          </cell>
          <cell r="BU138">
            <v>2871.74</v>
          </cell>
        </row>
        <row r="139">
          <cell r="A139">
            <v>131</v>
          </cell>
          <cell r="B139">
            <v>10.049999999999999</v>
          </cell>
          <cell r="C139" t="str">
            <v>SUMRS088</v>
          </cell>
          <cell r="D139" t="str">
            <v xml:space="preserve">Tubo de AºGº standard / redondo de 38 mm Ø x 1,5 mm x 4,0 m, provisto de codo</v>
          </cell>
          <cell r="E139">
            <v>0</v>
          </cell>
          <cell r="F139">
            <v>0</v>
          </cell>
          <cell r="G139" t="str">
            <v>u</v>
          </cell>
          <cell r="H139">
            <v>142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260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402</v>
          </cell>
          <cell r="BT139">
            <v>2.11</v>
          </cell>
          <cell r="BU139">
            <v>848.22</v>
          </cell>
        </row>
        <row r="140">
          <cell r="A140">
            <v>132</v>
          </cell>
          <cell r="B140">
            <v>10.059999999999999</v>
          </cell>
          <cell r="C140" t="str">
            <v>SUMRS089</v>
          </cell>
          <cell r="D140" t="str">
            <v xml:space="preserve">Tubo de AºGº standard / redondo de 38 mm Ø x 1,5 mm x 6,0 m, provisto de codo</v>
          </cell>
          <cell r="E140">
            <v>0</v>
          </cell>
          <cell r="F140">
            <v>0</v>
          </cell>
          <cell r="G140" t="str">
            <v>u</v>
          </cell>
          <cell r="H140">
            <v>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266</v>
          </cell>
          <cell r="BK140">
            <v>0</v>
          </cell>
          <cell r="BL140">
            <v>270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316</v>
          </cell>
          <cell r="BR140">
            <v>0</v>
          </cell>
          <cell r="BS140">
            <v>859</v>
          </cell>
          <cell r="BT140">
            <v>2.5</v>
          </cell>
          <cell r="BU140">
            <v>2147.5</v>
          </cell>
        </row>
        <row r="141">
          <cell r="A141">
            <v>133</v>
          </cell>
          <cell r="B141">
            <v>10.069999999999999</v>
          </cell>
          <cell r="C141" t="str">
            <v>SUMRS090</v>
          </cell>
          <cell r="D141" t="str">
            <v xml:space="preserve">Tubo Plastico de PVC SAP de 19 mm ø x 3,0 m, con curva de plastico de 19 mm ø x 180º</v>
          </cell>
          <cell r="E141">
            <v>0</v>
          </cell>
          <cell r="F141">
            <v>0</v>
          </cell>
          <cell r="G141" t="str">
            <v>u</v>
          </cell>
          <cell r="H141">
            <v>0</v>
          </cell>
          <cell r="I141">
            <v>10</v>
          </cell>
          <cell r="J141">
            <v>12</v>
          </cell>
          <cell r="K141">
            <v>0</v>
          </cell>
          <cell r="L141">
            <v>0</v>
          </cell>
          <cell r="M141">
            <v>32</v>
          </cell>
          <cell r="N141">
            <v>34</v>
          </cell>
          <cell r="O141">
            <v>62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190</v>
          </cell>
          <cell r="Y141">
            <v>210</v>
          </cell>
          <cell r="Z141">
            <v>548</v>
          </cell>
          <cell r="AA141">
            <v>69</v>
          </cell>
          <cell r="AB141">
            <v>318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22</v>
          </cell>
          <cell r="AJ141">
            <v>30</v>
          </cell>
          <cell r="AK141">
            <v>19</v>
          </cell>
          <cell r="AL141">
            <v>10</v>
          </cell>
          <cell r="AM141">
            <v>72</v>
          </cell>
          <cell r="AN141">
            <v>32</v>
          </cell>
          <cell r="AO141">
            <v>21</v>
          </cell>
          <cell r="AP141">
            <v>9</v>
          </cell>
          <cell r="AQ141">
            <v>14</v>
          </cell>
          <cell r="AR141">
            <v>0</v>
          </cell>
          <cell r="AS141">
            <v>133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308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64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600</v>
          </cell>
          <cell r="BN141">
            <v>300</v>
          </cell>
          <cell r="BO141">
            <v>92</v>
          </cell>
          <cell r="BP141">
            <v>205</v>
          </cell>
          <cell r="BQ141">
            <v>0</v>
          </cell>
          <cell r="BR141">
            <v>443</v>
          </cell>
          <cell r="BS141">
            <v>3859</v>
          </cell>
          <cell r="BT141">
            <v>0.2</v>
          </cell>
          <cell r="BU141">
            <v>771.8</v>
          </cell>
        </row>
        <row r="142">
          <cell r="A142">
            <v>134</v>
          </cell>
          <cell r="B142">
            <v>10.079999999999998</v>
          </cell>
          <cell r="C142" t="str">
            <v>SUMRS091</v>
          </cell>
          <cell r="D142" t="str">
            <v xml:space="preserve">Armella Tirafondo de 10 mm Ø x 64 mm de longitud</v>
          </cell>
          <cell r="E142">
            <v>0</v>
          </cell>
          <cell r="F142">
            <v>0</v>
          </cell>
          <cell r="G142" t="str">
            <v>u</v>
          </cell>
          <cell r="H142">
            <v>367</v>
          </cell>
          <cell r="I142">
            <v>10</v>
          </cell>
          <cell r="J142">
            <v>12</v>
          </cell>
          <cell r="K142">
            <v>0</v>
          </cell>
          <cell r="L142">
            <v>105</v>
          </cell>
          <cell r="M142">
            <v>0</v>
          </cell>
          <cell r="N142">
            <v>0</v>
          </cell>
          <cell r="O142">
            <v>62</v>
          </cell>
          <cell r="P142">
            <v>80</v>
          </cell>
          <cell r="Q142">
            <v>235</v>
          </cell>
          <cell r="R142">
            <v>723</v>
          </cell>
          <cell r="S142">
            <v>234</v>
          </cell>
          <cell r="T142">
            <v>226</v>
          </cell>
          <cell r="U142">
            <v>190</v>
          </cell>
          <cell r="V142">
            <v>168</v>
          </cell>
          <cell r="W142">
            <v>50</v>
          </cell>
          <cell r="X142">
            <v>190</v>
          </cell>
          <cell r="Y142">
            <v>210</v>
          </cell>
          <cell r="Z142">
            <v>734</v>
          </cell>
          <cell r="AA142">
            <v>69</v>
          </cell>
          <cell r="AB142">
            <v>318</v>
          </cell>
          <cell r="AC142">
            <v>174</v>
          </cell>
          <cell r="AD142">
            <v>492</v>
          </cell>
          <cell r="AE142">
            <v>210</v>
          </cell>
          <cell r="AF142">
            <v>59</v>
          </cell>
          <cell r="AG142">
            <v>0</v>
          </cell>
          <cell r="AH142">
            <v>190</v>
          </cell>
          <cell r="AI142">
            <v>22</v>
          </cell>
          <cell r="AJ142">
            <v>30</v>
          </cell>
          <cell r="AK142">
            <v>19</v>
          </cell>
          <cell r="AL142">
            <v>23</v>
          </cell>
          <cell r="AM142">
            <v>106</v>
          </cell>
          <cell r="AN142">
            <v>75</v>
          </cell>
          <cell r="AO142">
            <v>39</v>
          </cell>
          <cell r="AP142">
            <v>22</v>
          </cell>
          <cell r="AQ142">
            <v>35</v>
          </cell>
          <cell r="AR142">
            <v>24</v>
          </cell>
          <cell r="AS142">
            <v>133</v>
          </cell>
          <cell r="AT142">
            <v>406</v>
          </cell>
          <cell r="AU142">
            <v>43</v>
          </cell>
          <cell r="AV142">
            <v>40</v>
          </cell>
          <cell r="AW142">
            <v>844</v>
          </cell>
          <cell r="AX142">
            <v>308</v>
          </cell>
          <cell r="AY142">
            <v>771</v>
          </cell>
          <cell r="AZ142">
            <v>98</v>
          </cell>
          <cell r="BA142">
            <v>272</v>
          </cell>
          <cell r="BB142">
            <v>98</v>
          </cell>
          <cell r="BC142">
            <v>86</v>
          </cell>
          <cell r="BD142">
            <v>69</v>
          </cell>
          <cell r="BE142">
            <v>1200</v>
          </cell>
          <cell r="BF142">
            <v>0</v>
          </cell>
          <cell r="BG142">
            <v>64</v>
          </cell>
          <cell r="BH142">
            <v>205</v>
          </cell>
          <cell r="BI142">
            <v>244</v>
          </cell>
          <cell r="BJ142">
            <v>64</v>
          </cell>
          <cell r="BK142">
            <v>928</v>
          </cell>
          <cell r="BL142">
            <v>56</v>
          </cell>
          <cell r="BM142">
            <v>523</v>
          </cell>
          <cell r="BN142">
            <v>300</v>
          </cell>
          <cell r="BO142">
            <v>115</v>
          </cell>
          <cell r="BP142">
            <v>205</v>
          </cell>
          <cell r="BQ142">
            <v>79</v>
          </cell>
          <cell r="BR142">
            <v>443</v>
          </cell>
          <cell r="BS142">
            <v>13097</v>
          </cell>
          <cell r="BT142">
            <v>0.01</v>
          </cell>
          <cell r="BU142">
            <v>130.97</v>
          </cell>
        </row>
        <row r="143">
          <cell r="A143">
            <v>135</v>
          </cell>
          <cell r="B143">
            <v>10.089999999999998</v>
          </cell>
          <cell r="C143" t="str">
            <v>SUMRS092</v>
          </cell>
          <cell r="D143" t="str">
            <v xml:space="preserve">Tarugo de cedro de 13 mm x 50 mm</v>
          </cell>
          <cell r="E143">
            <v>0</v>
          </cell>
          <cell r="F143">
            <v>0</v>
          </cell>
          <cell r="G143" t="str">
            <v>u</v>
          </cell>
          <cell r="H143">
            <v>367</v>
          </cell>
          <cell r="I143">
            <v>10</v>
          </cell>
          <cell r="J143">
            <v>12</v>
          </cell>
          <cell r="K143">
            <v>0</v>
          </cell>
          <cell r="L143">
            <v>105</v>
          </cell>
          <cell r="M143">
            <v>0</v>
          </cell>
          <cell r="N143">
            <v>0</v>
          </cell>
          <cell r="O143">
            <v>62</v>
          </cell>
          <cell r="P143">
            <v>80</v>
          </cell>
          <cell r="Q143">
            <v>235</v>
          </cell>
          <cell r="R143">
            <v>723</v>
          </cell>
          <cell r="S143">
            <v>234</v>
          </cell>
          <cell r="T143">
            <v>226</v>
          </cell>
          <cell r="U143">
            <v>190</v>
          </cell>
          <cell r="V143">
            <v>168</v>
          </cell>
          <cell r="W143">
            <v>50</v>
          </cell>
          <cell r="X143">
            <v>190</v>
          </cell>
          <cell r="Y143">
            <v>210</v>
          </cell>
          <cell r="Z143">
            <v>734</v>
          </cell>
          <cell r="AA143">
            <v>69</v>
          </cell>
          <cell r="AB143">
            <v>318</v>
          </cell>
          <cell r="AC143">
            <v>174</v>
          </cell>
          <cell r="AD143">
            <v>492</v>
          </cell>
          <cell r="AE143">
            <v>210</v>
          </cell>
          <cell r="AF143">
            <v>59</v>
          </cell>
          <cell r="AG143">
            <v>0</v>
          </cell>
          <cell r="AH143">
            <v>190</v>
          </cell>
          <cell r="AI143">
            <v>22</v>
          </cell>
          <cell r="AJ143">
            <v>30</v>
          </cell>
          <cell r="AK143">
            <v>19</v>
          </cell>
          <cell r="AL143">
            <v>23</v>
          </cell>
          <cell r="AM143">
            <v>106</v>
          </cell>
          <cell r="AN143">
            <v>75</v>
          </cell>
          <cell r="AO143">
            <v>39</v>
          </cell>
          <cell r="AP143">
            <v>22</v>
          </cell>
          <cell r="AQ143">
            <v>35</v>
          </cell>
          <cell r="AR143">
            <v>24</v>
          </cell>
          <cell r="AS143">
            <v>133</v>
          </cell>
          <cell r="AT143">
            <v>406</v>
          </cell>
          <cell r="AU143">
            <v>43</v>
          </cell>
          <cell r="AV143">
            <v>40</v>
          </cell>
          <cell r="AW143">
            <v>844</v>
          </cell>
          <cell r="AX143">
            <v>308</v>
          </cell>
          <cell r="AY143">
            <v>771</v>
          </cell>
          <cell r="AZ143">
            <v>98</v>
          </cell>
          <cell r="BA143">
            <v>272</v>
          </cell>
          <cell r="BB143">
            <v>98</v>
          </cell>
          <cell r="BC143">
            <v>86</v>
          </cell>
          <cell r="BD143">
            <v>69</v>
          </cell>
          <cell r="BE143">
            <v>1200</v>
          </cell>
          <cell r="BF143">
            <v>0</v>
          </cell>
          <cell r="BG143">
            <v>64</v>
          </cell>
          <cell r="BH143">
            <v>205</v>
          </cell>
          <cell r="BI143">
            <v>244</v>
          </cell>
          <cell r="BJ143">
            <v>64</v>
          </cell>
          <cell r="BK143">
            <v>928</v>
          </cell>
          <cell r="BL143">
            <v>56</v>
          </cell>
          <cell r="BM143">
            <v>523</v>
          </cell>
          <cell r="BN143">
            <v>300</v>
          </cell>
          <cell r="BO143">
            <v>115</v>
          </cell>
          <cell r="BP143">
            <v>205</v>
          </cell>
          <cell r="BQ143">
            <v>79</v>
          </cell>
          <cell r="BR143">
            <v>443</v>
          </cell>
          <cell r="BS143">
            <v>13097</v>
          </cell>
          <cell r="BT143">
            <v>0.01</v>
          </cell>
          <cell r="BU143">
            <v>130.97</v>
          </cell>
        </row>
        <row r="144">
          <cell r="A144">
            <v>136</v>
          </cell>
          <cell r="B144">
            <v>10.099999999999998</v>
          </cell>
          <cell r="C144" t="str">
            <v>SUMRS093</v>
          </cell>
          <cell r="D144" t="str">
            <v xml:space="preserve">Alambre galvanizado N° 12 AWG</v>
          </cell>
          <cell r="E144">
            <v>0</v>
          </cell>
          <cell r="F144">
            <v>0</v>
          </cell>
          <cell r="G144" t="str">
            <v>m</v>
          </cell>
          <cell r="H144">
            <v>826.65</v>
          </cell>
          <cell r="I144">
            <v>16</v>
          </cell>
          <cell r="J144">
            <v>48</v>
          </cell>
          <cell r="K144">
            <v>200</v>
          </cell>
          <cell r="L144">
            <v>198</v>
          </cell>
          <cell r="M144">
            <v>84.15</v>
          </cell>
          <cell r="N144">
            <v>87.45</v>
          </cell>
          <cell r="O144">
            <v>89.4</v>
          </cell>
          <cell r="P144">
            <v>346.5</v>
          </cell>
          <cell r="Q144">
            <v>768.9</v>
          </cell>
          <cell r="R144">
            <v>1192.95</v>
          </cell>
          <cell r="S144">
            <v>227.7</v>
          </cell>
          <cell r="T144">
            <v>240.9</v>
          </cell>
          <cell r="U144">
            <v>468.6</v>
          </cell>
          <cell r="V144">
            <v>267.3</v>
          </cell>
          <cell r="W144">
            <v>882.75</v>
          </cell>
          <cell r="X144">
            <v>917.4</v>
          </cell>
          <cell r="Y144">
            <v>556.04999999999995</v>
          </cell>
          <cell r="Z144">
            <v>1536.15</v>
          </cell>
          <cell r="AA144">
            <v>207.9</v>
          </cell>
          <cell r="AB144">
            <v>770.55</v>
          </cell>
          <cell r="AC144">
            <v>287.10000000000002</v>
          </cell>
          <cell r="AD144">
            <v>811.8</v>
          </cell>
          <cell r="AE144">
            <v>222.75</v>
          </cell>
          <cell r="AF144">
            <v>97.35</v>
          </cell>
          <cell r="AG144">
            <v>75.900000000000006</v>
          </cell>
          <cell r="AH144">
            <v>181.5</v>
          </cell>
          <cell r="AI144">
            <v>61.05</v>
          </cell>
          <cell r="AJ144">
            <v>59.4</v>
          </cell>
          <cell r="AK144">
            <v>34.65</v>
          </cell>
          <cell r="AL144">
            <v>37.950000000000003</v>
          </cell>
          <cell r="AM144">
            <v>174.9</v>
          </cell>
          <cell r="AN144">
            <v>123.75</v>
          </cell>
          <cell r="AO144">
            <v>64.349999999999994</v>
          </cell>
          <cell r="AP144">
            <v>36.299999999999997</v>
          </cell>
          <cell r="AQ144">
            <v>57.75</v>
          </cell>
          <cell r="AR144">
            <v>126</v>
          </cell>
          <cell r="AS144">
            <v>443.85</v>
          </cell>
          <cell r="AT144">
            <v>310</v>
          </cell>
          <cell r="AU144">
            <v>135.30000000000001</v>
          </cell>
          <cell r="AV144">
            <v>67.650000000000006</v>
          </cell>
          <cell r="AW144">
            <v>2252.25</v>
          </cell>
          <cell r="AX144">
            <v>1430.55</v>
          </cell>
          <cell r="AY144">
            <v>2230.8000000000002</v>
          </cell>
          <cell r="AZ144">
            <v>95.7</v>
          </cell>
          <cell r="BA144">
            <v>278.85000000000002</v>
          </cell>
          <cell r="BB144">
            <v>95.7</v>
          </cell>
          <cell r="BC144">
            <v>85.8</v>
          </cell>
          <cell r="BD144">
            <v>113.85</v>
          </cell>
          <cell r="BE144">
            <v>2361.15</v>
          </cell>
          <cell r="BF144">
            <v>956</v>
          </cell>
          <cell r="BG144">
            <v>630</v>
          </cell>
          <cell r="BH144">
            <v>236</v>
          </cell>
          <cell r="BI144">
            <v>661.65</v>
          </cell>
          <cell r="BJ144">
            <v>1736</v>
          </cell>
          <cell r="BK144">
            <v>765.6</v>
          </cell>
          <cell r="BL144">
            <v>1652</v>
          </cell>
          <cell r="BM144">
            <v>294</v>
          </cell>
          <cell r="BN144">
            <v>258</v>
          </cell>
          <cell r="BO144">
            <v>189.75</v>
          </cell>
          <cell r="BP144">
            <v>357</v>
          </cell>
          <cell r="BQ144">
            <v>2240</v>
          </cell>
          <cell r="BR144">
            <v>880</v>
          </cell>
          <cell r="BS144">
            <v>33143.25</v>
          </cell>
          <cell r="BT144">
            <v>0.01</v>
          </cell>
          <cell r="BU144">
            <v>331.43</v>
          </cell>
        </row>
        <row r="145">
          <cell r="A145">
            <v>137</v>
          </cell>
          <cell r="B145">
            <v>10.109999999999998</v>
          </cell>
          <cell r="C145" t="str">
            <v>SUMRS094</v>
          </cell>
          <cell r="D145" t="str">
            <v xml:space="preserve">Conector bimetálico, para Al 25 mm2/Cu 4-10 mm2, para neutro desnudo, tipo cuña</v>
          </cell>
          <cell r="E145">
            <v>0</v>
          </cell>
          <cell r="F145">
            <v>0</v>
          </cell>
          <cell r="G145" t="str">
            <v>u</v>
          </cell>
          <cell r="H145">
            <v>501</v>
          </cell>
          <cell r="I145">
            <v>18</v>
          </cell>
          <cell r="J145">
            <v>36</v>
          </cell>
          <cell r="K145">
            <v>175</v>
          </cell>
          <cell r="L145">
            <v>120</v>
          </cell>
          <cell r="M145">
            <v>51</v>
          </cell>
          <cell r="N145">
            <v>53</v>
          </cell>
          <cell r="O145">
            <v>124</v>
          </cell>
          <cell r="P145">
            <v>210</v>
          </cell>
          <cell r="Q145">
            <v>466</v>
          </cell>
          <cell r="R145">
            <v>723</v>
          </cell>
          <cell r="S145">
            <v>138</v>
          </cell>
          <cell r="T145">
            <v>146</v>
          </cell>
          <cell r="U145">
            <v>284</v>
          </cell>
          <cell r="V145">
            <v>162</v>
          </cell>
          <cell r="W145">
            <v>535</v>
          </cell>
          <cell r="X145">
            <v>556</v>
          </cell>
          <cell r="Y145">
            <v>337</v>
          </cell>
          <cell r="Z145">
            <v>931</v>
          </cell>
          <cell r="AA145">
            <v>126</v>
          </cell>
          <cell r="AB145">
            <v>467</v>
          </cell>
          <cell r="AC145">
            <v>174</v>
          </cell>
          <cell r="AD145">
            <v>492</v>
          </cell>
          <cell r="AE145">
            <v>135</v>
          </cell>
          <cell r="AF145">
            <v>59</v>
          </cell>
          <cell r="AG145">
            <v>46</v>
          </cell>
          <cell r="AH145">
            <v>110</v>
          </cell>
          <cell r="AI145">
            <v>37</v>
          </cell>
          <cell r="AJ145">
            <v>36</v>
          </cell>
          <cell r="AK145">
            <v>21</v>
          </cell>
          <cell r="AL145">
            <v>23</v>
          </cell>
          <cell r="AM145">
            <v>106</v>
          </cell>
          <cell r="AN145">
            <v>75</v>
          </cell>
          <cell r="AO145">
            <v>39</v>
          </cell>
          <cell r="AP145">
            <v>22</v>
          </cell>
          <cell r="AQ145">
            <v>35</v>
          </cell>
          <cell r="AR145">
            <v>66</v>
          </cell>
          <cell r="AS145">
            <v>269</v>
          </cell>
          <cell r="AT145">
            <v>561</v>
          </cell>
          <cell r="AU145">
            <v>82</v>
          </cell>
          <cell r="AV145">
            <v>41</v>
          </cell>
          <cell r="AW145">
            <v>1365</v>
          </cell>
          <cell r="AX145">
            <v>867</v>
          </cell>
          <cell r="AY145">
            <v>1352</v>
          </cell>
          <cell r="AZ145">
            <v>58</v>
          </cell>
          <cell r="BA145">
            <v>169</v>
          </cell>
          <cell r="BB145">
            <v>58</v>
          </cell>
          <cell r="BC145">
            <v>52</v>
          </cell>
          <cell r="BD145">
            <v>69</v>
          </cell>
          <cell r="BE145">
            <v>1431</v>
          </cell>
          <cell r="BF145">
            <v>194</v>
          </cell>
          <cell r="BG145">
            <v>147</v>
          </cell>
          <cell r="BH145">
            <v>323</v>
          </cell>
          <cell r="BI145">
            <v>401</v>
          </cell>
          <cell r="BJ145">
            <v>632</v>
          </cell>
          <cell r="BK145">
            <v>464</v>
          </cell>
          <cell r="BL145">
            <v>594</v>
          </cell>
          <cell r="BM145">
            <v>621</v>
          </cell>
          <cell r="BN145">
            <v>386</v>
          </cell>
          <cell r="BO145">
            <v>115</v>
          </cell>
          <cell r="BP145">
            <v>324</v>
          </cell>
          <cell r="BQ145">
            <v>915</v>
          </cell>
          <cell r="BR145">
            <v>674</v>
          </cell>
          <cell r="BS145">
            <v>19799</v>
          </cell>
          <cell r="BT145">
            <v>0.01</v>
          </cell>
          <cell r="BU145">
            <v>197.99</v>
          </cell>
        </row>
        <row r="146">
          <cell r="A146">
            <v>138</v>
          </cell>
          <cell r="B146">
            <v>10.119999999999997</v>
          </cell>
          <cell r="C146" t="str">
            <v>SUMRS095</v>
          </cell>
          <cell r="D146" t="str">
            <v xml:space="preserve">Conector bimetálico aislado, para Al 25 mm2/Cu 4-10 mm2, para fase aislada, tipo perforación</v>
          </cell>
          <cell r="E146">
            <v>0</v>
          </cell>
          <cell r="F146">
            <v>0</v>
          </cell>
          <cell r="G146" t="str">
            <v>u</v>
          </cell>
          <cell r="H146">
            <v>501</v>
          </cell>
          <cell r="I146">
            <v>18</v>
          </cell>
          <cell r="J146">
            <v>36</v>
          </cell>
          <cell r="K146">
            <v>175</v>
          </cell>
          <cell r="L146">
            <v>120</v>
          </cell>
          <cell r="M146">
            <v>51</v>
          </cell>
          <cell r="N146">
            <v>53</v>
          </cell>
          <cell r="O146">
            <v>124</v>
          </cell>
          <cell r="P146">
            <v>210</v>
          </cell>
          <cell r="Q146">
            <v>466</v>
          </cell>
          <cell r="R146">
            <v>723</v>
          </cell>
          <cell r="S146">
            <v>138</v>
          </cell>
          <cell r="T146">
            <v>146</v>
          </cell>
          <cell r="U146">
            <v>284</v>
          </cell>
          <cell r="V146">
            <v>162</v>
          </cell>
          <cell r="W146">
            <v>535</v>
          </cell>
          <cell r="X146">
            <v>556</v>
          </cell>
          <cell r="Y146">
            <v>337</v>
          </cell>
          <cell r="Z146">
            <v>931</v>
          </cell>
          <cell r="AA146">
            <v>126</v>
          </cell>
          <cell r="AB146">
            <v>467</v>
          </cell>
          <cell r="AC146">
            <v>174</v>
          </cell>
          <cell r="AD146">
            <v>492</v>
          </cell>
          <cell r="AE146">
            <v>135</v>
          </cell>
          <cell r="AF146">
            <v>59</v>
          </cell>
          <cell r="AG146">
            <v>46</v>
          </cell>
          <cell r="AH146">
            <v>110</v>
          </cell>
          <cell r="AI146">
            <v>37</v>
          </cell>
          <cell r="AJ146">
            <v>36</v>
          </cell>
          <cell r="AK146">
            <v>21</v>
          </cell>
          <cell r="AL146">
            <v>23</v>
          </cell>
          <cell r="AM146">
            <v>106</v>
          </cell>
          <cell r="AN146">
            <v>75</v>
          </cell>
          <cell r="AO146">
            <v>39</v>
          </cell>
          <cell r="AP146">
            <v>22</v>
          </cell>
          <cell r="AQ146">
            <v>35</v>
          </cell>
          <cell r="AR146">
            <v>66</v>
          </cell>
          <cell r="AS146">
            <v>269</v>
          </cell>
          <cell r="AT146">
            <v>561</v>
          </cell>
          <cell r="AU146">
            <v>82</v>
          </cell>
          <cell r="AV146">
            <v>41</v>
          </cell>
          <cell r="AW146">
            <v>1365</v>
          </cell>
          <cell r="AX146">
            <v>867</v>
          </cell>
          <cell r="AY146">
            <v>1352</v>
          </cell>
          <cell r="AZ146">
            <v>58</v>
          </cell>
          <cell r="BA146">
            <v>169</v>
          </cell>
          <cell r="BB146">
            <v>58</v>
          </cell>
          <cell r="BC146">
            <v>52</v>
          </cell>
          <cell r="BD146">
            <v>69</v>
          </cell>
          <cell r="BE146">
            <v>1431</v>
          </cell>
          <cell r="BF146">
            <v>194</v>
          </cell>
          <cell r="BG146">
            <v>147</v>
          </cell>
          <cell r="BH146">
            <v>323</v>
          </cell>
          <cell r="BI146">
            <v>401</v>
          </cell>
          <cell r="BJ146">
            <v>632</v>
          </cell>
          <cell r="BK146">
            <v>464</v>
          </cell>
          <cell r="BL146">
            <v>594</v>
          </cell>
          <cell r="BM146">
            <v>621</v>
          </cell>
          <cell r="BN146">
            <v>386</v>
          </cell>
          <cell r="BO146">
            <v>115</v>
          </cell>
          <cell r="BP146">
            <v>324</v>
          </cell>
          <cell r="BQ146">
            <v>915</v>
          </cell>
          <cell r="BR146">
            <v>674</v>
          </cell>
          <cell r="BS146">
            <v>19799</v>
          </cell>
          <cell r="BT146">
            <v>0.01</v>
          </cell>
          <cell r="BU146">
            <v>197.99</v>
          </cell>
        </row>
        <row r="147">
          <cell r="A147">
            <v>139</v>
          </cell>
          <cell r="B147">
            <v>10.129999999999997</v>
          </cell>
          <cell r="C147" t="str">
            <v>SUMRS096</v>
          </cell>
          <cell r="D147" t="str">
            <v xml:space="preserve">Templador de AºGº </v>
          </cell>
          <cell r="E147">
            <v>0</v>
          </cell>
          <cell r="F147">
            <v>0</v>
          </cell>
          <cell r="G147" t="str">
            <v>u</v>
          </cell>
          <cell r="H147">
            <v>1002</v>
          </cell>
          <cell r="I147">
            <v>36</v>
          </cell>
          <cell r="J147">
            <v>72</v>
          </cell>
          <cell r="K147">
            <v>350</v>
          </cell>
          <cell r="L147">
            <v>240</v>
          </cell>
          <cell r="M147">
            <v>102</v>
          </cell>
          <cell r="N147">
            <v>106</v>
          </cell>
          <cell r="O147">
            <v>124</v>
          </cell>
          <cell r="P147">
            <v>420</v>
          </cell>
          <cell r="Q147">
            <v>932</v>
          </cell>
          <cell r="R147">
            <v>1446</v>
          </cell>
          <cell r="S147">
            <v>276</v>
          </cell>
          <cell r="T147">
            <v>292</v>
          </cell>
          <cell r="U147">
            <v>568</v>
          </cell>
          <cell r="V147">
            <v>324</v>
          </cell>
          <cell r="W147">
            <v>1070</v>
          </cell>
          <cell r="X147">
            <v>1112</v>
          </cell>
          <cell r="Y147">
            <v>674</v>
          </cell>
          <cell r="Z147">
            <v>1862</v>
          </cell>
          <cell r="AA147">
            <v>252</v>
          </cell>
          <cell r="AB147">
            <v>934</v>
          </cell>
          <cell r="AC147">
            <v>348</v>
          </cell>
          <cell r="AD147">
            <v>984</v>
          </cell>
          <cell r="AE147">
            <v>270</v>
          </cell>
          <cell r="AF147">
            <v>118</v>
          </cell>
          <cell r="AG147">
            <v>92</v>
          </cell>
          <cell r="AH147">
            <v>220</v>
          </cell>
          <cell r="AI147">
            <v>74</v>
          </cell>
          <cell r="AJ147">
            <v>72</v>
          </cell>
          <cell r="AK147">
            <v>42</v>
          </cell>
          <cell r="AL147">
            <v>46</v>
          </cell>
          <cell r="AM147">
            <v>212</v>
          </cell>
          <cell r="AN147">
            <v>150</v>
          </cell>
          <cell r="AO147">
            <v>78</v>
          </cell>
          <cell r="AP147">
            <v>44</v>
          </cell>
          <cell r="AQ147">
            <v>70</v>
          </cell>
          <cell r="AR147">
            <v>132</v>
          </cell>
          <cell r="AS147">
            <v>538</v>
          </cell>
          <cell r="AT147">
            <v>1122</v>
          </cell>
          <cell r="AU147">
            <v>164</v>
          </cell>
          <cell r="AV147">
            <v>82</v>
          </cell>
          <cell r="AW147">
            <v>2730</v>
          </cell>
          <cell r="AX147">
            <v>1734</v>
          </cell>
          <cell r="AY147">
            <v>2704</v>
          </cell>
          <cell r="AZ147">
            <v>116</v>
          </cell>
          <cell r="BA147">
            <v>338</v>
          </cell>
          <cell r="BB147">
            <v>116</v>
          </cell>
          <cell r="BC147">
            <v>104</v>
          </cell>
          <cell r="BD147">
            <v>138</v>
          </cell>
          <cell r="BE147">
            <v>2862</v>
          </cell>
          <cell r="BF147">
            <v>388</v>
          </cell>
          <cell r="BG147">
            <v>338</v>
          </cell>
          <cell r="BH147">
            <v>646</v>
          </cell>
          <cell r="BI147">
            <v>802</v>
          </cell>
          <cell r="BJ147">
            <v>1864</v>
          </cell>
          <cell r="BK147">
            <v>928</v>
          </cell>
          <cell r="BL147">
            <v>1764</v>
          </cell>
          <cell r="BM147">
            <v>1396</v>
          </cell>
          <cell r="BN147">
            <v>772</v>
          </cell>
          <cell r="BO147">
            <v>230</v>
          </cell>
          <cell r="BP147">
            <v>648</v>
          </cell>
          <cell r="BQ147">
            <v>2398</v>
          </cell>
          <cell r="BR147">
            <v>1766</v>
          </cell>
          <cell r="BS147">
            <v>41834</v>
          </cell>
          <cell r="BT147">
            <v>0.01</v>
          </cell>
          <cell r="BU147">
            <v>418.34</v>
          </cell>
        </row>
        <row r="148">
          <cell r="A148">
            <v>140</v>
          </cell>
          <cell r="B148">
            <v>10.139999999999997</v>
          </cell>
          <cell r="C148" t="str">
            <v>SUMRS097</v>
          </cell>
          <cell r="D148" t="str">
            <v xml:space="preserve">Caja metálica portamedidor, equipado con interruptor termomagnetico 10A</v>
          </cell>
          <cell r="E148">
            <v>0</v>
          </cell>
          <cell r="F148">
            <v>0</v>
          </cell>
          <cell r="G148" t="str">
            <v>u</v>
          </cell>
          <cell r="H148">
            <v>501</v>
          </cell>
          <cell r="I148">
            <v>18</v>
          </cell>
          <cell r="J148">
            <v>36</v>
          </cell>
          <cell r="K148">
            <v>175</v>
          </cell>
          <cell r="L148">
            <v>120</v>
          </cell>
          <cell r="M148">
            <v>51</v>
          </cell>
          <cell r="N148">
            <v>53</v>
          </cell>
          <cell r="O148">
            <v>62</v>
          </cell>
          <cell r="P148">
            <v>210</v>
          </cell>
          <cell r="Q148">
            <v>466</v>
          </cell>
          <cell r="R148">
            <v>723</v>
          </cell>
          <cell r="S148">
            <v>138</v>
          </cell>
          <cell r="T148">
            <v>146</v>
          </cell>
          <cell r="U148">
            <v>284</v>
          </cell>
          <cell r="V148">
            <v>162</v>
          </cell>
          <cell r="W148">
            <v>535</v>
          </cell>
          <cell r="X148">
            <v>556</v>
          </cell>
          <cell r="Y148">
            <v>337</v>
          </cell>
          <cell r="Z148">
            <v>931</v>
          </cell>
          <cell r="AA148">
            <v>126</v>
          </cell>
          <cell r="AB148">
            <v>467</v>
          </cell>
          <cell r="AC148">
            <v>174</v>
          </cell>
          <cell r="AD148">
            <v>492</v>
          </cell>
          <cell r="AE148">
            <v>135</v>
          </cell>
          <cell r="AF148">
            <v>59</v>
          </cell>
          <cell r="AG148">
            <v>46</v>
          </cell>
          <cell r="AH148">
            <v>110</v>
          </cell>
          <cell r="AI148">
            <v>37</v>
          </cell>
          <cell r="AJ148">
            <v>36</v>
          </cell>
          <cell r="AK148">
            <v>21</v>
          </cell>
          <cell r="AL148">
            <v>23</v>
          </cell>
          <cell r="AM148">
            <v>106</v>
          </cell>
          <cell r="AN148">
            <v>75</v>
          </cell>
          <cell r="AO148">
            <v>39</v>
          </cell>
          <cell r="AP148">
            <v>22</v>
          </cell>
          <cell r="AQ148">
            <v>35</v>
          </cell>
          <cell r="AR148">
            <v>66</v>
          </cell>
          <cell r="AS148">
            <v>269</v>
          </cell>
          <cell r="AT148">
            <v>561</v>
          </cell>
          <cell r="AU148">
            <v>82</v>
          </cell>
          <cell r="AV148">
            <v>41</v>
          </cell>
          <cell r="AW148">
            <v>1365</v>
          </cell>
          <cell r="AX148">
            <v>867</v>
          </cell>
          <cell r="AY148">
            <v>1352</v>
          </cell>
          <cell r="AZ148">
            <v>58</v>
          </cell>
          <cell r="BA148">
            <v>169</v>
          </cell>
          <cell r="BB148">
            <v>58</v>
          </cell>
          <cell r="BC148">
            <v>52</v>
          </cell>
          <cell r="BD148">
            <v>69</v>
          </cell>
          <cell r="BE148">
            <v>1431</v>
          </cell>
          <cell r="BF148">
            <v>194</v>
          </cell>
          <cell r="BG148">
            <v>169</v>
          </cell>
          <cell r="BH148">
            <v>323</v>
          </cell>
          <cell r="BI148">
            <v>401</v>
          </cell>
          <cell r="BJ148">
            <v>932</v>
          </cell>
          <cell r="BK148">
            <v>464</v>
          </cell>
          <cell r="BL148">
            <v>882</v>
          </cell>
          <cell r="BM148">
            <v>698</v>
          </cell>
          <cell r="BN148">
            <v>386</v>
          </cell>
          <cell r="BO148">
            <v>115</v>
          </cell>
          <cell r="BP148">
            <v>324</v>
          </cell>
          <cell r="BQ148">
            <v>1199</v>
          </cell>
          <cell r="BR148">
            <v>883</v>
          </cell>
          <cell r="BS148">
            <v>20917</v>
          </cell>
          <cell r="BT148">
            <v>1.0900000000000001</v>
          </cell>
          <cell r="BU148">
            <v>22799.53</v>
          </cell>
        </row>
        <row r="149">
          <cell r="A149">
            <v>141</v>
          </cell>
          <cell r="B149">
            <v>10.149999999999997</v>
          </cell>
          <cell r="C149" t="str">
            <v>SUMRS098</v>
          </cell>
          <cell r="D149" t="str">
            <v xml:space="preserve">Medidor Monofásico de Energía Activa, tipo Electrónico con Micro Procesador de 220V;10-40A; 60Hz, Clase 1</v>
          </cell>
          <cell r="E149">
            <v>0</v>
          </cell>
          <cell r="F149">
            <v>0</v>
          </cell>
          <cell r="G149" t="str">
            <v>u</v>
          </cell>
          <cell r="H149">
            <v>501</v>
          </cell>
          <cell r="I149">
            <v>18</v>
          </cell>
          <cell r="J149">
            <v>36</v>
          </cell>
          <cell r="K149">
            <v>175</v>
          </cell>
          <cell r="L149">
            <v>120</v>
          </cell>
          <cell r="M149">
            <v>51</v>
          </cell>
          <cell r="N149">
            <v>53</v>
          </cell>
          <cell r="O149">
            <v>62</v>
          </cell>
          <cell r="P149">
            <v>210</v>
          </cell>
          <cell r="Q149">
            <v>466</v>
          </cell>
          <cell r="R149">
            <v>723</v>
          </cell>
          <cell r="S149">
            <v>138</v>
          </cell>
          <cell r="T149">
            <v>146</v>
          </cell>
          <cell r="U149">
            <v>284</v>
          </cell>
          <cell r="V149">
            <v>162</v>
          </cell>
          <cell r="W149">
            <v>535</v>
          </cell>
          <cell r="X149">
            <v>556</v>
          </cell>
          <cell r="Y149">
            <v>337</v>
          </cell>
          <cell r="Z149">
            <v>931</v>
          </cell>
          <cell r="AA149">
            <v>126</v>
          </cell>
          <cell r="AB149">
            <v>467</v>
          </cell>
          <cell r="AC149">
            <v>174</v>
          </cell>
          <cell r="AD149">
            <v>492</v>
          </cell>
          <cell r="AE149">
            <v>135</v>
          </cell>
          <cell r="AF149">
            <v>59</v>
          </cell>
          <cell r="AG149">
            <v>46</v>
          </cell>
          <cell r="AH149">
            <v>110</v>
          </cell>
          <cell r="AI149">
            <v>37</v>
          </cell>
          <cell r="AJ149">
            <v>36</v>
          </cell>
          <cell r="AK149">
            <v>21</v>
          </cell>
          <cell r="AL149">
            <v>23</v>
          </cell>
          <cell r="AM149">
            <v>106</v>
          </cell>
          <cell r="AN149">
            <v>75</v>
          </cell>
          <cell r="AO149">
            <v>39</v>
          </cell>
          <cell r="AP149">
            <v>22</v>
          </cell>
          <cell r="AQ149">
            <v>35</v>
          </cell>
          <cell r="AR149">
            <v>66</v>
          </cell>
          <cell r="AS149">
            <v>269</v>
          </cell>
          <cell r="AT149">
            <v>561</v>
          </cell>
          <cell r="AU149">
            <v>82</v>
          </cell>
          <cell r="AV149">
            <v>41</v>
          </cell>
          <cell r="AW149">
            <v>1365</v>
          </cell>
          <cell r="AX149">
            <v>867</v>
          </cell>
          <cell r="AY149">
            <v>1352</v>
          </cell>
          <cell r="AZ149">
            <v>58</v>
          </cell>
          <cell r="BA149">
            <v>169</v>
          </cell>
          <cell r="BB149">
            <v>58</v>
          </cell>
          <cell r="BC149">
            <v>52</v>
          </cell>
          <cell r="BD149">
            <v>69</v>
          </cell>
          <cell r="BE149">
            <v>1431</v>
          </cell>
          <cell r="BF149">
            <v>194</v>
          </cell>
          <cell r="BG149">
            <v>169</v>
          </cell>
          <cell r="BH149">
            <v>323</v>
          </cell>
          <cell r="BI149">
            <v>401</v>
          </cell>
          <cell r="BJ149">
            <v>932</v>
          </cell>
          <cell r="BK149">
            <v>464</v>
          </cell>
          <cell r="BL149">
            <v>882</v>
          </cell>
          <cell r="BM149">
            <v>698</v>
          </cell>
          <cell r="BN149">
            <v>386</v>
          </cell>
          <cell r="BO149">
            <v>115</v>
          </cell>
          <cell r="BP149">
            <v>324</v>
          </cell>
          <cell r="BQ149">
            <v>1199</v>
          </cell>
          <cell r="BR149">
            <v>883</v>
          </cell>
          <cell r="BS149">
            <v>20917</v>
          </cell>
          <cell r="BT149">
            <v>1.19</v>
          </cell>
          <cell r="BU149">
            <v>24891.23</v>
          </cell>
        </row>
        <row r="150">
          <cell r="A150">
            <v>142</v>
          </cell>
          <cell r="B150">
            <v>10.159999999999997</v>
          </cell>
          <cell r="C150">
            <v>0</v>
          </cell>
          <cell r="D150" t="str">
            <v xml:space="preserve">Tubo de PVC SAP 19mm x 1,5mm x 1,5m, Provisto de codo</v>
          </cell>
          <cell r="E150">
            <v>0</v>
          </cell>
          <cell r="F150">
            <v>0</v>
          </cell>
          <cell r="G150" t="str">
            <v>m3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</row>
        <row r="151">
          <cell r="A151">
            <v>143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</row>
        <row r="152">
          <cell r="A152">
            <v>144</v>
          </cell>
          <cell r="B152">
            <v>0</v>
          </cell>
          <cell r="C152">
            <v>0</v>
          </cell>
          <cell r="D152" t="str">
            <v xml:space="preserve">SUB-TOTAL   10:  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72852.570000000007</v>
          </cell>
        </row>
        <row r="153">
          <cell r="A153">
            <v>145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</row>
        <row r="154">
          <cell r="A154">
            <v>146</v>
          </cell>
          <cell r="B154">
            <v>0</v>
          </cell>
          <cell r="C154">
            <v>0</v>
          </cell>
          <cell r="D154" t="str">
            <v/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</row>
        <row r="155">
          <cell r="A155">
            <v>147</v>
          </cell>
          <cell r="B155">
            <v>0</v>
          </cell>
          <cell r="C155">
            <v>0</v>
          </cell>
          <cell r="D155" t="str">
            <v xml:space="preserve">TOTAL TRANSPORTE DE MATERIALES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1640940.7700000012</v>
          </cell>
        </row>
        <row r="156">
          <cell r="A156">
            <v>148</v>
          </cell>
          <cell r="B156">
            <v>0</v>
          </cell>
          <cell r="C156">
            <v>0</v>
          </cell>
          <cell r="D156" t="str">
            <v/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4">
          <cell r="I34" t="str">
            <v>PS1-0</v>
          </cell>
        </row>
      </sheetData>
      <sheetData sheetId="28"/>
      <sheetData sheetId="29">
        <row r="38">
          <cell r="B38" t="str">
            <v>ITEM</v>
          </cell>
          <cell r="H38" t="str">
            <v>E1</v>
          </cell>
          <cell r="I38" t="str">
            <v>E1/S</v>
          </cell>
          <cell r="J38" t="str">
            <v>P1</v>
          </cell>
          <cell r="K38" t="str">
            <v>P1/S</v>
          </cell>
          <cell r="L38" t="str">
            <v>E1B</v>
          </cell>
          <cell r="M38" t="str">
            <v>E1B/S</v>
          </cell>
          <cell r="N38" t="str">
            <v>E'1</v>
          </cell>
          <cell r="O38" t="str">
            <v>E'1/S</v>
          </cell>
          <cell r="P38" t="str">
            <v>P'1</v>
          </cell>
          <cell r="Q38" t="str">
            <v>P'1/S</v>
          </cell>
          <cell r="R38" t="str">
            <v>E'1B</v>
          </cell>
          <cell r="S38" t="str">
            <v>E'1B/S</v>
          </cell>
          <cell r="T38" t="str">
            <v>E2</v>
          </cell>
          <cell r="U38" t="str">
            <v>E2/S</v>
          </cell>
          <cell r="V38" t="str">
            <v>P2</v>
          </cell>
          <cell r="W38" t="str">
            <v>P2/S</v>
          </cell>
          <cell r="X38" t="str">
            <v>E2B</v>
          </cell>
          <cell r="Y38" t="str">
            <v>E2B/S</v>
          </cell>
          <cell r="Z38" t="str">
            <v>E'2</v>
          </cell>
          <cell r="AA38" t="str">
            <v>E'2/S</v>
          </cell>
          <cell r="AB38" t="str">
            <v>P'2</v>
          </cell>
          <cell r="AC38" t="str">
            <v>P'2/S</v>
          </cell>
          <cell r="AD38" t="str">
            <v>E'2B</v>
          </cell>
          <cell r="AE38" t="str">
            <v>E'2B/S</v>
          </cell>
          <cell r="AF38" t="str">
            <v>E3</v>
          </cell>
          <cell r="AG38" t="str">
            <v>E3/S</v>
          </cell>
          <cell r="AH38" t="str">
            <v>P3</v>
          </cell>
          <cell r="AI38" t="str">
            <v>P3/S</v>
          </cell>
          <cell r="AJ38" t="str">
            <v>E3B</v>
          </cell>
          <cell r="AK38" t="str">
            <v>E3B/S</v>
          </cell>
          <cell r="AL38" t="str">
            <v>E'3</v>
          </cell>
          <cell r="AM38" t="str">
            <v>E'3/S</v>
          </cell>
          <cell r="AN38" t="str">
            <v>P'3</v>
          </cell>
          <cell r="AO38" t="str">
            <v>P'3/S</v>
          </cell>
          <cell r="AP38" t="str">
            <v>E'3B</v>
          </cell>
          <cell r="AQ38" t="str">
            <v>E'3B/S</v>
          </cell>
          <cell r="AR38" t="str">
            <v>E4</v>
          </cell>
          <cell r="AS38" t="str">
            <v>E4/S</v>
          </cell>
          <cell r="AT38" t="str">
            <v>P4</v>
          </cell>
          <cell r="AU38" t="str">
            <v>P4/S</v>
          </cell>
          <cell r="AV38" t="str">
            <v>E4B</v>
          </cell>
          <cell r="AW38" t="str">
            <v>E4B/S</v>
          </cell>
          <cell r="AX38" t="str">
            <v>E'4</v>
          </cell>
          <cell r="AY38" t="str">
            <v>E'4/S</v>
          </cell>
          <cell r="AZ38" t="str">
            <v>P'4</v>
          </cell>
          <cell r="BA38" t="str">
            <v>P'4/S</v>
          </cell>
          <cell r="BB38" t="str">
            <v>E'4B</v>
          </cell>
          <cell r="BC38" t="str">
            <v>E'4B/S</v>
          </cell>
          <cell r="BD38" t="str">
            <v>E5</v>
          </cell>
          <cell r="BE38" t="str">
            <v>E5/S</v>
          </cell>
          <cell r="BF38" t="str">
            <v>P5</v>
          </cell>
          <cell r="BG38" t="str">
            <v>P5/S</v>
          </cell>
          <cell r="BH38" t="str">
            <v>E5B</v>
          </cell>
          <cell r="BI38" t="str">
            <v>E5B/S</v>
          </cell>
          <cell r="BJ38" t="str">
            <v>E'5</v>
          </cell>
          <cell r="BK38" t="str">
            <v>E'5/S</v>
          </cell>
          <cell r="BL38" t="str">
            <v>P'5</v>
          </cell>
          <cell r="BM38" t="str">
            <v>P'5/S</v>
          </cell>
          <cell r="BN38" t="str">
            <v>E'5B</v>
          </cell>
          <cell r="BO38" t="str">
            <v>E'5B/S</v>
          </cell>
          <cell r="BP38" t="str">
            <v>E6</v>
          </cell>
          <cell r="BQ38" t="str">
            <v>E6/S</v>
          </cell>
          <cell r="BR38" t="str">
            <v>P6</v>
          </cell>
          <cell r="BS38" t="str">
            <v>P6/S</v>
          </cell>
          <cell r="BT38" t="str">
            <v>E6B</v>
          </cell>
          <cell r="BU38" t="str">
            <v>E6B/S</v>
          </cell>
          <cell r="BV38" t="str">
            <v>E'6</v>
          </cell>
          <cell r="BW38" t="str">
            <v>E'6/S</v>
          </cell>
          <cell r="BX38" t="str">
            <v>P'6</v>
          </cell>
          <cell r="BY38" t="str">
            <v>P'6/S</v>
          </cell>
          <cell r="BZ38" t="str">
            <v>E'6B</v>
          </cell>
          <cell r="CA38" t="str">
            <v>E'6B/S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 t="str">
            <v>+</v>
          </cell>
          <cell r="CK38" t="str">
            <v>T</v>
          </cell>
          <cell r="CL38">
            <v>0</v>
          </cell>
          <cell r="CM38">
            <v>0</v>
          </cell>
          <cell r="CN38">
            <v>0</v>
          </cell>
          <cell r="CO38" t="str">
            <v>CD5-440/220V</v>
          </cell>
          <cell r="CP38" t="str">
            <v>CD10-440/220V</v>
          </cell>
          <cell r="CQ38" t="str">
            <v>CD5-220V-1F</v>
          </cell>
          <cell r="CR38" t="str">
            <v>CD10-220V-1F</v>
          </cell>
          <cell r="CS38" t="str">
            <v>CD10-380/220V</v>
          </cell>
          <cell r="CT38" t="str">
            <v>1PORT</v>
          </cell>
          <cell r="CU38" t="str">
            <v>2PORT</v>
          </cell>
          <cell r="CV38" t="str">
            <v>1'PORT</v>
          </cell>
          <cell r="CW38" t="str">
            <v>2'PORT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L38" t="str">
            <v>A</v>
          </cell>
          <cell r="DM38" t="str">
            <v>B</v>
          </cell>
          <cell r="DN38" t="str">
            <v>C</v>
          </cell>
          <cell r="DO38" t="str">
            <v>D</v>
          </cell>
          <cell r="DP38" t="str">
            <v>E</v>
          </cell>
          <cell r="DQ38" t="str">
            <v>F</v>
          </cell>
          <cell r="DR38" t="str">
            <v>G</v>
          </cell>
          <cell r="DS38" t="str">
            <v>H</v>
          </cell>
          <cell r="DT38" t="str">
            <v>I</v>
          </cell>
          <cell r="DU38" t="str">
            <v>J</v>
          </cell>
          <cell r="DV38" t="str">
            <v>K</v>
          </cell>
          <cell r="DW38" t="str">
            <v>L</v>
          </cell>
          <cell r="DX38">
            <v>0</v>
          </cell>
          <cell r="DY38">
            <v>0</v>
          </cell>
          <cell r="DZ38">
            <v>0</v>
          </cell>
          <cell r="EA38" t="str">
            <v>RI</v>
          </cell>
          <cell r="EB38" t="str">
            <v>RV</v>
          </cell>
          <cell r="EC38" t="str">
            <v>2*RI</v>
          </cell>
          <cell r="ED38" t="str">
            <v>2*RV</v>
          </cell>
          <cell r="EE38" t="str">
            <v>RI+RV</v>
          </cell>
          <cell r="EF38" t="str">
            <v>RI-A</v>
          </cell>
          <cell r="EG38" t="str">
            <v>RV-A</v>
          </cell>
          <cell r="EH38" t="str">
            <v>2*RI-A</v>
          </cell>
          <cell r="EI38" t="str">
            <v>2*RV-A</v>
          </cell>
          <cell r="EJ38" t="str">
            <v>RI-A+RV-A</v>
          </cell>
          <cell r="EK38" t="str">
            <v>R'I</v>
          </cell>
          <cell r="EL38" t="str">
            <v>R'I-A</v>
          </cell>
          <cell r="EM38">
            <v>0</v>
          </cell>
          <cell r="EN38">
            <v>0</v>
          </cell>
          <cell r="EO38">
            <v>0</v>
          </cell>
          <cell r="EP38" t="str">
            <v>PAT-1</v>
          </cell>
          <cell r="EQ38" t="str">
            <v>PAT-1M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 t="str">
            <v>PFGBT-50</v>
          </cell>
          <cell r="FA38" t="str">
            <v>PFGMT-50</v>
          </cell>
          <cell r="FB38" t="str">
            <v>PFGBT-70</v>
          </cell>
          <cell r="FC38" t="str">
            <v>PFGMT-70</v>
          </cell>
          <cell r="FD38" t="str">
            <v>PFGBT-50M</v>
          </cell>
          <cell r="FE38" t="str">
            <v>PFGMT-50M</v>
          </cell>
          <cell r="FF38" t="str">
            <v>PFGBT-70M</v>
          </cell>
          <cell r="FG38" t="str">
            <v>PFGMT-70M</v>
          </cell>
          <cell r="FH38">
            <v>0</v>
          </cell>
          <cell r="FI38">
            <v>0</v>
          </cell>
          <cell r="FJ38" t="str">
            <v>A-A</v>
          </cell>
          <cell r="FK38" t="str">
            <v>A-B</v>
          </cell>
          <cell r="FL38" t="str">
            <v>A-C</v>
          </cell>
          <cell r="FM38" t="str">
            <v>A-D</v>
          </cell>
          <cell r="FN38" t="str">
            <v>A-E</v>
          </cell>
          <cell r="FO38" t="str">
            <v>A-F</v>
          </cell>
          <cell r="FP38" t="str">
            <v>A-G</v>
          </cell>
          <cell r="FQ38" t="str">
            <v>A-H</v>
          </cell>
          <cell r="FR38" t="str">
            <v>A-I</v>
          </cell>
          <cell r="FS38" t="str">
            <v>A-J</v>
          </cell>
          <cell r="FT38" t="str">
            <v>A-K</v>
          </cell>
          <cell r="FU38" t="str">
            <v>A-L</v>
          </cell>
          <cell r="FV38" t="str">
            <v>B-B</v>
          </cell>
          <cell r="FW38" t="str">
            <v>B-C</v>
          </cell>
          <cell r="FX38" t="str">
            <v>B-D</v>
          </cell>
          <cell r="FY38" t="str">
            <v>B-E</v>
          </cell>
          <cell r="FZ38" t="str">
            <v>B-F</v>
          </cell>
          <cell r="GA38" t="str">
            <v>B-G</v>
          </cell>
          <cell r="GB38" t="str">
            <v>B-H</v>
          </cell>
          <cell r="GC38" t="str">
            <v>B-I</v>
          </cell>
          <cell r="GD38" t="str">
            <v>B-J</v>
          </cell>
          <cell r="GE38" t="str">
            <v>B-K</v>
          </cell>
          <cell r="GF38" t="str">
            <v>B-L</v>
          </cell>
          <cell r="GG38" t="str">
            <v>C-C</v>
          </cell>
          <cell r="GH38" t="str">
            <v>C-D</v>
          </cell>
          <cell r="GI38" t="str">
            <v>C-E</v>
          </cell>
          <cell r="GJ38" t="str">
            <v>C-F</v>
          </cell>
          <cell r="GK38" t="str">
            <v>C-G</v>
          </cell>
          <cell r="GL38" t="str">
            <v>C-H</v>
          </cell>
          <cell r="GM38" t="str">
            <v>C-I</v>
          </cell>
          <cell r="GN38" t="str">
            <v>C-J</v>
          </cell>
          <cell r="GO38" t="str">
            <v>C-K</v>
          </cell>
          <cell r="GP38" t="str">
            <v>C-L</v>
          </cell>
          <cell r="GQ38" t="str">
            <v>D-D</v>
          </cell>
          <cell r="GR38" t="str">
            <v>D-E</v>
          </cell>
          <cell r="GS38" t="str">
            <v>D-F</v>
          </cell>
          <cell r="GT38" t="str">
            <v>D-G</v>
          </cell>
          <cell r="GU38" t="str">
            <v>D-H</v>
          </cell>
          <cell r="GV38" t="str">
            <v>D-I</v>
          </cell>
          <cell r="GW38" t="str">
            <v>D-J</v>
          </cell>
          <cell r="GX38" t="str">
            <v>D-K</v>
          </cell>
          <cell r="GY38" t="str">
            <v>D-L</v>
          </cell>
          <cell r="GZ38" t="str">
            <v>E-E</v>
          </cell>
          <cell r="HA38" t="str">
            <v>E-F</v>
          </cell>
          <cell r="HB38" t="str">
            <v>E-G</v>
          </cell>
          <cell r="HC38" t="str">
            <v>E-H</v>
          </cell>
          <cell r="HD38" t="str">
            <v>E-I</v>
          </cell>
          <cell r="HE38" t="str">
            <v>E-J</v>
          </cell>
          <cell r="HF38" t="str">
            <v>E-K</v>
          </cell>
          <cell r="HG38" t="str">
            <v>E-L</v>
          </cell>
          <cell r="HH38" t="str">
            <v>F-F</v>
          </cell>
          <cell r="HI38" t="str">
            <v>F-G</v>
          </cell>
          <cell r="HJ38" t="str">
            <v>F-H</v>
          </cell>
          <cell r="HK38" t="str">
            <v>F-I</v>
          </cell>
          <cell r="HL38" t="str">
            <v>F-J</v>
          </cell>
          <cell r="HM38" t="str">
            <v>F-K</v>
          </cell>
          <cell r="HN38" t="str">
            <v>F-L</v>
          </cell>
          <cell r="HO38" t="str">
            <v>G-G</v>
          </cell>
          <cell r="HP38" t="str">
            <v>G-H-</v>
          </cell>
          <cell r="HQ38" t="str">
            <v>G-I</v>
          </cell>
          <cell r="HR38" t="str">
            <v>G-J</v>
          </cell>
          <cell r="HS38" t="str">
            <v>G-K</v>
          </cell>
          <cell r="HT38" t="str">
            <v>G-L</v>
          </cell>
          <cell r="HU38" t="str">
            <v>H-H</v>
          </cell>
          <cell r="HV38" t="str">
            <v>H-I</v>
          </cell>
          <cell r="HW38" t="str">
            <v>H-J</v>
          </cell>
          <cell r="HX38" t="str">
            <v>H-K</v>
          </cell>
          <cell r="HY38" t="str">
            <v>H-L</v>
          </cell>
          <cell r="HZ38" t="str">
            <v>I-I</v>
          </cell>
          <cell r="IA38" t="str">
            <v>I-J</v>
          </cell>
          <cell r="IB38" t="str">
            <v>I-K</v>
          </cell>
          <cell r="IC38" t="str">
            <v>I-L</v>
          </cell>
          <cell r="ID38" t="str">
            <v>J-J</v>
          </cell>
          <cell r="IE38" t="str">
            <v>J-K</v>
          </cell>
          <cell r="IF38" t="str">
            <v>J-L</v>
          </cell>
          <cell r="IG38" t="str">
            <v>K-K</v>
          </cell>
          <cell r="IH38" t="str">
            <v>K-L</v>
          </cell>
          <cell r="II38" t="str">
            <v>L-L</v>
          </cell>
          <cell r="IJ38">
            <v>0</v>
          </cell>
          <cell r="IK38">
            <v>0</v>
          </cell>
        </row>
        <row r="39">
          <cell r="H39" t="str">
            <v>OK</v>
          </cell>
          <cell r="I39" t="str">
            <v>OK</v>
          </cell>
          <cell r="J39" t="str">
            <v>OK</v>
          </cell>
          <cell r="K39" t="str">
            <v>OK</v>
          </cell>
          <cell r="L39" t="str">
            <v>OK</v>
          </cell>
          <cell r="M39" t="str">
            <v>OK</v>
          </cell>
          <cell r="N39" t="str">
            <v>OK</v>
          </cell>
          <cell r="O39" t="str">
            <v>OK</v>
          </cell>
          <cell r="P39" t="str">
            <v>OK</v>
          </cell>
          <cell r="Q39" t="str">
            <v>OK</v>
          </cell>
          <cell r="R39" t="str">
            <v>OK</v>
          </cell>
          <cell r="S39" t="str">
            <v>OK</v>
          </cell>
          <cell r="T39" t="str">
            <v>OK</v>
          </cell>
          <cell r="U39" t="str">
            <v>OK</v>
          </cell>
          <cell r="V39" t="str">
            <v>OK</v>
          </cell>
          <cell r="W39" t="str">
            <v>OK</v>
          </cell>
          <cell r="X39" t="str">
            <v>OK</v>
          </cell>
          <cell r="Y39" t="str">
            <v>OK</v>
          </cell>
          <cell r="Z39" t="str">
            <v>OK</v>
          </cell>
          <cell r="AA39" t="str">
            <v>OK</v>
          </cell>
          <cell r="AB39" t="str">
            <v>OK</v>
          </cell>
          <cell r="AC39" t="str">
            <v>OK</v>
          </cell>
          <cell r="AD39" t="str">
            <v>OK</v>
          </cell>
          <cell r="AE39" t="str">
            <v>OK</v>
          </cell>
          <cell r="AF39" t="str">
            <v>OK</v>
          </cell>
          <cell r="AG39" t="str">
            <v>OK</v>
          </cell>
          <cell r="AH39" t="str">
            <v>OK</v>
          </cell>
          <cell r="AI39" t="str">
            <v>OK</v>
          </cell>
          <cell r="AJ39" t="str">
            <v>OK</v>
          </cell>
          <cell r="AK39" t="str">
            <v>OK</v>
          </cell>
          <cell r="AL39" t="str">
            <v>OK</v>
          </cell>
          <cell r="AM39" t="str">
            <v>OK</v>
          </cell>
          <cell r="AN39" t="str">
            <v>OK</v>
          </cell>
          <cell r="AO39" t="str">
            <v>OK</v>
          </cell>
          <cell r="AP39" t="str">
            <v>OK</v>
          </cell>
          <cell r="AQ39" t="str">
            <v>OK</v>
          </cell>
          <cell r="AR39" t="str">
            <v>OK</v>
          </cell>
          <cell r="AS39" t="str">
            <v>OK</v>
          </cell>
          <cell r="AT39" t="str">
            <v>OK</v>
          </cell>
          <cell r="AU39" t="str">
            <v>OK</v>
          </cell>
          <cell r="AV39" t="str">
            <v>OK</v>
          </cell>
          <cell r="AW39" t="str">
            <v>OK</v>
          </cell>
          <cell r="AX39" t="str">
            <v>OK</v>
          </cell>
          <cell r="AY39" t="str">
            <v>OK</v>
          </cell>
          <cell r="AZ39" t="str">
            <v>OK</v>
          </cell>
          <cell r="BA39" t="str">
            <v>OK</v>
          </cell>
          <cell r="BB39" t="str">
            <v>OK</v>
          </cell>
          <cell r="BC39" t="str">
            <v>OK</v>
          </cell>
          <cell r="BD39" t="str">
            <v>OK</v>
          </cell>
          <cell r="BE39" t="str">
            <v>OK</v>
          </cell>
          <cell r="BF39" t="str">
            <v>OK</v>
          </cell>
          <cell r="BG39" t="str">
            <v>OK</v>
          </cell>
          <cell r="BH39" t="str">
            <v>OK</v>
          </cell>
          <cell r="BI39" t="str">
            <v>OK</v>
          </cell>
          <cell r="BJ39" t="str">
            <v>OK</v>
          </cell>
          <cell r="BK39" t="str">
            <v>OK</v>
          </cell>
          <cell r="BL39" t="str">
            <v>OK</v>
          </cell>
          <cell r="BM39" t="str">
            <v>OK</v>
          </cell>
          <cell r="BN39" t="str">
            <v>OK</v>
          </cell>
          <cell r="BO39" t="str">
            <v>OK</v>
          </cell>
          <cell r="BP39" t="str">
            <v>OK</v>
          </cell>
          <cell r="BQ39" t="str">
            <v>OK</v>
          </cell>
          <cell r="BR39" t="str">
            <v>OK</v>
          </cell>
          <cell r="BS39" t="str">
            <v>OK</v>
          </cell>
          <cell r="BT39" t="str">
            <v>OK</v>
          </cell>
          <cell r="BU39" t="str">
            <v>OK</v>
          </cell>
          <cell r="BV39" t="str">
            <v>OK</v>
          </cell>
          <cell r="BW39" t="str">
            <v>OK</v>
          </cell>
          <cell r="BX39" t="str">
            <v>OK</v>
          </cell>
          <cell r="BY39" t="str">
            <v>OK</v>
          </cell>
          <cell r="BZ39" t="str">
            <v>OK</v>
          </cell>
          <cell r="CA39" t="str">
            <v>OK</v>
          </cell>
          <cell r="CB39" t="str">
            <v>OK</v>
          </cell>
          <cell r="CC39" t="str">
            <v>OK</v>
          </cell>
          <cell r="CD39" t="str">
            <v>OK</v>
          </cell>
          <cell r="CE39" t="str">
            <v>OK</v>
          </cell>
          <cell r="CF39" t="str">
            <v>OK</v>
          </cell>
          <cell r="CG39" t="str">
            <v>OK</v>
          </cell>
          <cell r="CH39" t="str">
            <v>OK</v>
          </cell>
          <cell r="CI39" t="str">
            <v>OK</v>
          </cell>
          <cell r="CJ39" t="str">
            <v>OK</v>
          </cell>
          <cell r="CK39" t="str">
            <v>OK</v>
          </cell>
          <cell r="CL39" t="str">
            <v>OK</v>
          </cell>
          <cell r="CM39" t="str">
            <v>OK</v>
          </cell>
          <cell r="CN39" t="str">
            <v>OK</v>
          </cell>
          <cell r="CO39" t="str">
            <v>OK</v>
          </cell>
          <cell r="CP39" t="str">
            <v>OK</v>
          </cell>
          <cell r="CQ39" t="str">
            <v>OK</v>
          </cell>
          <cell r="CR39" t="str">
            <v>OK</v>
          </cell>
          <cell r="CS39" t="str">
            <v>OK</v>
          </cell>
          <cell r="CT39" t="str">
            <v>OK</v>
          </cell>
          <cell r="CU39" t="str">
            <v>OK</v>
          </cell>
          <cell r="CV39" t="str">
            <v>OK</v>
          </cell>
          <cell r="CW39" t="str">
            <v>OK</v>
          </cell>
          <cell r="CX39" t="str">
            <v>OK</v>
          </cell>
          <cell r="CY39" t="str">
            <v>OK</v>
          </cell>
          <cell r="CZ39" t="str">
            <v>OK</v>
          </cell>
          <cell r="DA39" t="str">
            <v>OK</v>
          </cell>
          <cell r="DL39" t="str">
            <v>OK</v>
          </cell>
          <cell r="DM39" t="str">
            <v>OK</v>
          </cell>
          <cell r="DN39" t="str">
            <v>OK</v>
          </cell>
          <cell r="DO39" t="str">
            <v>OK</v>
          </cell>
          <cell r="DP39" t="str">
            <v>OK</v>
          </cell>
          <cell r="DQ39" t="str">
            <v>OK</v>
          </cell>
          <cell r="DR39" t="str">
            <v>OK</v>
          </cell>
          <cell r="DS39" t="str">
            <v>OK</v>
          </cell>
          <cell r="DT39" t="str">
            <v>OK</v>
          </cell>
          <cell r="DU39" t="str">
            <v>OK</v>
          </cell>
          <cell r="DV39" t="str">
            <v>OK</v>
          </cell>
          <cell r="DW39" t="str">
            <v>OK</v>
          </cell>
          <cell r="DX39" t="str">
            <v>OK</v>
          </cell>
          <cell r="DY39" t="str">
            <v>OK</v>
          </cell>
          <cell r="DZ39" t="str">
            <v>OK</v>
          </cell>
          <cell r="EA39" t="str">
            <v>OK</v>
          </cell>
          <cell r="EB39" t="str">
            <v>OK</v>
          </cell>
          <cell r="EC39" t="str">
            <v>OK</v>
          </cell>
          <cell r="ED39" t="str">
            <v>OK</v>
          </cell>
          <cell r="EE39" t="str">
            <v>OK</v>
          </cell>
          <cell r="EF39" t="str">
            <v>OK</v>
          </cell>
          <cell r="EG39" t="str">
            <v>OK</v>
          </cell>
          <cell r="EH39" t="str">
            <v>OK</v>
          </cell>
          <cell r="EI39" t="str">
            <v>OK</v>
          </cell>
          <cell r="EJ39" t="str">
            <v>OK</v>
          </cell>
          <cell r="EK39" t="str">
            <v>OK</v>
          </cell>
          <cell r="EL39" t="str">
            <v>OK</v>
          </cell>
          <cell r="EM39" t="str">
            <v>OK</v>
          </cell>
          <cell r="EN39" t="str">
            <v>OK</v>
          </cell>
          <cell r="EO39" t="str">
            <v>OK</v>
          </cell>
          <cell r="EP39" t="str">
            <v>OK</v>
          </cell>
          <cell r="EQ39" t="str">
            <v>OK</v>
          </cell>
          <cell r="ER39" t="str">
            <v>OK</v>
          </cell>
          <cell r="ES39" t="str">
            <v>OK</v>
          </cell>
          <cell r="ET39" t="str">
            <v>OK</v>
          </cell>
          <cell r="EU39" t="str">
            <v>OK</v>
          </cell>
          <cell r="EV39" t="str">
            <v>OK</v>
          </cell>
          <cell r="EW39" t="str">
            <v>OK</v>
          </cell>
          <cell r="EX39" t="str">
            <v>OK</v>
          </cell>
          <cell r="EY39" t="str">
            <v>OK</v>
          </cell>
          <cell r="EZ39" t="str">
            <v>OK</v>
          </cell>
          <cell r="FA39" t="str">
            <v>OK</v>
          </cell>
          <cell r="FB39" t="str">
            <v>OK</v>
          </cell>
          <cell r="FC39" t="str">
            <v>OK</v>
          </cell>
          <cell r="FD39" t="str">
            <v>OK</v>
          </cell>
          <cell r="FE39" t="str">
            <v>OK</v>
          </cell>
          <cell r="FF39" t="str">
            <v>OK</v>
          </cell>
          <cell r="FG39" t="str">
            <v>OK</v>
          </cell>
          <cell r="FH39" t="str">
            <v>OK</v>
          </cell>
          <cell r="FI39" t="str">
            <v>OK</v>
          </cell>
          <cell r="FJ39" t="str">
            <v>OK</v>
          </cell>
          <cell r="FK39" t="str">
            <v>OK</v>
          </cell>
          <cell r="FL39" t="str">
            <v>OK</v>
          </cell>
          <cell r="FM39" t="str">
            <v>OK</v>
          </cell>
          <cell r="FN39" t="str">
            <v>OK</v>
          </cell>
          <cell r="FO39" t="str">
            <v>OK</v>
          </cell>
          <cell r="FP39" t="str">
            <v>OK</v>
          </cell>
          <cell r="FQ39" t="str">
            <v>OK</v>
          </cell>
          <cell r="FR39" t="str">
            <v>OK</v>
          </cell>
          <cell r="FS39" t="str">
            <v>OK</v>
          </cell>
          <cell r="FT39" t="str">
            <v>OK</v>
          </cell>
          <cell r="FU39" t="str">
            <v>OK</v>
          </cell>
          <cell r="FV39" t="str">
            <v>OK</v>
          </cell>
          <cell r="FW39" t="str">
            <v>OK</v>
          </cell>
          <cell r="FX39" t="str">
            <v>OK</v>
          </cell>
          <cell r="FY39" t="str">
            <v>OK</v>
          </cell>
          <cell r="FZ39" t="str">
            <v>OK</v>
          </cell>
          <cell r="GA39" t="str">
            <v>OK</v>
          </cell>
          <cell r="GB39" t="str">
            <v>OK</v>
          </cell>
          <cell r="GC39" t="str">
            <v>OK</v>
          </cell>
          <cell r="GD39" t="str">
            <v>OK</v>
          </cell>
          <cell r="GE39" t="str">
            <v>OK</v>
          </cell>
          <cell r="GF39" t="str">
            <v>OK</v>
          </cell>
          <cell r="GG39" t="str">
            <v>OK</v>
          </cell>
          <cell r="GH39" t="str">
            <v>OK</v>
          </cell>
          <cell r="GI39" t="str">
            <v>OK</v>
          </cell>
          <cell r="GJ39" t="str">
            <v>OK</v>
          </cell>
          <cell r="GK39" t="str">
            <v>OK</v>
          </cell>
          <cell r="GL39" t="str">
            <v>OK</v>
          </cell>
          <cell r="GM39" t="str">
            <v>OK</v>
          </cell>
          <cell r="GN39" t="str">
            <v>OK</v>
          </cell>
          <cell r="GO39" t="str">
            <v>OK</v>
          </cell>
          <cell r="GP39" t="str">
            <v>OK</v>
          </cell>
          <cell r="GQ39" t="str">
            <v>OK</v>
          </cell>
          <cell r="GR39" t="str">
            <v>OK</v>
          </cell>
          <cell r="GS39" t="str">
            <v>OK</v>
          </cell>
          <cell r="GT39" t="str">
            <v>OK</v>
          </cell>
          <cell r="GU39" t="str">
            <v>OK</v>
          </cell>
          <cell r="GV39" t="str">
            <v>OK</v>
          </cell>
          <cell r="GW39" t="str">
            <v>OK</v>
          </cell>
          <cell r="GX39" t="str">
            <v>OK</v>
          </cell>
          <cell r="GY39" t="str">
            <v>OK</v>
          </cell>
          <cell r="GZ39" t="str">
            <v>OK</v>
          </cell>
          <cell r="HA39" t="str">
            <v>OK</v>
          </cell>
          <cell r="HB39" t="str">
            <v>OK</v>
          </cell>
          <cell r="HC39" t="str">
            <v>OK</v>
          </cell>
          <cell r="HD39" t="str">
            <v>OK</v>
          </cell>
          <cell r="HE39" t="str">
            <v>OK</v>
          </cell>
          <cell r="HF39" t="str">
            <v>OK</v>
          </cell>
          <cell r="HG39" t="str">
            <v>OK</v>
          </cell>
          <cell r="HH39" t="str">
            <v>OK</v>
          </cell>
          <cell r="HI39" t="str">
            <v>OK</v>
          </cell>
          <cell r="HJ39" t="str">
            <v>OK</v>
          </cell>
          <cell r="HK39" t="str">
            <v>OK</v>
          </cell>
          <cell r="HL39" t="str">
            <v>OK</v>
          </cell>
          <cell r="HM39" t="str">
            <v>OK</v>
          </cell>
          <cell r="HN39" t="str">
            <v>OK</v>
          </cell>
          <cell r="HO39" t="str">
            <v>OK</v>
          </cell>
          <cell r="HP39" t="str">
            <v>OK</v>
          </cell>
          <cell r="HQ39" t="str">
            <v>OK</v>
          </cell>
          <cell r="HR39" t="str">
            <v>OK</v>
          </cell>
          <cell r="HS39" t="str">
            <v>OK</v>
          </cell>
          <cell r="HT39" t="str">
            <v>OK</v>
          </cell>
          <cell r="HU39" t="str">
            <v>OK</v>
          </cell>
          <cell r="HV39" t="str">
            <v>OK</v>
          </cell>
          <cell r="HW39" t="str">
            <v>OK</v>
          </cell>
          <cell r="HX39" t="str">
            <v>OK</v>
          </cell>
          <cell r="HY39" t="str">
            <v>OK</v>
          </cell>
          <cell r="HZ39" t="str">
            <v>OK</v>
          </cell>
          <cell r="IA39" t="str">
            <v>OK</v>
          </cell>
          <cell r="IB39" t="str">
            <v>OK</v>
          </cell>
          <cell r="IC39" t="str">
            <v>OK</v>
          </cell>
          <cell r="ID39" t="str">
            <v>OK</v>
          </cell>
          <cell r="IE39" t="str">
            <v>OK</v>
          </cell>
          <cell r="IF39" t="str">
            <v>OK</v>
          </cell>
          <cell r="IG39" t="str">
            <v>OK</v>
          </cell>
          <cell r="IH39" t="str">
            <v>OK</v>
          </cell>
          <cell r="II39" t="str">
            <v>OK</v>
          </cell>
          <cell r="IJ39" t="str">
            <v>OK</v>
          </cell>
          <cell r="IK39" t="str">
            <v>OK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>
            <v>0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A51">
            <v>0</v>
          </cell>
          <cell r="HB51">
            <v>0</v>
          </cell>
          <cell r="HC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P51">
            <v>0</v>
          </cell>
          <cell r="HQ51">
            <v>0</v>
          </cell>
          <cell r="HR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A54">
            <v>0</v>
          </cell>
          <cell r="HB54">
            <v>0</v>
          </cell>
          <cell r="HC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P54">
            <v>0</v>
          </cell>
          <cell r="HQ54">
            <v>0</v>
          </cell>
          <cell r="HR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L56">
            <v>1.03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L57">
            <v>0</v>
          </cell>
          <cell r="DM57">
            <v>1.03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L58">
            <v>0</v>
          </cell>
          <cell r="DM58">
            <v>0</v>
          </cell>
          <cell r="DN58">
            <v>1.03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1.03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1.03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1.03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1.03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1.03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1.03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1.03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P65">
            <v>0</v>
          </cell>
          <cell r="HQ65">
            <v>0</v>
          </cell>
          <cell r="HR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1.03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1.03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A68">
            <v>0</v>
          </cell>
          <cell r="HB68">
            <v>0</v>
          </cell>
          <cell r="HC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P68">
            <v>0</v>
          </cell>
          <cell r="HQ68">
            <v>0</v>
          </cell>
          <cell r="HR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</row>
        <row r="70"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</v>
          </cell>
          <cell r="U71">
            <v>2</v>
          </cell>
          <cell r="V71">
            <v>2</v>
          </cell>
          <cell r="W71">
            <v>2</v>
          </cell>
          <cell r="X71">
            <v>2</v>
          </cell>
          <cell r="Y71">
            <v>2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2</v>
          </cell>
          <cell r="AS71">
            <v>2</v>
          </cell>
          <cell r="AT71">
            <v>2</v>
          </cell>
          <cell r="AU71">
            <v>2</v>
          </cell>
          <cell r="AV71">
            <v>2</v>
          </cell>
          <cell r="AW71">
            <v>2</v>
          </cell>
          <cell r="AX71">
            <v>2</v>
          </cell>
          <cell r="AY71">
            <v>2</v>
          </cell>
          <cell r="AZ71">
            <v>2</v>
          </cell>
          <cell r="BA71">
            <v>2</v>
          </cell>
          <cell r="BB71">
            <v>2</v>
          </cell>
          <cell r="BC71">
            <v>2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3</v>
          </cell>
          <cell r="BQ71">
            <v>3</v>
          </cell>
          <cell r="BR71">
            <v>3</v>
          </cell>
          <cell r="BS71">
            <v>3</v>
          </cell>
          <cell r="BT71">
            <v>3</v>
          </cell>
          <cell r="BU71">
            <v>3</v>
          </cell>
          <cell r="BV71">
            <v>3</v>
          </cell>
          <cell r="BW71">
            <v>3</v>
          </cell>
          <cell r="BX71">
            <v>3</v>
          </cell>
          <cell r="BY71">
            <v>3</v>
          </cell>
          <cell r="BZ71">
            <v>3</v>
          </cell>
          <cell r="CA71">
            <v>3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0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P71">
            <v>0</v>
          </cell>
          <cell r="HQ71">
            <v>0</v>
          </cell>
          <cell r="HR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P72">
            <v>0</v>
          </cell>
          <cell r="HQ72">
            <v>0</v>
          </cell>
          <cell r="HR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2</v>
          </cell>
          <cell r="CP73">
            <v>2</v>
          </cell>
          <cell r="CQ73">
            <v>1</v>
          </cell>
          <cell r="CR73">
            <v>1</v>
          </cell>
          <cell r="CS73">
            <v>3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>
            <v>0</v>
          </cell>
          <cell r="HB73">
            <v>0</v>
          </cell>
          <cell r="HC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P73">
            <v>0</v>
          </cell>
          <cell r="HQ73">
            <v>0</v>
          </cell>
          <cell r="HR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1</v>
          </cell>
          <cell r="FK74">
            <v>1</v>
          </cell>
          <cell r="FL74">
            <v>1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1</v>
          </cell>
          <cell r="FS74">
            <v>1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1</v>
          </cell>
          <cell r="FZ74">
            <v>1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1</v>
          </cell>
          <cell r="GG74">
            <v>1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1</v>
          </cell>
          <cell r="GN74">
            <v>1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1</v>
          </cell>
          <cell r="GU74">
            <v>1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1</v>
          </cell>
          <cell r="HB74">
            <v>1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1</v>
          </cell>
          <cell r="HI74">
            <v>1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1</v>
          </cell>
          <cell r="HP74">
            <v>1</v>
          </cell>
          <cell r="HQ74">
            <v>1</v>
          </cell>
          <cell r="HR74">
            <v>1</v>
          </cell>
          <cell r="HS74">
            <v>1</v>
          </cell>
          <cell r="HT74">
            <v>1</v>
          </cell>
          <cell r="HU74">
            <v>1</v>
          </cell>
          <cell r="HV74">
            <v>1</v>
          </cell>
          <cell r="HW74">
            <v>1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1</v>
          </cell>
          <cell r="ID74">
            <v>1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0</v>
          </cell>
          <cell r="EW75">
            <v>0</v>
          </cell>
          <cell r="EX75">
            <v>0</v>
          </cell>
          <cell r="EY75">
            <v>0</v>
          </cell>
          <cell r="EZ75">
            <v>0</v>
          </cell>
          <cell r="FA75">
            <v>0</v>
          </cell>
          <cell r="FB75">
            <v>0</v>
          </cell>
          <cell r="FC75">
            <v>0</v>
          </cell>
          <cell r="FD75">
            <v>0</v>
          </cell>
          <cell r="FE75">
            <v>0</v>
          </cell>
          <cell r="FF75">
            <v>0</v>
          </cell>
          <cell r="FG75">
            <v>0</v>
          </cell>
          <cell r="FH75">
            <v>0</v>
          </cell>
          <cell r="FI75">
            <v>0</v>
          </cell>
          <cell r="FJ75">
            <v>4</v>
          </cell>
          <cell r="FK75">
            <v>4</v>
          </cell>
          <cell r="FL75">
            <v>4</v>
          </cell>
          <cell r="FM75">
            <v>3</v>
          </cell>
          <cell r="FN75">
            <v>3</v>
          </cell>
          <cell r="FO75">
            <v>3</v>
          </cell>
          <cell r="FP75">
            <v>3</v>
          </cell>
          <cell r="FQ75">
            <v>2</v>
          </cell>
          <cell r="FR75">
            <v>2</v>
          </cell>
          <cell r="FS75">
            <v>2</v>
          </cell>
          <cell r="FT75">
            <v>2</v>
          </cell>
          <cell r="FU75">
            <v>1</v>
          </cell>
          <cell r="FV75">
            <v>4</v>
          </cell>
          <cell r="FW75">
            <v>4</v>
          </cell>
          <cell r="FX75">
            <v>3</v>
          </cell>
          <cell r="FY75">
            <v>3</v>
          </cell>
          <cell r="FZ75">
            <v>3</v>
          </cell>
          <cell r="GA75">
            <v>3</v>
          </cell>
          <cell r="GB75">
            <v>2</v>
          </cell>
          <cell r="GC75">
            <v>2</v>
          </cell>
          <cell r="GD75">
            <v>2</v>
          </cell>
          <cell r="GE75">
            <v>2</v>
          </cell>
          <cell r="GF75">
            <v>1</v>
          </cell>
          <cell r="GG75">
            <v>4</v>
          </cell>
          <cell r="GH75">
            <v>3</v>
          </cell>
          <cell r="GI75">
            <v>3</v>
          </cell>
          <cell r="GJ75">
            <v>3</v>
          </cell>
          <cell r="GK75">
            <v>3</v>
          </cell>
          <cell r="GL75">
            <v>2</v>
          </cell>
          <cell r="GM75">
            <v>2</v>
          </cell>
          <cell r="GN75">
            <v>2</v>
          </cell>
          <cell r="GO75">
            <v>2</v>
          </cell>
          <cell r="GP75">
            <v>1</v>
          </cell>
          <cell r="GQ75">
            <v>3</v>
          </cell>
          <cell r="GR75">
            <v>3</v>
          </cell>
          <cell r="GS75">
            <v>3</v>
          </cell>
          <cell r="GT75">
            <v>3</v>
          </cell>
          <cell r="GU75">
            <v>2</v>
          </cell>
          <cell r="GV75">
            <v>2</v>
          </cell>
          <cell r="GW75">
            <v>2</v>
          </cell>
          <cell r="GX75">
            <v>2</v>
          </cell>
          <cell r="GY75">
            <v>1</v>
          </cell>
          <cell r="GZ75">
            <v>3</v>
          </cell>
          <cell r="HA75">
            <v>3</v>
          </cell>
          <cell r="HB75">
            <v>3</v>
          </cell>
          <cell r="HC75">
            <v>2</v>
          </cell>
          <cell r="HD75">
            <v>2</v>
          </cell>
          <cell r="HE75">
            <v>2</v>
          </cell>
          <cell r="HF75">
            <v>2</v>
          </cell>
          <cell r="HG75">
            <v>1</v>
          </cell>
          <cell r="HH75">
            <v>3</v>
          </cell>
          <cell r="HI75">
            <v>3</v>
          </cell>
          <cell r="HJ75">
            <v>2</v>
          </cell>
          <cell r="HK75">
            <v>2</v>
          </cell>
          <cell r="HL75">
            <v>2</v>
          </cell>
          <cell r="HM75">
            <v>2</v>
          </cell>
          <cell r="HN75">
            <v>1</v>
          </cell>
          <cell r="HO75">
            <v>3</v>
          </cell>
          <cell r="HP75">
            <v>2</v>
          </cell>
          <cell r="HQ75">
            <v>2</v>
          </cell>
          <cell r="HR75">
            <v>2</v>
          </cell>
          <cell r="HS75">
            <v>2</v>
          </cell>
          <cell r="HT75">
            <v>1</v>
          </cell>
          <cell r="HU75">
            <v>2</v>
          </cell>
          <cell r="HV75">
            <v>2</v>
          </cell>
          <cell r="HW75">
            <v>2</v>
          </cell>
          <cell r="HX75">
            <v>2</v>
          </cell>
          <cell r="HY75">
            <v>1</v>
          </cell>
          <cell r="HZ75">
            <v>2</v>
          </cell>
          <cell r="IA75">
            <v>2</v>
          </cell>
          <cell r="IB75">
            <v>2</v>
          </cell>
          <cell r="IC75">
            <v>1</v>
          </cell>
          <cell r="ID75">
            <v>2</v>
          </cell>
          <cell r="IE75">
            <v>2</v>
          </cell>
          <cell r="IF75">
            <v>1</v>
          </cell>
          <cell r="IG75">
            <v>2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</row>
        <row r="76">
          <cell r="H76">
            <v>4</v>
          </cell>
          <cell r="I76">
            <v>4</v>
          </cell>
          <cell r="J76">
            <v>4</v>
          </cell>
          <cell r="K76">
            <v>4</v>
          </cell>
          <cell r="L76">
            <v>4</v>
          </cell>
          <cell r="M76">
            <v>4</v>
          </cell>
          <cell r="N76">
            <v>4</v>
          </cell>
          <cell r="O76">
            <v>4</v>
          </cell>
          <cell r="P76">
            <v>4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4</v>
          </cell>
          <cell r="Y76">
            <v>4</v>
          </cell>
          <cell r="Z76">
            <v>4</v>
          </cell>
          <cell r="AA76">
            <v>4</v>
          </cell>
          <cell r="AB76">
            <v>4</v>
          </cell>
          <cell r="AC76">
            <v>4</v>
          </cell>
          <cell r="AD76">
            <v>4</v>
          </cell>
          <cell r="AE76">
            <v>4</v>
          </cell>
          <cell r="AF76">
            <v>3</v>
          </cell>
          <cell r="AG76">
            <v>3</v>
          </cell>
          <cell r="AH76">
            <v>3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4</v>
          </cell>
          <cell r="AS76">
            <v>4</v>
          </cell>
          <cell r="AT76">
            <v>4</v>
          </cell>
          <cell r="AU76">
            <v>4</v>
          </cell>
          <cell r="AV76">
            <v>4</v>
          </cell>
          <cell r="AW76">
            <v>4</v>
          </cell>
          <cell r="AX76">
            <v>4</v>
          </cell>
          <cell r="AY76">
            <v>4</v>
          </cell>
          <cell r="AZ76">
            <v>4</v>
          </cell>
          <cell r="BA76">
            <v>4</v>
          </cell>
          <cell r="BB76">
            <v>4</v>
          </cell>
          <cell r="BC76">
            <v>4</v>
          </cell>
          <cell r="BD76">
            <v>5</v>
          </cell>
          <cell r="BE76">
            <v>5</v>
          </cell>
          <cell r="BF76">
            <v>5</v>
          </cell>
          <cell r="BG76">
            <v>5</v>
          </cell>
          <cell r="BH76">
            <v>5</v>
          </cell>
          <cell r="BI76">
            <v>5</v>
          </cell>
          <cell r="BJ76">
            <v>5</v>
          </cell>
          <cell r="BK76">
            <v>5</v>
          </cell>
          <cell r="BL76">
            <v>5</v>
          </cell>
          <cell r="BM76">
            <v>5</v>
          </cell>
          <cell r="BN76">
            <v>5</v>
          </cell>
          <cell r="BO76">
            <v>5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6</v>
          </cell>
          <cell r="BU76">
            <v>6</v>
          </cell>
          <cell r="BV76">
            <v>6</v>
          </cell>
          <cell r="BW76">
            <v>6</v>
          </cell>
          <cell r="BX76">
            <v>6</v>
          </cell>
          <cell r="BY76">
            <v>6</v>
          </cell>
          <cell r="BZ76">
            <v>6</v>
          </cell>
          <cell r="CA76">
            <v>6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6</v>
          </cell>
          <cell r="CK76">
            <v>3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0.8</v>
          </cell>
          <cell r="U77">
            <v>0.8</v>
          </cell>
          <cell r="V77">
            <v>0.8</v>
          </cell>
          <cell r="W77">
            <v>0.8</v>
          </cell>
          <cell r="X77">
            <v>0.8</v>
          </cell>
          <cell r="Y77">
            <v>0.8</v>
          </cell>
          <cell r="Z77">
            <v>0.8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0.4</v>
          </cell>
          <cell r="AG77">
            <v>0.4</v>
          </cell>
          <cell r="AH77">
            <v>0.4</v>
          </cell>
          <cell r="AI77">
            <v>0.4</v>
          </cell>
          <cell r="AJ77">
            <v>0.4</v>
          </cell>
          <cell r="AK77">
            <v>0.4</v>
          </cell>
          <cell r="AL77">
            <v>0.4</v>
          </cell>
          <cell r="AM77">
            <v>0.4</v>
          </cell>
          <cell r="AN77">
            <v>0.4</v>
          </cell>
          <cell r="AO77">
            <v>0.4</v>
          </cell>
          <cell r="AP77">
            <v>0.4</v>
          </cell>
          <cell r="AQ77">
            <v>0.4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0.8</v>
          </cell>
          <cell r="BE77">
            <v>0.8</v>
          </cell>
          <cell r="BF77">
            <v>0.8</v>
          </cell>
          <cell r="BG77">
            <v>0.8</v>
          </cell>
          <cell r="BH77">
            <v>0.8</v>
          </cell>
          <cell r="BI77">
            <v>0.8</v>
          </cell>
          <cell r="BJ77">
            <v>0.8</v>
          </cell>
          <cell r="BK77">
            <v>0.8</v>
          </cell>
          <cell r="BL77">
            <v>0.8</v>
          </cell>
          <cell r="BM77">
            <v>0.8</v>
          </cell>
          <cell r="BN77">
            <v>0.8</v>
          </cell>
          <cell r="BO77">
            <v>0.8</v>
          </cell>
          <cell r="BP77">
            <v>0.8</v>
          </cell>
          <cell r="BQ77">
            <v>0.8</v>
          </cell>
          <cell r="BR77">
            <v>0.8</v>
          </cell>
          <cell r="BS77">
            <v>0.8</v>
          </cell>
          <cell r="BT77">
            <v>0.8</v>
          </cell>
          <cell r="BU77">
            <v>0.8</v>
          </cell>
          <cell r="BV77">
            <v>0.8</v>
          </cell>
          <cell r="BW77">
            <v>0.8</v>
          </cell>
          <cell r="BX77">
            <v>0.8</v>
          </cell>
          <cell r="BY77">
            <v>0.8</v>
          </cell>
          <cell r="BZ77">
            <v>0.8</v>
          </cell>
          <cell r="CA77">
            <v>0.8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FY77">
            <v>0</v>
          </cell>
          <cell r="FZ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>
            <v>0</v>
          </cell>
          <cell r="GG77">
            <v>0</v>
          </cell>
          <cell r="GH77">
            <v>0</v>
          </cell>
          <cell r="GI77">
            <v>0</v>
          </cell>
          <cell r="GJ77">
            <v>0</v>
          </cell>
          <cell r="GK77">
            <v>0</v>
          </cell>
          <cell r="GL77">
            <v>0</v>
          </cell>
          <cell r="GM77">
            <v>0</v>
          </cell>
          <cell r="GN77">
            <v>0</v>
          </cell>
          <cell r="GO77">
            <v>0</v>
          </cell>
          <cell r="GP77">
            <v>0</v>
          </cell>
          <cell r="GQ77">
            <v>0</v>
          </cell>
          <cell r="GR77">
            <v>0</v>
          </cell>
          <cell r="GS77">
            <v>0</v>
          </cell>
          <cell r="GT77">
            <v>0</v>
          </cell>
          <cell r="GU77">
            <v>0</v>
          </cell>
          <cell r="GV77">
            <v>0</v>
          </cell>
          <cell r="GW77">
            <v>0</v>
          </cell>
          <cell r="GX77">
            <v>0</v>
          </cell>
          <cell r="GY77">
            <v>0</v>
          </cell>
          <cell r="GZ77">
            <v>0</v>
          </cell>
          <cell r="HA77">
            <v>0</v>
          </cell>
          <cell r="HB77">
            <v>0</v>
          </cell>
          <cell r="HC77">
            <v>0</v>
          </cell>
          <cell r="HD77">
            <v>0</v>
          </cell>
          <cell r="HE77">
            <v>0</v>
          </cell>
          <cell r="HF77">
            <v>0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  <cell r="HK77">
            <v>0</v>
          </cell>
          <cell r="HL77">
            <v>0</v>
          </cell>
          <cell r="HM77">
            <v>0</v>
          </cell>
          <cell r="HN77">
            <v>0</v>
          </cell>
          <cell r="HO77">
            <v>0</v>
          </cell>
          <cell r="HP77">
            <v>0</v>
          </cell>
          <cell r="HQ77">
            <v>0</v>
          </cell>
          <cell r="HR77">
            <v>0</v>
          </cell>
          <cell r="HS77">
            <v>0</v>
          </cell>
          <cell r="HT77">
            <v>0</v>
          </cell>
          <cell r="HU77">
            <v>0</v>
          </cell>
          <cell r="HV77">
            <v>0</v>
          </cell>
          <cell r="HW77">
            <v>0</v>
          </cell>
          <cell r="HX77">
            <v>0</v>
          </cell>
          <cell r="HY77">
            <v>0</v>
          </cell>
          <cell r="HZ77">
            <v>0</v>
          </cell>
          <cell r="IA77">
            <v>0</v>
          </cell>
          <cell r="I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  <cell r="IJ77">
            <v>0</v>
          </cell>
          <cell r="IK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0.5</v>
          </cell>
          <cell r="AG78">
            <v>0.5</v>
          </cell>
          <cell r="AH78">
            <v>0.5</v>
          </cell>
          <cell r="AI78">
            <v>0.5</v>
          </cell>
          <cell r="AJ78">
            <v>0.5</v>
          </cell>
          <cell r="AK78">
            <v>0.5</v>
          </cell>
          <cell r="AL78">
            <v>0.5</v>
          </cell>
          <cell r="AM78">
            <v>0.5</v>
          </cell>
          <cell r="AN78">
            <v>0.5</v>
          </cell>
          <cell r="AO78">
            <v>0.5</v>
          </cell>
          <cell r="AP78">
            <v>0.5</v>
          </cell>
          <cell r="AQ78">
            <v>0.5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</v>
          </cell>
          <cell r="GN79">
            <v>0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  <cell r="II80">
            <v>0</v>
          </cell>
          <cell r="IJ80">
            <v>0</v>
          </cell>
          <cell r="IK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1.2</v>
          </cell>
          <cell r="CR81">
            <v>1.2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  <cell r="II81">
            <v>0</v>
          </cell>
          <cell r="IJ81">
            <v>0</v>
          </cell>
          <cell r="IK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1.2</v>
          </cell>
          <cell r="CP82">
            <v>1.2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0</v>
          </cell>
          <cell r="GC82">
            <v>0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0</v>
          </cell>
          <cell r="GN82">
            <v>0</v>
          </cell>
          <cell r="GO82">
            <v>0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0</v>
          </cell>
          <cell r="GZ82">
            <v>0</v>
          </cell>
          <cell r="HA82">
            <v>0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0</v>
          </cell>
          <cell r="HL82">
            <v>0</v>
          </cell>
          <cell r="HM82">
            <v>0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0</v>
          </cell>
          <cell r="HX82">
            <v>0</v>
          </cell>
          <cell r="HY82">
            <v>0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  <cell r="IJ82">
            <v>0</v>
          </cell>
          <cell r="IK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1.2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0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0</v>
          </cell>
          <cell r="FE83">
            <v>0</v>
          </cell>
          <cell r="FF83">
            <v>0</v>
          </cell>
          <cell r="FG83">
            <v>0</v>
          </cell>
          <cell r="FH83">
            <v>0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FY83">
            <v>0</v>
          </cell>
          <cell r="FZ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0</v>
          </cell>
          <cell r="GO83">
            <v>0</v>
          </cell>
          <cell r="GP83">
            <v>0</v>
          </cell>
          <cell r="GQ83">
            <v>0</v>
          </cell>
          <cell r="GR83">
            <v>0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>
            <v>0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0</v>
          </cell>
          <cell r="HG83">
            <v>0</v>
          </cell>
          <cell r="HH83">
            <v>0</v>
          </cell>
          <cell r="HI83">
            <v>0</v>
          </cell>
          <cell r="HJ83">
            <v>0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>
            <v>0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0</v>
          </cell>
          <cell r="HY83">
            <v>0</v>
          </cell>
          <cell r="HZ83">
            <v>0</v>
          </cell>
          <cell r="IA83">
            <v>0</v>
          </cell>
          <cell r="IB83">
            <v>0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  <cell r="IJ83">
            <v>0</v>
          </cell>
          <cell r="IK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2.2000000000000002</v>
          </cell>
          <cell r="FA84">
            <v>2.2000000000000002</v>
          </cell>
          <cell r="FB84">
            <v>2.2000000000000002</v>
          </cell>
          <cell r="FC84">
            <v>2.2000000000000002</v>
          </cell>
          <cell r="FD84">
            <v>2.2000000000000002</v>
          </cell>
          <cell r="FE84">
            <v>2.2000000000000002</v>
          </cell>
          <cell r="FF84">
            <v>2.2000000000000002</v>
          </cell>
          <cell r="FG84">
            <v>2.2000000000000002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0</v>
          </cell>
          <cell r="GD84">
            <v>0</v>
          </cell>
          <cell r="GE84">
            <v>0</v>
          </cell>
          <cell r="GF84">
            <v>0</v>
          </cell>
          <cell r="GG84">
            <v>0</v>
          </cell>
          <cell r="GH84">
            <v>0</v>
          </cell>
          <cell r="GI84">
            <v>0</v>
          </cell>
          <cell r="GJ84">
            <v>0</v>
          </cell>
          <cell r="GK84">
            <v>0</v>
          </cell>
          <cell r="GL84">
            <v>0</v>
          </cell>
          <cell r="GM84">
            <v>0</v>
          </cell>
          <cell r="GN84">
            <v>0</v>
          </cell>
          <cell r="GO84">
            <v>0</v>
          </cell>
          <cell r="GP84">
            <v>0</v>
          </cell>
          <cell r="GQ84">
            <v>0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  <cell r="HK84">
            <v>0</v>
          </cell>
          <cell r="HL84">
            <v>0</v>
          </cell>
          <cell r="HM84">
            <v>0</v>
          </cell>
          <cell r="HN84">
            <v>0</v>
          </cell>
          <cell r="HO84">
            <v>0</v>
          </cell>
          <cell r="HP84">
            <v>0</v>
          </cell>
          <cell r="HQ84">
            <v>0</v>
          </cell>
          <cell r="HR84">
            <v>0</v>
          </cell>
          <cell r="HS84">
            <v>0</v>
          </cell>
          <cell r="HT84">
            <v>0</v>
          </cell>
          <cell r="HU84">
            <v>0</v>
          </cell>
          <cell r="HV84">
            <v>0</v>
          </cell>
          <cell r="HW84">
            <v>0</v>
          </cell>
          <cell r="HX84">
            <v>0</v>
          </cell>
          <cell r="HY84">
            <v>0</v>
          </cell>
          <cell r="HZ84">
            <v>0</v>
          </cell>
          <cell r="IA84">
            <v>0</v>
          </cell>
          <cell r="IB84">
            <v>0</v>
          </cell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  <cell r="IJ84">
            <v>0</v>
          </cell>
          <cell r="IK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  <cell r="IJ85">
            <v>0</v>
          </cell>
          <cell r="IK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FY86">
            <v>0</v>
          </cell>
          <cell r="FZ86">
            <v>0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>
            <v>0</v>
          </cell>
          <cell r="GG86">
            <v>0</v>
          </cell>
          <cell r="GH86">
            <v>0</v>
          </cell>
          <cell r="GI86">
            <v>0</v>
          </cell>
          <cell r="GJ86">
            <v>0</v>
          </cell>
          <cell r="GK86">
            <v>0</v>
          </cell>
          <cell r="GL86">
            <v>0</v>
          </cell>
          <cell r="GM86">
            <v>0</v>
          </cell>
          <cell r="GN86">
            <v>0</v>
          </cell>
          <cell r="GO86">
            <v>0</v>
          </cell>
          <cell r="GP86">
            <v>0</v>
          </cell>
          <cell r="GQ86">
            <v>0</v>
          </cell>
          <cell r="GR86">
            <v>0</v>
          </cell>
          <cell r="GS86">
            <v>0</v>
          </cell>
          <cell r="GT86">
            <v>0</v>
          </cell>
          <cell r="GU86">
            <v>0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  <cell r="HK86">
            <v>0</v>
          </cell>
          <cell r="HL86">
            <v>0</v>
          </cell>
          <cell r="HM86">
            <v>0</v>
          </cell>
          <cell r="HN86">
            <v>0</v>
          </cell>
          <cell r="HO86">
            <v>0</v>
          </cell>
          <cell r="HP86">
            <v>0</v>
          </cell>
          <cell r="HQ86">
            <v>0</v>
          </cell>
          <cell r="HR86">
            <v>0</v>
          </cell>
          <cell r="HS86">
            <v>0</v>
          </cell>
          <cell r="HT86">
            <v>0</v>
          </cell>
          <cell r="HU86">
            <v>0</v>
          </cell>
          <cell r="HV86">
            <v>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  <cell r="IJ86">
            <v>0</v>
          </cell>
          <cell r="IK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1</v>
          </cell>
          <cell r="EB87">
            <v>1</v>
          </cell>
          <cell r="EC87">
            <v>2</v>
          </cell>
          <cell r="ED87">
            <v>2</v>
          </cell>
          <cell r="EE87">
            <v>2</v>
          </cell>
          <cell r="EF87">
            <v>1</v>
          </cell>
          <cell r="EG87">
            <v>1</v>
          </cell>
          <cell r="EH87">
            <v>2</v>
          </cell>
          <cell r="EI87">
            <v>2</v>
          </cell>
          <cell r="EJ87">
            <v>2</v>
          </cell>
          <cell r="EK87">
            <v>1</v>
          </cell>
          <cell r="EL87">
            <v>1</v>
          </cell>
          <cell r="EM87">
            <v>0</v>
          </cell>
          <cell r="EN87">
            <v>0</v>
          </cell>
          <cell r="EO87">
            <v>0</v>
          </cell>
          <cell r="EP87">
            <v>10.5</v>
          </cell>
          <cell r="EQ87">
            <v>10.5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0</v>
          </cell>
          <cell r="EJ88">
            <v>0</v>
          </cell>
          <cell r="EK88">
            <v>0</v>
          </cell>
          <cell r="EL88">
            <v>0</v>
          </cell>
          <cell r="EM88">
            <v>0</v>
          </cell>
          <cell r="EN88">
            <v>0</v>
          </cell>
          <cell r="EO88">
            <v>0</v>
          </cell>
          <cell r="EP88">
            <v>0</v>
          </cell>
          <cell r="EQ88">
            <v>0</v>
          </cell>
          <cell r="ER88">
            <v>0</v>
          </cell>
          <cell r="ES88">
            <v>0</v>
          </cell>
          <cell r="ET88">
            <v>0</v>
          </cell>
          <cell r="EU88">
            <v>0</v>
          </cell>
          <cell r="EV88">
            <v>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0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0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0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0</v>
          </cell>
          <cell r="HS88">
            <v>0</v>
          </cell>
          <cell r="HT88">
            <v>0</v>
          </cell>
          <cell r="HU88">
            <v>0</v>
          </cell>
          <cell r="HV88">
            <v>0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0</v>
          </cell>
          <cell r="IB88">
            <v>0</v>
          </cell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  <cell r="IJ88">
            <v>0</v>
          </cell>
          <cell r="IK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0</v>
          </cell>
          <cell r="FB89">
            <v>0</v>
          </cell>
          <cell r="FC89">
            <v>0</v>
          </cell>
          <cell r="FD89">
            <v>0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0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0</v>
          </cell>
          <cell r="FR89">
            <v>0</v>
          </cell>
          <cell r="FS89">
            <v>0</v>
          </cell>
          <cell r="FT89">
            <v>0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M91">
            <v>0</v>
          </cell>
          <cell r="EN91">
            <v>0</v>
          </cell>
          <cell r="EO91">
            <v>0</v>
          </cell>
          <cell r="EP91">
            <v>0</v>
          </cell>
          <cell r="EQ91">
            <v>0</v>
          </cell>
          <cell r="ER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1</v>
          </cell>
          <cell r="FA91">
            <v>1</v>
          </cell>
          <cell r="FB91">
            <v>0</v>
          </cell>
          <cell r="FC91">
            <v>0</v>
          </cell>
          <cell r="FD91">
            <v>1</v>
          </cell>
          <cell r="FE91">
            <v>1</v>
          </cell>
          <cell r="FF91">
            <v>0</v>
          </cell>
          <cell r="FG91">
            <v>0</v>
          </cell>
          <cell r="FH91">
            <v>0</v>
          </cell>
          <cell r="FI91">
            <v>0</v>
          </cell>
          <cell r="FJ91">
            <v>0</v>
          </cell>
          <cell r="FK91">
            <v>0</v>
          </cell>
          <cell r="FL91">
            <v>0</v>
          </cell>
          <cell r="FM91">
            <v>0</v>
          </cell>
          <cell r="FN91">
            <v>0</v>
          </cell>
          <cell r="FO91">
            <v>0</v>
          </cell>
          <cell r="FP91">
            <v>0</v>
          </cell>
          <cell r="FQ91">
            <v>0</v>
          </cell>
          <cell r="FR91">
            <v>0</v>
          </cell>
          <cell r="FS91">
            <v>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0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0</v>
          </cell>
          <cell r="HG91">
            <v>0</v>
          </cell>
          <cell r="HH91">
            <v>0</v>
          </cell>
          <cell r="HI91">
            <v>0</v>
          </cell>
          <cell r="HJ91">
            <v>0</v>
          </cell>
          <cell r="HK91">
            <v>0</v>
          </cell>
          <cell r="HL91">
            <v>0</v>
          </cell>
          <cell r="HM91">
            <v>0</v>
          </cell>
          <cell r="HN91">
            <v>0</v>
          </cell>
          <cell r="HO91">
            <v>0</v>
          </cell>
          <cell r="HP91">
            <v>0</v>
          </cell>
          <cell r="HQ91">
            <v>0</v>
          </cell>
          <cell r="HR91">
            <v>0</v>
          </cell>
          <cell r="HS91">
            <v>0</v>
          </cell>
          <cell r="HT91">
            <v>0</v>
          </cell>
          <cell r="HU91">
            <v>0</v>
          </cell>
          <cell r="HV91">
            <v>0</v>
          </cell>
          <cell r="HW91">
            <v>0</v>
          </cell>
          <cell r="HX91">
            <v>0</v>
          </cell>
          <cell r="HY91">
            <v>0</v>
          </cell>
          <cell r="HZ91">
            <v>0</v>
          </cell>
          <cell r="IA91">
            <v>0</v>
          </cell>
          <cell r="IB91">
            <v>0</v>
          </cell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  <cell r="IJ91">
            <v>0</v>
          </cell>
          <cell r="IK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1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>
            <v>0</v>
          </cell>
          <cell r="FP92">
            <v>0</v>
          </cell>
          <cell r="FQ92">
            <v>0</v>
          </cell>
          <cell r="FR92">
            <v>0</v>
          </cell>
          <cell r="FS92">
            <v>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0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1</v>
          </cell>
          <cell r="FA93">
            <v>1</v>
          </cell>
          <cell r="FB93">
            <v>0</v>
          </cell>
          <cell r="FC93">
            <v>0</v>
          </cell>
          <cell r="FD93">
            <v>1</v>
          </cell>
          <cell r="FE93">
            <v>1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0</v>
          </cell>
          <cell r="EK94">
            <v>0</v>
          </cell>
          <cell r="EL94">
            <v>0</v>
          </cell>
          <cell r="EM94">
            <v>0</v>
          </cell>
          <cell r="EN94">
            <v>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1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1</v>
          </cell>
          <cell r="FA95">
            <v>1</v>
          </cell>
          <cell r="FB95">
            <v>1</v>
          </cell>
          <cell r="FC95">
            <v>1</v>
          </cell>
          <cell r="FD95">
            <v>1</v>
          </cell>
          <cell r="FE95">
            <v>1</v>
          </cell>
          <cell r="FF95">
            <v>1</v>
          </cell>
          <cell r="FG95">
            <v>1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1</v>
          </cell>
          <cell r="FA96">
            <v>1</v>
          </cell>
          <cell r="FB96">
            <v>1</v>
          </cell>
          <cell r="FC96">
            <v>1</v>
          </cell>
          <cell r="FD96">
            <v>1</v>
          </cell>
          <cell r="FE96">
            <v>1</v>
          </cell>
          <cell r="FF96">
            <v>1</v>
          </cell>
          <cell r="FG96">
            <v>1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1</v>
          </cell>
          <cell r="FA97">
            <v>1</v>
          </cell>
          <cell r="FB97">
            <v>1</v>
          </cell>
          <cell r="FC97">
            <v>1</v>
          </cell>
          <cell r="FD97">
            <v>1</v>
          </cell>
          <cell r="FE97">
            <v>1</v>
          </cell>
          <cell r="FF97">
            <v>1</v>
          </cell>
          <cell r="FG97">
            <v>1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1</v>
          </cell>
          <cell r="FA98">
            <v>1</v>
          </cell>
          <cell r="FB98">
            <v>1</v>
          </cell>
          <cell r="FC98">
            <v>1</v>
          </cell>
          <cell r="FD98">
            <v>1</v>
          </cell>
          <cell r="FE98">
            <v>1</v>
          </cell>
          <cell r="FF98">
            <v>1</v>
          </cell>
          <cell r="FG98">
            <v>1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0</v>
          </cell>
          <cell r="FP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0</v>
          </cell>
          <cell r="FU98">
            <v>0</v>
          </cell>
          <cell r="FV98">
            <v>0</v>
          </cell>
          <cell r="FW98">
            <v>0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0</v>
          </cell>
          <cell r="GD98">
            <v>0</v>
          </cell>
          <cell r="GE98">
            <v>0</v>
          </cell>
          <cell r="GF98">
            <v>0</v>
          </cell>
          <cell r="GG98">
            <v>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  <cell r="GW98">
            <v>0</v>
          </cell>
          <cell r="GX98">
            <v>0</v>
          </cell>
          <cell r="GY98">
            <v>0</v>
          </cell>
          <cell r="GZ98">
            <v>0</v>
          </cell>
          <cell r="HA98">
            <v>0</v>
          </cell>
          <cell r="HB98">
            <v>0</v>
          </cell>
          <cell r="HC98">
            <v>0</v>
          </cell>
          <cell r="HD98">
            <v>0</v>
          </cell>
          <cell r="HE98">
            <v>0</v>
          </cell>
          <cell r="HF98">
            <v>0</v>
          </cell>
          <cell r="HG98">
            <v>0</v>
          </cell>
          <cell r="HH98">
            <v>0</v>
          </cell>
          <cell r="HI98">
            <v>0</v>
          </cell>
          <cell r="HJ98">
            <v>0</v>
          </cell>
          <cell r="HK98">
            <v>0</v>
          </cell>
          <cell r="HL98">
            <v>0</v>
          </cell>
          <cell r="HM98">
            <v>0</v>
          </cell>
          <cell r="HN98">
            <v>0</v>
          </cell>
          <cell r="HO98">
            <v>0</v>
          </cell>
          <cell r="HP98">
            <v>0</v>
          </cell>
          <cell r="HQ98">
            <v>0</v>
          </cell>
          <cell r="HR98">
            <v>0</v>
          </cell>
          <cell r="HS98">
            <v>0</v>
          </cell>
          <cell r="HT98">
            <v>0</v>
          </cell>
          <cell r="HU98">
            <v>0</v>
          </cell>
          <cell r="HV98">
            <v>0</v>
          </cell>
          <cell r="HW98">
            <v>0</v>
          </cell>
          <cell r="HX98">
            <v>0</v>
          </cell>
          <cell r="HY98">
            <v>0</v>
          </cell>
          <cell r="HZ98">
            <v>0</v>
          </cell>
          <cell r="IA98">
            <v>0</v>
          </cell>
          <cell r="IB98">
            <v>0</v>
          </cell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  <cell r="IJ98">
            <v>0</v>
          </cell>
          <cell r="IK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2</v>
          </cell>
          <cell r="FA99">
            <v>0</v>
          </cell>
          <cell r="FB99">
            <v>2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  <cell r="FA100">
            <v>2</v>
          </cell>
          <cell r="FB100">
            <v>0</v>
          </cell>
          <cell r="FC100">
            <v>2</v>
          </cell>
          <cell r="FD100">
            <v>0</v>
          </cell>
          <cell r="FE100">
            <v>0</v>
          </cell>
          <cell r="FF100">
            <v>0</v>
          </cell>
          <cell r="FG100">
            <v>0</v>
          </cell>
          <cell r="FH100">
            <v>0</v>
          </cell>
          <cell r="FI100">
            <v>0</v>
          </cell>
          <cell r="FJ100">
            <v>0</v>
          </cell>
          <cell r="FK100">
            <v>0</v>
          </cell>
          <cell r="FL100">
            <v>0</v>
          </cell>
          <cell r="FM100">
            <v>0</v>
          </cell>
          <cell r="FN100">
            <v>0</v>
          </cell>
          <cell r="FO100">
            <v>0</v>
          </cell>
          <cell r="FP100">
            <v>0</v>
          </cell>
          <cell r="FQ100">
            <v>0</v>
          </cell>
          <cell r="FR100">
            <v>0</v>
          </cell>
          <cell r="FS100">
            <v>0</v>
          </cell>
          <cell r="FT100">
            <v>0</v>
          </cell>
          <cell r="FU100">
            <v>0</v>
          </cell>
          <cell r="FV100">
            <v>0</v>
          </cell>
          <cell r="FW100">
            <v>0</v>
          </cell>
          <cell r="FX100">
            <v>0</v>
          </cell>
          <cell r="FY100">
            <v>0</v>
          </cell>
          <cell r="FZ100">
            <v>0</v>
          </cell>
          <cell r="GA100">
            <v>0</v>
          </cell>
          <cell r="GB100">
            <v>0</v>
          </cell>
          <cell r="GC100">
            <v>0</v>
          </cell>
          <cell r="GD100">
            <v>0</v>
          </cell>
          <cell r="GE100">
            <v>0</v>
          </cell>
          <cell r="GF100">
            <v>0</v>
          </cell>
          <cell r="GG100">
            <v>0</v>
          </cell>
          <cell r="GH100">
            <v>0</v>
          </cell>
          <cell r="GI100">
            <v>0</v>
          </cell>
          <cell r="GJ100">
            <v>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  <cell r="HA100">
            <v>0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0</v>
          </cell>
          <cell r="EO101">
            <v>0</v>
          </cell>
          <cell r="EP101">
            <v>0</v>
          </cell>
          <cell r="EQ101">
            <v>0</v>
          </cell>
          <cell r="ER101">
            <v>0</v>
          </cell>
          <cell r="ES101">
            <v>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  <cell r="EX101">
            <v>0</v>
          </cell>
          <cell r="EY101">
            <v>0</v>
          </cell>
          <cell r="EZ101">
            <v>0</v>
          </cell>
          <cell r="FA101">
            <v>0</v>
          </cell>
          <cell r="FB101">
            <v>0</v>
          </cell>
          <cell r="FC101">
            <v>0</v>
          </cell>
          <cell r="FD101">
            <v>2</v>
          </cell>
          <cell r="FE101">
            <v>2</v>
          </cell>
          <cell r="FF101">
            <v>2</v>
          </cell>
          <cell r="FG101">
            <v>2</v>
          </cell>
          <cell r="FH101">
            <v>0</v>
          </cell>
          <cell r="FI101">
            <v>0</v>
          </cell>
          <cell r="FJ101">
            <v>0</v>
          </cell>
          <cell r="FK101">
            <v>0</v>
          </cell>
          <cell r="FL101">
            <v>0</v>
          </cell>
          <cell r="FM101">
            <v>0</v>
          </cell>
          <cell r="FN101">
            <v>0</v>
          </cell>
          <cell r="FO101">
            <v>0</v>
          </cell>
          <cell r="FP101">
            <v>0</v>
          </cell>
          <cell r="FQ101">
            <v>0</v>
          </cell>
          <cell r="FR101">
            <v>0</v>
          </cell>
          <cell r="FS101">
            <v>0</v>
          </cell>
          <cell r="FT101">
            <v>0</v>
          </cell>
          <cell r="FU101">
            <v>0</v>
          </cell>
          <cell r="FV101">
            <v>0</v>
          </cell>
          <cell r="FW101">
            <v>0</v>
          </cell>
          <cell r="FX101">
            <v>0</v>
          </cell>
          <cell r="FY101">
            <v>0</v>
          </cell>
          <cell r="FZ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>
            <v>0</v>
          </cell>
          <cell r="GG101">
            <v>0</v>
          </cell>
          <cell r="GH101">
            <v>0</v>
          </cell>
          <cell r="GI101">
            <v>0</v>
          </cell>
          <cell r="GJ101">
            <v>0</v>
          </cell>
          <cell r="GK101">
            <v>0</v>
          </cell>
          <cell r="GL101">
            <v>0</v>
          </cell>
          <cell r="GM101">
            <v>0</v>
          </cell>
          <cell r="GN101">
            <v>0</v>
          </cell>
          <cell r="GO101">
            <v>0</v>
          </cell>
          <cell r="GP101">
            <v>0</v>
          </cell>
          <cell r="GQ101">
            <v>0</v>
          </cell>
          <cell r="GR101">
            <v>0</v>
          </cell>
          <cell r="GS101">
            <v>0</v>
          </cell>
          <cell r="GT101">
            <v>0</v>
          </cell>
          <cell r="GU101">
            <v>0</v>
          </cell>
          <cell r="GV101">
            <v>0</v>
          </cell>
          <cell r="GW101">
            <v>0</v>
          </cell>
          <cell r="GX101">
            <v>0</v>
          </cell>
          <cell r="GY101">
            <v>0</v>
          </cell>
          <cell r="GZ101">
            <v>0</v>
          </cell>
          <cell r="HA101">
            <v>0</v>
          </cell>
          <cell r="HB101">
            <v>0</v>
          </cell>
          <cell r="HC101">
            <v>0</v>
          </cell>
          <cell r="HD101">
            <v>0</v>
          </cell>
          <cell r="HE101">
            <v>0</v>
          </cell>
          <cell r="HF101">
            <v>0</v>
          </cell>
          <cell r="HG101">
            <v>0</v>
          </cell>
          <cell r="HH101">
            <v>0</v>
          </cell>
          <cell r="HI101">
            <v>0</v>
          </cell>
          <cell r="HJ101">
            <v>0</v>
          </cell>
          <cell r="HK101">
            <v>0</v>
          </cell>
          <cell r="HL101">
            <v>0</v>
          </cell>
          <cell r="HM101">
            <v>0</v>
          </cell>
          <cell r="HN101">
            <v>0</v>
          </cell>
          <cell r="HO101">
            <v>0</v>
          </cell>
          <cell r="HP101">
            <v>0</v>
          </cell>
          <cell r="HQ101">
            <v>0</v>
          </cell>
          <cell r="HR101">
            <v>0</v>
          </cell>
          <cell r="HS101">
            <v>0</v>
          </cell>
          <cell r="HT101">
            <v>0</v>
          </cell>
          <cell r="HU101">
            <v>0</v>
          </cell>
          <cell r="HV101">
            <v>0</v>
          </cell>
          <cell r="HW101">
            <v>0</v>
          </cell>
          <cell r="HX101">
            <v>0</v>
          </cell>
          <cell r="HY101">
            <v>0</v>
          </cell>
          <cell r="HZ101">
            <v>0</v>
          </cell>
          <cell r="IA101">
            <v>0</v>
          </cell>
          <cell r="IB101">
            <v>0</v>
          </cell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  <cell r="IJ101">
            <v>0</v>
          </cell>
          <cell r="IK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4</v>
          </cell>
          <cell r="FE102">
            <v>4</v>
          </cell>
          <cell r="FF102">
            <v>4</v>
          </cell>
          <cell r="FG102">
            <v>4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  <cell r="IJ102">
            <v>0</v>
          </cell>
          <cell r="IK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  <cell r="IJ104">
            <v>0</v>
          </cell>
          <cell r="IK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0</v>
          </cell>
          <cell r="EQ105">
            <v>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  <cell r="EX105">
            <v>0</v>
          </cell>
          <cell r="EY105">
            <v>0</v>
          </cell>
          <cell r="EZ105">
            <v>0</v>
          </cell>
          <cell r="FA105">
            <v>0</v>
          </cell>
          <cell r="FB105">
            <v>0</v>
          </cell>
          <cell r="FC105">
            <v>0</v>
          </cell>
          <cell r="FD105">
            <v>0</v>
          </cell>
          <cell r="FE105">
            <v>0</v>
          </cell>
          <cell r="FF105">
            <v>0</v>
          </cell>
          <cell r="FG105">
            <v>0</v>
          </cell>
          <cell r="FH105">
            <v>0</v>
          </cell>
          <cell r="FI105">
            <v>0</v>
          </cell>
          <cell r="FJ105">
            <v>0</v>
          </cell>
          <cell r="FK105">
            <v>0</v>
          </cell>
          <cell r="FL105">
            <v>0</v>
          </cell>
          <cell r="FM105">
            <v>0</v>
          </cell>
          <cell r="FN105">
            <v>0</v>
          </cell>
          <cell r="FO105">
            <v>0</v>
          </cell>
          <cell r="FP105">
            <v>0</v>
          </cell>
          <cell r="FQ105">
            <v>0</v>
          </cell>
          <cell r="FR105">
            <v>0</v>
          </cell>
          <cell r="FS105">
            <v>0</v>
          </cell>
          <cell r="FT105">
            <v>0</v>
          </cell>
          <cell r="FU105">
            <v>0</v>
          </cell>
          <cell r="FV105">
            <v>0</v>
          </cell>
          <cell r="FW105">
            <v>0</v>
          </cell>
          <cell r="FX105">
            <v>0</v>
          </cell>
          <cell r="FY105">
            <v>0</v>
          </cell>
          <cell r="FZ105">
            <v>0</v>
          </cell>
          <cell r="GA105">
            <v>0</v>
          </cell>
          <cell r="GB105">
            <v>0</v>
          </cell>
          <cell r="GC105">
            <v>0</v>
          </cell>
          <cell r="GD105">
            <v>0</v>
          </cell>
          <cell r="GE105">
            <v>0</v>
          </cell>
          <cell r="GF105">
            <v>0</v>
          </cell>
          <cell r="GG105">
            <v>0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0</v>
          </cell>
          <cell r="GN105">
            <v>0</v>
          </cell>
          <cell r="GO105">
            <v>0</v>
          </cell>
          <cell r="GP105">
            <v>0</v>
          </cell>
          <cell r="GQ105">
            <v>0</v>
          </cell>
          <cell r="GR105">
            <v>0</v>
          </cell>
          <cell r="GS105">
            <v>0</v>
          </cell>
          <cell r="GT105">
            <v>0</v>
          </cell>
          <cell r="GU105">
            <v>0</v>
          </cell>
          <cell r="GV105">
            <v>0</v>
          </cell>
          <cell r="GW105">
            <v>0</v>
          </cell>
          <cell r="GX105">
            <v>0</v>
          </cell>
          <cell r="GY105">
            <v>0</v>
          </cell>
          <cell r="GZ105">
            <v>0</v>
          </cell>
          <cell r="HA105">
            <v>0</v>
          </cell>
          <cell r="HB105">
            <v>0</v>
          </cell>
          <cell r="HC105">
            <v>0</v>
          </cell>
          <cell r="HD105">
            <v>0</v>
          </cell>
          <cell r="HE105">
            <v>0</v>
          </cell>
          <cell r="HF105">
            <v>0</v>
          </cell>
          <cell r="HG105">
            <v>0</v>
          </cell>
          <cell r="HH105">
            <v>0</v>
          </cell>
          <cell r="HI105">
            <v>0</v>
          </cell>
          <cell r="HJ105">
            <v>0</v>
          </cell>
          <cell r="HK105">
            <v>0</v>
          </cell>
          <cell r="HL105">
            <v>0</v>
          </cell>
          <cell r="HM105">
            <v>0</v>
          </cell>
          <cell r="HN105">
            <v>0</v>
          </cell>
          <cell r="HO105">
            <v>0</v>
          </cell>
          <cell r="HP105">
            <v>0</v>
          </cell>
          <cell r="HQ105">
            <v>0</v>
          </cell>
          <cell r="HR105">
            <v>0</v>
          </cell>
          <cell r="HS105">
            <v>0</v>
          </cell>
          <cell r="HT105">
            <v>0</v>
          </cell>
          <cell r="HU105">
            <v>0</v>
          </cell>
          <cell r="HV105">
            <v>0</v>
          </cell>
          <cell r="HW105">
            <v>0</v>
          </cell>
          <cell r="HX105">
            <v>0</v>
          </cell>
          <cell r="HY105">
            <v>0</v>
          </cell>
          <cell r="HZ105">
            <v>0</v>
          </cell>
          <cell r="IA105">
            <v>0</v>
          </cell>
          <cell r="IB105">
            <v>0</v>
          </cell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  <cell r="IJ105">
            <v>0</v>
          </cell>
          <cell r="IK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11</v>
          </cell>
          <cell r="EB106">
            <v>9</v>
          </cell>
          <cell r="EC106">
            <v>22</v>
          </cell>
          <cell r="ED106">
            <v>18</v>
          </cell>
          <cell r="EE106">
            <v>20</v>
          </cell>
          <cell r="EF106">
            <v>11</v>
          </cell>
          <cell r="EG106">
            <v>9</v>
          </cell>
          <cell r="EH106">
            <v>22</v>
          </cell>
          <cell r="EI106">
            <v>18</v>
          </cell>
          <cell r="EJ106">
            <v>20</v>
          </cell>
          <cell r="EK106">
            <v>11</v>
          </cell>
          <cell r="EL106">
            <v>11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0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0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1</v>
          </cell>
          <cell r="EB107">
            <v>1</v>
          </cell>
          <cell r="EC107">
            <v>2</v>
          </cell>
          <cell r="ED107">
            <v>2</v>
          </cell>
          <cell r="EE107">
            <v>2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1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  <cell r="IJ109">
            <v>0</v>
          </cell>
          <cell r="IK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1</v>
          </cell>
          <cell r="EB110">
            <v>1</v>
          </cell>
          <cell r="EC110">
            <v>2</v>
          </cell>
          <cell r="ED110">
            <v>2</v>
          </cell>
          <cell r="EE110">
            <v>2</v>
          </cell>
          <cell r="EF110">
            <v>1</v>
          </cell>
          <cell r="EG110">
            <v>1</v>
          </cell>
          <cell r="EH110">
            <v>2</v>
          </cell>
          <cell r="EI110">
            <v>2</v>
          </cell>
          <cell r="EJ110">
            <v>2</v>
          </cell>
          <cell r="EK110">
            <v>1</v>
          </cell>
          <cell r="EL110">
            <v>1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0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0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0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0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0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  <cell r="IJ110">
            <v>0</v>
          </cell>
          <cell r="IK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1</v>
          </cell>
          <cell r="EB111">
            <v>1</v>
          </cell>
          <cell r="EC111">
            <v>2</v>
          </cell>
          <cell r="ED111">
            <v>2</v>
          </cell>
          <cell r="EE111">
            <v>2</v>
          </cell>
          <cell r="EF111">
            <v>1</v>
          </cell>
          <cell r="EG111">
            <v>1</v>
          </cell>
          <cell r="EH111">
            <v>2</v>
          </cell>
          <cell r="EI111">
            <v>2</v>
          </cell>
          <cell r="EJ111">
            <v>2</v>
          </cell>
          <cell r="EK111">
            <v>1</v>
          </cell>
          <cell r="EL111">
            <v>1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  <cell r="FA111">
            <v>0</v>
          </cell>
          <cell r="FB111">
            <v>0</v>
          </cell>
          <cell r="FC111">
            <v>0</v>
          </cell>
          <cell r="FD111">
            <v>0</v>
          </cell>
          <cell r="FE111">
            <v>0</v>
          </cell>
          <cell r="FF111">
            <v>0</v>
          </cell>
          <cell r="FG111">
            <v>0</v>
          </cell>
          <cell r="FH111">
            <v>0</v>
          </cell>
          <cell r="FI111">
            <v>0</v>
          </cell>
          <cell r="FJ111">
            <v>0</v>
          </cell>
          <cell r="FK111">
            <v>0</v>
          </cell>
          <cell r="FL111">
            <v>0</v>
          </cell>
          <cell r="FM111">
            <v>0</v>
          </cell>
          <cell r="FN111">
            <v>0</v>
          </cell>
          <cell r="FO111">
            <v>0</v>
          </cell>
          <cell r="FP111">
            <v>0</v>
          </cell>
          <cell r="FQ111">
            <v>0</v>
          </cell>
          <cell r="FR111">
            <v>0</v>
          </cell>
          <cell r="FS111">
            <v>0</v>
          </cell>
          <cell r="FT111">
            <v>0</v>
          </cell>
          <cell r="FU111">
            <v>0</v>
          </cell>
          <cell r="FV111">
            <v>0</v>
          </cell>
          <cell r="FW111">
            <v>0</v>
          </cell>
          <cell r="FX111">
            <v>0</v>
          </cell>
          <cell r="FY111">
            <v>0</v>
          </cell>
          <cell r="FZ111">
            <v>0</v>
          </cell>
          <cell r="GA111">
            <v>0</v>
          </cell>
          <cell r="GB111">
            <v>0</v>
          </cell>
          <cell r="GC111">
            <v>0</v>
          </cell>
          <cell r="GD111">
            <v>0</v>
          </cell>
          <cell r="GE111">
            <v>0</v>
          </cell>
          <cell r="GF111">
            <v>0</v>
          </cell>
          <cell r="GG111">
            <v>0</v>
          </cell>
          <cell r="GH111">
            <v>0</v>
          </cell>
          <cell r="GI111">
            <v>0</v>
          </cell>
          <cell r="GJ111">
            <v>0</v>
          </cell>
          <cell r="GK111">
            <v>0</v>
          </cell>
          <cell r="GL111">
            <v>0</v>
          </cell>
          <cell r="GM111">
            <v>0</v>
          </cell>
          <cell r="GN111">
            <v>0</v>
          </cell>
          <cell r="GO111">
            <v>0</v>
          </cell>
          <cell r="GP111">
            <v>0</v>
          </cell>
          <cell r="GQ111">
            <v>0</v>
          </cell>
          <cell r="GR111">
            <v>0</v>
          </cell>
          <cell r="GS111">
            <v>0</v>
          </cell>
          <cell r="GT111">
            <v>0</v>
          </cell>
          <cell r="GU111">
            <v>0</v>
          </cell>
          <cell r="GV111">
            <v>0</v>
          </cell>
          <cell r="GW111">
            <v>0</v>
          </cell>
          <cell r="GX111">
            <v>0</v>
          </cell>
          <cell r="GY111">
            <v>0</v>
          </cell>
          <cell r="GZ111">
            <v>0</v>
          </cell>
          <cell r="HA111">
            <v>0</v>
          </cell>
          <cell r="HB111">
            <v>0</v>
          </cell>
          <cell r="HC111">
            <v>0</v>
          </cell>
          <cell r="HD111">
            <v>0</v>
          </cell>
          <cell r="HE111">
            <v>0</v>
          </cell>
          <cell r="HF111">
            <v>0</v>
          </cell>
          <cell r="HG111">
            <v>0</v>
          </cell>
          <cell r="HH111">
            <v>0</v>
          </cell>
          <cell r="HI111">
            <v>0</v>
          </cell>
          <cell r="HJ111">
            <v>0</v>
          </cell>
          <cell r="HK111">
            <v>0</v>
          </cell>
          <cell r="HL111">
            <v>0</v>
          </cell>
          <cell r="HM111">
            <v>0</v>
          </cell>
          <cell r="HN111">
            <v>0</v>
          </cell>
          <cell r="HO111">
            <v>0</v>
          </cell>
          <cell r="HP111">
            <v>0</v>
          </cell>
          <cell r="HQ111">
            <v>0</v>
          </cell>
          <cell r="HR111">
            <v>0</v>
          </cell>
          <cell r="HS111">
            <v>0</v>
          </cell>
          <cell r="HT111">
            <v>0</v>
          </cell>
          <cell r="HU111">
            <v>0</v>
          </cell>
          <cell r="HV111">
            <v>0</v>
          </cell>
          <cell r="HW111">
            <v>0</v>
          </cell>
          <cell r="HX111">
            <v>0</v>
          </cell>
          <cell r="HY111">
            <v>0</v>
          </cell>
          <cell r="HZ111">
            <v>0</v>
          </cell>
          <cell r="IA111">
            <v>0</v>
          </cell>
          <cell r="IB111">
            <v>0</v>
          </cell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  <cell r="IJ111">
            <v>0</v>
          </cell>
          <cell r="IK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2</v>
          </cell>
          <cell r="EB112">
            <v>2</v>
          </cell>
          <cell r="EC112">
            <v>4</v>
          </cell>
          <cell r="ED112">
            <v>4</v>
          </cell>
          <cell r="EE112">
            <v>4</v>
          </cell>
          <cell r="EF112">
            <v>2</v>
          </cell>
          <cell r="EG112">
            <v>2</v>
          </cell>
          <cell r="EH112">
            <v>4</v>
          </cell>
          <cell r="EI112">
            <v>4</v>
          </cell>
          <cell r="EJ112">
            <v>4</v>
          </cell>
          <cell r="EK112">
            <v>2</v>
          </cell>
          <cell r="EL112">
            <v>2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2</v>
          </cell>
          <cell r="EB113">
            <v>2</v>
          </cell>
          <cell r="EC113">
            <v>4</v>
          </cell>
          <cell r="ED113">
            <v>4</v>
          </cell>
          <cell r="EE113">
            <v>4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2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0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1</v>
          </cell>
          <cell r="EC114">
            <v>0</v>
          </cell>
          <cell r="ED114">
            <v>2</v>
          </cell>
          <cell r="EE114">
            <v>1</v>
          </cell>
          <cell r="EF114">
            <v>0</v>
          </cell>
          <cell r="EG114">
            <v>1</v>
          </cell>
          <cell r="EH114">
            <v>0</v>
          </cell>
          <cell r="EI114">
            <v>2</v>
          </cell>
          <cell r="EJ114">
            <v>1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  <cell r="II114">
            <v>0</v>
          </cell>
          <cell r="IJ114">
            <v>0</v>
          </cell>
          <cell r="IK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3</v>
          </cell>
          <cell r="EB115">
            <v>3</v>
          </cell>
          <cell r="EC115">
            <v>6</v>
          </cell>
          <cell r="ED115">
            <v>6</v>
          </cell>
          <cell r="EE115">
            <v>6</v>
          </cell>
          <cell r="EF115">
            <v>3</v>
          </cell>
          <cell r="EG115">
            <v>3</v>
          </cell>
          <cell r="EH115">
            <v>6</v>
          </cell>
          <cell r="EI115">
            <v>6</v>
          </cell>
          <cell r="EJ115">
            <v>6</v>
          </cell>
          <cell r="EK115">
            <v>3</v>
          </cell>
          <cell r="EL115">
            <v>3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  <cell r="II115">
            <v>0</v>
          </cell>
          <cell r="IJ115">
            <v>0</v>
          </cell>
          <cell r="IK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1</v>
          </cell>
          <cell r="EB116">
            <v>1</v>
          </cell>
          <cell r="EC116">
            <v>2</v>
          </cell>
          <cell r="ED116">
            <v>2</v>
          </cell>
          <cell r="EE116">
            <v>2</v>
          </cell>
          <cell r="EF116">
            <v>1</v>
          </cell>
          <cell r="EG116">
            <v>1</v>
          </cell>
          <cell r="EH116">
            <v>2</v>
          </cell>
          <cell r="EI116">
            <v>2</v>
          </cell>
          <cell r="EJ116">
            <v>2</v>
          </cell>
          <cell r="EK116">
            <v>1</v>
          </cell>
          <cell r="EL116">
            <v>1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  <cell r="II116">
            <v>0</v>
          </cell>
          <cell r="IJ116">
            <v>0</v>
          </cell>
          <cell r="IK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1</v>
          </cell>
          <cell r="EG117">
            <v>1</v>
          </cell>
          <cell r="EH117">
            <v>2</v>
          </cell>
          <cell r="EI117">
            <v>2</v>
          </cell>
          <cell r="EJ117">
            <v>2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  <cell r="II117">
            <v>0</v>
          </cell>
          <cell r="IJ117">
            <v>0</v>
          </cell>
          <cell r="IK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1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  <cell r="II118">
            <v>0</v>
          </cell>
          <cell r="IJ118">
            <v>0</v>
          </cell>
          <cell r="IK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  <cell r="GC119">
            <v>0</v>
          </cell>
          <cell r="GD119">
            <v>0</v>
          </cell>
          <cell r="GE119">
            <v>0</v>
          </cell>
          <cell r="GF119">
            <v>0</v>
          </cell>
          <cell r="GG119">
            <v>0</v>
          </cell>
          <cell r="GH119">
            <v>0</v>
          </cell>
          <cell r="GI119">
            <v>0</v>
          </cell>
          <cell r="GJ119">
            <v>0</v>
          </cell>
          <cell r="GK119">
            <v>0</v>
          </cell>
          <cell r="GL119">
            <v>0</v>
          </cell>
          <cell r="GM119">
            <v>0</v>
          </cell>
          <cell r="GN119">
            <v>0</v>
          </cell>
          <cell r="GO119">
            <v>0</v>
          </cell>
          <cell r="GP119">
            <v>0</v>
          </cell>
          <cell r="GQ119">
            <v>0</v>
          </cell>
          <cell r="GR119">
            <v>0</v>
          </cell>
          <cell r="GS119">
            <v>0</v>
          </cell>
          <cell r="GT119">
            <v>0</v>
          </cell>
          <cell r="GU119">
            <v>0</v>
          </cell>
          <cell r="GV119">
            <v>0</v>
          </cell>
          <cell r="GW119">
            <v>0</v>
          </cell>
          <cell r="GX119">
            <v>0</v>
          </cell>
          <cell r="GY119">
            <v>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0</v>
          </cell>
          <cell r="HE119">
            <v>0</v>
          </cell>
          <cell r="HF119">
            <v>0</v>
          </cell>
          <cell r="HG119">
            <v>0</v>
          </cell>
          <cell r="HH119">
            <v>0</v>
          </cell>
          <cell r="HI119">
            <v>0</v>
          </cell>
          <cell r="HJ119">
            <v>0</v>
          </cell>
          <cell r="HK119">
            <v>0</v>
          </cell>
          <cell r="HL119">
            <v>0</v>
          </cell>
          <cell r="HM119">
            <v>0</v>
          </cell>
          <cell r="HN119">
            <v>0</v>
          </cell>
          <cell r="HO119">
            <v>0</v>
          </cell>
          <cell r="HP119">
            <v>0</v>
          </cell>
          <cell r="HQ119">
            <v>0</v>
          </cell>
          <cell r="HR119">
            <v>0</v>
          </cell>
          <cell r="HS119">
            <v>0</v>
          </cell>
          <cell r="HT119">
            <v>0</v>
          </cell>
          <cell r="HU119">
            <v>0</v>
          </cell>
          <cell r="HV119">
            <v>0</v>
          </cell>
          <cell r="HW119">
            <v>0</v>
          </cell>
          <cell r="HX119">
            <v>0</v>
          </cell>
          <cell r="HY119">
            <v>0</v>
          </cell>
          <cell r="HZ119">
            <v>0</v>
          </cell>
          <cell r="IA119">
            <v>0</v>
          </cell>
          <cell r="IB119">
            <v>0</v>
          </cell>
          <cell r="IC119">
            <v>0</v>
          </cell>
          <cell r="ID119">
            <v>0</v>
          </cell>
          <cell r="IE119">
            <v>0</v>
          </cell>
          <cell r="IF119">
            <v>0</v>
          </cell>
          <cell r="IG119">
            <v>0</v>
          </cell>
          <cell r="IH119">
            <v>0</v>
          </cell>
          <cell r="II119">
            <v>0</v>
          </cell>
          <cell r="IJ119">
            <v>0</v>
          </cell>
          <cell r="IK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0</v>
          </cell>
          <cell r="HH120">
            <v>0</v>
          </cell>
          <cell r="HI120">
            <v>0</v>
          </cell>
          <cell r="HJ120">
            <v>0</v>
          </cell>
          <cell r="HK120">
            <v>0</v>
          </cell>
          <cell r="HL120">
            <v>0</v>
          </cell>
          <cell r="HM120">
            <v>0</v>
          </cell>
          <cell r="HN120">
            <v>0</v>
          </cell>
          <cell r="HO120">
            <v>0</v>
          </cell>
          <cell r="HP120">
            <v>0</v>
          </cell>
          <cell r="HQ120">
            <v>0</v>
          </cell>
          <cell r="HR120">
            <v>0</v>
          </cell>
          <cell r="HS120">
            <v>0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</row>
        <row r="122"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  <cell r="II122">
            <v>0</v>
          </cell>
          <cell r="IJ122">
            <v>0</v>
          </cell>
          <cell r="IK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  <cell r="II123">
            <v>0</v>
          </cell>
          <cell r="IJ123">
            <v>0</v>
          </cell>
          <cell r="IK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  <cell r="II124">
            <v>0</v>
          </cell>
          <cell r="IJ124">
            <v>0</v>
          </cell>
          <cell r="IK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1</v>
          </cell>
          <cell r="CU125">
            <v>1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  <cell r="EX126">
            <v>0</v>
          </cell>
          <cell r="EY126">
            <v>0</v>
          </cell>
          <cell r="EZ126">
            <v>0</v>
          </cell>
          <cell r="FA126">
            <v>0</v>
          </cell>
          <cell r="FB126">
            <v>0</v>
          </cell>
          <cell r="FC126">
            <v>0</v>
          </cell>
          <cell r="FD126">
            <v>0</v>
          </cell>
          <cell r="FE126">
            <v>0</v>
          </cell>
          <cell r="FF126">
            <v>0</v>
          </cell>
          <cell r="FG126">
            <v>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0</v>
          </cell>
          <cell r="FM126">
            <v>0</v>
          </cell>
          <cell r="FN126">
            <v>0</v>
          </cell>
          <cell r="FO126">
            <v>0</v>
          </cell>
          <cell r="FP126">
            <v>0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1</v>
          </cell>
          <cell r="CW127">
            <v>1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0</v>
          </cell>
          <cell r="EO127">
            <v>0</v>
          </cell>
          <cell r="EP127">
            <v>0</v>
          </cell>
          <cell r="EQ127">
            <v>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  <cell r="HE127">
            <v>0</v>
          </cell>
          <cell r="HF127">
            <v>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1</v>
          </cell>
          <cell r="AS128">
            <v>1</v>
          </cell>
          <cell r="AT128">
            <v>1</v>
          </cell>
          <cell r="AU128">
            <v>1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</v>
          </cell>
          <cell r="BE128">
            <v>1</v>
          </cell>
          <cell r="BF128">
            <v>1</v>
          </cell>
          <cell r="BG128">
            <v>1</v>
          </cell>
          <cell r="BH128">
            <v>1</v>
          </cell>
          <cell r="BI128">
            <v>1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2</v>
          </cell>
          <cell r="BQ128">
            <v>2</v>
          </cell>
          <cell r="BR128">
            <v>2</v>
          </cell>
          <cell r="BS128">
            <v>2</v>
          </cell>
          <cell r="BT128">
            <v>1</v>
          </cell>
          <cell r="BU128">
            <v>1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  <cell r="II129">
            <v>0</v>
          </cell>
          <cell r="IJ129">
            <v>0</v>
          </cell>
          <cell r="IK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1</v>
          </cell>
          <cell r="BK130">
            <v>1</v>
          </cell>
          <cell r="BL130">
            <v>1</v>
          </cell>
          <cell r="BM130">
            <v>1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2</v>
          </cell>
          <cell r="BW130">
            <v>2</v>
          </cell>
          <cell r="BX130">
            <v>2</v>
          </cell>
          <cell r="BY130">
            <v>2</v>
          </cell>
          <cell r="BZ130">
            <v>1</v>
          </cell>
          <cell r="CA130">
            <v>1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1</v>
          </cell>
          <cell r="CP132">
            <v>1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</row>
        <row r="133"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2</v>
          </cell>
          <cell r="S133">
            <v>2</v>
          </cell>
          <cell r="T133">
            <v>2</v>
          </cell>
          <cell r="U133">
            <v>2</v>
          </cell>
          <cell r="V133">
            <v>2</v>
          </cell>
          <cell r="W133">
            <v>2</v>
          </cell>
          <cell r="X133">
            <v>0</v>
          </cell>
          <cell r="Y133">
            <v>0</v>
          </cell>
          <cell r="Z133">
            <v>2</v>
          </cell>
          <cell r="AA133">
            <v>2</v>
          </cell>
          <cell r="AB133">
            <v>2</v>
          </cell>
          <cell r="AC133">
            <v>2</v>
          </cell>
          <cell r="AD133">
            <v>0</v>
          </cell>
          <cell r="AE133">
            <v>0</v>
          </cell>
          <cell r="AF133">
            <v>2</v>
          </cell>
          <cell r="AG133">
            <v>2</v>
          </cell>
          <cell r="AH133">
            <v>2</v>
          </cell>
          <cell r="AI133">
            <v>2</v>
          </cell>
          <cell r="AJ133">
            <v>0</v>
          </cell>
          <cell r="AK133">
            <v>0</v>
          </cell>
          <cell r="AL133">
            <v>2</v>
          </cell>
          <cell r="AM133">
            <v>2</v>
          </cell>
          <cell r="AN133">
            <v>2</v>
          </cell>
          <cell r="AO133">
            <v>2</v>
          </cell>
          <cell r="AP133">
            <v>0</v>
          </cell>
          <cell r="AQ133">
            <v>0</v>
          </cell>
          <cell r="AR133">
            <v>2</v>
          </cell>
          <cell r="AS133">
            <v>2</v>
          </cell>
          <cell r="AT133">
            <v>2</v>
          </cell>
          <cell r="AU133">
            <v>2</v>
          </cell>
          <cell r="AV133">
            <v>0</v>
          </cell>
          <cell r="AW133">
            <v>0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0</v>
          </cell>
          <cell r="BC133">
            <v>0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4</v>
          </cell>
          <cell r="BI133">
            <v>4</v>
          </cell>
          <cell r="BJ133">
            <v>3</v>
          </cell>
          <cell r="BK133">
            <v>3</v>
          </cell>
          <cell r="BL133">
            <v>3</v>
          </cell>
          <cell r="BM133">
            <v>3</v>
          </cell>
          <cell r="BN133">
            <v>4</v>
          </cell>
          <cell r="BO133">
            <v>4</v>
          </cell>
          <cell r="BP133">
            <v>4</v>
          </cell>
          <cell r="BQ133">
            <v>4</v>
          </cell>
          <cell r="BR133">
            <v>4</v>
          </cell>
          <cell r="BS133">
            <v>4</v>
          </cell>
          <cell r="BT133">
            <v>2</v>
          </cell>
          <cell r="BU133">
            <v>2</v>
          </cell>
          <cell r="BV133">
            <v>4</v>
          </cell>
          <cell r="BW133">
            <v>4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  <cell r="II134">
            <v>0</v>
          </cell>
          <cell r="IJ134">
            <v>0</v>
          </cell>
          <cell r="IK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1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1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1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1</v>
          </cell>
          <cell r="CU139">
            <v>2</v>
          </cell>
          <cell r="CV139">
            <v>1</v>
          </cell>
          <cell r="CW139">
            <v>2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  <cell r="II139">
            <v>0</v>
          </cell>
          <cell r="IJ139">
            <v>0</v>
          </cell>
          <cell r="IK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</v>
          </cell>
          <cell r="M140">
            <v>1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2</v>
          </cell>
          <cell r="Y140">
            <v>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2</v>
          </cell>
          <cell r="AE140">
            <v>2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2</v>
          </cell>
          <cell r="AK140">
            <v>2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2</v>
          </cell>
          <cell r="AQ140">
            <v>2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2</v>
          </cell>
          <cell r="AW140">
            <v>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2</v>
          </cell>
          <cell r="BC140">
            <v>2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1</v>
          </cell>
          <cell r="BI140">
            <v>1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2</v>
          </cell>
          <cell r="BU140">
            <v>2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2</v>
          </cell>
          <cell r="CA140">
            <v>2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1</v>
          </cell>
          <cell r="S141">
            <v>1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1</v>
          </cell>
          <cell r="BI141">
            <v>1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  <cell r="II142">
            <v>0</v>
          </cell>
          <cell r="IJ142">
            <v>0</v>
          </cell>
          <cell r="IK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2</v>
          </cell>
          <cell r="M143">
            <v>2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3</v>
          </cell>
          <cell r="Y143">
            <v>3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3</v>
          </cell>
          <cell r="AK143">
            <v>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3</v>
          </cell>
          <cell r="AW143">
            <v>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2</v>
          </cell>
          <cell r="BI143">
            <v>2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3</v>
          </cell>
          <cell r="BU143">
            <v>3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2</v>
          </cell>
          <cell r="S144">
            <v>2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3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3</v>
          </cell>
          <cell r="AQ144">
            <v>3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3</v>
          </cell>
          <cell r="BC144">
            <v>3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2</v>
          </cell>
          <cell r="BO144">
            <v>2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</v>
          </cell>
          <cell r="CA144">
            <v>3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  <cell r="FF144">
            <v>0</v>
          </cell>
          <cell r="FG144">
            <v>0</v>
          </cell>
          <cell r="FH144">
            <v>0</v>
          </cell>
          <cell r="FI144">
            <v>0</v>
          </cell>
          <cell r="FJ144">
            <v>0</v>
          </cell>
          <cell r="FK144">
            <v>0</v>
          </cell>
          <cell r="FL144">
            <v>0</v>
          </cell>
          <cell r="FM144">
            <v>0</v>
          </cell>
          <cell r="FN144">
            <v>0</v>
          </cell>
          <cell r="FO144">
            <v>0</v>
          </cell>
          <cell r="FP144">
            <v>0</v>
          </cell>
          <cell r="FQ144">
            <v>0</v>
          </cell>
          <cell r="FR144">
            <v>0</v>
          </cell>
          <cell r="FS144">
            <v>0</v>
          </cell>
          <cell r="FT144">
            <v>0</v>
          </cell>
          <cell r="FU144">
            <v>0</v>
          </cell>
          <cell r="FV144">
            <v>0</v>
          </cell>
          <cell r="FW144">
            <v>0</v>
          </cell>
          <cell r="FX144">
            <v>0</v>
          </cell>
          <cell r="FY144">
            <v>0</v>
          </cell>
          <cell r="FZ144">
            <v>0</v>
          </cell>
          <cell r="GA144">
            <v>0</v>
          </cell>
          <cell r="GB144">
            <v>0</v>
          </cell>
          <cell r="GC144">
            <v>0</v>
          </cell>
          <cell r="GD144">
            <v>0</v>
          </cell>
          <cell r="GE144">
            <v>0</v>
          </cell>
          <cell r="GF144">
            <v>0</v>
          </cell>
          <cell r="GG144">
            <v>0</v>
          </cell>
          <cell r="GH144">
            <v>0</v>
          </cell>
          <cell r="GI144">
            <v>0</v>
          </cell>
          <cell r="GJ144">
            <v>0</v>
          </cell>
          <cell r="GK144">
            <v>0</v>
          </cell>
          <cell r="GL144">
            <v>0</v>
          </cell>
          <cell r="GM144">
            <v>0</v>
          </cell>
          <cell r="GN144">
            <v>0</v>
          </cell>
          <cell r="GO144">
            <v>0</v>
          </cell>
          <cell r="GP144">
            <v>0</v>
          </cell>
          <cell r="GQ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  <cell r="HE144">
            <v>0</v>
          </cell>
          <cell r="HF144">
            <v>0</v>
          </cell>
          <cell r="HG144">
            <v>0</v>
          </cell>
          <cell r="HH144">
            <v>0</v>
          </cell>
          <cell r="HI144">
            <v>0</v>
          </cell>
          <cell r="HJ144">
            <v>0</v>
          </cell>
          <cell r="HK144">
            <v>0</v>
          </cell>
          <cell r="HL144">
            <v>0</v>
          </cell>
          <cell r="HM144">
            <v>0</v>
          </cell>
          <cell r="HN144">
            <v>0</v>
          </cell>
          <cell r="HO144">
            <v>0</v>
          </cell>
          <cell r="HP144">
            <v>0</v>
          </cell>
          <cell r="HQ144">
            <v>0</v>
          </cell>
          <cell r="HR144">
            <v>0</v>
          </cell>
          <cell r="HS144">
            <v>0</v>
          </cell>
          <cell r="HT144">
            <v>0</v>
          </cell>
          <cell r="HU144">
            <v>0</v>
          </cell>
          <cell r="HV144">
            <v>0</v>
          </cell>
          <cell r="HW144">
            <v>0</v>
          </cell>
          <cell r="HX144">
            <v>0</v>
          </cell>
          <cell r="HY144">
            <v>0</v>
          </cell>
          <cell r="HZ144">
            <v>0</v>
          </cell>
          <cell r="IA144">
            <v>0</v>
          </cell>
          <cell r="IB144">
            <v>0</v>
          </cell>
          <cell r="IC144">
            <v>0</v>
          </cell>
          <cell r="ID144">
            <v>0</v>
          </cell>
          <cell r="IE144">
            <v>0</v>
          </cell>
          <cell r="IF144">
            <v>0</v>
          </cell>
          <cell r="IG144">
            <v>0</v>
          </cell>
          <cell r="IH144">
            <v>0</v>
          </cell>
          <cell r="II144">
            <v>0</v>
          </cell>
          <cell r="IJ144">
            <v>0</v>
          </cell>
          <cell r="IK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1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1</v>
          </cell>
          <cell r="AK145">
            <v>1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1</v>
          </cell>
          <cell r="AQ145">
            <v>1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1</v>
          </cell>
          <cell r="AW145">
            <v>1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1</v>
          </cell>
          <cell r="BC145">
            <v>1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</v>
          </cell>
          <cell r="BU145">
            <v>1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  <cell r="FF145">
            <v>0</v>
          </cell>
          <cell r="FG145">
            <v>0</v>
          </cell>
          <cell r="FH145">
            <v>0</v>
          </cell>
          <cell r="FI145">
            <v>0</v>
          </cell>
          <cell r="FJ145">
            <v>0</v>
          </cell>
          <cell r="FK145">
            <v>0</v>
          </cell>
          <cell r="FL145">
            <v>0</v>
          </cell>
          <cell r="FM145">
            <v>0</v>
          </cell>
          <cell r="FN145">
            <v>0</v>
          </cell>
          <cell r="FO145">
            <v>0</v>
          </cell>
          <cell r="FP145">
            <v>0</v>
          </cell>
          <cell r="FQ145">
            <v>0</v>
          </cell>
          <cell r="FR145">
            <v>0</v>
          </cell>
          <cell r="FS145">
            <v>0</v>
          </cell>
          <cell r="FT145">
            <v>0</v>
          </cell>
          <cell r="FU145">
            <v>0</v>
          </cell>
          <cell r="FV145">
            <v>0</v>
          </cell>
          <cell r="FW145">
            <v>0</v>
          </cell>
          <cell r="FX145">
            <v>0</v>
          </cell>
          <cell r="FY145">
            <v>0</v>
          </cell>
          <cell r="FZ145">
            <v>0</v>
          </cell>
          <cell r="GA145">
            <v>0</v>
          </cell>
          <cell r="GB145">
            <v>0</v>
          </cell>
          <cell r="GC145">
            <v>0</v>
          </cell>
          <cell r="GD145">
            <v>0</v>
          </cell>
          <cell r="GE145">
            <v>0</v>
          </cell>
          <cell r="GF145">
            <v>0</v>
          </cell>
          <cell r="GG145">
            <v>0</v>
          </cell>
          <cell r="GH145">
            <v>0</v>
          </cell>
          <cell r="GI145">
            <v>0</v>
          </cell>
          <cell r="GJ145">
            <v>0</v>
          </cell>
          <cell r="GK145">
            <v>0</v>
          </cell>
          <cell r="GL145">
            <v>0</v>
          </cell>
          <cell r="GM145">
            <v>0</v>
          </cell>
          <cell r="GN145">
            <v>0</v>
          </cell>
          <cell r="GO145">
            <v>0</v>
          </cell>
          <cell r="GP145">
            <v>0</v>
          </cell>
          <cell r="GQ145">
            <v>0</v>
          </cell>
          <cell r="GR145">
            <v>0</v>
          </cell>
          <cell r="GS145">
            <v>0</v>
          </cell>
          <cell r="GT145">
            <v>0</v>
          </cell>
          <cell r="GU145">
            <v>0</v>
          </cell>
          <cell r="GV145">
            <v>0</v>
          </cell>
          <cell r="GW145">
            <v>0</v>
          </cell>
          <cell r="GX145">
            <v>0</v>
          </cell>
          <cell r="GY145">
            <v>0</v>
          </cell>
          <cell r="GZ145">
            <v>0</v>
          </cell>
          <cell r="HA145">
            <v>0</v>
          </cell>
          <cell r="HB145">
            <v>0</v>
          </cell>
          <cell r="HC145">
            <v>0</v>
          </cell>
          <cell r="HD145">
            <v>0</v>
          </cell>
          <cell r="HE145">
            <v>0</v>
          </cell>
          <cell r="HF145">
            <v>0</v>
          </cell>
          <cell r="HG145">
            <v>0</v>
          </cell>
          <cell r="HH145">
            <v>0</v>
          </cell>
          <cell r="HI145">
            <v>0</v>
          </cell>
          <cell r="HJ145">
            <v>0</v>
          </cell>
          <cell r="HK145">
            <v>0</v>
          </cell>
          <cell r="HL145">
            <v>0</v>
          </cell>
          <cell r="HM145">
            <v>0</v>
          </cell>
          <cell r="HN145">
            <v>0</v>
          </cell>
          <cell r="HO145">
            <v>0</v>
          </cell>
          <cell r="HP145">
            <v>0</v>
          </cell>
          <cell r="HQ145">
            <v>0</v>
          </cell>
          <cell r="HR145">
            <v>0</v>
          </cell>
          <cell r="HS145">
            <v>0</v>
          </cell>
          <cell r="HT145">
            <v>0</v>
          </cell>
          <cell r="HU145">
            <v>0</v>
          </cell>
          <cell r="HV145">
            <v>0</v>
          </cell>
          <cell r="HW145">
            <v>0</v>
          </cell>
          <cell r="HX145">
            <v>0</v>
          </cell>
          <cell r="HY145">
            <v>0</v>
          </cell>
          <cell r="HZ145">
            <v>0</v>
          </cell>
          <cell r="IA145">
            <v>0</v>
          </cell>
          <cell r="IB145">
            <v>0</v>
          </cell>
          <cell r="IC145">
            <v>0</v>
          </cell>
          <cell r="ID145">
            <v>0</v>
          </cell>
          <cell r="IE145">
            <v>0</v>
          </cell>
          <cell r="IF145">
            <v>0</v>
          </cell>
          <cell r="IG145">
            <v>0</v>
          </cell>
          <cell r="IH145">
            <v>0</v>
          </cell>
          <cell r="II145">
            <v>0</v>
          </cell>
          <cell r="IJ145">
            <v>0</v>
          </cell>
          <cell r="IK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0</v>
          </cell>
          <cell r="EO146">
            <v>0</v>
          </cell>
          <cell r="EP146">
            <v>0</v>
          </cell>
          <cell r="EQ146">
            <v>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  <cell r="EX146">
            <v>0</v>
          </cell>
          <cell r="EY146">
            <v>0</v>
          </cell>
          <cell r="EZ146">
            <v>0</v>
          </cell>
          <cell r="FA146">
            <v>0</v>
          </cell>
          <cell r="FB146">
            <v>0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0</v>
          </cell>
          <cell r="FP146">
            <v>0</v>
          </cell>
          <cell r="FQ146">
            <v>0</v>
          </cell>
          <cell r="FR146">
            <v>0</v>
          </cell>
          <cell r="FS146">
            <v>0</v>
          </cell>
          <cell r="FT146">
            <v>0</v>
          </cell>
          <cell r="FU146">
            <v>0</v>
          </cell>
          <cell r="FV146">
            <v>0</v>
          </cell>
          <cell r="FW146">
            <v>0</v>
          </cell>
          <cell r="FX146">
            <v>0</v>
          </cell>
          <cell r="FY146">
            <v>0</v>
          </cell>
          <cell r="FZ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>
            <v>0</v>
          </cell>
          <cell r="GG146">
            <v>0</v>
          </cell>
          <cell r="GH146">
            <v>0</v>
          </cell>
          <cell r="GI146">
            <v>0</v>
          </cell>
          <cell r="GJ146">
            <v>0</v>
          </cell>
          <cell r="GK146">
            <v>0</v>
          </cell>
          <cell r="GL146">
            <v>0</v>
          </cell>
          <cell r="GM146">
            <v>0</v>
          </cell>
          <cell r="GN146">
            <v>0</v>
          </cell>
          <cell r="GO146">
            <v>0</v>
          </cell>
          <cell r="GP146">
            <v>0</v>
          </cell>
          <cell r="GQ146">
            <v>0</v>
          </cell>
          <cell r="GR146">
            <v>0</v>
          </cell>
          <cell r="GS146">
            <v>0</v>
          </cell>
          <cell r="GT146">
            <v>0</v>
          </cell>
          <cell r="GU146">
            <v>0</v>
          </cell>
          <cell r="GV146">
            <v>0</v>
          </cell>
          <cell r="GW146">
            <v>0</v>
          </cell>
          <cell r="GX146">
            <v>0</v>
          </cell>
          <cell r="GY146">
            <v>0</v>
          </cell>
          <cell r="GZ146">
            <v>0</v>
          </cell>
          <cell r="HA146">
            <v>0</v>
          </cell>
          <cell r="HB146">
            <v>0</v>
          </cell>
          <cell r="HC146">
            <v>0</v>
          </cell>
          <cell r="HD146">
            <v>0</v>
          </cell>
          <cell r="HE146">
            <v>0</v>
          </cell>
          <cell r="HF146">
            <v>0</v>
          </cell>
          <cell r="HG146">
            <v>0</v>
          </cell>
          <cell r="HH146">
            <v>0</v>
          </cell>
          <cell r="HI146">
            <v>0</v>
          </cell>
          <cell r="HJ146">
            <v>0</v>
          </cell>
          <cell r="HK146">
            <v>0</v>
          </cell>
          <cell r="HL146">
            <v>0</v>
          </cell>
          <cell r="HM146">
            <v>0</v>
          </cell>
          <cell r="HN146">
            <v>0</v>
          </cell>
          <cell r="HO146">
            <v>0</v>
          </cell>
          <cell r="HP146">
            <v>0</v>
          </cell>
          <cell r="HQ146">
            <v>0</v>
          </cell>
          <cell r="HR146">
            <v>0</v>
          </cell>
          <cell r="HS146">
            <v>0</v>
          </cell>
          <cell r="HT146">
            <v>0</v>
          </cell>
          <cell r="HU146">
            <v>0</v>
          </cell>
          <cell r="HV146">
            <v>0</v>
          </cell>
          <cell r="HW146">
            <v>0</v>
          </cell>
          <cell r="HX146">
            <v>0</v>
          </cell>
          <cell r="HY146">
            <v>0</v>
          </cell>
          <cell r="HZ146">
            <v>0</v>
          </cell>
          <cell r="IA146">
            <v>0</v>
          </cell>
          <cell r="IB146">
            <v>0</v>
          </cell>
          <cell r="IC146">
            <v>0</v>
          </cell>
          <cell r="ID146">
            <v>0</v>
          </cell>
          <cell r="IE146">
            <v>0</v>
          </cell>
          <cell r="IF146">
            <v>0</v>
          </cell>
          <cell r="IG146">
            <v>0</v>
          </cell>
          <cell r="IH146">
            <v>0</v>
          </cell>
          <cell r="II146">
            <v>0</v>
          </cell>
          <cell r="IJ146">
            <v>0</v>
          </cell>
          <cell r="IK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C148">
            <v>0</v>
          </cell>
          <cell r="FD148">
            <v>0</v>
          </cell>
          <cell r="FE148">
            <v>0</v>
          </cell>
          <cell r="FF148">
            <v>0</v>
          </cell>
          <cell r="FG148">
            <v>0</v>
          </cell>
          <cell r="FH148">
            <v>0</v>
          </cell>
          <cell r="FI148">
            <v>0</v>
          </cell>
          <cell r="FJ148">
            <v>0</v>
          </cell>
          <cell r="FK148">
            <v>0</v>
          </cell>
          <cell r="FL148">
            <v>0</v>
          </cell>
          <cell r="FM148">
            <v>0</v>
          </cell>
          <cell r="FN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  <cell r="II148">
            <v>0</v>
          </cell>
          <cell r="IJ148">
            <v>0</v>
          </cell>
          <cell r="IK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0</v>
          </cell>
          <cell r="EN149">
            <v>0</v>
          </cell>
          <cell r="EO149">
            <v>0</v>
          </cell>
          <cell r="EP149">
            <v>0</v>
          </cell>
          <cell r="EQ149">
            <v>0</v>
          </cell>
          <cell r="ER149">
            <v>0</v>
          </cell>
          <cell r="ES149">
            <v>0</v>
          </cell>
          <cell r="ET149">
            <v>0</v>
          </cell>
          <cell r="EU149">
            <v>0</v>
          </cell>
          <cell r="EV149">
            <v>0</v>
          </cell>
          <cell r="EW149">
            <v>0</v>
          </cell>
          <cell r="EX149">
            <v>0</v>
          </cell>
          <cell r="EY149">
            <v>0</v>
          </cell>
          <cell r="EZ149">
            <v>0</v>
          </cell>
          <cell r="FA149">
            <v>0</v>
          </cell>
          <cell r="FB149">
            <v>0</v>
          </cell>
          <cell r="FC149">
            <v>0</v>
          </cell>
          <cell r="FD149">
            <v>0</v>
          </cell>
          <cell r="FE149">
            <v>0</v>
          </cell>
          <cell r="FF149">
            <v>0</v>
          </cell>
          <cell r="FG149">
            <v>0</v>
          </cell>
          <cell r="FH149">
            <v>0</v>
          </cell>
          <cell r="FI149">
            <v>0</v>
          </cell>
          <cell r="FJ149">
            <v>0</v>
          </cell>
          <cell r="FK149">
            <v>0</v>
          </cell>
          <cell r="FL149">
            <v>0</v>
          </cell>
          <cell r="FM149">
            <v>0</v>
          </cell>
          <cell r="FN149">
            <v>0</v>
          </cell>
          <cell r="FO149">
            <v>0</v>
          </cell>
          <cell r="FP149">
            <v>0</v>
          </cell>
          <cell r="FQ149">
            <v>0</v>
          </cell>
          <cell r="FR149">
            <v>0</v>
          </cell>
          <cell r="FS149">
            <v>0</v>
          </cell>
          <cell r="FT149">
            <v>0</v>
          </cell>
          <cell r="FU149">
            <v>0</v>
          </cell>
          <cell r="FV149">
            <v>0</v>
          </cell>
          <cell r="FW149">
            <v>0</v>
          </cell>
          <cell r="FX149">
            <v>0</v>
          </cell>
          <cell r="FY149">
            <v>0</v>
          </cell>
          <cell r="FZ149">
            <v>0</v>
          </cell>
          <cell r="GA149">
            <v>0</v>
          </cell>
          <cell r="GB149">
            <v>0</v>
          </cell>
          <cell r="GC149">
            <v>0</v>
          </cell>
          <cell r="GD149">
            <v>0</v>
          </cell>
          <cell r="GE149">
            <v>0</v>
          </cell>
          <cell r="GF149">
            <v>0</v>
          </cell>
          <cell r="GG149">
            <v>0</v>
          </cell>
          <cell r="GH149">
            <v>0</v>
          </cell>
          <cell r="GI149">
            <v>0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  <cell r="HJ149">
            <v>0</v>
          </cell>
          <cell r="HK149">
            <v>0</v>
          </cell>
          <cell r="HL149">
            <v>0</v>
          </cell>
          <cell r="HM149">
            <v>0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0</v>
          </cell>
          <cell r="EN150">
            <v>0</v>
          </cell>
          <cell r="EO150">
            <v>0</v>
          </cell>
          <cell r="EP150">
            <v>0</v>
          </cell>
          <cell r="EQ150">
            <v>0</v>
          </cell>
          <cell r="ER150">
            <v>0</v>
          </cell>
          <cell r="ES150">
            <v>0</v>
          </cell>
          <cell r="ET150">
            <v>0</v>
          </cell>
          <cell r="EU150">
            <v>0</v>
          </cell>
          <cell r="EV150">
            <v>0</v>
          </cell>
          <cell r="EW150">
            <v>0</v>
          </cell>
          <cell r="EX150">
            <v>0</v>
          </cell>
          <cell r="EY150">
            <v>0</v>
          </cell>
          <cell r="EZ150">
            <v>0</v>
          </cell>
          <cell r="FA150">
            <v>0</v>
          </cell>
          <cell r="FB150">
            <v>0</v>
          </cell>
          <cell r="FC150">
            <v>0</v>
          </cell>
          <cell r="FD150">
            <v>0</v>
          </cell>
          <cell r="FE150">
            <v>0</v>
          </cell>
          <cell r="FF150">
            <v>0</v>
          </cell>
          <cell r="FG150">
            <v>0</v>
          </cell>
          <cell r="FH150">
            <v>0</v>
          </cell>
          <cell r="FI150">
            <v>0</v>
          </cell>
          <cell r="FJ150">
            <v>0</v>
          </cell>
          <cell r="FK150">
            <v>0</v>
          </cell>
          <cell r="FL150">
            <v>0</v>
          </cell>
          <cell r="FM150">
            <v>0</v>
          </cell>
          <cell r="FN150">
            <v>0</v>
          </cell>
          <cell r="FO150">
            <v>0</v>
          </cell>
          <cell r="FP150">
            <v>0</v>
          </cell>
          <cell r="FQ150">
            <v>0</v>
          </cell>
          <cell r="FR150">
            <v>0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0</v>
          </cell>
          <cell r="FZ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>
            <v>0</v>
          </cell>
          <cell r="GG150">
            <v>0</v>
          </cell>
          <cell r="GH150">
            <v>0</v>
          </cell>
          <cell r="GI150">
            <v>0</v>
          </cell>
          <cell r="GJ150">
            <v>0</v>
          </cell>
          <cell r="GK150">
            <v>0</v>
          </cell>
          <cell r="GL150">
            <v>0</v>
          </cell>
          <cell r="GM150">
            <v>0</v>
          </cell>
          <cell r="GN150">
            <v>0</v>
          </cell>
          <cell r="GO150">
            <v>0</v>
          </cell>
          <cell r="GP150">
            <v>0</v>
          </cell>
          <cell r="GQ150">
            <v>0</v>
          </cell>
          <cell r="GR150">
            <v>0</v>
          </cell>
          <cell r="GS150">
            <v>0</v>
          </cell>
          <cell r="GT150">
            <v>0</v>
          </cell>
          <cell r="GU150">
            <v>0</v>
          </cell>
          <cell r="GV150">
            <v>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  <cell r="HJ150">
            <v>0</v>
          </cell>
          <cell r="HK150">
            <v>0</v>
          </cell>
          <cell r="HL150">
            <v>0</v>
          </cell>
          <cell r="HM150">
            <v>0</v>
          </cell>
          <cell r="HN150">
            <v>0</v>
          </cell>
          <cell r="HO150">
            <v>0</v>
          </cell>
          <cell r="HP150">
            <v>0</v>
          </cell>
          <cell r="HQ150">
            <v>0</v>
          </cell>
          <cell r="HR150">
            <v>0</v>
          </cell>
          <cell r="HS150">
            <v>0</v>
          </cell>
          <cell r="HT150">
            <v>0</v>
          </cell>
          <cell r="HU150">
            <v>0</v>
          </cell>
          <cell r="HV150">
            <v>0</v>
          </cell>
          <cell r="HW150">
            <v>0</v>
          </cell>
          <cell r="HX150">
            <v>0</v>
          </cell>
          <cell r="HY150">
            <v>0</v>
          </cell>
          <cell r="HZ150">
            <v>0</v>
          </cell>
          <cell r="IA150">
            <v>0</v>
          </cell>
          <cell r="IB150">
            <v>0</v>
          </cell>
          <cell r="IC150">
            <v>0</v>
          </cell>
          <cell r="ID150">
            <v>0</v>
          </cell>
          <cell r="IE150">
            <v>0</v>
          </cell>
          <cell r="IF150">
            <v>0</v>
          </cell>
          <cell r="IG150">
            <v>0</v>
          </cell>
          <cell r="IH150">
            <v>0</v>
          </cell>
          <cell r="II150">
            <v>0</v>
          </cell>
          <cell r="IJ150">
            <v>0</v>
          </cell>
          <cell r="IK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C152">
            <v>0</v>
          </cell>
          <cell r="FD152">
            <v>0</v>
          </cell>
          <cell r="FE152">
            <v>0</v>
          </cell>
          <cell r="FF152">
            <v>0</v>
          </cell>
          <cell r="FG152">
            <v>0</v>
          </cell>
          <cell r="FH152">
            <v>0</v>
          </cell>
          <cell r="FI152">
            <v>0</v>
          </cell>
          <cell r="FJ152">
            <v>0</v>
          </cell>
          <cell r="FK152">
            <v>0</v>
          </cell>
          <cell r="FL152">
            <v>0</v>
          </cell>
          <cell r="FM152">
            <v>0</v>
          </cell>
          <cell r="FN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  <cell r="II152">
            <v>0</v>
          </cell>
          <cell r="IJ152">
            <v>0</v>
          </cell>
          <cell r="IK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  <cell r="EW153">
            <v>0</v>
          </cell>
          <cell r="EX153">
            <v>0</v>
          </cell>
          <cell r="EY153">
            <v>0</v>
          </cell>
          <cell r="EZ153">
            <v>0</v>
          </cell>
          <cell r="FA153">
            <v>0</v>
          </cell>
          <cell r="FB153">
            <v>0</v>
          </cell>
          <cell r="FC153">
            <v>0</v>
          </cell>
          <cell r="FD153">
            <v>0</v>
          </cell>
          <cell r="FE153">
            <v>0</v>
          </cell>
          <cell r="FF153">
            <v>0</v>
          </cell>
          <cell r="FG153">
            <v>0</v>
          </cell>
          <cell r="FH153">
            <v>0</v>
          </cell>
          <cell r="FI153">
            <v>0</v>
          </cell>
          <cell r="FJ153">
            <v>0</v>
          </cell>
          <cell r="FK153">
            <v>0</v>
          </cell>
          <cell r="FL153">
            <v>0</v>
          </cell>
          <cell r="FM153">
            <v>0</v>
          </cell>
          <cell r="FN153">
            <v>0</v>
          </cell>
          <cell r="FO153">
            <v>0</v>
          </cell>
          <cell r="FP153">
            <v>0</v>
          </cell>
          <cell r="FQ153">
            <v>0</v>
          </cell>
          <cell r="FR153">
            <v>0</v>
          </cell>
          <cell r="FS153">
            <v>0</v>
          </cell>
          <cell r="FT153">
            <v>0</v>
          </cell>
          <cell r="FU153">
            <v>0</v>
          </cell>
          <cell r="FV153">
            <v>0</v>
          </cell>
          <cell r="FW153">
            <v>0</v>
          </cell>
          <cell r="FX153">
            <v>0</v>
          </cell>
          <cell r="FY153">
            <v>0</v>
          </cell>
          <cell r="FZ153">
            <v>0</v>
          </cell>
          <cell r="GA153">
            <v>0</v>
          </cell>
          <cell r="GB153">
            <v>0</v>
          </cell>
          <cell r="GC153">
            <v>0</v>
          </cell>
          <cell r="GD153">
            <v>0</v>
          </cell>
          <cell r="GE153">
            <v>0</v>
          </cell>
          <cell r="GF153">
            <v>0</v>
          </cell>
          <cell r="GG153">
            <v>0</v>
          </cell>
          <cell r="GH153">
            <v>0</v>
          </cell>
          <cell r="GI153">
            <v>0</v>
          </cell>
          <cell r="GJ153">
            <v>0</v>
          </cell>
          <cell r="GK153">
            <v>0</v>
          </cell>
          <cell r="GL153">
            <v>0</v>
          </cell>
          <cell r="GM153">
            <v>0</v>
          </cell>
          <cell r="GN153">
            <v>0</v>
          </cell>
          <cell r="GO153">
            <v>0</v>
          </cell>
          <cell r="GP153">
            <v>0</v>
          </cell>
          <cell r="GQ153">
            <v>0</v>
          </cell>
          <cell r="GR153">
            <v>0</v>
          </cell>
          <cell r="GS153">
            <v>0</v>
          </cell>
          <cell r="GT153">
            <v>0</v>
          </cell>
          <cell r="GU153">
            <v>0</v>
          </cell>
          <cell r="GV153">
            <v>0</v>
          </cell>
          <cell r="GW153">
            <v>0</v>
          </cell>
          <cell r="GX153">
            <v>0</v>
          </cell>
          <cell r="GY153">
            <v>0</v>
          </cell>
          <cell r="GZ153">
            <v>0</v>
          </cell>
          <cell r="HA153">
            <v>0</v>
          </cell>
          <cell r="HB153">
            <v>0</v>
          </cell>
          <cell r="HC153">
            <v>0</v>
          </cell>
          <cell r="HD153">
            <v>0</v>
          </cell>
          <cell r="HE153">
            <v>0</v>
          </cell>
          <cell r="HF153">
            <v>0</v>
          </cell>
          <cell r="HG153">
            <v>0</v>
          </cell>
          <cell r="HH153">
            <v>0</v>
          </cell>
          <cell r="HI153">
            <v>0</v>
          </cell>
          <cell r="HJ153">
            <v>0</v>
          </cell>
          <cell r="HK153">
            <v>0</v>
          </cell>
          <cell r="HL153">
            <v>0</v>
          </cell>
          <cell r="HM153">
            <v>0</v>
          </cell>
          <cell r="HN153">
            <v>0</v>
          </cell>
          <cell r="HO153">
            <v>0</v>
          </cell>
          <cell r="HP153">
            <v>0</v>
          </cell>
          <cell r="HQ153">
            <v>0</v>
          </cell>
          <cell r="HR153">
            <v>0</v>
          </cell>
          <cell r="HS153">
            <v>0</v>
          </cell>
          <cell r="HT153">
            <v>0</v>
          </cell>
          <cell r="HU153">
            <v>0</v>
          </cell>
          <cell r="HV153">
            <v>0</v>
          </cell>
          <cell r="HW153">
            <v>0</v>
          </cell>
          <cell r="HX153">
            <v>0</v>
          </cell>
          <cell r="HY153">
            <v>0</v>
          </cell>
          <cell r="HZ153">
            <v>0</v>
          </cell>
          <cell r="IA153">
            <v>0</v>
          </cell>
          <cell r="IB153">
            <v>0</v>
          </cell>
          <cell r="IC153">
            <v>0</v>
          </cell>
          <cell r="ID153">
            <v>0</v>
          </cell>
          <cell r="IE153">
            <v>0</v>
          </cell>
          <cell r="IF153">
            <v>0</v>
          </cell>
          <cell r="IG153">
            <v>0</v>
          </cell>
          <cell r="IH153">
            <v>0</v>
          </cell>
          <cell r="II153">
            <v>0</v>
          </cell>
          <cell r="IJ153">
            <v>0</v>
          </cell>
          <cell r="IK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1</v>
          </cell>
          <cell r="EQ154">
            <v>1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  <cell r="EW154">
            <v>0</v>
          </cell>
          <cell r="EX154">
            <v>0</v>
          </cell>
          <cell r="EY154">
            <v>0</v>
          </cell>
          <cell r="EZ154">
            <v>0</v>
          </cell>
          <cell r="FA154">
            <v>0</v>
          </cell>
          <cell r="FB154">
            <v>0</v>
          </cell>
          <cell r="FC154">
            <v>0</v>
          </cell>
          <cell r="FD154">
            <v>0</v>
          </cell>
          <cell r="FE154">
            <v>0</v>
          </cell>
          <cell r="FF154">
            <v>0</v>
          </cell>
          <cell r="FG154">
            <v>0</v>
          </cell>
          <cell r="FH154">
            <v>0</v>
          </cell>
          <cell r="FI154">
            <v>0</v>
          </cell>
          <cell r="FJ154">
            <v>0</v>
          </cell>
          <cell r="FK154">
            <v>0</v>
          </cell>
          <cell r="FL154">
            <v>0</v>
          </cell>
          <cell r="FM154">
            <v>0</v>
          </cell>
          <cell r="FN154">
            <v>0</v>
          </cell>
          <cell r="FO154">
            <v>0</v>
          </cell>
          <cell r="FP154">
            <v>0</v>
          </cell>
          <cell r="FQ154">
            <v>0</v>
          </cell>
          <cell r="FR154">
            <v>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  <cell r="HJ154">
            <v>0</v>
          </cell>
          <cell r="HK154">
            <v>0</v>
          </cell>
          <cell r="HL154">
            <v>0</v>
          </cell>
          <cell r="HM154">
            <v>0</v>
          </cell>
          <cell r="HN154">
            <v>0</v>
          </cell>
          <cell r="HO154">
            <v>0</v>
          </cell>
          <cell r="HP154">
            <v>0</v>
          </cell>
          <cell r="HQ154">
            <v>0</v>
          </cell>
          <cell r="HR154">
            <v>0</v>
          </cell>
          <cell r="HS154">
            <v>0</v>
          </cell>
          <cell r="HT154">
            <v>0</v>
          </cell>
          <cell r="HU154">
            <v>0</v>
          </cell>
          <cell r="HV154">
            <v>0</v>
          </cell>
          <cell r="HW154">
            <v>0</v>
          </cell>
          <cell r="HX154">
            <v>0</v>
          </cell>
          <cell r="HY154">
            <v>0</v>
          </cell>
          <cell r="HZ154">
            <v>0</v>
          </cell>
          <cell r="IA154">
            <v>0</v>
          </cell>
          <cell r="IB154">
            <v>0</v>
          </cell>
          <cell r="IC154">
            <v>0</v>
          </cell>
          <cell r="ID154">
            <v>0</v>
          </cell>
          <cell r="IE154">
            <v>0</v>
          </cell>
          <cell r="IF154">
            <v>0</v>
          </cell>
          <cell r="IG154">
            <v>0</v>
          </cell>
          <cell r="IH154">
            <v>0</v>
          </cell>
          <cell r="II154">
            <v>0</v>
          </cell>
          <cell r="IJ154">
            <v>0</v>
          </cell>
          <cell r="IK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1</v>
          </cell>
          <cell r="EB155">
            <v>1</v>
          </cell>
          <cell r="EC155">
            <v>2</v>
          </cell>
          <cell r="ED155">
            <v>2</v>
          </cell>
          <cell r="EE155">
            <v>2</v>
          </cell>
          <cell r="EF155">
            <v>1</v>
          </cell>
          <cell r="EG155">
            <v>1</v>
          </cell>
          <cell r="EH155">
            <v>2</v>
          </cell>
          <cell r="EI155">
            <v>2</v>
          </cell>
          <cell r="EJ155">
            <v>2</v>
          </cell>
          <cell r="EK155">
            <v>1</v>
          </cell>
          <cell r="EL155">
            <v>1</v>
          </cell>
          <cell r="EM155">
            <v>0</v>
          </cell>
          <cell r="EN155">
            <v>0</v>
          </cell>
          <cell r="EO155">
            <v>0</v>
          </cell>
          <cell r="EP155">
            <v>1</v>
          </cell>
          <cell r="EQ155">
            <v>1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0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0</v>
          </cell>
          <cell r="EN156">
            <v>0</v>
          </cell>
          <cell r="EO156">
            <v>0</v>
          </cell>
          <cell r="EP156">
            <v>1</v>
          </cell>
          <cell r="EQ156">
            <v>1</v>
          </cell>
          <cell r="ER156">
            <v>0</v>
          </cell>
          <cell r="ES156">
            <v>0</v>
          </cell>
          <cell r="ET156">
            <v>0</v>
          </cell>
          <cell r="EU156">
            <v>0</v>
          </cell>
          <cell r="EV156">
            <v>0</v>
          </cell>
          <cell r="EW156">
            <v>0</v>
          </cell>
          <cell r="EX156">
            <v>0</v>
          </cell>
          <cell r="EY156">
            <v>0</v>
          </cell>
          <cell r="EZ156">
            <v>0</v>
          </cell>
          <cell r="FA156">
            <v>0</v>
          </cell>
          <cell r="FB156">
            <v>0</v>
          </cell>
          <cell r="FC156">
            <v>0</v>
          </cell>
          <cell r="FD156">
            <v>0</v>
          </cell>
          <cell r="FE156">
            <v>0</v>
          </cell>
          <cell r="FF156">
            <v>0</v>
          </cell>
          <cell r="FG156">
            <v>0</v>
          </cell>
          <cell r="FH156">
            <v>0</v>
          </cell>
          <cell r="FI156">
            <v>0</v>
          </cell>
          <cell r="FJ156">
            <v>0</v>
          </cell>
          <cell r="FK156">
            <v>0</v>
          </cell>
          <cell r="FL156">
            <v>0</v>
          </cell>
          <cell r="FM156">
            <v>0</v>
          </cell>
          <cell r="FN156">
            <v>0</v>
          </cell>
          <cell r="FO156">
            <v>0</v>
          </cell>
          <cell r="FP156">
            <v>0</v>
          </cell>
          <cell r="FQ156">
            <v>0</v>
          </cell>
          <cell r="FR156">
            <v>0</v>
          </cell>
          <cell r="FS156">
            <v>0</v>
          </cell>
          <cell r="FT156">
            <v>0</v>
          </cell>
          <cell r="FU156">
            <v>0</v>
          </cell>
          <cell r="FV156">
            <v>0</v>
          </cell>
          <cell r="FW156">
            <v>0</v>
          </cell>
          <cell r="FX156">
            <v>0</v>
          </cell>
          <cell r="FY156">
            <v>0</v>
          </cell>
          <cell r="FZ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>
            <v>0</v>
          </cell>
          <cell r="GG156">
            <v>0</v>
          </cell>
          <cell r="GH156">
            <v>0</v>
          </cell>
          <cell r="GI156">
            <v>0</v>
          </cell>
          <cell r="GJ156">
            <v>0</v>
          </cell>
          <cell r="GK156">
            <v>0</v>
          </cell>
          <cell r="GL156">
            <v>0</v>
          </cell>
          <cell r="GM156">
            <v>0</v>
          </cell>
          <cell r="GN156">
            <v>0</v>
          </cell>
          <cell r="GO156">
            <v>0</v>
          </cell>
          <cell r="GP156">
            <v>0</v>
          </cell>
          <cell r="GQ156">
            <v>0</v>
          </cell>
          <cell r="GR156">
            <v>0</v>
          </cell>
          <cell r="GS156">
            <v>0</v>
          </cell>
          <cell r="GT156">
            <v>0</v>
          </cell>
          <cell r="GU156">
            <v>0</v>
          </cell>
          <cell r="GV156">
            <v>0</v>
          </cell>
          <cell r="GW156">
            <v>0</v>
          </cell>
          <cell r="GX156">
            <v>0</v>
          </cell>
          <cell r="GY156">
            <v>0</v>
          </cell>
          <cell r="GZ156">
            <v>0</v>
          </cell>
          <cell r="HA156">
            <v>0</v>
          </cell>
          <cell r="HB156">
            <v>0</v>
          </cell>
          <cell r="HC156">
            <v>0</v>
          </cell>
          <cell r="HD156">
            <v>0</v>
          </cell>
          <cell r="HE156">
            <v>0</v>
          </cell>
          <cell r="HF156">
            <v>0</v>
          </cell>
          <cell r="HG156">
            <v>0</v>
          </cell>
          <cell r="HH156">
            <v>0</v>
          </cell>
          <cell r="HI156">
            <v>0</v>
          </cell>
          <cell r="HJ156">
            <v>0</v>
          </cell>
          <cell r="HK156">
            <v>0</v>
          </cell>
          <cell r="HL156">
            <v>0</v>
          </cell>
          <cell r="HM156">
            <v>0</v>
          </cell>
          <cell r="HN156">
            <v>0</v>
          </cell>
          <cell r="HO156">
            <v>0</v>
          </cell>
          <cell r="HP156">
            <v>0</v>
          </cell>
          <cell r="HQ156">
            <v>0</v>
          </cell>
          <cell r="HR156">
            <v>0</v>
          </cell>
          <cell r="HS156">
            <v>0</v>
          </cell>
          <cell r="HT156">
            <v>0</v>
          </cell>
          <cell r="HU156">
            <v>0</v>
          </cell>
          <cell r="HV156">
            <v>0</v>
          </cell>
          <cell r="HW156">
            <v>0</v>
          </cell>
          <cell r="HX156">
            <v>0</v>
          </cell>
          <cell r="HY156">
            <v>0</v>
          </cell>
          <cell r="HZ156">
            <v>0</v>
          </cell>
          <cell r="IA156">
            <v>0</v>
          </cell>
          <cell r="IB156">
            <v>0</v>
          </cell>
          <cell r="IC156">
            <v>0</v>
          </cell>
          <cell r="ID156">
            <v>0</v>
          </cell>
          <cell r="IE156">
            <v>0</v>
          </cell>
          <cell r="IF156">
            <v>0</v>
          </cell>
          <cell r="IG156">
            <v>0</v>
          </cell>
          <cell r="IH156">
            <v>0</v>
          </cell>
          <cell r="II156">
            <v>0</v>
          </cell>
          <cell r="IJ156">
            <v>0</v>
          </cell>
          <cell r="IK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B157">
            <v>1</v>
          </cell>
          <cell r="EC157">
            <v>2</v>
          </cell>
          <cell r="ED157">
            <v>2</v>
          </cell>
          <cell r="EE157">
            <v>2</v>
          </cell>
          <cell r="EF157">
            <v>1</v>
          </cell>
          <cell r="EG157">
            <v>1</v>
          </cell>
          <cell r="EH157">
            <v>2</v>
          </cell>
          <cell r="EI157">
            <v>2</v>
          </cell>
          <cell r="EJ157">
            <v>2</v>
          </cell>
          <cell r="EK157">
            <v>1</v>
          </cell>
          <cell r="EL157">
            <v>1</v>
          </cell>
          <cell r="EM157">
            <v>0</v>
          </cell>
          <cell r="EN157">
            <v>0</v>
          </cell>
          <cell r="EO157">
            <v>0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0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70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0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P159">
            <v>0</v>
          </cell>
          <cell r="EQ159">
            <v>1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1</v>
          </cell>
          <cell r="EQ160">
            <v>1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0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0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0</v>
          </cell>
          <cell r="EN161">
            <v>0</v>
          </cell>
          <cell r="EO161">
            <v>0</v>
          </cell>
          <cell r="EP161">
            <v>0.93083289167510974</v>
          </cell>
          <cell r="EQ161">
            <v>0.93083289167510974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0</v>
          </cell>
          <cell r="FJ163">
            <v>0</v>
          </cell>
          <cell r="FK163">
            <v>0</v>
          </cell>
          <cell r="FL163">
            <v>0</v>
          </cell>
          <cell r="FM163">
            <v>0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0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0</v>
          </cell>
          <cell r="EN164">
            <v>0</v>
          </cell>
          <cell r="EO164">
            <v>0</v>
          </cell>
          <cell r="EP164">
            <v>0</v>
          </cell>
          <cell r="EQ164">
            <v>0</v>
          </cell>
          <cell r="ER164">
            <v>0</v>
          </cell>
          <cell r="ES164">
            <v>0</v>
          </cell>
          <cell r="ET164">
            <v>0</v>
          </cell>
          <cell r="EU164">
            <v>0</v>
          </cell>
          <cell r="EV164">
            <v>0</v>
          </cell>
          <cell r="EW164">
            <v>0</v>
          </cell>
          <cell r="EX164">
            <v>0</v>
          </cell>
          <cell r="EY164">
            <v>0</v>
          </cell>
          <cell r="EZ164">
            <v>0</v>
          </cell>
          <cell r="FA164">
            <v>0</v>
          </cell>
          <cell r="FB164">
            <v>0</v>
          </cell>
          <cell r="FC164">
            <v>0</v>
          </cell>
          <cell r="FD164">
            <v>0</v>
          </cell>
          <cell r="FE164">
            <v>0</v>
          </cell>
          <cell r="FF164">
            <v>0</v>
          </cell>
          <cell r="FG164">
            <v>0</v>
          </cell>
          <cell r="FH164">
            <v>0</v>
          </cell>
          <cell r="FI164">
            <v>0</v>
          </cell>
          <cell r="FJ164">
            <v>0</v>
          </cell>
          <cell r="FK164">
            <v>0</v>
          </cell>
          <cell r="FL164">
            <v>0</v>
          </cell>
          <cell r="FM164">
            <v>0</v>
          </cell>
          <cell r="FN164">
            <v>0</v>
          </cell>
          <cell r="FO164">
            <v>0</v>
          </cell>
          <cell r="FP164">
            <v>0</v>
          </cell>
          <cell r="FQ164">
            <v>0</v>
          </cell>
          <cell r="FR164">
            <v>0</v>
          </cell>
          <cell r="FS164">
            <v>0</v>
          </cell>
          <cell r="FT164">
            <v>0</v>
          </cell>
          <cell r="FU164">
            <v>0</v>
          </cell>
          <cell r="FV164">
            <v>0</v>
          </cell>
          <cell r="FW164">
            <v>0</v>
          </cell>
          <cell r="FX164">
            <v>0</v>
          </cell>
          <cell r="FY164">
            <v>0</v>
          </cell>
          <cell r="FZ164">
            <v>0</v>
          </cell>
          <cell r="GA164">
            <v>0</v>
          </cell>
          <cell r="GB164">
            <v>0</v>
          </cell>
          <cell r="GC164">
            <v>0</v>
          </cell>
          <cell r="GD164">
            <v>0</v>
          </cell>
          <cell r="GE164">
            <v>0</v>
          </cell>
          <cell r="GF164">
            <v>0</v>
          </cell>
          <cell r="GG164">
            <v>0</v>
          </cell>
          <cell r="GH164">
            <v>0</v>
          </cell>
          <cell r="GI164">
            <v>0</v>
          </cell>
          <cell r="GJ164">
            <v>0</v>
          </cell>
          <cell r="GK164">
            <v>0</v>
          </cell>
          <cell r="GL164">
            <v>0</v>
          </cell>
          <cell r="GM164">
            <v>0</v>
          </cell>
          <cell r="GN164">
            <v>0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  <cell r="HE164">
            <v>0</v>
          </cell>
          <cell r="HF164">
            <v>0</v>
          </cell>
          <cell r="HG164">
            <v>0</v>
          </cell>
          <cell r="HH164">
            <v>0</v>
          </cell>
          <cell r="HI164">
            <v>0</v>
          </cell>
          <cell r="HJ164">
            <v>0</v>
          </cell>
          <cell r="HK164">
            <v>0</v>
          </cell>
          <cell r="HL164">
            <v>0</v>
          </cell>
          <cell r="HM164">
            <v>0</v>
          </cell>
          <cell r="HN164">
            <v>0</v>
          </cell>
          <cell r="HO164">
            <v>0</v>
          </cell>
          <cell r="HP164">
            <v>0</v>
          </cell>
          <cell r="HQ164">
            <v>0</v>
          </cell>
          <cell r="HR164">
            <v>0</v>
          </cell>
          <cell r="HS164">
            <v>0</v>
          </cell>
          <cell r="HT164">
            <v>0</v>
          </cell>
          <cell r="HU164">
            <v>0</v>
          </cell>
          <cell r="HV164">
            <v>0</v>
          </cell>
          <cell r="HW164">
            <v>0</v>
          </cell>
          <cell r="HX164">
            <v>0</v>
          </cell>
          <cell r="HY164">
            <v>0</v>
          </cell>
          <cell r="HZ164">
            <v>0</v>
          </cell>
          <cell r="IA164">
            <v>0</v>
          </cell>
          <cell r="IB164">
            <v>0</v>
          </cell>
          <cell r="IC164">
            <v>0</v>
          </cell>
          <cell r="ID164">
            <v>0</v>
          </cell>
          <cell r="IE164">
            <v>0</v>
          </cell>
          <cell r="IF164">
            <v>0</v>
          </cell>
          <cell r="IG164">
            <v>0</v>
          </cell>
          <cell r="IH164">
            <v>0</v>
          </cell>
          <cell r="II164">
            <v>0</v>
          </cell>
          <cell r="IJ164">
            <v>0</v>
          </cell>
          <cell r="IK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0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0</v>
          </cell>
          <cell r="EN165">
            <v>0</v>
          </cell>
          <cell r="EO165">
            <v>0</v>
          </cell>
          <cell r="EP165">
            <v>0</v>
          </cell>
          <cell r="EQ165">
            <v>0</v>
          </cell>
          <cell r="ER165">
            <v>0</v>
          </cell>
          <cell r="ES165">
            <v>0</v>
          </cell>
          <cell r="ET165">
            <v>0</v>
          </cell>
          <cell r="EU165">
            <v>0</v>
          </cell>
          <cell r="EV165">
            <v>0</v>
          </cell>
          <cell r="EW165">
            <v>0</v>
          </cell>
          <cell r="EX165">
            <v>0</v>
          </cell>
          <cell r="EY165">
            <v>0</v>
          </cell>
          <cell r="EZ165">
            <v>0</v>
          </cell>
          <cell r="FA165">
            <v>0</v>
          </cell>
          <cell r="FB165">
            <v>0</v>
          </cell>
          <cell r="FC165">
            <v>0</v>
          </cell>
          <cell r="FD165">
            <v>0</v>
          </cell>
          <cell r="FE165">
            <v>0</v>
          </cell>
          <cell r="FF165">
            <v>0</v>
          </cell>
          <cell r="FG165">
            <v>0</v>
          </cell>
          <cell r="FH165">
            <v>0</v>
          </cell>
          <cell r="FI165">
            <v>0</v>
          </cell>
          <cell r="FJ165">
            <v>0</v>
          </cell>
          <cell r="FK165">
            <v>0</v>
          </cell>
          <cell r="FL165">
            <v>0</v>
          </cell>
          <cell r="FM165">
            <v>0</v>
          </cell>
          <cell r="FN165">
            <v>0</v>
          </cell>
          <cell r="FO165">
            <v>0</v>
          </cell>
          <cell r="FP165">
            <v>0</v>
          </cell>
          <cell r="FQ165">
            <v>0</v>
          </cell>
          <cell r="FR165">
            <v>0</v>
          </cell>
          <cell r="FS165">
            <v>0</v>
          </cell>
          <cell r="FT165">
            <v>0</v>
          </cell>
          <cell r="FU165">
            <v>0</v>
          </cell>
          <cell r="FV165">
            <v>0</v>
          </cell>
          <cell r="FW165">
            <v>0</v>
          </cell>
          <cell r="FX165">
            <v>0</v>
          </cell>
          <cell r="FY165">
            <v>0</v>
          </cell>
          <cell r="FZ165">
            <v>0</v>
          </cell>
          <cell r="GA165">
            <v>0</v>
          </cell>
          <cell r="GB165">
            <v>0</v>
          </cell>
          <cell r="GC165">
            <v>0</v>
          </cell>
          <cell r="GD165">
            <v>0</v>
          </cell>
          <cell r="GE165">
            <v>0</v>
          </cell>
          <cell r="GF165">
            <v>0</v>
          </cell>
          <cell r="GG165">
            <v>0</v>
          </cell>
          <cell r="GH165">
            <v>0</v>
          </cell>
          <cell r="GI165">
            <v>0</v>
          </cell>
          <cell r="GJ165">
            <v>0</v>
          </cell>
          <cell r="GK165">
            <v>0</v>
          </cell>
          <cell r="GL165">
            <v>0</v>
          </cell>
          <cell r="GM165">
            <v>0</v>
          </cell>
          <cell r="GN165">
            <v>0</v>
          </cell>
          <cell r="GO165">
            <v>0</v>
          </cell>
          <cell r="GP165">
            <v>0</v>
          </cell>
          <cell r="GQ165">
            <v>0</v>
          </cell>
          <cell r="GR165">
            <v>0</v>
          </cell>
          <cell r="GS165">
            <v>0</v>
          </cell>
          <cell r="GT165">
            <v>0</v>
          </cell>
          <cell r="GU165">
            <v>0</v>
          </cell>
          <cell r="GV165">
            <v>0</v>
          </cell>
          <cell r="GW165">
            <v>0</v>
          </cell>
          <cell r="GX165">
            <v>0</v>
          </cell>
          <cell r="GY165">
            <v>0</v>
          </cell>
          <cell r="GZ165">
            <v>0</v>
          </cell>
          <cell r="HA165">
            <v>0</v>
          </cell>
          <cell r="HB165">
            <v>0</v>
          </cell>
          <cell r="HC165">
            <v>0</v>
          </cell>
          <cell r="HD165">
            <v>0</v>
          </cell>
          <cell r="HE165">
            <v>0</v>
          </cell>
          <cell r="HF165">
            <v>0</v>
          </cell>
          <cell r="HG165">
            <v>0</v>
          </cell>
          <cell r="HH165">
            <v>0</v>
          </cell>
          <cell r="HI165">
            <v>0</v>
          </cell>
          <cell r="HJ165">
            <v>0</v>
          </cell>
          <cell r="HK165">
            <v>0</v>
          </cell>
          <cell r="HL165">
            <v>0</v>
          </cell>
          <cell r="HM165">
            <v>0</v>
          </cell>
          <cell r="HN165">
            <v>0</v>
          </cell>
          <cell r="HO165">
            <v>0</v>
          </cell>
          <cell r="HP165">
            <v>0</v>
          </cell>
          <cell r="HQ165">
            <v>0</v>
          </cell>
          <cell r="HR165">
            <v>0</v>
          </cell>
          <cell r="HS165">
            <v>0</v>
          </cell>
          <cell r="HT165">
            <v>0</v>
          </cell>
          <cell r="HU165">
            <v>0</v>
          </cell>
          <cell r="HV165">
            <v>0</v>
          </cell>
          <cell r="HW165">
            <v>0</v>
          </cell>
          <cell r="HX165">
            <v>0</v>
          </cell>
          <cell r="HY165">
            <v>0</v>
          </cell>
          <cell r="HZ165">
            <v>0</v>
          </cell>
          <cell r="IA165">
            <v>0</v>
          </cell>
          <cell r="IB165">
            <v>0</v>
          </cell>
          <cell r="IC165">
            <v>0</v>
          </cell>
          <cell r="ID165">
            <v>0</v>
          </cell>
          <cell r="IE165">
            <v>0</v>
          </cell>
          <cell r="IF165">
            <v>0</v>
          </cell>
          <cell r="IG165">
            <v>0</v>
          </cell>
          <cell r="IH165">
            <v>0</v>
          </cell>
          <cell r="II165">
            <v>0</v>
          </cell>
          <cell r="IJ165">
            <v>0</v>
          </cell>
          <cell r="IK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P166">
            <v>0</v>
          </cell>
          <cell r="EQ166">
            <v>0</v>
          </cell>
          <cell r="ER166">
            <v>0</v>
          </cell>
          <cell r="ES166">
            <v>0</v>
          </cell>
          <cell r="ET166">
            <v>0</v>
          </cell>
          <cell r="EU166">
            <v>0</v>
          </cell>
          <cell r="EV166">
            <v>0</v>
          </cell>
          <cell r="EW166">
            <v>0</v>
          </cell>
          <cell r="EX166">
            <v>0</v>
          </cell>
          <cell r="EY166">
            <v>0</v>
          </cell>
          <cell r="EZ166">
            <v>0</v>
          </cell>
          <cell r="FA166">
            <v>0</v>
          </cell>
          <cell r="FB166">
            <v>0</v>
          </cell>
          <cell r="FC166">
            <v>0</v>
          </cell>
          <cell r="FD166">
            <v>0</v>
          </cell>
          <cell r="FE166">
            <v>0</v>
          </cell>
          <cell r="FF166">
            <v>0</v>
          </cell>
          <cell r="FG166">
            <v>0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  <cell r="HE166">
            <v>0</v>
          </cell>
          <cell r="HF166">
            <v>0</v>
          </cell>
          <cell r="HG166">
            <v>0</v>
          </cell>
          <cell r="HH166">
            <v>0</v>
          </cell>
          <cell r="HI166">
            <v>0</v>
          </cell>
          <cell r="HJ166">
            <v>0</v>
          </cell>
          <cell r="HK166">
            <v>0</v>
          </cell>
          <cell r="HL166">
            <v>0</v>
          </cell>
          <cell r="HM166">
            <v>0</v>
          </cell>
          <cell r="HN166">
            <v>0</v>
          </cell>
          <cell r="HO166">
            <v>0</v>
          </cell>
          <cell r="HP166">
            <v>0</v>
          </cell>
          <cell r="HQ166">
            <v>0</v>
          </cell>
          <cell r="HR166">
            <v>0</v>
          </cell>
          <cell r="HS166">
            <v>0</v>
          </cell>
          <cell r="HT166">
            <v>0</v>
          </cell>
          <cell r="HU166">
            <v>0</v>
          </cell>
          <cell r="HV166">
            <v>0</v>
          </cell>
          <cell r="HW166">
            <v>0</v>
          </cell>
          <cell r="HX166">
            <v>0</v>
          </cell>
          <cell r="HY166">
            <v>0</v>
          </cell>
          <cell r="HZ166">
            <v>0</v>
          </cell>
          <cell r="IA166">
            <v>0</v>
          </cell>
          <cell r="IB166">
            <v>0</v>
          </cell>
          <cell r="IC166">
            <v>0</v>
          </cell>
          <cell r="ID166">
            <v>0</v>
          </cell>
          <cell r="IE166">
            <v>0</v>
          </cell>
          <cell r="IF166">
            <v>0</v>
          </cell>
          <cell r="IG166">
            <v>0</v>
          </cell>
          <cell r="IH166">
            <v>0</v>
          </cell>
          <cell r="II166">
            <v>0</v>
          </cell>
          <cell r="IJ166">
            <v>0</v>
          </cell>
          <cell r="IK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0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0</v>
          </cell>
          <cell r="EN168">
            <v>0</v>
          </cell>
          <cell r="EO168">
            <v>0</v>
          </cell>
          <cell r="EP168">
            <v>0</v>
          </cell>
          <cell r="EQ168">
            <v>0</v>
          </cell>
          <cell r="ER168">
            <v>0</v>
          </cell>
          <cell r="ES168">
            <v>0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0</v>
          </cell>
          <cell r="FY168">
            <v>0</v>
          </cell>
          <cell r="FZ168">
            <v>0</v>
          </cell>
          <cell r="GA168">
            <v>0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0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0</v>
          </cell>
          <cell r="GN168">
            <v>0</v>
          </cell>
          <cell r="GO168">
            <v>0</v>
          </cell>
          <cell r="GP168">
            <v>0</v>
          </cell>
          <cell r="GQ168">
            <v>0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0</v>
          </cell>
          <cell r="GW168">
            <v>0</v>
          </cell>
          <cell r="GX168">
            <v>0</v>
          </cell>
          <cell r="GY168">
            <v>0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  <cell r="HG168">
            <v>0</v>
          </cell>
          <cell r="HH168">
            <v>0</v>
          </cell>
          <cell r="HI168">
            <v>0</v>
          </cell>
          <cell r="HJ168">
            <v>0</v>
          </cell>
          <cell r="HK168">
            <v>0</v>
          </cell>
          <cell r="HL168">
            <v>0</v>
          </cell>
          <cell r="HM168">
            <v>0</v>
          </cell>
          <cell r="HN168">
            <v>0</v>
          </cell>
          <cell r="HO168">
            <v>0</v>
          </cell>
          <cell r="HP168">
            <v>0</v>
          </cell>
          <cell r="HQ168">
            <v>0</v>
          </cell>
          <cell r="HR168">
            <v>0</v>
          </cell>
          <cell r="HS168">
            <v>0</v>
          </cell>
          <cell r="HT168">
            <v>0</v>
          </cell>
          <cell r="HU168">
            <v>0</v>
          </cell>
          <cell r="HV168">
            <v>0</v>
          </cell>
          <cell r="HW168">
            <v>0</v>
          </cell>
          <cell r="HX168">
            <v>0</v>
          </cell>
          <cell r="HY168">
            <v>0</v>
          </cell>
          <cell r="HZ168">
            <v>0</v>
          </cell>
          <cell r="IA168">
            <v>0</v>
          </cell>
          <cell r="IB168">
            <v>0</v>
          </cell>
          <cell r="IC168">
            <v>0</v>
          </cell>
          <cell r="ID168">
            <v>0</v>
          </cell>
          <cell r="IE168">
            <v>0</v>
          </cell>
          <cell r="IF168">
            <v>0</v>
          </cell>
          <cell r="IG168">
            <v>0</v>
          </cell>
          <cell r="IH168">
            <v>0</v>
          </cell>
          <cell r="II168">
            <v>0</v>
          </cell>
          <cell r="IJ168">
            <v>0</v>
          </cell>
          <cell r="IK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P169">
            <v>0</v>
          </cell>
          <cell r="EQ169">
            <v>0</v>
          </cell>
          <cell r="ER169">
            <v>0</v>
          </cell>
          <cell r="ES169">
            <v>0</v>
          </cell>
          <cell r="ET169">
            <v>0</v>
          </cell>
          <cell r="EU169">
            <v>0</v>
          </cell>
          <cell r="EV169">
            <v>0</v>
          </cell>
          <cell r="EW169">
            <v>0</v>
          </cell>
          <cell r="EX169">
            <v>0</v>
          </cell>
          <cell r="EY169">
            <v>0</v>
          </cell>
          <cell r="EZ169">
            <v>0</v>
          </cell>
          <cell r="FA169">
            <v>0</v>
          </cell>
          <cell r="FB169">
            <v>0</v>
          </cell>
          <cell r="FC169">
            <v>0</v>
          </cell>
          <cell r="FD169">
            <v>0</v>
          </cell>
          <cell r="FE169">
            <v>0</v>
          </cell>
          <cell r="FF169">
            <v>0</v>
          </cell>
          <cell r="FG169">
            <v>0</v>
          </cell>
          <cell r="FH169">
            <v>0</v>
          </cell>
          <cell r="FI169">
            <v>0</v>
          </cell>
          <cell r="FJ169">
            <v>0</v>
          </cell>
          <cell r="FK169">
            <v>0</v>
          </cell>
          <cell r="FL169">
            <v>0</v>
          </cell>
          <cell r="FM169">
            <v>0</v>
          </cell>
          <cell r="FN169">
            <v>0</v>
          </cell>
          <cell r="FO169">
            <v>0</v>
          </cell>
          <cell r="FP169">
            <v>0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  <cell r="GT169">
            <v>0</v>
          </cell>
          <cell r="GU169">
            <v>0</v>
          </cell>
          <cell r="GV169">
            <v>0</v>
          </cell>
          <cell r="GW169">
            <v>0</v>
          </cell>
          <cell r="GX169">
            <v>0</v>
          </cell>
          <cell r="GY169">
            <v>0</v>
          </cell>
          <cell r="GZ169">
            <v>0</v>
          </cell>
          <cell r="HA169">
            <v>0</v>
          </cell>
          <cell r="HB169">
            <v>0</v>
          </cell>
          <cell r="HC169">
            <v>0</v>
          </cell>
          <cell r="HD169">
            <v>0</v>
          </cell>
          <cell r="HE169">
            <v>0</v>
          </cell>
          <cell r="HF169">
            <v>0</v>
          </cell>
          <cell r="HG169">
            <v>0</v>
          </cell>
          <cell r="HH169">
            <v>0</v>
          </cell>
          <cell r="HI169">
            <v>0</v>
          </cell>
          <cell r="HJ169">
            <v>0</v>
          </cell>
          <cell r="HK169">
            <v>0</v>
          </cell>
          <cell r="HL169">
            <v>0</v>
          </cell>
          <cell r="HM169">
            <v>0</v>
          </cell>
          <cell r="HN169">
            <v>0</v>
          </cell>
          <cell r="HO169">
            <v>0</v>
          </cell>
          <cell r="HP169">
            <v>0</v>
          </cell>
          <cell r="HQ169">
            <v>0</v>
          </cell>
          <cell r="HR169">
            <v>0</v>
          </cell>
          <cell r="HS169">
            <v>0</v>
          </cell>
          <cell r="HT169">
            <v>0</v>
          </cell>
          <cell r="HU169">
            <v>0</v>
          </cell>
          <cell r="HV169">
            <v>0</v>
          </cell>
          <cell r="HW169">
            <v>0</v>
          </cell>
          <cell r="HX169">
            <v>0</v>
          </cell>
          <cell r="HY169">
            <v>0</v>
          </cell>
          <cell r="HZ169">
            <v>0</v>
          </cell>
          <cell r="IA169">
            <v>0</v>
          </cell>
          <cell r="IB169">
            <v>0</v>
          </cell>
          <cell r="IC169">
            <v>0</v>
          </cell>
          <cell r="ID169">
            <v>0</v>
          </cell>
          <cell r="IE169">
            <v>0</v>
          </cell>
          <cell r="IF169">
            <v>0</v>
          </cell>
          <cell r="IG169">
            <v>0</v>
          </cell>
          <cell r="IH169">
            <v>0</v>
          </cell>
          <cell r="II169">
            <v>0</v>
          </cell>
          <cell r="IJ169">
            <v>0</v>
          </cell>
          <cell r="IK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  <cell r="FA170">
            <v>0</v>
          </cell>
          <cell r="FB170">
            <v>0</v>
          </cell>
          <cell r="FC170">
            <v>0</v>
          </cell>
          <cell r="FD170">
            <v>0</v>
          </cell>
          <cell r="FE170">
            <v>0</v>
          </cell>
          <cell r="FF170">
            <v>0</v>
          </cell>
          <cell r="FG170">
            <v>0</v>
          </cell>
          <cell r="FH170">
            <v>0</v>
          </cell>
          <cell r="FI170">
            <v>0</v>
          </cell>
          <cell r="FJ170">
            <v>0</v>
          </cell>
          <cell r="FK170">
            <v>0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  <cell r="GT170">
            <v>0</v>
          </cell>
          <cell r="GU170">
            <v>0</v>
          </cell>
          <cell r="GV170">
            <v>0</v>
          </cell>
          <cell r="GW170">
            <v>0</v>
          </cell>
          <cell r="GX170">
            <v>0</v>
          </cell>
          <cell r="GY170">
            <v>0</v>
          </cell>
          <cell r="GZ170">
            <v>0</v>
          </cell>
          <cell r="HA170">
            <v>0</v>
          </cell>
          <cell r="HB170">
            <v>0</v>
          </cell>
          <cell r="HC170">
            <v>0</v>
          </cell>
          <cell r="HD170">
            <v>0</v>
          </cell>
          <cell r="HE170">
            <v>0</v>
          </cell>
          <cell r="HF170">
            <v>0</v>
          </cell>
          <cell r="HG170">
            <v>0</v>
          </cell>
          <cell r="HH170">
            <v>0</v>
          </cell>
          <cell r="HI170">
            <v>0</v>
          </cell>
          <cell r="HJ170">
            <v>0</v>
          </cell>
          <cell r="HK170">
            <v>0</v>
          </cell>
          <cell r="HL170">
            <v>0</v>
          </cell>
          <cell r="HM170">
            <v>0</v>
          </cell>
          <cell r="HN170">
            <v>0</v>
          </cell>
          <cell r="HO170">
            <v>0</v>
          </cell>
          <cell r="HP170">
            <v>0</v>
          </cell>
          <cell r="HQ170">
            <v>0</v>
          </cell>
          <cell r="HR170">
            <v>0</v>
          </cell>
          <cell r="HS170">
            <v>0</v>
          </cell>
          <cell r="HT170">
            <v>0</v>
          </cell>
          <cell r="HU170">
            <v>0</v>
          </cell>
          <cell r="HV170">
            <v>0</v>
          </cell>
          <cell r="HW170">
            <v>0</v>
          </cell>
          <cell r="HX170">
            <v>0</v>
          </cell>
          <cell r="HY170">
            <v>0</v>
          </cell>
          <cell r="HZ170">
            <v>0</v>
          </cell>
          <cell r="IA170">
            <v>0</v>
          </cell>
          <cell r="IB170">
            <v>0</v>
          </cell>
          <cell r="IC170">
            <v>0</v>
          </cell>
          <cell r="ID170">
            <v>0</v>
          </cell>
          <cell r="IE170">
            <v>0</v>
          </cell>
          <cell r="IF170">
            <v>0</v>
          </cell>
          <cell r="IG170">
            <v>0</v>
          </cell>
          <cell r="IH170">
            <v>0</v>
          </cell>
          <cell r="II170">
            <v>0</v>
          </cell>
          <cell r="IJ170">
            <v>0</v>
          </cell>
          <cell r="IK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  <cell r="EX171">
            <v>0</v>
          </cell>
          <cell r="EY171">
            <v>0</v>
          </cell>
          <cell r="EZ171">
            <v>0</v>
          </cell>
          <cell r="FA171">
            <v>0</v>
          </cell>
          <cell r="FB171">
            <v>0</v>
          </cell>
          <cell r="FC171">
            <v>0</v>
          </cell>
          <cell r="FD171">
            <v>0</v>
          </cell>
          <cell r="FE171">
            <v>0</v>
          </cell>
          <cell r="FF171">
            <v>0</v>
          </cell>
          <cell r="FG171">
            <v>0</v>
          </cell>
          <cell r="FH171">
            <v>0</v>
          </cell>
          <cell r="FI171">
            <v>0</v>
          </cell>
          <cell r="FJ171">
            <v>0</v>
          </cell>
          <cell r="FK171">
            <v>0</v>
          </cell>
          <cell r="FL171">
            <v>0</v>
          </cell>
          <cell r="FM171">
            <v>0</v>
          </cell>
          <cell r="FN171">
            <v>0</v>
          </cell>
          <cell r="FO171">
            <v>0</v>
          </cell>
          <cell r="FP171">
            <v>0</v>
          </cell>
          <cell r="FQ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0</v>
          </cell>
          <cell r="FV171">
            <v>0</v>
          </cell>
          <cell r="FW171">
            <v>0</v>
          </cell>
          <cell r="FX171">
            <v>0</v>
          </cell>
          <cell r="FY171">
            <v>0</v>
          </cell>
          <cell r="FZ171">
            <v>0</v>
          </cell>
          <cell r="GA171">
            <v>0</v>
          </cell>
          <cell r="GB171">
            <v>0</v>
          </cell>
          <cell r="GC171">
            <v>0</v>
          </cell>
          <cell r="GD171">
            <v>0</v>
          </cell>
          <cell r="GE171">
            <v>0</v>
          </cell>
          <cell r="GF171">
            <v>0</v>
          </cell>
          <cell r="GG171">
            <v>0</v>
          </cell>
          <cell r="GH171">
            <v>0</v>
          </cell>
          <cell r="GI171">
            <v>0</v>
          </cell>
          <cell r="GJ171">
            <v>0</v>
          </cell>
          <cell r="GK171">
            <v>0</v>
          </cell>
          <cell r="GL171">
            <v>0</v>
          </cell>
          <cell r="GM171">
            <v>0</v>
          </cell>
          <cell r="GN171">
            <v>0</v>
          </cell>
          <cell r="GO171">
            <v>0</v>
          </cell>
          <cell r="GP171">
            <v>0</v>
          </cell>
          <cell r="GQ171">
            <v>0</v>
          </cell>
          <cell r="GR171">
            <v>0</v>
          </cell>
          <cell r="GS171">
            <v>0</v>
          </cell>
          <cell r="GT171">
            <v>0</v>
          </cell>
          <cell r="GU171">
            <v>0</v>
          </cell>
          <cell r="GV171">
            <v>0</v>
          </cell>
          <cell r="GW171">
            <v>0</v>
          </cell>
          <cell r="GX171">
            <v>0</v>
          </cell>
          <cell r="GY171">
            <v>0</v>
          </cell>
          <cell r="GZ171">
            <v>0</v>
          </cell>
          <cell r="HA171">
            <v>0</v>
          </cell>
          <cell r="HB171">
            <v>0</v>
          </cell>
          <cell r="HC171">
            <v>0</v>
          </cell>
          <cell r="HD171">
            <v>0</v>
          </cell>
          <cell r="HE171">
            <v>0</v>
          </cell>
          <cell r="HF171">
            <v>0</v>
          </cell>
          <cell r="HG171">
            <v>0</v>
          </cell>
          <cell r="HH171">
            <v>0</v>
          </cell>
          <cell r="HI171">
            <v>0</v>
          </cell>
          <cell r="HJ171">
            <v>0</v>
          </cell>
          <cell r="HK171">
            <v>0</v>
          </cell>
          <cell r="HL171">
            <v>0</v>
          </cell>
          <cell r="HM171">
            <v>0</v>
          </cell>
          <cell r="HN171">
            <v>0</v>
          </cell>
          <cell r="HO171">
            <v>0</v>
          </cell>
          <cell r="HP171">
            <v>0</v>
          </cell>
          <cell r="HQ171">
            <v>0</v>
          </cell>
          <cell r="HR171">
            <v>0</v>
          </cell>
          <cell r="HS171">
            <v>0</v>
          </cell>
          <cell r="HT171">
            <v>0</v>
          </cell>
          <cell r="HU171">
            <v>0</v>
          </cell>
          <cell r="HV171">
            <v>0</v>
          </cell>
          <cell r="HW171">
            <v>0</v>
          </cell>
          <cell r="HX171">
            <v>0</v>
          </cell>
          <cell r="HY171">
            <v>0</v>
          </cell>
          <cell r="HZ171">
            <v>0</v>
          </cell>
          <cell r="IA171">
            <v>0</v>
          </cell>
          <cell r="IB171">
            <v>0</v>
          </cell>
          <cell r="IC171">
            <v>0</v>
          </cell>
          <cell r="ID171">
            <v>0</v>
          </cell>
          <cell r="IE171">
            <v>0</v>
          </cell>
          <cell r="IF171">
            <v>0</v>
          </cell>
          <cell r="IG171">
            <v>0</v>
          </cell>
          <cell r="IH171">
            <v>0</v>
          </cell>
          <cell r="II171">
            <v>0</v>
          </cell>
          <cell r="IJ171">
            <v>0</v>
          </cell>
          <cell r="IK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  <cell r="II172">
            <v>0</v>
          </cell>
          <cell r="IJ172">
            <v>0</v>
          </cell>
          <cell r="IK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0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0</v>
          </cell>
          <cell r="EN176">
            <v>0</v>
          </cell>
          <cell r="EO176">
            <v>0</v>
          </cell>
          <cell r="EP176">
            <v>0</v>
          </cell>
          <cell r="EQ176">
            <v>0</v>
          </cell>
          <cell r="ER176">
            <v>0</v>
          </cell>
          <cell r="ES176">
            <v>0</v>
          </cell>
          <cell r="ET176">
            <v>0</v>
          </cell>
          <cell r="EU176">
            <v>0</v>
          </cell>
          <cell r="EV176">
            <v>0</v>
          </cell>
          <cell r="EW176">
            <v>0</v>
          </cell>
          <cell r="EX176">
            <v>0</v>
          </cell>
          <cell r="EY176">
            <v>0</v>
          </cell>
          <cell r="EZ176">
            <v>0</v>
          </cell>
          <cell r="FA176">
            <v>0</v>
          </cell>
          <cell r="FB176">
            <v>0</v>
          </cell>
          <cell r="FC176">
            <v>0</v>
          </cell>
          <cell r="FD176">
            <v>0</v>
          </cell>
          <cell r="FE176">
            <v>0</v>
          </cell>
          <cell r="FF176">
            <v>0</v>
          </cell>
          <cell r="FG176">
            <v>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0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0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P177">
            <v>0</v>
          </cell>
          <cell r="EQ177">
            <v>0</v>
          </cell>
          <cell r="ER177">
            <v>0</v>
          </cell>
          <cell r="ES177">
            <v>0</v>
          </cell>
          <cell r="ET177">
            <v>0</v>
          </cell>
          <cell r="EU177">
            <v>0</v>
          </cell>
          <cell r="EV177">
            <v>0</v>
          </cell>
          <cell r="EW177">
            <v>0</v>
          </cell>
          <cell r="EX177">
            <v>0</v>
          </cell>
          <cell r="EY177">
            <v>0</v>
          </cell>
          <cell r="EZ177">
            <v>0</v>
          </cell>
          <cell r="FA177">
            <v>0</v>
          </cell>
          <cell r="FB177">
            <v>0</v>
          </cell>
          <cell r="FC177">
            <v>0</v>
          </cell>
          <cell r="FD177">
            <v>0</v>
          </cell>
          <cell r="FE177">
            <v>0</v>
          </cell>
          <cell r="FF177">
            <v>0</v>
          </cell>
          <cell r="FG177">
            <v>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0</v>
          </cell>
          <cell r="FV177">
            <v>0</v>
          </cell>
          <cell r="FW177">
            <v>0</v>
          </cell>
          <cell r="FX177">
            <v>0</v>
          </cell>
          <cell r="FY177">
            <v>0</v>
          </cell>
          <cell r="FZ177">
            <v>0</v>
          </cell>
          <cell r="GA177">
            <v>0</v>
          </cell>
          <cell r="GB177">
            <v>0</v>
          </cell>
          <cell r="GC177">
            <v>0</v>
          </cell>
          <cell r="GD177">
            <v>0</v>
          </cell>
          <cell r="GE177">
            <v>0</v>
          </cell>
          <cell r="GF177">
            <v>0</v>
          </cell>
          <cell r="GG177">
            <v>0</v>
          </cell>
          <cell r="GH177">
            <v>0</v>
          </cell>
          <cell r="GI177">
            <v>0</v>
          </cell>
          <cell r="GJ177">
            <v>0</v>
          </cell>
          <cell r="GK177">
            <v>0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  <cell r="II178">
            <v>0</v>
          </cell>
          <cell r="IJ178">
            <v>0</v>
          </cell>
          <cell r="IK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0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P179">
            <v>0</v>
          </cell>
          <cell r="EQ179">
            <v>0</v>
          </cell>
          <cell r="ER179">
            <v>0</v>
          </cell>
          <cell r="ES179">
            <v>0</v>
          </cell>
          <cell r="ET179">
            <v>0</v>
          </cell>
          <cell r="EU179">
            <v>0</v>
          </cell>
          <cell r="EV179">
            <v>0</v>
          </cell>
          <cell r="EW179">
            <v>0</v>
          </cell>
          <cell r="EX179">
            <v>0</v>
          </cell>
          <cell r="EY179">
            <v>0</v>
          </cell>
          <cell r="EZ179">
            <v>0</v>
          </cell>
          <cell r="FA179">
            <v>0</v>
          </cell>
          <cell r="FB179">
            <v>0</v>
          </cell>
          <cell r="FC179">
            <v>0</v>
          </cell>
          <cell r="FD179">
            <v>0</v>
          </cell>
          <cell r="FE179">
            <v>0</v>
          </cell>
          <cell r="FF179">
            <v>0</v>
          </cell>
          <cell r="FG179">
            <v>0</v>
          </cell>
          <cell r="FH179">
            <v>0</v>
          </cell>
          <cell r="FI179">
            <v>0</v>
          </cell>
          <cell r="FJ179">
            <v>0</v>
          </cell>
          <cell r="FK179">
            <v>0</v>
          </cell>
          <cell r="FL179">
            <v>0</v>
          </cell>
          <cell r="FM179">
            <v>0</v>
          </cell>
          <cell r="FN179">
            <v>0</v>
          </cell>
          <cell r="FO179">
            <v>0</v>
          </cell>
          <cell r="FP179">
            <v>0</v>
          </cell>
          <cell r="FQ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0</v>
          </cell>
          <cell r="FV179">
            <v>0</v>
          </cell>
          <cell r="FW179">
            <v>0</v>
          </cell>
          <cell r="FX179">
            <v>0</v>
          </cell>
          <cell r="FY179">
            <v>0</v>
          </cell>
          <cell r="FZ179">
            <v>0</v>
          </cell>
          <cell r="GA179">
            <v>0</v>
          </cell>
          <cell r="GB179">
            <v>0</v>
          </cell>
          <cell r="GC179">
            <v>0</v>
          </cell>
          <cell r="GD179">
            <v>0</v>
          </cell>
          <cell r="GE179">
            <v>0</v>
          </cell>
          <cell r="GF179">
            <v>0</v>
          </cell>
          <cell r="GG179">
            <v>0</v>
          </cell>
          <cell r="GH179">
            <v>0</v>
          </cell>
          <cell r="GI179">
            <v>0</v>
          </cell>
          <cell r="GJ179">
            <v>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  <cell r="HE179">
            <v>0</v>
          </cell>
          <cell r="HF179">
            <v>0</v>
          </cell>
          <cell r="HG179">
            <v>0</v>
          </cell>
          <cell r="HH179">
            <v>0</v>
          </cell>
          <cell r="HI179">
            <v>0</v>
          </cell>
          <cell r="HJ179">
            <v>0</v>
          </cell>
          <cell r="HK179">
            <v>0</v>
          </cell>
          <cell r="HL179">
            <v>0</v>
          </cell>
          <cell r="HM179">
            <v>0</v>
          </cell>
          <cell r="HN179">
            <v>0</v>
          </cell>
          <cell r="HO179">
            <v>0</v>
          </cell>
          <cell r="HP179">
            <v>0</v>
          </cell>
          <cell r="HQ179">
            <v>0</v>
          </cell>
          <cell r="HR179">
            <v>0</v>
          </cell>
          <cell r="HS179">
            <v>0</v>
          </cell>
          <cell r="HT179">
            <v>0</v>
          </cell>
          <cell r="HU179">
            <v>0</v>
          </cell>
          <cell r="HV179">
            <v>0</v>
          </cell>
          <cell r="HW179">
            <v>0</v>
          </cell>
          <cell r="HX179">
            <v>0</v>
          </cell>
          <cell r="HY179">
            <v>0</v>
          </cell>
          <cell r="HZ179">
            <v>0</v>
          </cell>
          <cell r="IA179">
            <v>0</v>
          </cell>
          <cell r="IB179">
            <v>0</v>
          </cell>
          <cell r="IC179">
            <v>0</v>
          </cell>
          <cell r="ID179">
            <v>0</v>
          </cell>
          <cell r="IE179">
            <v>0</v>
          </cell>
          <cell r="IF179">
            <v>0</v>
          </cell>
          <cell r="IG179">
            <v>0</v>
          </cell>
          <cell r="IH179">
            <v>0</v>
          </cell>
          <cell r="II179">
            <v>0</v>
          </cell>
          <cell r="IJ179">
            <v>0</v>
          </cell>
          <cell r="IK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N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  <cell r="II181">
            <v>0</v>
          </cell>
          <cell r="IJ181">
            <v>0</v>
          </cell>
          <cell r="IK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  <cell r="II182">
            <v>0</v>
          </cell>
          <cell r="IJ182">
            <v>0</v>
          </cell>
          <cell r="IK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  <cell r="II185">
            <v>0</v>
          </cell>
          <cell r="IJ185">
            <v>0</v>
          </cell>
          <cell r="IK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  <cell r="II186">
            <v>0</v>
          </cell>
          <cell r="IJ186">
            <v>0</v>
          </cell>
          <cell r="IK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  <cell r="GC187">
            <v>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0</v>
          </cell>
          <cell r="GL187">
            <v>0</v>
          </cell>
          <cell r="GM187">
            <v>0</v>
          </cell>
          <cell r="GN187">
            <v>0</v>
          </cell>
          <cell r="GO187">
            <v>0</v>
          </cell>
          <cell r="GP187">
            <v>0</v>
          </cell>
          <cell r="GQ187">
            <v>0</v>
          </cell>
          <cell r="GR187">
            <v>0</v>
          </cell>
          <cell r="GS187">
            <v>0</v>
          </cell>
          <cell r="GT187">
            <v>0</v>
          </cell>
          <cell r="GU187">
            <v>0</v>
          </cell>
          <cell r="GV187">
            <v>0</v>
          </cell>
          <cell r="GW187">
            <v>0</v>
          </cell>
          <cell r="GX187">
            <v>0</v>
          </cell>
          <cell r="GY187">
            <v>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  <cell r="HR187">
            <v>0</v>
          </cell>
          <cell r="HS187">
            <v>0</v>
          </cell>
          <cell r="HT187">
            <v>0</v>
          </cell>
          <cell r="HU187">
            <v>0</v>
          </cell>
          <cell r="HV187">
            <v>0</v>
          </cell>
          <cell r="HW187">
            <v>0</v>
          </cell>
          <cell r="HX187">
            <v>0</v>
          </cell>
          <cell r="HY187">
            <v>0</v>
          </cell>
          <cell r="HZ187">
            <v>0</v>
          </cell>
          <cell r="IA187">
            <v>0</v>
          </cell>
          <cell r="IB187">
            <v>0</v>
          </cell>
          <cell r="IC187">
            <v>0</v>
          </cell>
          <cell r="ID187">
            <v>0</v>
          </cell>
          <cell r="IE187">
            <v>0</v>
          </cell>
          <cell r="IF187">
            <v>0</v>
          </cell>
          <cell r="IG187">
            <v>0</v>
          </cell>
          <cell r="IH187">
            <v>0</v>
          </cell>
          <cell r="II187">
            <v>0</v>
          </cell>
          <cell r="IJ187">
            <v>0</v>
          </cell>
          <cell r="IK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  <cell r="II189">
            <v>0</v>
          </cell>
          <cell r="IJ189">
            <v>0</v>
          </cell>
          <cell r="IK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  <cell r="II190">
            <v>0</v>
          </cell>
          <cell r="IJ190">
            <v>0</v>
          </cell>
          <cell r="IK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  <cell r="GC191">
            <v>0</v>
          </cell>
          <cell r="GD191">
            <v>0</v>
          </cell>
          <cell r="GE191">
            <v>0</v>
          </cell>
          <cell r="GF191">
            <v>0</v>
          </cell>
          <cell r="GG191">
            <v>0</v>
          </cell>
          <cell r="GH191">
            <v>0</v>
          </cell>
          <cell r="GI191">
            <v>0</v>
          </cell>
          <cell r="GJ191">
            <v>0</v>
          </cell>
          <cell r="GK191">
            <v>0</v>
          </cell>
          <cell r="GL191">
            <v>0</v>
          </cell>
          <cell r="GM191">
            <v>0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0</v>
          </cell>
          <cell r="GU191">
            <v>0</v>
          </cell>
          <cell r="GV191">
            <v>0</v>
          </cell>
          <cell r="GW191">
            <v>0</v>
          </cell>
          <cell r="GX191">
            <v>0</v>
          </cell>
          <cell r="GY191">
            <v>0</v>
          </cell>
          <cell r="GZ191">
            <v>0</v>
          </cell>
          <cell r="HA191">
            <v>0</v>
          </cell>
          <cell r="HB191">
            <v>0</v>
          </cell>
          <cell r="HC191">
            <v>0</v>
          </cell>
          <cell r="HD191">
            <v>0</v>
          </cell>
          <cell r="HE191">
            <v>0</v>
          </cell>
          <cell r="HF191">
            <v>0</v>
          </cell>
          <cell r="HG191">
            <v>0</v>
          </cell>
          <cell r="HH191">
            <v>0</v>
          </cell>
          <cell r="HI191">
            <v>0</v>
          </cell>
          <cell r="HJ191">
            <v>0</v>
          </cell>
          <cell r="HK191">
            <v>0</v>
          </cell>
          <cell r="HL191">
            <v>0</v>
          </cell>
          <cell r="HM191">
            <v>0</v>
          </cell>
          <cell r="HN191">
            <v>0</v>
          </cell>
          <cell r="HO191">
            <v>0</v>
          </cell>
          <cell r="HP191">
            <v>0</v>
          </cell>
          <cell r="HQ191">
            <v>0</v>
          </cell>
          <cell r="HR191">
            <v>0</v>
          </cell>
          <cell r="HS191">
            <v>0</v>
          </cell>
          <cell r="HT191">
            <v>0</v>
          </cell>
          <cell r="HU191">
            <v>0</v>
          </cell>
          <cell r="HV191">
            <v>0</v>
          </cell>
          <cell r="HW191">
            <v>0</v>
          </cell>
          <cell r="HX191">
            <v>0</v>
          </cell>
          <cell r="HY191">
            <v>0</v>
          </cell>
          <cell r="HZ191">
            <v>0</v>
          </cell>
          <cell r="IA191">
            <v>0</v>
          </cell>
          <cell r="IB191">
            <v>0</v>
          </cell>
          <cell r="IC191">
            <v>0</v>
          </cell>
          <cell r="ID191">
            <v>0</v>
          </cell>
          <cell r="IE191">
            <v>0</v>
          </cell>
          <cell r="IF191">
            <v>0</v>
          </cell>
          <cell r="IG191">
            <v>0</v>
          </cell>
          <cell r="IH191">
            <v>0</v>
          </cell>
          <cell r="II191">
            <v>0</v>
          </cell>
          <cell r="IJ191">
            <v>0</v>
          </cell>
          <cell r="IK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  <cell r="II193">
            <v>0</v>
          </cell>
          <cell r="IJ193">
            <v>0</v>
          </cell>
          <cell r="IK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  <cell r="II194">
            <v>0</v>
          </cell>
          <cell r="IJ194">
            <v>0</v>
          </cell>
          <cell r="IK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  <cell r="II195">
            <v>0</v>
          </cell>
          <cell r="IJ195">
            <v>0</v>
          </cell>
          <cell r="IK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  <cell r="II196">
            <v>0</v>
          </cell>
          <cell r="IJ196">
            <v>0</v>
          </cell>
          <cell r="IK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  <cell r="II197">
            <v>0</v>
          </cell>
          <cell r="IJ197">
            <v>0</v>
          </cell>
          <cell r="IK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  <cell r="II198">
            <v>0</v>
          </cell>
          <cell r="IJ198">
            <v>0</v>
          </cell>
          <cell r="IK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  <cell r="II202">
            <v>0</v>
          </cell>
          <cell r="IJ202">
            <v>0</v>
          </cell>
          <cell r="IK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  <cell r="EW204">
            <v>0</v>
          </cell>
          <cell r="EX204">
            <v>0</v>
          </cell>
          <cell r="EY204">
            <v>0</v>
          </cell>
          <cell r="EZ204">
            <v>0</v>
          </cell>
          <cell r="FA204">
            <v>0</v>
          </cell>
          <cell r="FB204">
            <v>0</v>
          </cell>
          <cell r="FC204">
            <v>0</v>
          </cell>
          <cell r="FD204">
            <v>0</v>
          </cell>
          <cell r="FE204">
            <v>0</v>
          </cell>
          <cell r="FF204">
            <v>0</v>
          </cell>
          <cell r="FG204">
            <v>0</v>
          </cell>
          <cell r="FH204">
            <v>0</v>
          </cell>
          <cell r="FI204">
            <v>0</v>
          </cell>
          <cell r="FJ204">
            <v>0</v>
          </cell>
          <cell r="FK204">
            <v>0</v>
          </cell>
          <cell r="FL204">
            <v>0</v>
          </cell>
          <cell r="FM204">
            <v>0</v>
          </cell>
          <cell r="FN204">
            <v>0</v>
          </cell>
          <cell r="FO204">
            <v>0</v>
          </cell>
          <cell r="FP204">
            <v>0</v>
          </cell>
          <cell r="FQ204">
            <v>0</v>
          </cell>
          <cell r="FR204">
            <v>0</v>
          </cell>
          <cell r="FS204">
            <v>0</v>
          </cell>
          <cell r="FT204">
            <v>0</v>
          </cell>
          <cell r="FU204">
            <v>0</v>
          </cell>
          <cell r="FV204">
            <v>0</v>
          </cell>
          <cell r="FW204">
            <v>0</v>
          </cell>
          <cell r="FX204">
            <v>0</v>
          </cell>
          <cell r="FY204">
            <v>0</v>
          </cell>
          <cell r="FZ204">
            <v>0</v>
          </cell>
          <cell r="GA204">
            <v>0</v>
          </cell>
          <cell r="GB204">
            <v>0</v>
          </cell>
          <cell r="GC204">
            <v>0</v>
          </cell>
          <cell r="GD204">
            <v>0</v>
          </cell>
          <cell r="GE204">
            <v>0</v>
          </cell>
          <cell r="GF204">
            <v>0</v>
          </cell>
          <cell r="GG204">
            <v>0</v>
          </cell>
          <cell r="GH204">
            <v>0</v>
          </cell>
          <cell r="GI204">
            <v>0</v>
          </cell>
          <cell r="GJ204">
            <v>0</v>
          </cell>
          <cell r="GK204">
            <v>0</v>
          </cell>
          <cell r="GL204">
            <v>0</v>
          </cell>
          <cell r="GM204">
            <v>0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0</v>
          </cell>
          <cell r="GU204">
            <v>0</v>
          </cell>
          <cell r="GV204">
            <v>0</v>
          </cell>
          <cell r="GW204">
            <v>0</v>
          </cell>
          <cell r="GX204">
            <v>0</v>
          </cell>
          <cell r="GY204">
            <v>0</v>
          </cell>
          <cell r="GZ204">
            <v>0</v>
          </cell>
          <cell r="HA204">
            <v>0</v>
          </cell>
          <cell r="HB204">
            <v>0</v>
          </cell>
          <cell r="HC204">
            <v>0</v>
          </cell>
          <cell r="HD204">
            <v>0</v>
          </cell>
          <cell r="HE204">
            <v>0</v>
          </cell>
          <cell r="HF204">
            <v>0</v>
          </cell>
          <cell r="HG204">
            <v>0</v>
          </cell>
          <cell r="HH204">
            <v>0</v>
          </cell>
          <cell r="HI204">
            <v>0</v>
          </cell>
          <cell r="HJ204">
            <v>0</v>
          </cell>
          <cell r="HK204">
            <v>0</v>
          </cell>
          <cell r="HL204">
            <v>0</v>
          </cell>
          <cell r="HM204">
            <v>0</v>
          </cell>
          <cell r="HN204">
            <v>0</v>
          </cell>
          <cell r="HO204">
            <v>0</v>
          </cell>
          <cell r="HP204">
            <v>0</v>
          </cell>
          <cell r="HQ204">
            <v>0</v>
          </cell>
          <cell r="HR204">
            <v>0</v>
          </cell>
          <cell r="HS204">
            <v>0</v>
          </cell>
          <cell r="HT204">
            <v>0</v>
          </cell>
          <cell r="HU204">
            <v>0</v>
          </cell>
          <cell r="HV204">
            <v>0</v>
          </cell>
          <cell r="HW204">
            <v>0</v>
          </cell>
          <cell r="HX204">
            <v>0</v>
          </cell>
          <cell r="HY204">
            <v>0</v>
          </cell>
          <cell r="HZ204">
            <v>0</v>
          </cell>
          <cell r="IA204">
            <v>0</v>
          </cell>
          <cell r="IB204">
            <v>0</v>
          </cell>
          <cell r="IC204">
            <v>0</v>
          </cell>
          <cell r="ID204">
            <v>0</v>
          </cell>
          <cell r="IE204">
            <v>0</v>
          </cell>
          <cell r="IF204">
            <v>0</v>
          </cell>
          <cell r="IG204">
            <v>0</v>
          </cell>
          <cell r="IH204">
            <v>0</v>
          </cell>
          <cell r="II204">
            <v>0</v>
          </cell>
          <cell r="IJ204">
            <v>0</v>
          </cell>
          <cell r="IK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0</v>
          </cell>
          <cell r="EK205">
            <v>0</v>
          </cell>
          <cell r="EL205">
            <v>0</v>
          </cell>
          <cell r="EM205">
            <v>0</v>
          </cell>
          <cell r="EN205">
            <v>0</v>
          </cell>
          <cell r="EO205">
            <v>0</v>
          </cell>
          <cell r="EP205">
            <v>0</v>
          </cell>
          <cell r="EQ205">
            <v>0</v>
          </cell>
          <cell r="ER205">
            <v>0</v>
          </cell>
          <cell r="ES205">
            <v>0</v>
          </cell>
          <cell r="ET205">
            <v>0</v>
          </cell>
          <cell r="EU205">
            <v>0</v>
          </cell>
          <cell r="EV205">
            <v>0</v>
          </cell>
          <cell r="EW205">
            <v>0</v>
          </cell>
          <cell r="EX205">
            <v>0</v>
          </cell>
          <cell r="EY205">
            <v>0</v>
          </cell>
          <cell r="EZ205">
            <v>0</v>
          </cell>
          <cell r="FA205">
            <v>0</v>
          </cell>
          <cell r="FB205">
            <v>0</v>
          </cell>
          <cell r="FC205">
            <v>0</v>
          </cell>
          <cell r="FD205">
            <v>0</v>
          </cell>
          <cell r="FE205">
            <v>0</v>
          </cell>
          <cell r="FF205">
            <v>0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0</v>
          </cell>
          <cell r="FQ205">
            <v>0</v>
          </cell>
          <cell r="FR205">
            <v>0</v>
          </cell>
          <cell r="FS205">
            <v>0</v>
          </cell>
          <cell r="FT205">
            <v>0</v>
          </cell>
          <cell r="FU205">
            <v>0</v>
          </cell>
          <cell r="FV205">
            <v>0</v>
          </cell>
          <cell r="FW205">
            <v>0</v>
          </cell>
          <cell r="FX205">
            <v>0</v>
          </cell>
          <cell r="FY205">
            <v>0</v>
          </cell>
          <cell r="FZ205">
            <v>0</v>
          </cell>
          <cell r="GA205">
            <v>0</v>
          </cell>
          <cell r="GB205">
            <v>0</v>
          </cell>
          <cell r="GC205">
            <v>0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0</v>
          </cell>
          <cell r="GI205">
            <v>0</v>
          </cell>
          <cell r="GJ205">
            <v>0</v>
          </cell>
          <cell r="GK205">
            <v>0</v>
          </cell>
          <cell r="GL205">
            <v>0</v>
          </cell>
          <cell r="GM205">
            <v>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  <cell r="II206">
            <v>0</v>
          </cell>
          <cell r="IJ206">
            <v>0</v>
          </cell>
          <cell r="IK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  <cell r="II209">
            <v>0</v>
          </cell>
          <cell r="IJ209">
            <v>0</v>
          </cell>
          <cell r="IK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  <cell r="II210">
            <v>0</v>
          </cell>
          <cell r="IJ210">
            <v>0</v>
          </cell>
          <cell r="IK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  <cell r="EW211">
            <v>0</v>
          </cell>
          <cell r="EX211">
            <v>0</v>
          </cell>
          <cell r="EY211">
            <v>0</v>
          </cell>
          <cell r="EZ211">
            <v>0</v>
          </cell>
          <cell r="FA211">
            <v>0</v>
          </cell>
          <cell r="FB211">
            <v>0</v>
          </cell>
          <cell r="FC211">
            <v>0</v>
          </cell>
          <cell r="FD211">
            <v>0</v>
          </cell>
          <cell r="FE211">
            <v>0</v>
          </cell>
          <cell r="FF211">
            <v>0</v>
          </cell>
          <cell r="FG211">
            <v>0</v>
          </cell>
          <cell r="FH211">
            <v>0</v>
          </cell>
          <cell r="FI211">
            <v>0</v>
          </cell>
          <cell r="FJ211">
            <v>0</v>
          </cell>
          <cell r="FK211">
            <v>0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0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  <cell r="HE211">
            <v>0</v>
          </cell>
          <cell r="HF211">
            <v>0</v>
          </cell>
          <cell r="HG211">
            <v>0</v>
          </cell>
          <cell r="HH211">
            <v>0</v>
          </cell>
          <cell r="HI211">
            <v>0</v>
          </cell>
          <cell r="HJ211">
            <v>0</v>
          </cell>
          <cell r="HK211">
            <v>0</v>
          </cell>
          <cell r="HL211">
            <v>0</v>
          </cell>
          <cell r="HM211">
            <v>0</v>
          </cell>
          <cell r="HN211">
            <v>0</v>
          </cell>
          <cell r="HO211">
            <v>0</v>
          </cell>
          <cell r="HP211">
            <v>0</v>
          </cell>
          <cell r="HQ211">
            <v>0</v>
          </cell>
          <cell r="HR211">
            <v>0</v>
          </cell>
          <cell r="HS211">
            <v>0</v>
          </cell>
          <cell r="HT211">
            <v>0</v>
          </cell>
          <cell r="HU211">
            <v>0</v>
          </cell>
          <cell r="HV211">
            <v>0</v>
          </cell>
          <cell r="HW211">
            <v>0</v>
          </cell>
          <cell r="HX211">
            <v>0</v>
          </cell>
          <cell r="HY211">
            <v>0</v>
          </cell>
          <cell r="HZ211">
            <v>0</v>
          </cell>
          <cell r="IA211">
            <v>0</v>
          </cell>
          <cell r="IB211">
            <v>0</v>
          </cell>
          <cell r="IC211">
            <v>0</v>
          </cell>
          <cell r="ID211">
            <v>0</v>
          </cell>
          <cell r="IE211">
            <v>0</v>
          </cell>
          <cell r="IF211">
            <v>0</v>
          </cell>
          <cell r="IG211">
            <v>0</v>
          </cell>
          <cell r="IH211">
            <v>0</v>
          </cell>
          <cell r="II211">
            <v>0</v>
          </cell>
          <cell r="IJ211">
            <v>0</v>
          </cell>
          <cell r="IK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  <cell r="II213">
            <v>0</v>
          </cell>
          <cell r="IJ213">
            <v>0</v>
          </cell>
          <cell r="IK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  <cell r="II215">
            <v>0</v>
          </cell>
          <cell r="IJ215">
            <v>0</v>
          </cell>
          <cell r="IK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0</v>
          </cell>
          <cell r="HE217">
            <v>0</v>
          </cell>
          <cell r="HF217">
            <v>0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0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0</v>
          </cell>
          <cell r="IG217">
            <v>0</v>
          </cell>
          <cell r="IH217">
            <v>0</v>
          </cell>
          <cell r="II217">
            <v>0</v>
          </cell>
          <cell r="IJ217">
            <v>0</v>
          </cell>
          <cell r="IK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  <cell r="II219">
            <v>0</v>
          </cell>
          <cell r="IJ219">
            <v>0</v>
          </cell>
          <cell r="IK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0</v>
          </cell>
          <cell r="GT221">
            <v>0</v>
          </cell>
          <cell r="GU221">
            <v>0</v>
          </cell>
          <cell r="GV221">
            <v>0</v>
          </cell>
          <cell r="GW221">
            <v>0</v>
          </cell>
          <cell r="GX221">
            <v>0</v>
          </cell>
          <cell r="GY221">
            <v>0</v>
          </cell>
          <cell r="GZ221">
            <v>0</v>
          </cell>
          <cell r="HA221">
            <v>0</v>
          </cell>
          <cell r="HB221">
            <v>0</v>
          </cell>
          <cell r="HC221">
            <v>0</v>
          </cell>
          <cell r="HD221">
            <v>0</v>
          </cell>
          <cell r="HE221">
            <v>0</v>
          </cell>
          <cell r="HF221">
            <v>0</v>
          </cell>
          <cell r="HG221">
            <v>0</v>
          </cell>
          <cell r="HH221">
            <v>0</v>
          </cell>
          <cell r="HI221">
            <v>0</v>
          </cell>
          <cell r="HJ221">
            <v>0</v>
          </cell>
          <cell r="HK221">
            <v>0</v>
          </cell>
          <cell r="HL221">
            <v>0</v>
          </cell>
          <cell r="HM221">
            <v>0</v>
          </cell>
          <cell r="HN221">
            <v>0</v>
          </cell>
          <cell r="HO221">
            <v>0</v>
          </cell>
          <cell r="HP221">
            <v>0</v>
          </cell>
          <cell r="HQ221">
            <v>0</v>
          </cell>
          <cell r="HR221">
            <v>0</v>
          </cell>
          <cell r="HS221">
            <v>0</v>
          </cell>
          <cell r="HT221">
            <v>0</v>
          </cell>
          <cell r="HU221">
            <v>0</v>
          </cell>
          <cell r="HV221">
            <v>0</v>
          </cell>
          <cell r="HW221">
            <v>0</v>
          </cell>
          <cell r="HX221">
            <v>0</v>
          </cell>
          <cell r="HY221">
            <v>0</v>
          </cell>
          <cell r="HZ221">
            <v>0</v>
          </cell>
          <cell r="IA221">
            <v>0</v>
          </cell>
          <cell r="IB221">
            <v>0</v>
          </cell>
          <cell r="IC221">
            <v>0</v>
          </cell>
          <cell r="ID221">
            <v>0</v>
          </cell>
          <cell r="IE221">
            <v>0</v>
          </cell>
          <cell r="IF221">
            <v>0</v>
          </cell>
          <cell r="IG221">
            <v>0</v>
          </cell>
          <cell r="IH221">
            <v>0</v>
          </cell>
          <cell r="II221">
            <v>0</v>
          </cell>
          <cell r="IJ221">
            <v>0</v>
          </cell>
          <cell r="IK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  <cell r="II223">
            <v>0</v>
          </cell>
          <cell r="IJ223">
            <v>0</v>
          </cell>
          <cell r="IK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  <cell r="II224">
            <v>0</v>
          </cell>
          <cell r="IJ224">
            <v>0</v>
          </cell>
          <cell r="IK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0</v>
          </cell>
          <cell r="GH225">
            <v>0</v>
          </cell>
          <cell r="GI225">
            <v>0</v>
          </cell>
          <cell r="GJ225">
            <v>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0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  <cell r="HO225">
            <v>0</v>
          </cell>
          <cell r="HP225">
            <v>0</v>
          </cell>
          <cell r="HQ225">
            <v>0</v>
          </cell>
          <cell r="HR225">
            <v>0</v>
          </cell>
          <cell r="HS225">
            <v>0</v>
          </cell>
          <cell r="HT225">
            <v>0</v>
          </cell>
          <cell r="HU225">
            <v>0</v>
          </cell>
          <cell r="HV225">
            <v>0</v>
          </cell>
          <cell r="HW225">
            <v>0</v>
          </cell>
          <cell r="HX225">
            <v>0</v>
          </cell>
          <cell r="HY225">
            <v>0</v>
          </cell>
          <cell r="HZ225">
            <v>0</v>
          </cell>
          <cell r="IA225">
            <v>0</v>
          </cell>
          <cell r="IB225">
            <v>0</v>
          </cell>
          <cell r="IC225">
            <v>0</v>
          </cell>
          <cell r="ID225">
            <v>0</v>
          </cell>
          <cell r="IE225">
            <v>0</v>
          </cell>
          <cell r="IF225">
            <v>0</v>
          </cell>
          <cell r="IG225">
            <v>0</v>
          </cell>
          <cell r="IH225">
            <v>0</v>
          </cell>
          <cell r="II225">
            <v>0</v>
          </cell>
          <cell r="IJ225">
            <v>0</v>
          </cell>
          <cell r="IK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  <cell r="II226">
            <v>0</v>
          </cell>
          <cell r="IJ226">
            <v>0</v>
          </cell>
          <cell r="IK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  <cell r="II228">
            <v>0</v>
          </cell>
          <cell r="IJ228">
            <v>0</v>
          </cell>
          <cell r="IK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  <cell r="II229">
            <v>0</v>
          </cell>
          <cell r="IJ229">
            <v>0</v>
          </cell>
          <cell r="IK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  <cell r="II231">
            <v>0</v>
          </cell>
          <cell r="IJ231">
            <v>0</v>
          </cell>
          <cell r="IK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  <cell r="II232">
            <v>0</v>
          </cell>
          <cell r="IJ232">
            <v>0</v>
          </cell>
          <cell r="IK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1.1014999999999999</v>
          </cell>
          <cell r="EB238">
            <v>1.0779999999999998</v>
          </cell>
          <cell r="EC238">
            <v>2.2029999999999998</v>
          </cell>
          <cell r="ED238">
            <v>2.1559999999999997</v>
          </cell>
          <cell r="EE238">
            <v>2.1795</v>
          </cell>
          <cell r="EF238">
            <v>1.1014999999999999</v>
          </cell>
          <cell r="EG238">
            <v>1.0779999999999998</v>
          </cell>
          <cell r="EH238">
            <v>2.2029999999999998</v>
          </cell>
          <cell r="EI238">
            <v>2.1559999999999997</v>
          </cell>
          <cell r="EJ238">
            <v>2.1795</v>
          </cell>
          <cell r="EK238">
            <v>1.1014999999999999</v>
          </cell>
          <cell r="EL238">
            <v>1.1014999999999999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1.1014999999999999</v>
          </cell>
          <cell r="EB239">
            <v>1.0779999999999998</v>
          </cell>
          <cell r="EC239">
            <v>2.2029999999999998</v>
          </cell>
          <cell r="ED239">
            <v>2.1559999999999997</v>
          </cell>
          <cell r="EE239">
            <v>2.1795</v>
          </cell>
          <cell r="EF239">
            <v>1.1014999999999999</v>
          </cell>
          <cell r="EG239">
            <v>1.0779999999999998</v>
          </cell>
          <cell r="EH239">
            <v>2.2029999999999998</v>
          </cell>
          <cell r="EI239">
            <v>2.1559999999999997</v>
          </cell>
          <cell r="EJ239">
            <v>2.1795</v>
          </cell>
          <cell r="EK239">
            <v>1.1014999999999999</v>
          </cell>
          <cell r="EL239">
            <v>1.1014999999999999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1.1014999999999999</v>
          </cell>
          <cell r="EB240">
            <v>1.0779999999999998</v>
          </cell>
          <cell r="EC240">
            <v>2.2029999999999998</v>
          </cell>
          <cell r="ED240">
            <v>2.1559999999999997</v>
          </cell>
          <cell r="EE240">
            <v>2.1795</v>
          </cell>
          <cell r="EF240">
            <v>1.1014999999999999</v>
          </cell>
          <cell r="EG240">
            <v>1.0779999999999998</v>
          </cell>
          <cell r="EH240">
            <v>2.2029999999999998</v>
          </cell>
          <cell r="EI240">
            <v>2.1559999999999997</v>
          </cell>
          <cell r="EJ240">
            <v>2.1795</v>
          </cell>
          <cell r="EK240">
            <v>1.1014999999999999</v>
          </cell>
          <cell r="EL240">
            <v>1.1014999999999999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1</v>
          </cell>
          <cell r="EB241">
            <v>0</v>
          </cell>
          <cell r="EC241">
            <v>2</v>
          </cell>
          <cell r="ED241">
            <v>0</v>
          </cell>
          <cell r="EE241">
            <v>1</v>
          </cell>
          <cell r="EF241">
            <v>1</v>
          </cell>
          <cell r="EG241">
            <v>0</v>
          </cell>
          <cell r="EH241">
            <v>2</v>
          </cell>
          <cell r="EI241">
            <v>0</v>
          </cell>
          <cell r="EJ241">
            <v>1</v>
          </cell>
          <cell r="EK241">
            <v>1</v>
          </cell>
          <cell r="EL241">
            <v>1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1</v>
          </cell>
          <cell r="EC242">
            <v>0</v>
          </cell>
          <cell r="ED242">
            <v>2</v>
          </cell>
          <cell r="EE242">
            <v>1</v>
          </cell>
          <cell r="EF242">
            <v>0</v>
          </cell>
          <cell r="EG242">
            <v>1</v>
          </cell>
          <cell r="EH242">
            <v>0</v>
          </cell>
          <cell r="EI242">
            <v>2</v>
          </cell>
          <cell r="EJ242">
            <v>1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1.0814999999999999</v>
          </cell>
          <cell r="EB243">
            <v>1.0579999999999998</v>
          </cell>
          <cell r="EC243">
            <v>2.1629999999999998</v>
          </cell>
          <cell r="ED243">
            <v>2.1159999999999997</v>
          </cell>
          <cell r="EE243">
            <v>2.1395</v>
          </cell>
          <cell r="EF243">
            <v>1.0814999999999999</v>
          </cell>
          <cell r="EG243">
            <v>1.0579999999999998</v>
          </cell>
          <cell r="EH243">
            <v>2.1629999999999998</v>
          </cell>
          <cell r="EI243">
            <v>2.1159999999999997</v>
          </cell>
          <cell r="EJ243">
            <v>2.1395</v>
          </cell>
          <cell r="EK243">
            <v>1.0814999999999999</v>
          </cell>
          <cell r="EL243">
            <v>1.0814999999999999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1.0814999999999999</v>
          </cell>
          <cell r="EB244">
            <v>1.0579999999999998</v>
          </cell>
          <cell r="EC244">
            <v>2.1629999999999998</v>
          </cell>
          <cell r="ED244">
            <v>2.1159999999999997</v>
          </cell>
          <cell r="EE244">
            <v>2.1395</v>
          </cell>
          <cell r="EF244">
            <v>1.0814999999999999</v>
          </cell>
          <cell r="EG244">
            <v>1.0579999999999998</v>
          </cell>
          <cell r="EH244">
            <v>2.1629999999999998</v>
          </cell>
          <cell r="EI244">
            <v>2.1159999999999997</v>
          </cell>
          <cell r="EJ244">
            <v>2.1395</v>
          </cell>
          <cell r="EK244">
            <v>1.0814999999999999</v>
          </cell>
          <cell r="EL244">
            <v>1.0814999999999999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1.0814999999999999</v>
          </cell>
          <cell r="EB245">
            <v>1.0579999999999998</v>
          </cell>
          <cell r="EC245">
            <v>2.1629999999999998</v>
          </cell>
          <cell r="ED245">
            <v>2.1159999999999997</v>
          </cell>
          <cell r="EE245">
            <v>2.1395</v>
          </cell>
          <cell r="EF245">
            <v>1.0814999999999999</v>
          </cell>
          <cell r="EG245">
            <v>1.0579999999999998</v>
          </cell>
          <cell r="EH245">
            <v>2.1629999999999998</v>
          </cell>
          <cell r="EI245">
            <v>2.1159999999999997</v>
          </cell>
          <cell r="EJ245">
            <v>2.1395</v>
          </cell>
          <cell r="EK245">
            <v>1.0814999999999999</v>
          </cell>
          <cell r="EL245">
            <v>1.0814999999999999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  <cell r="GC245">
            <v>0</v>
          </cell>
          <cell r="GD245">
            <v>0</v>
          </cell>
          <cell r="GE245">
            <v>0</v>
          </cell>
          <cell r="GF245">
            <v>0</v>
          </cell>
          <cell r="GG245">
            <v>0</v>
          </cell>
          <cell r="GH245">
            <v>0</v>
          </cell>
          <cell r="GI245">
            <v>0</v>
          </cell>
          <cell r="GJ245">
            <v>0</v>
          </cell>
          <cell r="GK245">
            <v>0</v>
          </cell>
          <cell r="GL245">
            <v>0</v>
          </cell>
          <cell r="GM245">
            <v>0</v>
          </cell>
          <cell r="GN245">
            <v>0</v>
          </cell>
          <cell r="GO245">
            <v>0</v>
          </cell>
          <cell r="GP245">
            <v>0</v>
          </cell>
          <cell r="GQ245">
            <v>0</v>
          </cell>
          <cell r="GR245">
            <v>0</v>
          </cell>
          <cell r="GS245">
            <v>0</v>
          </cell>
          <cell r="GT245">
            <v>0</v>
          </cell>
          <cell r="GU245">
            <v>0</v>
          </cell>
          <cell r="GV245">
            <v>0</v>
          </cell>
          <cell r="GW245">
            <v>0</v>
          </cell>
          <cell r="GX245">
            <v>0</v>
          </cell>
          <cell r="GY245">
            <v>0</v>
          </cell>
          <cell r="GZ245">
            <v>0</v>
          </cell>
          <cell r="HA245">
            <v>0</v>
          </cell>
          <cell r="HB245">
            <v>0</v>
          </cell>
          <cell r="HC245">
            <v>0</v>
          </cell>
          <cell r="HD245">
            <v>0</v>
          </cell>
          <cell r="HE245">
            <v>0</v>
          </cell>
          <cell r="HF245">
            <v>0</v>
          </cell>
          <cell r="HG245">
            <v>0</v>
          </cell>
          <cell r="HH245">
            <v>0</v>
          </cell>
          <cell r="HI245">
            <v>0</v>
          </cell>
          <cell r="HJ245">
            <v>0</v>
          </cell>
          <cell r="HK245">
            <v>0</v>
          </cell>
          <cell r="HL245">
            <v>0</v>
          </cell>
          <cell r="HM245">
            <v>0</v>
          </cell>
          <cell r="HN245">
            <v>0</v>
          </cell>
          <cell r="HO245">
            <v>0</v>
          </cell>
          <cell r="HP245">
            <v>0</v>
          </cell>
          <cell r="HQ245">
            <v>0</v>
          </cell>
          <cell r="HR245">
            <v>0</v>
          </cell>
          <cell r="HS245">
            <v>0</v>
          </cell>
          <cell r="HT245">
            <v>0</v>
          </cell>
          <cell r="HU245">
            <v>0</v>
          </cell>
          <cell r="HV245">
            <v>0</v>
          </cell>
          <cell r="HW245">
            <v>0</v>
          </cell>
          <cell r="HX245">
            <v>0</v>
          </cell>
          <cell r="HY245">
            <v>0</v>
          </cell>
          <cell r="HZ245">
            <v>0</v>
          </cell>
          <cell r="IA245">
            <v>0</v>
          </cell>
          <cell r="IB245">
            <v>0</v>
          </cell>
          <cell r="IC245">
            <v>0</v>
          </cell>
          <cell r="ID245">
            <v>0</v>
          </cell>
          <cell r="IE245">
            <v>0</v>
          </cell>
          <cell r="IF245">
            <v>0</v>
          </cell>
          <cell r="IG245">
            <v>0</v>
          </cell>
          <cell r="IH245">
            <v>0</v>
          </cell>
          <cell r="II245">
            <v>0</v>
          </cell>
          <cell r="IJ245">
            <v>0</v>
          </cell>
          <cell r="IK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  <cell r="GC246">
            <v>0</v>
          </cell>
          <cell r="GD246">
            <v>0</v>
          </cell>
          <cell r="GE246">
            <v>0</v>
          </cell>
          <cell r="GF246">
            <v>0</v>
          </cell>
          <cell r="GG246">
            <v>0</v>
          </cell>
          <cell r="GH246">
            <v>0</v>
          </cell>
          <cell r="GI246">
            <v>0</v>
          </cell>
          <cell r="GJ246">
            <v>0</v>
          </cell>
          <cell r="GK246">
            <v>0</v>
          </cell>
          <cell r="GL246">
            <v>0</v>
          </cell>
          <cell r="GM246">
            <v>0</v>
          </cell>
          <cell r="GN246">
            <v>0</v>
          </cell>
          <cell r="GO246">
            <v>0</v>
          </cell>
          <cell r="GP246">
            <v>0</v>
          </cell>
          <cell r="GQ246">
            <v>0</v>
          </cell>
          <cell r="GR246">
            <v>0</v>
          </cell>
          <cell r="GS246">
            <v>0</v>
          </cell>
          <cell r="GT246">
            <v>0</v>
          </cell>
          <cell r="GU246">
            <v>0</v>
          </cell>
          <cell r="GV246">
            <v>0</v>
          </cell>
          <cell r="GW246">
            <v>0</v>
          </cell>
          <cell r="GX246">
            <v>0</v>
          </cell>
          <cell r="GY246">
            <v>0</v>
          </cell>
          <cell r="GZ246">
            <v>0</v>
          </cell>
          <cell r="HA246">
            <v>0</v>
          </cell>
          <cell r="HB246">
            <v>0</v>
          </cell>
          <cell r="HC246">
            <v>0</v>
          </cell>
          <cell r="HD246">
            <v>0</v>
          </cell>
          <cell r="HE246">
            <v>0</v>
          </cell>
          <cell r="HF246">
            <v>0</v>
          </cell>
          <cell r="HG246">
            <v>0</v>
          </cell>
          <cell r="HH246">
            <v>0</v>
          </cell>
          <cell r="HI246">
            <v>0</v>
          </cell>
          <cell r="HJ246">
            <v>0</v>
          </cell>
          <cell r="HK246">
            <v>0</v>
          </cell>
          <cell r="HL246">
            <v>0</v>
          </cell>
          <cell r="HM246">
            <v>0</v>
          </cell>
          <cell r="HN246">
            <v>0</v>
          </cell>
          <cell r="HO246">
            <v>0</v>
          </cell>
          <cell r="HP246">
            <v>0</v>
          </cell>
          <cell r="HQ246">
            <v>0</v>
          </cell>
          <cell r="HR246">
            <v>0</v>
          </cell>
          <cell r="HS246">
            <v>0</v>
          </cell>
          <cell r="HT246">
            <v>0</v>
          </cell>
          <cell r="HU246">
            <v>0</v>
          </cell>
          <cell r="HV246">
            <v>0</v>
          </cell>
          <cell r="HW246">
            <v>0</v>
          </cell>
          <cell r="HX246">
            <v>0</v>
          </cell>
          <cell r="HY246">
            <v>0</v>
          </cell>
          <cell r="HZ246">
            <v>0</v>
          </cell>
          <cell r="IA246">
            <v>0</v>
          </cell>
          <cell r="IB246">
            <v>0</v>
          </cell>
          <cell r="IC246">
            <v>0</v>
          </cell>
          <cell r="ID246">
            <v>0</v>
          </cell>
          <cell r="IE246">
            <v>0</v>
          </cell>
          <cell r="IF246">
            <v>0</v>
          </cell>
          <cell r="IG246">
            <v>0</v>
          </cell>
          <cell r="IH246">
            <v>0</v>
          </cell>
          <cell r="II246">
            <v>0</v>
          </cell>
          <cell r="IJ246">
            <v>0</v>
          </cell>
          <cell r="IK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  <cell r="II247">
            <v>0</v>
          </cell>
          <cell r="IJ247">
            <v>0</v>
          </cell>
          <cell r="IK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  <cell r="GA248">
            <v>0</v>
          </cell>
          <cell r="GB248">
            <v>0</v>
          </cell>
          <cell r="GC248">
            <v>0</v>
          </cell>
          <cell r="GD248">
            <v>0</v>
          </cell>
          <cell r="GE248">
            <v>0</v>
          </cell>
          <cell r="GF248">
            <v>0</v>
          </cell>
          <cell r="GG248">
            <v>0</v>
          </cell>
          <cell r="GH248">
            <v>0</v>
          </cell>
          <cell r="GI248">
            <v>0</v>
          </cell>
          <cell r="GJ248">
            <v>0</v>
          </cell>
          <cell r="GK248">
            <v>0</v>
          </cell>
          <cell r="GL248">
            <v>0</v>
          </cell>
          <cell r="GM248">
            <v>0</v>
          </cell>
          <cell r="GN248">
            <v>0</v>
          </cell>
          <cell r="GO248">
            <v>0</v>
          </cell>
          <cell r="GP248">
            <v>0</v>
          </cell>
          <cell r="GQ248">
            <v>0</v>
          </cell>
          <cell r="GR248">
            <v>0</v>
          </cell>
          <cell r="GS248">
            <v>0</v>
          </cell>
          <cell r="GT248">
            <v>0</v>
          </cell>
          <cell r="GU248">
            <v>0</v>
          </cell>
          <cell r="GV248">
            <v>0</v>
          </cell>
          <cell r="GW248">
            <v>0</v>
          </cell>
          <cell r="GX248">
            <v>0</v>
          </cell>
          <cell r="GY248">
            <v>0</v>
          </cell>
          <cell r="GZ248">
            <v>0</v>
          </cell>
          <cell r="HA248">
            <v>0</v>
          </cell>
          <cell r="HB248">
            <v>0</v>
          </cell>
          <cell r="HC248">
            <v>0</v>
          </cell>
          <cell r="HD248">
            <v>0</v>
          </cell>
          <cell r="HE248">
            <v>0</v>
          </cell>
          <cell r="HF248">
            <v>0</v>
          </cell>
          <cell r="HG248">
            <v>0</v>
          </cell>
          <cell r="HH248">
            <v>0</v>
          </cell>
          <cell r="HI248">
            <v>0</v>
          </cell>
          <cell r="HJ248">
            <v>0</v>
          </cell>
          <cell r="HK248">
            <v>0</v>
          </cell>
          <cell r="HL248">
            <v>0</v>
          </cell>
          <cell r="HM248">
            <v>0</v>
          </cell>
          <cell r="HN248">
            <v>0</v>
          </cell>
          <cell r="HO248">
            <v>0</v>
          </cell>
          <cell r="HP248">
            <v>0</v>
          </cell>
          <cell r="HQ248">
            <v>0</v>
          </cell>
          <cell r="HR248">
            <v>0</v>
          </cell>
          <cell r="HS248">
            <v>0</v>
          </cell>
          <cell r="HT248">
            <v>0</v>
          </cell>
          <cell r="HU248">
            <v>0</v>
          </cell>
          <cell r="HV248">
            <v>0</v>
          </cell>
          <cell r="HW248">
            <v>0</v>
          </cell>
          <cell r="HX248">
            <v>0</v>
          </cell>
          <cell r="HY248">
            <v>0</v>
          </cell>
          <cell r="HZ248">
            <v>0</v>
          </cell>
          <cell r="IA248">
            <v>0</v>
          </cell>
          <cell r="IB248">
            <v>0</v>
          </cell>
          <cell r="IC248">
            <v>0</v>
          </cell>
          <cell r="ID248">
            <v>0</v>
          </cell>
          <cell r="IE248">
            <v>0</v>
          </cell>
          <cell r="IF248">
            <v>0</v>
          </cell>
          <cell r="IG248">
            <v>0</v>
          </cell>
          <cell r="IH248">
            <v>0</v>
          </cell>
          <cell r="II248">
            <v>0</v>
          </cell>
          <cell r="IJ248">
            <v>0</v>
          </cell>
          <cell r="IK248">
            <v>0</v>
          </cell>
        </row>
        <row r="249">
          <cell r="H249">
            <v>1</v>
          </cell>
          <cell r="I249">
            <v>0</v>
          </cell>
          <cell r="J249">
            <v>1</v>
          </cell>
          <cell r="K249">
            <v>0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  <cell r="EW249">
            <v>0</v>
          </cell>
          <cell r="EX249">
            <v>0</v>
          </cell>
          <cell r="EY249">
            <v>0</v>
          </cell>
          <cell r="EZ249">
            <v>0</v>
          </cell>
          <cell r="FA249">
            <v>0</v>
          </cell>
          <cell r="FB249">
            <v>0</v>
          </cell>
          <cell r="FC249">
            <v>0</v>
          </cell>
          <cell r="FD249">
            <v>0</v>
          </cell>
          <cell r="FE249">
            <v>0</v>
          </cell>
          <cell r="FF249">
            <v>0</v>
          </cell>
          <cell r="FG249">
            <v>0</v>
          </cell>
          <cell r="FH249">
            <v>0</v>
          </cell>
          <cell r="FI249">
            <v>0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0</v>
          </cell>
          <cell r="GN249">
            <v>0</v>
          </cell>
          <cell r="GO249">
            <v>0</v>
          </cell>
          <cell r="GP249">
            <v>0</v>
          </cell>
          <cell r="GQ249">
            <v>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0</v>
          </cell>
          <cell r="GW249">
            <v>0</v>
          </cell>
          <cell r="GX249">
            <v>0</v>
          </cell>
          <cell r="GY249">
            <v>0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0</v>
          </cell>
          <cell r="HF249">
            <v>0</v>
          </cell>
          <cell r="HG249">
            <v>0</v>
          </cell>
          <cell r="HH249">
            <v>0</v>
          </cell>
          <cell r="HI249">
            <v>0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</row>
        <row r="250">
          <cell r="H250">
            <v>0</v>
          </cell>
          <cell r="I250">
            <v>1</v>
          </cell>
          <cell r="J250">
            <v>0</v>
          </cell>
          <cell r="K250">
            <v>1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0</v>
          </cell>
          <cell r="FP250">
            <v>0</v>
          </cell>
          <cell r="FQ250">
            <v>0</v>
          </cell>
          <cell r="FR250">
            <v>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  <cell r="GS250">
            <v>0</v>
          </cell>
          <cell r="GT250">
            <v>0</v>
          </cell>
          <cell r="GU250">
            <v>0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1</v>
          </cell>
          <cell r="U251">
            <v>0</v>
          </cell>
          <cell r="V251">
            <v>1</v>
          </cell>
          <cell r="W251">
            <v>0</v>
          </cell>
          <cell r="X251">
            <v>1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0</v>
          </cell>
          <cell r="AD251">
            <v>1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X251">
            <v>0</v>
          </cell>
          <cell r="EY251">
            <v>0</v>
          </cell>
          <cell r="EZ251">
            <v>0</v>
          </cell>
          <cell r="FA251">
            <v>0</v>
          </cell>
          <cell r="FB251">
            <v>0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0</v>
          </cell>
          <cell r="FP251">
            <v>0</v>
          </cell>
          <cell r="FQ251">
            <v>0</v>
          </cell>
          <cell r="FR251">
            <v>0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  <cell r="HE251">
            <v>0</v>
          </cell>
          <cell r="HF251">
            <v>0</v>
          </cell>
          <cell r="HG251">
            <v>0</v>
          </cell>
          <cell r="HH251">
            <v>0</v>
          </cell>
          <cell r="HI251">
            <v>0</v>
          </cell>
          <cell r="HJ251">
            <v>0</v>
          </cell>
          <cell r="HK251">
            <v>0</v>
          </cell>
          <cell r="HL251">
            <v>0</v>
          </cell>
          <cell r="HM251">
            <v>0</v>
          </cell>
          <cell r="HN251">
            <v>0</v>
          </cell>
          <cell r="HO251">
            <v>0</v>
          </cell>
          <cell r="HP251">
            <v>0</v>
          </cell>
          <cell r="HQ251">
            <v>0</v>
          </cell>
          <cell r="HR251">
            <v>0</v>
          </cell>
          <cell r="HS251">
            <v>0</v>
          </cell>
          <cell r="HT251">
            <v>0</v>
          </cell>
          <cell r="HU251">
            <v>0</v>
          </cell>
          <cell r="HV251">
            <v>0</v>
          </cell>
          <cell r="HW251">
            <v>0</v>
          </cell>
          <cell r="HX251">
            <v>0</v>
          </cell>
          <cell r="HY251">
            <v>0</v>
          </cell>
          <cell r="HZ251">
            <v>0</v>
          </cell>
          <cell r="IA251">
            <v>0</v>
          </cell>
          <cell r="IB251">
            <v>0</v>
          </cell>
          <cell r="IC251">
            <v>0</v>
          </cell>
          <cell r="ID251">
            <v>0</v>
          </cell>
          <cell r="IE251">
            <v>0</v>
          </cell>
          <cell r="IF251">
            <v>0</v>
          </cell>
          <cell r="IG251">
            <v>0</v>
          </cell>
          <cell r="IH251">
            <v>0</v>
          </cell>
          <cell r="II251">
            <v>0</v>
          </cell>
          <cell r="IJ251">
            <v>0</v>
          </cell>
          <cell r="IK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1</v>
          </cell>
          <cell r="V252">
            <v>0</v>
          </cell>
          <cell r="W252">
            <v>1</v>
          </cell>
          <cell r="X252">
            <v>0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1</v>
          </cell>
          <cell r="AD252">
            <v>0</v>
          </cell>
          <cell r="AE252">
            <v>1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  <cell r="II252">
            <v>0</v>
          </cell>
          <cell r="IJ252">
            <v>0</v>
          </cell>
          <cell r="IK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1</v>
          </cell>
          <cell r="AG253">
            <v>0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1</v>
          </cell>
          <cell r="AM253">
            <v>0</v>
          </cell>
          <cell r="AN253">
            <v>1</v>
          </cell>
          <cell r="AO253">
            <v>0</v>
          </cell>
          <cell r="AP253">
            <v>1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  <cell r="II253">
            <v>0</v>
          </cell>
          <cell r="IJ253">
            <v>0</v>
          </cell>
          <cell r="IK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0</v>
          </cell>
          <cell r="AM254">
            <v>1</v>
          </cell>
          <cell r="AN254">
            <v>0</v>
          </cell>
          <cell r="AO254">
            <v>1</v>
          </cell>
          <cell r="AP254">
            <v>0</v>
          </cell>
          <cell r="AQ254">
            <v>1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1</v>
          </cell>
          <cell r="AW255">
            <v>0</v>
          </cell>
          <cell r="AX255">
            <v>1</v>
          </cell>
          <cell r="AY255">
            <v>0</v>
          </cell>
          <cell r="AZ255">
            <v>1</v>
          </cell>
          <cell r="BA255">
            <v>0</v>
          </cell>
          <cell r="BB255">
            <v>1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  <cell r="EW255">
            <v>0</v>
          </cell>
          <cell r="EX255">
            <v>0</v>
          </cell>
          <cell r="EY255">
            <v>0</v>
          </cell>
          <cell r="EZ255">
            <v>0</v>
          </cell>
          <cell r="FA255">
            <v>0</v>
          </cell>
          <cell r="FB255">
            <v>0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  <cell r="HE255">
            <v>0</v>
          </cell>
          <cell r="HF255">
            <v>0</v>
          </cell>
          <cell r="HG255">
            <v>0</v>
          </cell>
          <cell r="HH255">
            <v>0</v>
          </cell>
          <cell r="HI255">
            <v>0</v>
          </cell>
          <cell r="HJ255">
            <v>0</v>
          </cell>
          <cell r="HK255">
            <v>0</v>
          </cell>
          <cell r="HL255">
            <v>0</v>
          </cell>
          <cell r="HM255">
            <v>0</v>
          </cell>
          <cell r="HN255">
            <v>0</v>
          </cell>
          <cell r="HO255">
            <v>0</v>
          </cell>
          <cell r="HP255">
            <v>0</v>
          </cell>
          <cell r="HQ255">
            <v>0</v>
          </cell>
          <cell r="HR255">
            <v>0</v>
          </cell>
          <cell r="HS255">
            <v>0</v>
          </cell>
          <cell r="HT255">
            <v>0</v>
          </cell>
          <cell r="HU255">
            <v>0</v>
          </cell>
          <cell r="HV255">
            <v>0</v>
          </cell>
          <cell r="HW255">
            <v>0</v>
          </cell>
          <cell r="HX255">
            <v>0</v>
          </cell>
          <cell r="HY255">
            <v>0</v>
          </cell>
          <cell r="HZ255">
            <v>0</v>
          </cell>
          <cell r="IA255">
            <v>0</v>
          </cell>
          <cell r="IB255">
            <v>0</v>
          </cell>
          <cell r="IC255">
            <v>0</v>
          </cell>
          <cell r="ID255">
            <v>0</v>
          </cell>
          <cell r="IE255">
            <v>0</v>
          </cell>
          <cell r="IF255">
            <v>0</v>
          </cell>
          <cell r="IG255">
            <v>0</v>
          </cell>
          <cell r="IH255">
            <v>0</v>
          </cell>
          <cell r="II255">
            <v>0</v>
          </cell>
          <cell r="IJ255">
            <v>0</v>
          </cell>
          <cell r="IK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0</v>
          </cell>
          <cell r="AW256">
            <v>1</v>
          </cell>
          <cell r="AX256">
            <v>0</v>
          </cell>
          <cell r="AY256">
            <v>1</v>
          </cell>
          <cell r="AZ256">
            <v>0</v>
          </cell>
          <cell r="BA256">
            <v>1</v>
          </cell>
          <cell r="BB256">
            <v>0</v>
          </cell>
          <cell r="BC256">
            <v>1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  <cell r="II256">
            <v>0</v>
          </cell>
          <cell r="IJ256">
            <v>0</v>
          </cell>
          <cell r="IK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0</v>
          </cell>
          <cell r="BF257">
            <v>1</v>
          </cell>
          <cell r="BG257">
            <v>0</v>
          </cell>
          <cell r="BH257">
            <v>1</v>
          </cell>
          <cell r="BI257">
            <v>0</v>
          </cell>
          <cell r="BJ257">
            <v>1</v>
          </cell>
          <cell r="BK257">
            <v>0</v>
          </cell>
          <cell r="BL257">
            <v>1</v>
          </cell>
          <cell r="BM257">
            <v>0</v>
          </cell>
          <cell r="BN257">
            <v>1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  <cell r="II257">
            <v>0</v>
          </cell>
          <cell r="IJ257">
            <v>0</v>
          </cell>
          <cell r="IK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1</v>
          </cell>
          <cell r="BF258">
            <v>0</v>
          </cell>
          <cell r="BG258">
            <v>1</v>
          </cell>
          <cell r="BH258">
            <v>0</v>
          </cell>
          <cell r="BI258">
            <v>1</v>
          </cell>
          <cell r="BJ258">
            <v>0</v>
          </cell>
          <cell r="BK258">
            <v>1</v>
          </cell>
          <cell r="BL258">
            <v>0</v>
          </cell>
          <cell r="BM258">
            <v>1</v>
          </cell>
          <cell r="BN258">
            <v>0</v>
          </cell>
          <cell r="BO258">
            <v>1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C258">
            <v>0</v>
          </cell>
          <cell r="FD258">
            <v>0</v>
          </cell>
          <cell r="FE258">
            <v>0</v>
          </cell>
          <cell r="FF258">
            <v>0</v>
          </cell>
          <cell r="FG258">
            <v>0</v>
          </cell>
          <cell r="FH258">
            <v>0</v>
          </cell>
          <cell r="FI258">
            <v>0</v>
          </cell>
          <cell r="FJ258">
            <v>0</v>
          </cell>
          <cell r="FK258">
            <v>0</v>
          </cell>
          <cell r="FL258">
            <v>0</v>
          </cell>
          <cell r="FM258">
            <v>0</v>
          </cell>
          <cell r="FN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  <cell r="II258">
            <v>0</v>
          </cell>
          <cell r="IJ258">
            <v>0</v>
          </cell>
          <cell r="IK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1</v>
          </cell>
          <cell r="BQ259">
            <v>0</v>
          </cell>
          <cell r="BR259">
            <v>1</v>
          </cell>
          <cell r="BS259">
            <v>0</v>
          </cell>
          <cell r="BT259">
            <v>1</v>
          </cell>
          <cell r="BU259">
            <v>0</v>
          </cell>
          <cell r="BV259">
            <v>1</v>
          </cell>
          <cell r="BW259">
            <v>0</v>
          </cell>
          <cell r="BX259">
            <v>1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  <cell r="FY259">
            <v>0</v>
          </cell>
          <cell r="FZ259">
            <v>0</v>
          </cell>
          <cell r="GA259">
            <v>0</v>
          </cell>
          <cell r="GB259">
            <v>0</v>
          </cell>
          <cell r="GC259">
            <v>0</v>
          </cell>
          <cell r="GD259">
            <v>0</v>
          </cell>
          <cell r="GE259">
            <v>0</v>
          </cell>
          <cell r="GF259">
            <v>0</v>
          </cell>
          <cell r="GG259">
            <v>0</v>
          </cell>
          <cell r="GH259">
            <v>0</v>
          </cell>
          <cell r="GI259">
            <v>0</v>
          </cell>
          <cell r="GJ259">
            <v>0</v>
          </cell>
          <cell r="GK259">
            <v>0</v>
          </cell>
          <cell r="GL259">
            <v>0</v>
          </cell>
          <cell r="GM259">
            <v>0</v>
          </cell>
          <cell r="GN259">
            <v>0</v>
          </cell>
          <cell r="GO259">
            <v>0</v>
          </cell>
          <cell r="GP259">
            <v>0</v>
          </cell>
          <cell r="GQ259">
            <v>0</v>
          </cell>
          <cell r="GR259">
            <v>0</v>
          </cell>
          <cell r="GS259">
            <v>0</v>
          </cell>
          <cell r="GT259">
            <v>0</v>
          </cell>
          <cell r="GU259">
            <v>0</v>
          </cell>
          <cell r="GV259">
            <v>0</v>
          </cell>
          <cell r="GW259">
            <v>0</v>
          </cell>
          <cell r="GX259">
            <v>0</v>
          </cell>
          <cell r="GY259">
            <v>0</v>
          </cell>
          <cell r="GZ259">
            <v>0</v>
          </cell>
          <cell r="HA259">
            <v>0</v>
          </cell>
          <cell r="HB259">
            <v>0</v>
          </cell>
          <cell r="HC259">
            <v>0</v>
          </cell>
          <cell r="HD259">
            <v>0</v>
          </cell>
          <cell r="HE259">
            <v>0</v>
          </cell>
          <cell r="HF259">
            <v>0</v>
          </cell>
          <cell r="HG259">
            <v>0</v>
          </cell>
          <cell r="HH259">
            <v>0</v>
          </cell>
          <cell r="HI259">
            <v>0</v>
          </cell>
          <cell r="HJ259">
            <v>0</v>
          </cell>
          <cell r="HK259">
            <v>0</v>
          </cell>
          <cell r="HL259">
            <v>0</v>
          </cell>
          <cell r="HM259">
            <v>0</v>
          </cell>
          <cell r="HN259">
            <v>0</v>
          </cell>
          <cell r="HO259">
            <v>0</v>
          </cell>
          <cell r="HP259">
            <v>0</v>
          </cell>
          <cell r="HQ259">
            <v>0</v>
          </cell>
          <cell r="HR259">
            <v>0</v>
          </cell>
          <cell r="HS259">
            <v>0</v>
          </cell>
          <cell r="HT259">
            <v>0</v>
          </cell>
          <cell r="HU259">
            <v>0</v>
          </cell>
          <cell r="HV259">
            <v>0</v>
          </cell>
          <cell r="HW259">
            <v>0</v>
          </cell>
          <cell r="HX259">
            <v>0</v>
          </cell>
          <cell r="HY259">
            <v>0</v>
          </cell>
          <cell r="HZ259">
            <v>0</v>
          </cell>
          <cell r="IA259">
            <v>0</v>
          </cell>
          <cell r="IB259">
            <v>0</v>
          </cell>
          <cell r="IC259">
            <v>0</v>
          </cell>
          <cell r="ID259">
            <v>0</v>
          </cell>
          <cell r="IE259">
            <v>0</v>
          </cell>
          <cell r="IF259">
            <v>0</v>
          </cell>
          <cell r="IG259">
            <v>0</v>
          </cell>
          <cell r="IH259">
            <v>0</v>
          </cell>
          <cell r="II259">
            <v>0</v>
          </cell>
          <cell r="IJ259">
            <v>0</v>
          </cell>
          <cell r="IK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1</v>
          </cell>
          <cell r="BR260">
            <v>0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W260">
            <v>1</v>
          </cell>
          <cell r="BX260">
            <v>0</v>
          </cell>
          <cell r="BY260">
            <v>1</v>
          </cell>
          <cell r="BZ260">
            <v>0</v>
          </cell>
          <cell r="CA260">
            <v>1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  <cell r="GC260">
            <v>0</v>
          </cell>
          <cell r="GD260">
            <v>0</v>
          </cell>
          <cell r="GE260">
            <v>0</v>
          </cell>
          <cell r="GF260">
            <v>0</v>
          </cell>
          <cell r="GG260">
            <v>0</v>
          </cell>
          <cell r="GH260">
            <v>0</v>
          </cell>
          <cell r="GI260">
            <v>0</v>
          </cell>
          <cell r="GJ260">
            <v>0</v>
          </cell>
          <cell r="GK260">
            <v>0</v>
          </cell>
          <cell r="GL260">
            <v>0</v>
          </cell>
          <cell r="GM260">
            <v>0</v>
          </cell>
          <cell r="GN260">
            <v>0</v>
          </cell>
          <cell r="GO260">
            <v>0</v>
          </cell>
          <cell r="GP260">
            <v>0</v>
          </cell>
          <cell r="GQ260">
            <v>0</v>
          </cell>
          <cell r="GR260">
            <v>0</v>
          </cell>
          <cell r="GS260">
            <v>0</v>
          </cell>
          <cell r="GT260">
            <v>0</v>
          </cell>
          <cell r="GU260">
            <v>0</v>
          </cell>
          <cell r="GV260">
            <v>0</v>
          </cell>
          <cell r="GW260">
            <v>0</v>
          </cell>
          <cell r="GX260">
            <v>0</v>
          </cell>
          <cell r="GY260">
            <v>0</v>
          </cell>
          <cell r="GZ260">
            <v>0</v>
          </cell>
          <cell r="HA260">
            <v>0</v>
          </cell>
          <cell r="HB260">
            <v>0</v>
          </cell>
          <cell r="HC260">
            <v>0</v>
          </cell>
          <cell r="HD260">
            <v>0</v>
          </cell>
          <cell r="HE260">
            <v>0</v>
          </cell>
          <cell r="HF260">
            <v>0</v>
          </cell>
          <cell r="HG260">
            <v>0</v>
          </cell>
          <cell r="HH260">
            <v>0</v>
          </cell>
          <cell r="HI260">
            <v>0</v>
          </cell>
          <cell r="HJ260">
            <v>0</v>
          </cell>
          <cell r="HK260">
            <v>0</v>
          </cell>
          <cell r="HL260">
            <v>0</v>
          </cell>
          <cell r="HM260">
            <v>0</v>
          </cell>
          <cell r="HN260">
            <v>0</v>
          </cell>
          <cell r="HO260">
            <v>0</v>
          </cell>
          <cell r="HP260">
            <v>0</v>
          </cell>
          <cell r="HQ260">
            <v>0</v>
          </cell>
          <cell r="HR260">
            <v>0</v>
          </cell>
          <cell r="HS260">
            <v>0</v>
          </cell>
          <cell r="HT260">
            <v>0</v>
          </cell>
          <cell r="HU260">
            <v>0</v>
          </cell>
          <cell r="HV260">
            <v>0</v>
          </cell>
          <cell r="HW260">
            <v>0</v>
          </cell>
          <cell r="HX260">
            <v>0</v>
          </cell>
          <cell r="HY260">
            <v>0</v>
          </cell>
          <cell r="HZ260">
            <v>0</v>
          </cell>
          <cell r="IA260">
            <v>0</v>
          </cell>
          <cell r="IB260">
            <v>0</v>
          </cell>
          <cell r="IC260">
            <v>0</v>
          </cell>
          <cell r="ID260">
            <v>0</v>
          </cell>
          <cell r="IE260">
            <v>0</v>
          </cell>
          <cell r="IF260">
            <v>0</v>
          </cell>
          <cell r="IG260">
            <v>0</v>
          </cell>
          <cell r="IH260">
            <v>0</v>
          </cell>
          <cell r="II260">
            <v>0</v>
          </cell>
          <cell r="IJ260">
            <v>0</v>
          </cell>
          <cell r="IK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1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  <cell r="GC261">
            <v>0</v>
          </cell>
          <cell r="GD261">
            <v>0</v>
          </cell>
          <cell r="GE261">
            <v>0</v>
          </cell>
          <cell r="GF261">
            <v>0</v>
          </cell>
          <cell r="GG261">
            <v>0</v>
          </cell>
          <cell r="GH261">
            <v>0</v>
          </cell>
          <cell r="GI261">
            <v>0</v>
          </cell>
          <cell r="GJ261">
            <v>0</v>
          </cell>
          <cell r="GK261">
            <v>0</v>
          </cell>
          <cell r="GL261">
            <v>0</v>
          </cell>
          <cell r="GM261">
            <v>0</v>
          </cell>
          <cell r="GN261">
            <v>0</v>
          </cell>
          <cell r="GO261">
            <v>0</v>
          </cell>
          <cell r="GP261">
            <v>0</v>
          </cell>
          <cell r="GQ261">
            <v>0</v>
          </cell>
          <cell r="GR261">
            <v>0</v>
          </cell>
          <cell r="GS261">
            <v>0</v>
          </cell>
          <cell r="GT261">
            <v>0</v>
          </cell>
          <cell r="GU261">
            <v>0</v>
          </cell>
          <cell r="GV261">
            <v>0</v>
          </cell>
          <cell r="GW261">
            <v>0</v>
          </cell>
          <cell r="GX261">
            <v>0</v>
          </cell>
          <cell r="GY261">
            <v>0</v>
          </cell>
          <cell r="GZ261">
            <v>0</v>
          </cell>
          <cell r="HA261">
            <v>0</v>
          </cell>
          <cell r="HB261">
            <v>0</v>
          </cell>
          <cell r="HC261">
            <v>0</v>
          </cell>
          <cell r="HD261">
            <v>0</v>
          </cell>
          <cell r="HE261">
            <v>0</v>
          </cell>
          <cell r="HF261">
            <v>0</v>
          </cell>
          <cell r="HG261">
            <v>0</v>
          </cell>
          <cell r="HH261">
            <v>0</v>
          </cell>
          <cell r="HI261">
            <v>0</v>
          </cell>
          <cell r="HJ261">
            <v>0</v>
          </cell>
          <cell r="HK261">
            <v>0</v>
          </cell>
          <cell r="HL261">
            <v>0</v>
          </cell>
          <cell r="HM261">
            <v>0</v>
          </cell>
          <cell r="HN261">
            <v>0</v>
          </cell>
          <cell r="HO261">
            <v>0</v>
          </cell>
          <cell r="HP261">
            <v>0</v>
          </cell>
          <cell r="HQ261">
            <v>0</v>
          </cell>
          <cell r="HR261">
            <v>0</v>
          </cell>
          <cell r="HS261">
            <v>0</v>
          </cell>
          <cell r="HT261">
            <v>0</v>
          </cell>
          <cell r="HU261">
            <v>0</v>
          </cell>
          <cell r="HV261">
            <v>0</v>
          </cell>
          <cell r="HW261">
            <v>0</v>
          </cell>
          <cell r="HX261">
            <v>0</v>
          </cell>
          <cell r="HY261">
            <v>0</v>
          </cell>
          <cell r="HZ261">
            <v>0</v>
          </cell>
          <cell r="IA261">
            <v>0</v>
          </cell>
          <cell r="IB261">
            <v>0</v>
          </cell>
          <cell r="IC261">
            <v>0</v>
          </cell>
          <cell r="ID261">
            <v>0</v>
          </cell>
          <cell r="IE261">
            <v>0</v>
          </cell>
          <cell r="IF261">
            <v>0</v>
          </cell>
          <cell r="IG261">
            <v>0</v>
          </cell>
          <cell r="IH261">
            <v>0</v>
          </cell>
          <cell r="II261">
            <v>0</v>
          </cell>
          <cell r="IJ261">
            <v>0</v>
          </cell>
          <cell r="IK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1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  <cell r="II262">
            <v>0</v>
          </cell>
          <cell r="IJ262">
            <v>0</v>
          </cell>
          <cell r="IK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  <cell r="II263">
            <v>0</v>
          </cell>
          <cell r="IJ263">
            <v>0</v>
          </cell>
          <cell r="IK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  <cell r="II264">
            <v>0</v>
          </cell>
          <cell r="IJ264">
            <v>0</v>
          </cell>
          <cell r="IK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  <cell r="GC267">
            <v>0</v>
          </cell>
          <cell r="GD267">
            <v>0</v>
          </cell>
          <cell r="GE267">
            <v>0</v>
          </cell>
          <cell r="GF267">
            <v>0</v>
          </cell>
          <cell r="GG267">
            <v>0</v>
          </cell>
          <cell r="GH267">
            <v>0</v>
          </cell>
          <cell r="GI267">
            <v>0</v>
          </cell>
          <cell r="GJ267">
            <v>0</v>
          </cell>
          <cell r="GK267">
            <v>0</v>
          </cell>
          <cell r="GL267">
            <v>0</v>
          </cell>
          <cell r="GM267">
            <v>0</v>
          </cell>
          <cell r="GN267">
            <v>0</v>
          </cell>
          <cell r="GO267">
            <v>0</v>
          </cell>
          <cell r="GP267">
            <v>0</v>
          </cell>
          <cell r="GQ267">
            <v>0</v>
          </cell>
          <cell r="GR267">
            <v>0</v>
          </cell>
          <cell r="GS267">
            <v>0</v>
          </cell>
          <cell r="GT267">
            <v>0</v>
          </cell>
          <cell r="GU267">
            <v>0</v>
          </cell>
          <cell r="GV267">
            <v>0</v>
          </cell>
          <cell r="GW267">
            <v>0</v>
          </cell>
          <cell r="GX267">
            <v>0</v>
          </cell>
          <cell r="GY267">
            <v>0</v>
          </cell>
          <cell r="GZ267">
            <v>0</v>
          </cell>
          <cell r="HA267">
            <v>0</v>
          </cell>
          <cell r="HB267">
            <v>0</v>
          </cell>
          <cell r="HC267">
            <v>0</v>
          </cell>
          <cell r="HD267">
            <v>0</v>
          </cell>
          <cell r="HE267">
            <v>0</v>
          </cell>
          <cell r="HF267">
            <v>0</v>
          </cell>
          <cell r="HG267">
            <v>0</v>
          </cell>
          <cell r="HH267">
            <v>0</v>
          </cell>
          <cell r="HI267">
            <v>0</v>
          </cell>
          <cell r="HJ267">
            <v>0</v>
          </cell>
          <cell r="HK267">
            <v>0</v>
          </cell>
          <cell r="HL267">
            <v>0</v>
          </cell>
          <cell r="HM267">
            <v>0</v>
          </cell>
          <cell r="HN267">
            <v>0</v>
          </cell>
          <cell r="HO267">
            <v>0</v>
          </cell>
          <cell r="HP267">
            <v>0</v>
          </cell>
          <cell r="HQ267">
            <v>0</v>
          </cell>
          <cell r="HR267">
            <v>0</v>
          </cell>
          <cell r="HS267">
            <v>0</v>
          </cell>
          <cell r="HT267">
            <v>0</v>
          </cell>
          <cell r="HU267">
            <v>0</v>
          </cell>
          <cell r="HV267">
            <v>0</v>
          </cell>
          <cell r="HW267">
            <v>0</v>
          </cell>
          <cell r="HX267">
            <v>0</v>
          </cell>
          <cell r="HY267">
            <v>0</v>
          </cell>
          <cell r="HZ267">
            <v>0</v>
          </cell>
          <cell r="IA267">
            <v>0</v>
          </cell>
          <cell r="IB267">
            <v>0</v>
          </cell>
          <cell r="IC267">
            <v>0</v>
          </cell>
          <cell r="ID267">
            <v>0</v>
          </cell>
          <cell r="IE267">
            <v>0</v>
          </cell>
          <cell r="IF267">
            <v>0</v>
          </cell>
          <cell r="IG267">
            <v>0</v>
          </cell>
          <cell r="IH267">
            <v>0</v>
          </cell>
          <cell r="II267">
            <v>0</v>
          </cell>
          <cell r="IJ267">
            <v>0</v>
          </cell>
          <cell r="IK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  <cell r="II268">
            <v>0</v>
          </cell>
          <cell r="IJ268">
            <v>0</v>
          </cell>
          <cell r="IK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0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  <cell r="HE269">
            <v>0</v>
          </cell>
          <cell r="HF269">
            <v>0</v>
          </cell>
          <cell r="HG269">
            <v>0</v>
          </cell>
          <cell r="HH269">
            <v>0</v>
          </cell>
          <cell r="HI269">
            <v>0</v>
          </cell>
          <cell r="HJ269">
            <v>0</v>
          </cell>
          <cell r="HK269">
            <v>0</v>
          </cell>
          <cell r="HL269">
            <v>0</v>
          </cell>
          <cell r="HM269">
            <v>0</v>
          </cell>
          <cell r="HN269">
            <v>0</v>
          </cell>
          <cell r="HO269">
            <v>0</v>
          </cell>
          <cell r="HP269">
            <v>0</v>
          </cell>
          <cell r="HQ269">
            <v>0</v>
          </cell>
          <cell r="HR269">
            <v>0</v>
          </cell>
          <cell r="HS269">
            <v>0</v>
          </cell>
          <cell r="HT269">
            <v>0</v>
          </cell>
          <cell r="HU269">
            <v>0</v>
          </cell>
          <cell r="HV269">
            <v>0</v>
          </cell>
          <cell r="HW269">
            <v>0</v>
          </cell>
          <cell r="HX269">
            <v>0</v>
          </cell>
          <cell r="HY269">
            <v>0</v>
          </cell>
          <cell r="HZ269">
            <v>0</v>
          </cell>
          <cell r="IA269">
            <v>0</v>
          </cell>
          <cell r="IB269">
            <v>0</v>
          </cell>
          <cell r="IC269">
            <v>0</v>
          </cell>
          <cell r="ID269">
            <v>0</v>
          </cell>
          <cell r="IE269">
            <v>0</v>
          </cell>
          <cell r="IF269">
            <v>0</v>
          </cell>
          <cell r="IG269">
            <v>0</v>
          </cell>
          <cell r="IH269">
            <v>0</v>
          </cell>
          <cell r="II269">
            <v>0</v>
          </cell>
          <cell r="IJ269">
            <v>0</v>
          </cell>
          <cell r="IK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  <cell r="II270">
            <v>0</v>
          </cell>
          <cell r="IJ270">
            <v>0</v>
          </cell>
          <cell r="IK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L276">
            <v>1.03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>
            <v>0</v>
          </cell>
          <cell r="EO276">
            <v>0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0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L277">
            <v>0</v>
          </cell>
          <cell r="DM277">
            <v>1.03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>
            <v>0</v>
          </cell>
          <cell r="EO277">
            <v>0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0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L278">
            <v>0</v>
          </cell>
          <cell r="DM278">
            <v>0</v>
          </cell>
          <cell r="DN278">
            <v>1.03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1.03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0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1.03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0</v>
          </cell>
          <cell r="EN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0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1.03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1.03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0</v>
          </cell>
          <cell r="EN282">
            <v>0</v>
          </cell>
          <cell r="EO282">
            <v>0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0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1.03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0</v>
          </cell>
          <cell r="EN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0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1.03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1.03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0</v>
          </cell>
          <cell r="EN285">
            <v>0</v>
          </cell>
          <cell r="EO285">
            <v>0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0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1.03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1.03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0</v>
          </cell>
          <cell r="EN287">
            <v>0</v>
          </cell>
          <cell r="EO287">
            <v>0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1.8616657833502195</v>
          </cell>
          <cell r="EQ290">
            <v>1.8616657833502195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0</v>
          </cell>
          <cell r="EN291">
            <v>0</v>
          </cell>
          <cell r="EO291">
            <v>0</v>
          </cell>
          <cell r="EP291">
            <v>1.8616657833502195</v>
          </cell>
          <cell r="EQ291">
            <v>1.8616657833502195</v>
          </cell>
          <cell r="ER291">
            <v>0</v>
          </cell>
          <cell r="ES291">
            <v>0</v>
          </cell>
          <cell r="ET291">
            <v>0</v>
          </cell>
          <cell r="EU291">
            <v>0</v>
          </cell>
          <cell r="EV291">
            <v>0</v>
          </cell>
          <cell r="EW291">
            <v>0</v>
          </cell>
          <cell r="EX291">
            <v>0</v>
          </cell>
          <cell r="EY291">
            <v>0</v>
          </cell>
          <cell r="EZ291">
            <v>0</v>
          </cell>
          <cell r="FA291">
            <v>0</v>
          </cell>
          <cell r="FB291">
            <v>0</v>
          </cell>
          <cell r="FC291">
            <v>0</v>
          </cell>
          <cell r="FD291">
            <v>0</v>
          </cell>
          <cell r="FE291">
            <v>0</v>
          </cell>
          <cell r="FF291">
            <v>0</v>
          </cell>
          <cell r="FG291">
            <v>0</v>
          </cell>
          <cell r="FH291">
            <v>0</v>
          </cell>
          <cell r="FI291">
            <v>0</v>
          </cell>
          <cell r="FJ291">
            <v>0</v>
          </cell>
          <cell r="FK291">
            <v>0</v>
          </cell>
          <cell r="FL291">
            <v>0</v>
          </cell>
          <cell r="FM291">
            <v>0</v>
          </cell>
          <cell r="FN291">
            <v>0</v>
          </cell>
          <cell r="FO291">
            <v>0</v>
          </cell>
          <cell r="FP291">
            <v>0</v>
          </cell>
          <cell r="FQ291">
            <v>0</v>
          </cell>
          <cell r="FR291">
            <v>0</v>
          </cell>
          <cell r="FS291">
            <v>0</v>
          </cell>
          <cell r="FT291">
            <v>0</v>
          </cell>
          <cell r="FU291">
            <v>0</v>
          </cell>
          <cell r="FV291">
            <v>0</v>
          </cell>
          <cell r="FW291">
            <v>0</v>
          </cell>
          <cell r="FX291">
            <v>0</v>
          </cell>
          <cell r="FY291">
            <v>0</v>
          </cell>
          <cell r="FZ291">
            <v>0</v>
          </cell>
          <cell r="GA291">
            <v>0</v>
          </cell>
          <cell r="GB291">
            <v>0</v>
          </cell>
          <cell r="GC291">
            <v>0</v>
          </cell>
          <cell r="GD291">
            <v>0</v>
          </cell>
          <cell r="GE291">
            <v>0</v>
          </cell>
          <cell r="GF291">
            <v>0</v>
          </cell>
          <cell r="GG291">
            <v>0</v>
          </cell>
          <cell r="GH291">
            <v>0</v>
          </cell>
          <cell r="GI291">
            <v>0</v>
          </cell>
          <cell r="GJ291">
            <v>0</v>
          </cell>
          <cell r="GK291">
            <v>0</v>
          </cell>
          <cell r="GL291">
            <v>0</v>
          </cell>
          <cell r="GM291">
            <v>0</v>
          </cell>
          <cell r="GN291">
            <v>0</v>
          </cell>
          <cell r="GO291">
            <v>0</v>
          </cell>
          <cell r="GP291">
            <v>0</v>
          </cell>
          <cell r="GQ291">
            <v>0</v>
          </cell>
          <cell r="GR291">
            <v>0</v>
          </cell>
          <cell r="GS291">
            <v>0</v>
          </cell>
          <cell r="GT291">
            <v>0</v>
          </cell>
          <cell r="GU291">
            <v>0</v>
          </cell>
          <cell r="GV291">
            <v>0</v>
          </cell>
          <cell r="GW291">
            <v>0</v>
          </cell>
          <cell r="GX291">
            <v>0</v>
          </cell>
          <cell r="GY291">
            <v>0</v>
          </cell>
          <cell r="GZ291">
            <v>0</v>
          </cell>
          <cell r="HA291">
            <v>0</v>
          </cell>
          <cell r="HB291">
            <v>0</v>
          </cell>
          <cell r="HC291">
            <v>0</v>
          </cell>
          <cell r="HD291">
            <v>0</v>
          </cell>
          <cell r="HE291">
            <v>0</v>
          </cell>
          <cell r="HF291">
            <v>0</v>
          </cell>
          <cell r="HG291">
            <v>0</v>
          </cell>
          <cell r="HH291">
            <v>0</v>
          </cell>
          <cell r="HI291">
            <v>0</v>
          </cell>
          <cell r="HJ291">
            <v>0</v>
          </cell>
          <cell r="HK291">
            <v>0</v>
          </cell>
          <cell r="HL291">
            <v>0</v>
          </cell>
          <cell r="HM291">
            <v>0</v>
          </cell>
          <cell r="HN291">
            <v>0</v>
          </cell>
          <cell r="HO291">
            <v>0</v>
          </cell>
          <cell r="HP291">
            <v>0</v>
          </cell>
          <cell r="HQ291">
            <v>0</v>
          </cell>
          <cell r="HR291">
            <v>0</v>
          </cell>
          <cell r="HS291">
            <v>0</v>
          </cell>
          <cell r="HT291">
            <v>0</v>
          </cell>
          <cell r="HU291">
            <v>0</v>
          </cell>
          <cell r="HV291">
            <v>0</v>
          </cell>
          <cell r="HW291">
            <v>0</v>
          </cell>
          <cell r="HX291">
            <v>0</v>
          </cell>
          <cell r="HY291">
            <v>0</v>
          </cell>
          <cell r="HZ291">
            <v>0</v>
          </cell>
          <cell r="IA291">
            <v>0</v>
          </cell>
          <cell r="IB291">
            <v>0</v>
          </cell>
          <cell r="IC291">
            <v>0</v>
          </cell>
          <cell r="ID291">
            <v>0</v>
          </cell>
          <cell r="IE291">
            <v>0</v>
          </cell>
          <cell r="IF291">
            <v>0</v>
          </cell>
          <cell r="IG291">
            <v>0</v>
          </cell>
          <cell r="IH291">
            <v>0</v>
          </cell>
          <cell r="II291">
            <v>0</v>
          </cell>
          <cell r="IJ291">
            <v>0</v>
          </cell>
          <cell r="IK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0</v>
          </cell>
          <cell r="EN292">
            <v>0</v>
          </cell>
          <cell r="EO292">
            <v>0</v>
          </cell>
          <cell r="EP292">
            <v>1.8616657833502195</v>
          </cell>
          <cell r="EQ292">
            <v>1.8616657833502195</v>
          </cell>
          <cell r="ER292">
            <v>0</v>
          </cell>
          <cell r="ES292">
            <v>0</v>
          </cell>
          <cell r="ET292">
            <v>0</v>
          </cell>
          <cell r="EU292">
            <v>0</v>
          </cell>
          <cell r="EV292">
            <v>0</v>
          </cell>
          <cell r="EW292">
            <v>0</v>
          </cell>
          <cell r="EX292">
            <v>0</v>
          </cell>
          <cell r="EY292">
            <v>0</v>
          </cell>
          <cell r="EZ292">
            <v>0</v>
          </cell>
          <cell r="FA292">
            <v>0</v>
          </cell>
          <cell r="FB292">
            <v>0</v>
          </cell>
          <cell r="FC292">
            <v>0</v>
          </cell>
          <cell r="FD292">
            <v>0</v>
          </cell>
          <cell r="FE292">
            <v>0</v>
          </cell>
          <cell r="FF292">
            <v>0</v>
          </cell>
          <cell r="FG292">
            <v>0</v>
          </cell>
          <cell r="FH292">
            <v>0</v>
          </cell>
          <cell r="FI292">
            <v>0</v>
          </cell>
          <cell r="FJ292">
            <v>0</v>
          </cell>
          <cell r="FK292">
            <v>0</v>
          </cell>
          <cell r="FL292">
            <v>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0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0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0</v>
          </cell>
          <cell r="GS292">
            <v>0</v>
          </cell>
          <cell r="GT292">
            <v>0</v>
          </cell>
          <cell r="GU292">
            <v>0</v>
          </cell>
          <cell r="GV292">
            <v>0</v>
          </cell>
          <cell r="GW292">
            <v>0</v>
          </cell>
          <cell r="GX292">
            <v>0</v>
          </cell>
          <cell r="GY292">
            <v>0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0</v>
          </cell>
          <cell r="HF292">
            <v>0</v>
          </cell>
          <cell r="HG292">
            <v>0</v>
          </cell>
          <cell r="HH292">
            <v>0</v>
          </cell>
          <cell r="HI292">
            <v>0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0</v>
          </cell>
          <cell r="EN293">
            <v>0</v>
          </cell>
          <cell r="EO293">
            <v>0</v>
          </cell>
          <cell r="EP293">
            <v>1</v>
          </cell>
          <cell r="EQ293">
            <v>1</v>
          </cell>
          <cell r="ER293">
            <v>0</v>
          </cell>
          <cell r="ES293">
            <v>0</v>
          </cell>
          <cell r="ET293">
            <v>0</v>
          </cell>
          <cell r="EU293">
            <v>0</v>
          </cell>
          <cell r="EV293">
            <v>0</v>
          </cell>
          <cell r="EW293">
            <v>0</v>
          </cell>
          <cell r="EX293">
            <v>0</v>
          </cell>
          <cell r="EY293">
            <v>0</v>
          </cell>
          <cell r="EZ293">
            <v>0</v>
          </cell>
          <cell r="FA293">
            <v>0</v>
          </cell>
          <cell r="FB293">
            <v>0</v>
          </cell>
          <cell r="FC293">
            <v>0</v>
          </cell>
          <cell r="FD293">
            <v>0</v>
          </cell>
          <cell r="FE293">
            <v>0</v>
          </cell>
          <cell r="FF293">
            <v>0</v>
          </cell>
          <cell r="FG293">
            <v>0</v>
          </cell>
          <cell r="FH293">
            <v>0</v>
          </cell>
          <cell r="FI293">
            <v>0</v>
          </cell>
          <cell r="FJ293">
            <v>0</v>
          </cell>
          <cell r="FK293">
            <v>0</v>
          </cell>
          <cell r="FL293">
            <v>0</v>
          </cell>
          <cell r="FM293">
            <v>0</v>
          </cell>
          <cell r="FN293">
            <v>0</v>
          </cell>
          <cell r="FO293">
            <v>0</v>
          </cell>
          <cell r="FP293">
            <v>0</v>
          </cell>
          <cell r="FQ293">
            <v>0</v>
          </cell>
          <cell r="FR293">
            <v>0</v>
          </cell>
          <cell r="FS293">
            <v>0</v>
          </cell>
          <cell r="FT293">
            <v>0</v>
          </cell>
          <cell r="FU293">
            <v>0</v>
          </cell>
          <cell r="FV293">
            <v>0</v>
          </cell>
          <cell r="FW293">
            <v>0</v>
          </cell>
          <cell r="FX293">
            <v>0</v>
          </cell>
          <cell r="FY293">
            <v>0</v>
          </cell>
          <cell r="FZ293">
            <v>0</v>
          </cell>
          <cell r="GA293">
            <v>0</v>
          </cell>
          <cell r="GB293">
            <v>0</v>
          </cell>
          <cell r="GC293">
            <v>0</v>
          </cell>
          <cell r="GD293">
            <v>0</v>
          </cell>
          <cell r="GE293">
            <v>0</v>
          </cell>
          <cell r="GF293">
            <v>0</v>
          </cell>
          <cell r="GG293">
            <v>0</v>
          </cell>
          <cell r="GH293">
            <v>0</v>
          </cell>
          <cell r="GI293">
            <v>0</v>
          </cell>
          <cell r="GJ293">
            <v>0</v>
          </cell>
          <cell r="GK293">
            <v>0</v>
          </cell>
          <cell r="GL293">
            <v>0</v>
          </cell>
          <cell r="GM293">
            <v>0</v>
          </cell>
          <cell r="GN293">
            <v>0</v>
          </cell>
          <cell r="GO293">
            <v>0</v>
          </cell>
          <cell r="GP293">
            <v>0</v>
          </cell>
          <cell r="GQ293">
            <v>0</v>
          </cell>
          <cell r="GR293">
            <v>0</v>
          </cell>
          <cell r="GS293">
            <v>0</v>
          </cell>
          <cell r="GT293">
            <v>0</v>
          </cell>
          <cell r="GU293">
            <v>0</v>
          </cell>
          <cell r="GV293">
            <v>0</v>
          </cell>
          <cell r="GW293">
            <v>0</v>
          </cell>
          <cell r="GX293">
            <v>0</v>
          </cell>
          <cell r="GY293">
            <v>0</v>
          </cell>
          <cell r="GZ293">
            <v>0</v>
          </cell>
          <cell r="HA293">
            <v>0</v>
          </cell>
          <cell r="HB293">
            <v>0</v>
          </cell>
          <cell r="HC293">
            <v>0</v>
          </cell>
          <cell r="HD293">
            <v>0</v>
          </cell>
          <cell r="HE293">
            <v>0</v>
          </cell>
          <cell r="HF293">
            <v>0</v>
          </cell>
          <cell r="HG293">
            <v>0</v>
          </cell>
          <cell r="HH293">
            <v>0</v>
          </cell>
          <cell r="HI293">
            <v>0</v>
          </cell>
          <cell r="HJ293">
            <v>0</v>
          </cell>
          <cell r="HK293">
            <v>0</v>
          </cell>
          <cell r="HL293">
            <v>0</v>
          </cell>
          <cell r="HM293">
            <v>0</v>
          </cell>
          <cell r="HN293">
            <v>0</v>
          </cell>
          <cell r="HO293">
            <v>0</v>
          </cell>
          <cell r="HP293">
            <v>0</v>
          </cell>
          <cell r="HQ293">
            <v>0</v>
          </cell>
          <cell r="HR293">
            <v>0</v>
          </cell>
          <cell r="HS293">
            <v>0</v>
          </cell>
          <cell r="HT293">
            <v>0</v>
          </cell>
          <cell r="HU293">
            <v>0</v>
          </cell>
          <cell r="HV293">
            <v>0</v>
          </cell>
          <cell r="HW293">
            <v>0</v>
          </cell>
          <cell r="HX293">
            <v>0</v>
          </cell>
          <cell r="HY293">
            <v>0</v>
          </cell>
          <cell r="HZ293">
            <v>0</v>
          </cell>
          <cell r="IA293">
            <v>0</v>
          </cell>
          <cell r="IB293">
            <v>0</v>
          </cell>
          <cell r="IC293">
            <v>0</v>
          </cell>
          <cell r="ID293">
            <v>0</v>
          </cell>
          <cell r="IE293">
            <v>0</v>
          </cell>
          <cell r="IF293">
            <v>0</v>
          </cell>
          <cell r="IG293">
            <v>0</v>
          </cell>
          <cell r="IH293">
            <v>0</v>
          </cell>
          <cell r="II293">
            <v>0</v>
          </cell>
          <cell r="IJ293">
            <v>0</v>
          </cell>
          <cell r="IK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0</v>
          </cell>
          <cell r="EN294">
            <v>0</v>
          </cell>
          <cell r="EO294">
            <v>0</v>
          </cell>
          <cell r="EP294">
            <v>1.8616657833502195</v>
          </cell>
          <cell r="EQ294">
            <v>1.8616657833502195</v>
          </cell>
          <cell r="ER294">
            <v>0</v>
          </cell>
          <cell r="ES294">
            <v>0</v>
          </cell>
          <cell r="ET294">
            <v>0</v>
          </cell>
          <cell r="EU294">
            <v>0</v>
          </cell>
          <cell r="EV294">
            <v>0</v>
          </cell>
          <cell r="EW294">
            <v>0</v>
          </cell>
          <cell r="EX294">
            <v>0</v>
          </cell>
          <cell r="EY294">
            <v>0</v>
          </cell>
          <cell r="EZ294">
            <v>0</v>
          </cell>
          <cell r="FA294">
            <v>0</v>
          </cell>
          <cell r="FB294">
            <v>0</v>
          </cell>
          <cell r="FC294">
            <v>0</v>
          </cell>
          <cell r="FD294">
            <v>0</v>
          </cell>
          <cell r="FE294">
            <v>0</v>
          </cell>
          <cell r="FF294">
            <v>0</v>
          </cell>
          <cell r="FG294">
            <v>0</v>
          </cell>
          <cell r="FH294">
            <v>0</v>
          </cell>
          <cell r="FI294">
            <v>0</v>
          </cell>
          <cell r="FJ294">
            <v>0</v>
          </cell>
          <cell r="FK294">
            <v>0</v>
          </cell>
          <cell r="FL294">
            <v>0</v>
          </cell>
          <cell r="FM294">
            <v>0</v>
          </cell>
          <cell r="FN294">
            <v>0</v>
          </cell>
          <cell r="FO294">
            <v>0</v>
          </cell>
          <cell r="FP294">
            <v>0</v>
          </cell>
          <cell r="FQ294">
            <v>0</v>
          </cell>
          <cell r="FR294">
            <v>0</v>
          </cell>
          <cell r="FS294">
            <v>0</v>
          </cell>
          <cell r="FT294">
            <v>0</v>
          </cell>
          <cell r="FU294">
            <v>0</v>
          </cell>
          <cell r="FV294">
            <v>0</v>
          </cell>
          <cell r="FW294">
            <v>0</v>
          </cell>
          <cell r="FX294">
            <v>0</v>
          </cell>
          <cell r="FY294">
            <v>0</v>
          </cell>
          <cell r="FZ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>
            <v>0</v>
          </cell>
          <cell r="GG294">
            <v>0</v>
          </cell>
          <cell r="GH294">
            <v>0</v>
          </cell>
          <cell r="GI294">
            <v>0</v>
          </cell>
          <cell r="GJ294">
            <v>0</v>
          </cell>
          <cell r="GK294">
            <v>0</v>
          </cell>
          <cell r="GL294">
            <v>0</v>
          </cell>
          <cell r="GM294">
            <v>0</v>
          </cell>
          <cell r="GN294">
            <v>0</v>
          </cell>
          <cell r="GO294">
            <v>0</v>
          </cell>
          <cell r="GP294">
            <v>0</v>
          </cell>
          <cell r="GQ294">
            <v>0</v>
          </cell>
          <cell r="GR294">
            <v>0</v>
          </cell>
          <cell r="GS294">
            <v>0</v>
          </cell>
          <cell r="GT294">
            <v>0</v>
          </cell>
          <cell r="GU294">
            <v>0</v>
          </cell>
          <cell r="GV294">
            <v>0</v>
          </cell>
          <cell r="GW294">
            <v>0</v>
          </cell>
          <cell r="GX294">
            <v>0</v>
          </cell>
          <cell r="GY294">
            <v>0</v>
          </cell>
          <cell r="GZ294">
            <v>0</v>
          </cell>
          <cell r="HA294">
            <v>0</v>
          </cell>
          <cell r="HB294">
            <v>0</v>
          </cell>
          <cell r="HC294">
            <v>0</v>
          </cell>
          <cell r="HD294">
            <v>0</v>
          </cell>
          <cell r="HE294">
            <v>0</v>
          </cell>
          <cell r="HF294">
            <v>0</v>
          </cell>
          <cell r="HG294">
            <v>0</v>
          </cell>
          <cell r="HH294">
            <v>0</v>
          </cell>
          <cell r="HI294">
            <v>0</v>
          </cell>
          <cell r="HJ294">
            <v>0</v>
          </cell>
          <cell r="HK294">
            <v>0</v>
          </cell>
          <cell r="HL294">
            <v>0</v>
          </cell>
          <cell r="HM294">
            <v>0</v>
          </cell>
          <cell r="HN294">
            <v>0</v>
          </cell>
          <cell r="HO294">
            <v>0</v>
          </cell>
          <cell r="HP294">
            <v>0</v>
          </cell>
          <cell r="HQ294">
            <v>0</v>
          </cell>
          <cell r="HR294">
            <v>0</v>
          </cell>
          <cell r="HS294">
            <v>0</v>
          </cell>
          <cell r="HT294">
            <v>0</v>
          </cell>
          <cell r="HU294">
            <v>0</v>
          </cell>
          <cell r="HV294">
            <v>0</v>
          </cell>
          <cell r="HW294">
            <v>0</v>
          </cell>
          <cell r="HX294">
            <v>0</v>
          </cell>
          <cell r="HY294">
            <v>0</v>
          </cell>
          <cell r="HZ294">
            <v>0</v>
          </cell>
          <cell r="IA294">
            <v>0</v>
          </cell>
          <cell r="IB294">
            <v>0</v>
          </cell>
          <cell r="IC294">
            <v>0</v>
          </cell>
          <cell r="ID294">
            <v>0</v>
          </cell>
          <cell r="IE294">
            <v>0</v>
          </cell>
          <cell r="IF294">
            <v>0</v>
          </cell>
          <cell r="IG294">
            <v>0</v>
          </cell>
          <cell r="IH294">
            <v>0</v>
          </cell>
          <cell r="II294">
            <v>0</v>
          </cell>
          <cell r="IJ294">
            <v>0</v>
          </cell>
          <cell r="IK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  <cell r="II295">
            <v>0</v>
          </cell>
          <cell r="IJ295">
            <v>0</v>
          </cell>
          <cell r="IK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0</v>
          </cell>
          <cell r="EN297">
            <v>0</v>
          </cell>
          <cell r="EO297">
            <v>0</v>
          </cell>
          <cell r="EP297">
            <v>0</v>
          </cell>
          <cell r="EQ297">
            <v>0</v>
          </cell>
          <cell r="ER297">
            <v>0</v>
          </cell>
          <cell r="ES297">
            <v>0</v>
          </cell>
          <cell r="ET297">
            <v>0</v>
          </cell>
          <cell r="EU297">
            <v>0</v>
          </cell>
          <cell r="EV297">
            <v>0</v>
          </cell>
          <cell r="EW297">
            <v>0</v>
          </cell>
          <cell r="EX297">
            <v>0</v>
          </cell>
          <cell r="EY297">
            <v>0</v>
          </cell>
          <cell r="EZ297">
            <v>1</v>
          </cell>
          <cell r="FA297">
            <v>1</v>
          </cell>
          <cell r="FB297">
            <v>1</v>
          </cell>
          <cell r="FC297">
            <v>1</v>
          </cell>
          <cell r="FD297">
            <v>1</v>
          </cell>
          <cell r="FE297">
            <v>1</v>
          </cell>
          <cell r="FF297">
            <v>1</v>
          </cell>
          <cell r="FG297">
            <v>1</v>
          </cell>
          <cell r="FH297">
            <v>0</v>
          </cell>
          <cell r="FI297">
            <v>0</v>
          </cell>
          <cell r="FJ297">
            <v>0</v>
          </cell>
          <cell r="FK297">
            <v>0</v>
          </cell>
          <cell r="FL297">
            <v>0</v>
          </cell>
          <cell r="FM297">
            <v>0</v>
          </cell>
          <cell r="FN297">
            <v>0</v>
          </cell>
          <cell r="FO297">
            <v>0</v>
          </cell>
          <cell r="FP297">
            <v>0</v>
          </cell>
          <cell r="FQ297">
            <v>0</v>
          </cell>
          <cell r="FR297">
            <v>0</v>
          </cell>
          <cell r="FS297">
            <v>0</v>
          </cell>
          <cell r="FT297">
            <v>0</v>
          </cell>
          <cell r="FU297">
            <v>0</v>
          </cell>
          <cell r="FV297">
            <v>0</v>
          </cell>
          <cell r="FW297">
            <v>0</v>
          </cell>
          <cell r="FX297">
            <v>0</v>
          </cell>
          <cell r="FY297">
            <v>0</v>
          </cell>
          <cell r="FZ297">
            <v>0</v>
          </cell>
          <cell r="GA297">
            <v>0</v>
          </cell>
          <cell r="GB297">
            <v>0</v>
          </cell>
          <cell r="GC297">
            <v>0</v>
          </cell>
          <cell r="GD297">
            <v>0</v>
          </cell>
          <cell r="GE297">
            <v>0</v>
          </cell>
          <cell r="GF297">
            <v>0</v>
          </cell>
          <cell r="GG297">
            <v>0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0</v>
          </cell>
          <cell r="GN297">
            <v>0</v>
          </cell>
          <cell r="GO297">
            <v>0</v>
          </cell>
          <cell r="GP297">
            <v>0</v>
          </cell>
          <cell r="GQ297">
            <v>0</v>
          </cell>
          <cell r="GR297">
            <v>0</v>
          </cell>
          <cell r="GS297">
            <v>0</v>
          </cell>
          <cell r="GT297">
            <v>0</v>
          </cell>
          <cell r="GU297">
            <v>0</v>
          </cell>
          <cell r="GV297">
            <v>0</v>
          </cell>
          <cell r="GW297">
            <v>0</v>
          </cell>
          <cell r="GX297">
            <v>0</v>
          </cell>
          <cell r="GY297">
            <v>0</v>
          </cell>
          <cell r="GZ297">
            <v>0</v>
          </cell>
          <cell r="HA297">
            <v>0</v>
          </cell>
          <cell r="HB297">
            <v>0</v>
          </cell>
          <cell r="HC297">
            <v>0</v>
          </cell>
          <cell r="HD297">
            <v>0</v>
          </cell>
          <cell r="HE297">
            <v>0</v>
          </cell>
          <cell r="HF297">
            <v>0</v>
          </cell>
          <cell r="HG297">
            <v>0</v>
          </cell>
          <cell r="HH297">
            <v>0</v>
          </cell>
          <cell r="HI297">
            <v>0</v>
          </cell>
          <cell r="HJ297">
            <v>0</v>
          </cell>
          <cell r="HK297">
            <v>0</v>
          </cell>
          <cell r="HL297">
            <v>0</v>
          </cell>
          <cell r="HM297">
            <v>0</v>
          </cell>
          <cell r="HN297">
            <v>0</v>
          </cell>
          <cell r="HO297">
            <v>0</v>
          </cell>
          <cell r="HP297">
            <v>0</v>
          </cell>
          <cell r="HQ297">
            <v>0</v>
          </cell>
          <cell r="HR297">
            <v>0</v>
          </cell>
          <cell r="HS297">
            <v>0</v>
          </cell>
          <cell r="HT297">
            <v>0</v>
          </cell>
          <cell r="HU297">
            <v>0</v>
          </cell>
          <cell r="HV297">
            <v>0</v>
          </cell>
          <cell r="HW297">
            <v>0</v>
          </cell>
          <cell r="HX297">
            <v>0</v>
          </cell>
          <cell r="HY297">
            <v>0</v>
          </cell>
          <cell r="HZ297">
            <v>0</v>
          </cell>
          <cell r="IA297">
            <v>0</v>
          </cell>
          <cell r="IB297">
            <v>0</v>
          </cell>
          <cell r="IC297">
            <v>0</v>
          </cell>
          <cell r="ID297">
            <v>0</v>
          </cell>
          <cell r="IE297">
            <v>0</v>
          </cell>
          <cell r="IF297">
            <v>0</v>
          </cell>
          <cell r="IG297">
            <v>0</v>
          </cell>
          <cell r="IH297">
            <v>0</v>
          </cell>
          <cell r="II297">
            <v>0</v>
          </cell>
          <cell r="IJ297">
            <v>0</v>
          </cell>
          <cell r="IK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0</v>
          </cell>
          <cell r="EN298">
            <v>0</v>
          </cell>
          <cell r="EO298">
            <v>0</v>
          </cell>
          <cell r="EP298">
            <v>0</v>
          </cell>
          <cell r="EQ298">
            <v>0</v>
          </cell>
          <cell r="ER298">
            <v>0</v>
          </cell>
          <cell r="ES298">
            <v>0</v>
          </cell>
          <cell r="ET298">
            <v>0</v>
          </cell>
          <cell r="EU298">
            <v>0</v>
          </cell>
          <cell r="EV298">
            <v>0</v>
          </cell>
          <cell r="EW298">
            <v>0</v>
          </cell>
          <cell r="EX298">
            <v>0</v>
          </cell>
          <cell r="EY298">
            <v>0</v>
          </cell>
          <cell r="EZ298">
            <v>1</v>
          </cell>
          <cell r="FA298">
            <v>1</v>
          </cell>
          <cell r="FB298">
            <v>1</v>
          </cell>
          <cell r="FC298">
            <v>1</v>
          </cell>
          <cell r="FD298">
            <v>1</v>
          </cell>
          <cell r="FE298">
            <v>1</v>
          </cell>
          <cell r="FF298">
            <v>1</v>
          </cell>
          <cell r="FG298">
            <v>1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0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N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0</v>
          </cell>
          <cell r="EN301">
            <v>0</v>
          </cell>
          <cell r="EO301">
            <v>0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A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0</v>
          </cell>
          <cell r="EN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0</v>
          </cell>
          <cell r="EN312">
            <v>0</v>
          </cell>
          <cell r="EO312">
            <v>0</v>
          </cell>
          <cell r="EP312">
            <v>0</v>
          </cell>
          <cell r="EQ312">
            <v>0</v>
          </cell>
          <cell r="ER312">
            <v>0</v>
          </cell>
          <cell r="ES312">
            <v>0</v>
          </cell>
          <cell r="ET312">
            <v>0</v>
          </cell>
          <cell r="EU312">
            <v>0</v>
          </cell>
          <cell r="EV312">
            <v>0</v>
          </cell>
          <cell r="EW312">
            <v>0</v>
          </cell>
          <cell r="EX312">
            <v>0</v>
          </cell>
          <cell r="EY312">
            <v>0</v>
          </cell>
          <cell r="EZ312">
            <v>0</v>
          </cell>
          <cell r="FA312">
            <v>0</v>
          </cell>
          <cell r="FB312">
            <v>0</v>
          </cell>
          <cell r="FC312">
            <v>0</v>
          </cell>
          <cell r="FD312">
            <v>0</v>
          </cell>
          <cell r="FE312">
            <v>0</v>
          </cell>
          <cell r="FF312">
            <v>0</v>
          </cell>
          <cell r="FG312">
            <v>0</v>
          </cell>
          <cell r="FH312">
            <v>0</v>
          </cell>
          <cell r="FI312">
            <v>0</v>
          </cell>
          <cell r="FJ312">
            <v>0</v>
          </cell>
          <cell r="FK312">
            <v>0</v>
          </cell>
          <cell r="FL312">
            <v>0</v>
          </cell>
          <cell r="FM312">
            <v>0</v>
          </cell>
          <cell r="FN312">
            <v>0</v>
          </cell>
          <cell r="FO312">
            <v>0</v>
          </cell>
          <cell r="FP312">
            <v>0</v>
          </cell>
          <cell r="FQ312">
            <v>0</v>
          </cell>
          <cell r="FR312">
            <v>0</v>
          </cell>
          <cell r="FS312">
            <v>0</v>
          </cell>
          <cell r="FT312">
            <v>0</v>
          </cell>
          <cell r="FU312">
            <v>0</v>
          </cell>
          <cell r="FV312">
            <v>0</v>
          </cell>
          <cell r="FW312">
            <v>0</v>
          </cell>
          <cell r="FX312">
            <v>0</v>
          </cell>
          <cell r="FY312">
            <v>0</v>
          </cell>
          <cell r="FZ312">
            <v>0</v>
          </cell>
          <cell r="GA312">
            <v>0</v>
          </cell>
          <cell r="GB312">
            <v>0</v>
          </cell>
          <cell r="GC312">
            <v>0</v>
          </cell>
          <cell r="GD312">
            <v>0</v>
          </cell>
          <cell r="GE312">
            <v>0</v>
          </cell>
          <cell r="GF312">
            <v>0</v>
          </cell>
          <cell r="GG312">
            <v>0</v>
          </cell>
          <cell r="GH312">
            <v>0</v>
          </cell>
          <cell r="GI312">
            <v>0</v>
          </cell>
          <cell r="GJ312">
            <v>0</v>
          </cell>
          <cell r="GK312">
            <v>0</v>
          </cell>
          <cell r="GL312">
            <v>0</v>
          </cell>
          <cell r="GM312">
            <v>0</v>
          </cell>
          <cell r="GN312">
            <v>0</v>
          </cell>
          <cell r="GO312">
            <v>0</v>
          </cell>
          <cell r="GP312">
            <v>0</v>
          </cell>
          <cell r="GQ312">
            <v>0</v>
          </cell>
          <cell r="GR312">
            <v>0</v>
          </cell>
          <cell r="GS312">
            <v>0</v>
          </cell>
          <cell r="GT312">
            <v>0</v>
          </cell>
          <cell r="GU312">
            <v>0</v>
          </cell>
          <cell r="GV312">
            <v>0</v>
          </cell>
          <cell r="GW312">
            <v>0</v>
          </cell>
          <cell r="GX312">
            <v>0</v>
          </cell>
          <cell r="GY312">
            <v>0</v>
          </cell>
          <cell r="GZ312">
            <v>0</v>
          </cell>
          <cell r="HA312">
            <v>0</v>
          </cell>
          <cell r="HB312">
            <v>0</v>
          </cell>
          <cell r="HC312">
            <v>0</v>
          </cell>
          <cell r="HD312">
            <v>0</v>
          </cell>
          <cell r="HE312">
            <v>0</v>
          </cell>
          <cell r="HF312">
            <v>0</v>
          </cell>
          <cell r="HG312">
            <v>0</v>
          </cell>
          <cell r="HH312">
            <v>0</v>
          </cell>
          <cell r="HI312">
            <v>0</v>
          </cell>
          <cell r="HJ312">
            <v>0</v>
          </cell>
          <cell r="HK312">
            <v>0</v>
          </cell>
          <cell r="HL312">
            <v>0</v>
          </cell>
          <cell r="HM312">
            <v>0</v>
          </cell>
          <cell r="HN312">
            <v>0</v>
          </cell>
          <cell r="HO312">
            <v>0</v>
          </cell>
          <cell r="HP312">
            <v>0</v>
          </cell>
          <cell r="HQ312">
            <v>0</v>
          </cell>
          <cell r="HR312">
            <v>0</v>
          </cell>
          <cell r="HS312">
            <v>0</v>
          </cell>
          <cell r="HT312">
            <v>0</v>
          </cell>
          <cell r="HU312">
            <v>0</v>
          </cell>
          <cell r="HV312">
            <v>0</v>
          </cell>
          <cell r="HW312">
            <v>0</v>
          </cell>
          <cell r="HX312">
            <v>0</v>
          </cell>
          <cell r="HY312">
            <v>0</v>
          </cell>
          <cell r="HZ312">
            <v>0</v>
          </cell>
          <cell r="IA312">
            <v>0</v>
          </cell>
          <cell r="IB312">
            <v>0</v>
          </cell>
          <cell r="IC312">
            <v>0</v>
          </cell>
          <cell r="ID312">
            <v>0</v>
          </cell>
          <cell r="IE312">
            <v>0</v>
          </cell>
          <cell r="IF312">
            <v>0</v>
          </cell>
          <cell r="IG312">
            <v>0</v>
          </cell>
          <cell r="IH312">
            <v>0</v>
          </cell>
          <cell r="II312">
            <v>0</v>
          </cell>
          <cell r="IJ312">
            <v>0</v>
          </cell>
          <cell r="IK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0</v>
          </cell>
          <cell r="EN313">
            <v>0</v>
          </cell>
          <cell r="EO313">
            <v>0</v>
          </cell>
          <cell r="EP313">
            <v>0</v>
          </cell>
          <cell r="EQ313">
            <v>0</v>
          </cell>
          <cell r="ER313">
            <v>0</v>
          </cell>
          <cell r="ES313">
            <v>0</v>
          </cell>
          <cell r="ET313">
            <v>0</v>
          </cell>
          <cell r="EU313">
            <v>0</v>
          </cell>
          <cell r="EV313">
            <v>0</v>
          </cell>
          <cell r="EW313">
            <v>0</v>
          </cell>
          <cell r="EX313">
            <v>0</v>
          </cell>
          <cell r="EY313">
            <v>0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0</v>
          </cell>
          <cell r="ER315">
            <v>0</v>
          </cell>
          <cell r="ES315">
            <v>0</v>
          </cell>
          <cell r="ET315">
            <v>0</v>
          </cell>
          <cell r="EU315">
            <v>0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0</v>
          </cell>
          <cell r="FP315">
            <v>0</v>
          </cell>
          <cell r="FQ315">
            <v>0</v>
          </cell>
          <cell r="FR315">
            <v>0</v>
          </cell>
          <cell r="FS315">
            <v>0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0</v>
          </cell>
          <cell r="GB315">
            <v>0</v>
          </cell>
          <cell r="GC315">
            <v>0</v>
          </cell>
          <cell r="GD315">
            <v>0</v>
          </cell>
          <cell r="GE315">
            <v>0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0</v>
          </cell>
          <cell r="GN315">
            <v>0</v>
          </cell>
          <cell r="GO315">
            <v>0</v>
          </cell>
          <cell r="GP315">
            <v>0</v>
          </cell>
          <cell r="GQ315">
            <v>0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0</v>
          </cell>
          <cell r="GZ315">
            <v>0</v>
          </cell>
          <cell r="HA315">
            <v>0</v>
          </cell>
          <cell r="HB315">
            <v>0</v>
          </cell>
          <cell r="HC315">
            <v>0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0</v>
          </cell>
          <cell r="HL315">
            <v>0</v>
          </cell>
          <cell r="HM315">
            <v>0</v>
          </cell>
          <cell r="HN315">
            <v>0</v>
          </cell>
          <cell r="HO315">
            <v>0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0</v>
          </cell>
          <cell r="HX315">
            <v>0</v>
          </cell>
          <cell r="HY315">
            <v>0</v>
          </cell>
          <cell r="HZ315">
            <v>0</v>
          </cell>
          <cell r="IA315">
            <v>0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  <cell r="II315">
            <v>0</v>
          </cell>
          <cell r="IJ315">
            <v>0</v>
          </cell>
          <cell r="IK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0</v>
          </cell>
          <cell r="DA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0</v>
          </cell>
          <cell r="EN316">
            <v>0</v>
          </cell>
          <cell r="EO316">
            <v>0</v>
          </cell>
          <cell r="EP316">
            <v>0</v>
          </cell>
          <cell r="EQ316">
            <v>0</v>
          </cell>
          <cell r="ER316">
            <v>0</v>
          </cell>
          <cell r="ES316">
            <v>0</v>
          </cell>
          <cell r="ET316">
            <v>0</v>
          </cell>
          <cell r="EU316">
            <v>0</v>
          </cell>
          <cell r="EV316">
            <v>0</v>
          </cell>
          <cell r="EW316">
            <v>0</v>
          </cell>
          <cell r="EX316">
            <v>0</v>
          </cell>
          <cell r="EY316">
            <v>0</v>
          </cell>
          <cell r="EZ316">
            <v>0</v>
          </cell>
          <cell r="FA316">
            <v>0</v>
          </cell>
          <cell r="FB316">
            <v>0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0</v>
          </cell>
          <cell r="FP316">
            <v>0</v>
          </cell>
          <cell r="FQ316">
            <v>0</v>
          </cell>
          <cell r="FR316">
            <v>0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0</v>
          </cell>
          <cell r="GA316">
            <v>0</v>
          </cell>
          <cell r="GB316">
            <v>0</v>
          </cell>
          <cell r="GC316">
            <v>0</v>
          </cell>
          <cell r="GD316">
            <v>0</v>
          </cell>
          <cell r="GE316">
            <v>0</v>
          </cell>
          <cell r="GF316">
            <v>0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0</v>
          </cell>
          <cell r="GP316">
            <v>0</v>
          </cell>
          <cell r="GQ316">
            <v>0</v>
          </cell>
          <cell r="GR316">
            <v>0</v>
          </cell>
          <cell r="GS316">
            <v>0</v>
          </cell>
          <cell r="GT316">
            <v>0</v>
          </cell>
          <cell r="GU316">
            <v>0</v>
          </cell>
          <cell r="GV316">
            <v>0</v>
          </cell>
          <cell r="GW316">
            <v>0</v>
          </cell>
          <cell r="GX316">
            <v>0</v>
          </cell>
          <cell r="GY316">
            <v>0</v>
          </cell>
          <cell r="GZ316">
            <v>0</v>
          </cell>
          <cell r="HA316">
            <v>0</v>
          </cell>
          <cell r="HB316">
            <v>0</v>
          </cell>
          <cell r="HC316">
            <v>0</v>
          </cell>
          <cell r="HD316">
            <v>0</v>
          </cell>
          <cell r="HE316">
            <v>0</v>
          </cell>
          <cell r="HF316">
            <v>0</v>
          </cell>
          <cell r="HG316">
            <v>0</v>
          </cell>
          <cell r="HH316">
            <v>0</v>
          </cell>
          <cell r="HI316">
            <v>0</v>
          </cell>
          <cell r="HJ316">
            <v>0</v>
          </cell>
          <cell r="HK316">
            <v>0</v>
          </cell>
          <cell r="HL316">
            <v>0</v>
          </cell>
          <cell r="HM316">
            <v>0</v>
          </cell>
          <cell r="HN316">
            <v>0</v>
          </cell>
          <cell r="HO316">
            <v>0</v>
          </cell>
          <cell r="HP316">
            <v>0</v>
          </cell>
          <cell r="HQ316">
            <v>0</v>
          </cell>
          <cell r="HR316">
            <v>0</v>
          </cell>
          <cell r="HS316">
            <v>0</v>
          </cell>
          <cell r="HT316">
            <v>0</v>
          </cell>
          <cell r="HU316">
            <v>0</v>
          </cell>
          <cell r="HV316">
            <v>0</v>
          </cell>
          <cell r="HW316">
            <v>0</v>
          </cell>
          <cell r="HX316">
            <v>0</v>
          </cell>
          <cell r="HY316">
            <v>0</v>
          </cell>
          <cell r="HZ316">
            <v>0</v>
          </cell>
          <cell r="IA316">
            <v>0</v>
          </cell>
          <cell r="IB316">
            <v>0</v>
          </cell>
          <cell r="IC316">
            <v>0</v>
          </cell>
          <cell r="ID316">
            <v>0</v>
          </cell>
          <cell r="IE316">
            <v>0</v>
          </cell>
          <cell r="IF316">
            <v>0</v>
          </cell>
          <cell r="IG316">
            <v>0</v>
          </cell>
          <cell r="IH316">
            <v>0</v>
          </cell>
          <cell r="II316">
            <v>0</v>
          </cell>
          <cell r="IJ316">
            <v>0</v>
          </cell>
          <cell r="IK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C317">
            <v>0</v>
          </cell>
          <cell r="FD317">
            <v>0</v>
          </cell>
          <cell r="FE317">
            <v>0</v>
          </cell>
          <cell r="FF317">
            <v>0</v>
          </cell>
          <cell r="FG317">
            <v>0</v>
          </cell>
          <cell r="FH317">
            <v>0</v>
          </cell>
          <cell r="FI317">
            <v>0</v>
          </cell>
          <cell r="FJ317">
            <v>0</v>
          </cell>
          <cell r="FK317">
            <v>0</v>
          </cell>
          <cell r="FL317">
            <v>0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  <cell r="II317">
            <v>0</v>
          </cell>
          <cell r="IJ317">
            <v>0</v>
          </cell>
          <cell r="IK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0</v>
          </cell>
          <cell r="EN318">
            <v>0</v>
          </cell>
          <cell r="EO318">
            <v>0</v>
          </cell>
          <cell r="EP318">
            <v>0</v>
          </cell>
          <cell r="EQ318">
            <v>0</v>
          </cell>
          <cell r="ER318">
            <v>0</v>
          </cell>
          <cell r="ES318">
            <v>0</v>
          </cell>
          <cell r="ET318">
            <v>0</v>
          </cell>
          <cell r="EU318">
            <v>0</v>
          </cell>
          <cell r="EV318">
            <v>0</v>
          </cell>
          <cell r="EW318">
            <v>0</v>
          </cell>
          <cell r="EX318">
            <v>0</v>
          </cell>
          <cell r="EY318">
            <v>0</v>
          </cell>
          <cell r="EZ318">
            <v>0</v>
          </cell>
          <cell r="FA318">
            <v>0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0</v>
          </cell>
          <cell r="FP318">
            <v>0</v>
          </cell>
          <cell r="FQ318">
            <v>0</v>
          </cell>
          <cell r="FR318">
            <v>0</v>
          </cell>
          <cell r="FS318">
            <v>0</v>
          </cell>
          <cell r="FT318">
            <v>0</v>
          </cell>
          <cell r="FU318">
            <v>0</v>
          </cell>
          <cell r="FV318">
            <v>0</v>
          </cell>
          <cell r="FW318">
            <v>0</v>
          </cell>
          <cell r="FX318">
            <v>0</v>
          </cell>
          <cell r="FY318">
            <v>0</v>
          </cell>
          <cell r="FZ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>
            <v>0</v>
          </cell>
          <cell r="GG318">
            <v>0</v>
          </cell>
          <cell r="GH318">
            <v>0</v>
          </cell>
          <cell r="GI318">
            <v>0</v>
          </cell>
          <cell r="GJ318">
            <v>0</v>
          </cell>
          <cell r="GK318">
            <v>0</v>
          </cell>
          <cell r="GL318">
            <v>0</v>
          </cell>
          <cell r="GM318">
            <v>0</v>
          </cell>
          <cell r="GN318">
            <v>0</v>
          </cell>
          <cell r="GO318">
            <v>0</v>
          </cell>
          <cell r="GP318">
            <v>0</v>
          </cell>
          <cell r="GQ318">
            <v>0</v>
          </cell>
          <cell r="GR318">
            <v>0</v>
          </cell>
          <cell r="GS318">
            <v>0</v>
          </cell>
          <cell r="GT318">
            <v>0</v>
          </cell>
          <cell r="GU318">
            <v>0</v>
          </cell>
          <cell r="GV318">
            <v>0</v>
          </cell>
          <cell r="GW318">
            <v>0</v>
          </cell>
          <cell r="GX318">
            <v>0</v>
          </cell>
          <cell r="GY318">
            <v>0</v>
          </cell>
          <cell r="GZ318">
            <v>0</v>
          </cell>
          <cell r="HA318">
            <v>0</v>
          </cell>
          <cell r="HB318">
            <v>0</v>
          </cell>
          <cell r="HC318">
            <v>0</v>
          </cell>
          <cell r="HD318">
            <v>0</v>
          </cell>
          <cell r="HE318">
            <v>0</v>
          </cell>
          <cell r="HF318">
            <v>0</v>
          </cell>
          <cell r="HG318">
            <v>0</v>
          </cell>
          <cell r="HH318">
            <v>0</v>
          </cell>
          <cell r="HI318">
            <v>0</v>
          </cell>
          <cell r="HJ318">
            <v>0</v>
          </cell>
          <cell r="HK318">
            <v>0</v>
          </cell>
          <cell r="HL318">
            <v>0</v>
          </cell>
          <cell r="HM318">
            <v>0</v>
          </cell>
          <cell r="HN318">
            <v>0</v>
          </cell>
          <cell r="HO318">
            <v>0</v>
          </cell>
          <cell r="HP318">
            <v>0</v>
          </cell>
          <cell r="HQ318">
            <v>0</v>
          </cell>
          <cell r="HR318">
            <v>0</v>
          </cell>
          <cell r="HS318">
            <v>0</v>
          </cell>
          <cell r="HT318">
            <v>0</v>
          </cell>
          <cell r="HU318">
            <v>0</v>
          </cell>
          <cell r="HV318">
            <v>0</v>
          </cell>
          <cell r="HW318">
            <v>0</v>
          </cell>
          <cell r="HX318">
            <v>0</v>
          </cell>
          <cell r="HY318">
            <v>0</v>
          </cell>
          <cell r="HZ318">
            <v>0</v>
          </cell>
          <cell r="IA318">
            <v>0</v>
          </cell>
          <cell r="IB318">
            <v>0</v>
          </cell>
          <cell r="IC318">
            <v>0</v>
          </cell>
          <cell r="ID318">
            <v>0</v>
          </cell>
          <cell r="IE318">
            <v>0</v>
          </cell>
          <cell r="IF318">
            <v>0</v>
          </cell>
          <cell r="IG318">
            <v>0</v>
          </cell>
          <cell r="IH318">
            <v>0</v>
          </cell>
          <cell r="II318">
            <v>0</v>
          </cell>
          <cell r="IJ318">
            <v>0</v>
          </cell>
          <cell r="IK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N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0</v>
          </cell>
          <cell r="EN320">
            <v>0</v>
          </cell>
          <cell r="EO320">
            <v>0</v>
          </cell>
          <cell r="EP320">
            <v>0</v>
          </cell>
          <cell r="EQ320">
            <v>0</v>
          </cell>
          <cell r="ER320">
            <v>0</v>
          </cell>
          <cell r="ES320">
            <v>0</v>
          </cell>
          <cell r="ET320">
            <v>0</v>
          </cell>
          <cell r="EU320">
            <v>0</v>
          </cell>
          <cell r="EV320">
            <v>0</v>
          </cell>
          <cell r="EW320">
            <v>0</v>
          </cell>
          <cell r="EX320">
            <v>0</v>
          </cell>
          <cell r="EY320">
            <v>0</v>
          </cell>
          <cell r="EZ320">
            <v>0</v>
          </cell>
          <cell r="FA320">
            <v>0</v>
          </cell>
          <cell r="FB320">
            <v>0</v>
          </cell>
          <cell r="FC320">
            <v>0</v>
          </cell>
          <cell r="FD320">
            <v>0</v>
          </cell>
          <cell r="FE320">
            <v>0</v>
          </cell>
          <cell r="FF320">
            <v>0</v>
          </cell>
          <cell r="FG320">
            <v>0</v>
          </cell>
          <cell r="FH320">
            <v>0</v>
          </cell>
          <cell r="FI320">
            <v>0</v>
          </cell>
          <cell r="FJ320">
            <v>0</v>
          </cell>
          <cell r="FK320">
            <v>0</v>
          </cell>
          <cell r="FL320">
            <v>0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0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0</v>
          </cell>
          <cell r="EN321">
            <v>0</v>
          </cell>
          <cell r="EO321">
            <v>0</v>
          </cell>
          <cell r="EP321">
            <v>0</v>
          </cell>
          <cell r="EQ321">
            <v>0</v>
          </cell>
          <cell r="ER321">
            <v>0</v>
          </cell>
          <cell r="ES321">
            <v>0</v>
          </cell>
          <cell r="ET321">
            <v>0</v>
          </cell>
          <cell r="EU321">
            <v>0</v>
          </cell>
          <cell r="EV321">
            <v>0</v>
          </cell>
          <cell r="EW321">
            <v>0</v>
          </cell>
          <cell r="EX321">
            <v>0</v>
          </cell>
          <cell r="EY321">
            <v>0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0</v>
          </cell>
          <cell r="FP321">
            <v>0</v>
          </cell>
          <cell r="FQ321">
            <v>0</v>
          </cell>
          <cell r="FR321">
            <v>0</v>
          </cell>
          <cell r="FS321">
            <v>0</v>
          </cell>
          <cell r="FT321">
            <v>0</v>
          </cell>
          <cell r="FU321">
            <v>0</v>
          </cell>
          <cell r="FV321">
            <v>0</v>
          </cell>
          <cell r="FW321">
            <v>0</v>
          </cell>
          <cell r="FX321">
            <v>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0</v>
          </cell>
          <cell r="GI321">
            <v>0</v>
          </cell>
          <cell r="GJ321">
            <v>0</v>
          </cell>
          <cell r="GK321">
            <v>0</v>
          </cell>
          <cell r="GL321">
            <v>0</v>
          </cell>
          <cell r="GM321">
            <v>0</v>
          </cell>
          <cell r="GN321">
            <v>0</v>
          </cell>
          <cell r="GO321">
            <v>0</v>
          </cell>
          <cell r="GP321">
            <v>0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  <cell r="HE321">
            <v>0</v>
          </cell>
          <cell r="HF321">
            <v>0</v>
          </cell>
          <cell r="HG321">
            <v>0</v>
          </cell>
          <cell r="HH321">
            <v>0</v>
          </cell>
          <cell r="HI321">
            <v>0</v>
          </cell>
          <cell r="HJ321">
            <v>0</v>
          </cell>
          <cell r="HK321">
            <v>0</v>
          </cell>
          <cell r="HL321">
            <v>0</v>
          </cell>
          <cell r="HM321">
            <v>0</v>
          </cell>
          <cell r="HN321">
            <v>0</v>
          </cell>
          <cell r="HO321">
            <v>0</v>
          </cell>
          <cell r="HP321">
            <v>0</v>
          </cell>
          <cell r="HQ321">
            <v>0</v>
          </cell>
          <cell r="HR321">
            <v>0</v>
          </cell>
          <cell r="HS321">
            <v>0</v>
          </cell>
          <cell r="HT321">
            <v>0</v>
          </cell>
          <cell r="HU321">
            <v>0</v>
          </cell>
          <cell r="HV321">
            <v>0</v>
          </cell>
          <cell r="HW321">
            <v>0</v>
          </cell>
          <cell r="HX321">
            <v>0</v>
          </cell>
          <cell r="HY321">
            <v>0</v>
          </cell>
          <cell r="HZ321">
            <v>0</v>
          </cell>
          <cell r="IA321">
            <v>0</v>
          </cell>
          <cell r="IB321">
            <v>0</v>
          </cell>
          <cell r="IC321">
            <v>0</v>
          </cell>
          <cell r="ID321">
            <v>0</v>
          </cell>
          <cell r="IE321">
            <v>0</v>
          </cell>
          <cell r="IF321">
            <v>0</v>
          </cell>
          <cell r="IG321">
            <v>0</v>
          </cell>
          <cell r="IH321">
            <v>0</v>
          </cell>
          <cell r="II321">
            <v>0</v>
          </cell>
          <cell r="IJ321">
            <v>0</v>
          </cell>
          <cell r="IK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0</v>
          </cell>
          <cell r="EN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0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0</v>
          </cell>
          <cell r="EN325">
            <v>0</v>
          </cell>
          <cell r="EO325">
            <v>0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0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0</v>
          </cell>
          <cell r="EN326">
            <v>0</v>
          </cell>
          <cell r="EO326">
            <v>0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0</v>
          </cell>
          <cell r="EN327">
            <v>0</v>
          </cell>
          <cell r="EO327">
            <v>0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0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0</v>
          </cell>
          <cell r="EN328">
            <v>0</v>
          </cell>
          <cell r="EO328">
            <v>0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0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0</v>
          </cell>
          <cell r="EN329">
            <v>0</v>
          </cell>
          <cell r="EO329">
            <v>0</v>
          </cell>
          <cell r="EP329">
            <v>0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0</v>
          </cell>
          <cell r="EN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0</v>
          </cell>
          <cell r="EN332">
            <v>0</v>
          </cell>
          <cell r="EO332">
            <v>0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0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0</v>
          </cell>
          <cell r="DA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0</v>
          </cell>
          <cell r="EN333">
            <v>0</v>
          </cell>
          <cell r="EO333">
            <v>0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L335">
            <v>1.03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0</v>
          </cell>
          <cell r="EN335">
            <v>0</v>
          </cell>
          <cell r="EO335">
            <v>0</v>
          </cell>
          <cell r="EP335">
            <v>0</v>
          </cell>
          <cell r="EQ335">
            <v>0</v>
          </cell>
          <cell r="ER335">
            <v>0</v>
          </cell>
          <cell r="ES335">
            <v>0</v>
          </cell>
          <cell r="ET335">
            <v>0</v>
          </cell>
          <cell r="EU335">
            <v>0</v>
          </cell>
          <cell r="EV335">
            <v>0</v>
          </cell>
          <cell r="EW335">
            <v>0</v>
          </cell>
          <cell r="EX335">
            <v>0</v>
          </cell>
          <cell r="EY335">
            <v>0</v>
          </cell>
          <cell r="EZ335">
            <v>0</v>
          </cell>
          <cell r="FA335">
            <v>0</v>
          </cell>
          <cell r="FB335">
            <v>0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0</v>
          </cell>
          <cell r="FP335">
            <v>0</v>
          </cell>
          <cell r="FQ335">
            <v>0</v>
          </cell>
          <cell r="FR335">
            <v>0</v>
          </cell>
          <cell r="FS335">
            <v>0</v>
          </cell>
          <cell r="FT335">
            <v>0</v>
          </cell>
          <cell r="FU335">
            <v>0</v>
          </cell>
          <cell r="FV335">
            <v>0</v>
          </cell>
          <cell r="FW335">
            <v>0</v>
          </cell>
          <cell r="FX335">
            <v>0</v>
          </cell>
          <cell r="FY335">
            <v>0</v>
          </cell>
          <cell r="FZ335">
            <v>0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0</v>
          </cell>
          <cell r="GK335">
            <v>0</v>
          </cell>
          <cell r="GL335">
            <v>0</v>
          </cell>
          <cell r="GM335">
            <v>0</v>
          </cell>
          <cell r="GN335">
            <v>0</v>
          </cell>
          <cell r="GO335">
            <v>0</v>
          </cell>
          <cell r="GP335">
            <v>0</v>
          </cell>
          <cell r="GQ335">
            <v>0</v>
          </cell>
          <cell r="GR335">
            <v>0</v>
          </cell>
          <cell r="GS335">
            <v>0</v>
          </cell>
          <cell r="GT335">
            <v>0</v>
          </cell>
          <cell r="GU335">
            <v>0</v>
          </cell>
          <cell r="GV335">
            <v>0</v>
          </cell>
          <cell r="GW335">
            <v>0</v>
          </cell>
          <cell r="GX335">
            <v>0</v>
          </cell>
          <cell r="GY335">
            <v>0</v>
          </cell>
          <cell r="GZ335">
            <v>0</v>
          </cell>
          <cell r="HA335">
            <v>0</v>
          </cell>
          <cell r="HB335">
            <v>0</v>
          </cell>
          <cell r="HC335">
            <v>0</v>
          </cell>
          <cell r="HD335">
            <v>0</v>
          </cell>
          <cell r="HE335">
            <v>0</v>
          </cell>
          <cell r="HF335">
            <v>0</v>
          </cell>
          <cell r="HG335">
            <v>0</v>
          </cell>
          <cell r="HH335">
            <v>0</v>
          </cell>
          <cell r="HI335">
            <v>0</v>
          </cell>
          <cell r="HJ335">
            <v>0</v>
          </cell>
          <cell r="HK335">
            <v>0</v>
          </cell>
          <cell r="HL335">
            <v>0</v>
          </cell>
          <cell r="HM335">
            <v>0</v>
          </cell>
          <cell r="HN335">
            <v>0</v>
          </cell>
          <cell r="HO335">
            <v>0</v>
          </cell>
          <cell r="HP335">
            <v>0</v>
          </cell>
          <cell r="HQ335">
            <v>0</v>
          </cell>
          <cell r="HR335">
            <v>0</v>
          </cell>
          <cell r="HS335">
            <v>0</v>
          </cell>
          <cell r="HT335">
            <v>0</v>
          </cell>
          <cell r="HU335">
            <v>0</v>
          </cell>
          <cell r="HV335">
            <v>0</v>
          </cell>
          <cell r="HW335">
            <v>0</v>
          </cell>
          <cell r="HX335">
            <v>0</v>
          </cell>
          <cell r="HY335">
            <v>0</v>
          </cell>
          <cell r="HZ335">
            <v>0</v>
          </cell>
          <cell r="IA335">
            <v>0</v>
          </cell>
          <cell r="IB335">
            <v>0</v>
          </cell>
          <cell r="IC335">
            <v>0</v>
          </cell>
          <cell r="ID335">
            <v>0</v>
          </cell>
          <cell r="IE335">
            <v>0</v>
          </cell>
          <cell r="IF335">
            <v>0</v>
          </cell>
          <cell r="IG335">
            <v>0</v>
          </cell>
          <cell r="IH335">
            <v>0</v>
          </cell>
          <cell r="II335">
            <v>0</v>
          </cell>
          <cell r="IJ335">
            <v>0</v>
          </cell>
          <cell r="IK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L336">
            <v>0</v>
          </cell>
          <cell r="DM336">
            <v>1.03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0</v>
          </cell>
          <cell r="EN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L337">
            <v>0</v>
          </cell>
          <cell r="DM337">
            <v>0</v>
          </cell>
          <cell r="DN337">
            <v>1.03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1.03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0</v>
          </cell>
          <cell r="DA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1.03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0</v>
          </cell>
          <cell r="EN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1.03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0</v>
          </cell>
          <cell r="EN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1.03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0</v>
          </cell>
          <cell r="DA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1.03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0</v>
          </cell>
          <cell r="EN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1.03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0</v>
          </cell>
          <cell r="EN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1.03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0</v>
          </cell>
          <cell r="EN344">
            <v>0</v>
          </cell>
          <cell r="EO344">
            <v>0</v>
          </cell>
          <cell r="EP344">
            <v>0</v>
          </cell>
          <cell r="EQ344">
            <v>0</v>
          </cell>
          <cell r="ER344">
            <v>0</v>
          </cell>
          <cell r="ES344">
            <v>0</v>
          </cell>
          <cell r="ET344">
            <v>0</v>
          </cell>
          <cell r="EU344">
            <v>0</v>
          </cell>
          <cell r="EV344">
            <v>0</v>
          </cell>
          <cell r="EW344">
            <v>0</v>
          </cell>
          <cell r="EX344">
            <v>0</v>
          </cell>
          <cell r="EY344">
            <v>0</v>
          </cell>
          <cell r="EZ344">
            <v>0</v>
          </cell>
          <cell r="FA344">
            <v>0</v>
          </cell>
          <cell r="FB344">
            <v>0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0</v>
          </cell>
          <cell r="FP344">
            <v>0</v>
          </cell>
          <cell r="FQ344">
            <v>0</v>
          </cell>
          <cell r="FR344">
            <v>0</v>
          </cell>
          <cell r="FS344">
            <v>0</v>
          </cell>
          <cell r="FT344">
            <v>0</v>
          </cell>
          <cell r="FU344">
            <v>0</v>
          </cell>
          <cell r="FV344">
            <v>0</v>
          </cell>
          <cell r="FW344">
            <v>0</v>
          </cell>
          <cell r="FX344">
            <v>0</v>
          </cell>
          <cell r="FY344">
            <v>0</v>
          </cell>
          <cell r="FZ344">
            <v>0</v>
          </cell>
          <cell r="GA344">
            <v>0</v>
          </cell>
          <cell r="GB344">
            <v>0</v>
          </cell>
          <cell r="GC344">
            <v>0</v>
          </cell>
          <cell r="GD344">
            <v>0</v>
          </cell>
          <cell r="GE344">
            <v>0</v>
          </cell>
          <cell r="GF344">
            <v>0</v>
          </cell>
          <cell r="GG344">
            <v>0</v>
          </cell>
          <cell r="GH344">
            <v>0</v>
          </cell>
          <cell r="GI344">
            <v>0</v>
          </cell>
          <cell r="GJ344">
            <v>0</v>
          </cell>
          <cell r="GK344">
            <v>0</v>
          </cell>
          <cell r="GL344">
            <v>0</v>
          </cell>
          <cell r="GM344">
            <v>0</v>
          </cell>
          <cell r="GN344">
            <v>0</v>
          </cell>
          <cell r="GO344">
            <v>0</v>
          </cell>
          <cell r="GP344">
            <v>0</v>
          </cell>
          <cell r="GQ344">
            <v>0</v>
          </cell>
          <cell r="GR344">
            <v>0</v>
          </cell>
          <cell r="GS344">
            <v>0</v>
          </cell>
          <cell r="GT344">
            <v>0</v>
          </cell>
          <cell r="GU344">
            <v>0</v>
          </cell>
          <cell r="GV344">
            <v>0</v>
          </cell>
          <cell r="GW344">
            <v>0</v>
          </cell>
          <cell r="GX344">
            <v>0</v>
          </cell>
          <cell r="GY344">
            <v>0</v>
          </cell>
          <cell r="GZ344">
            <v>0</v>
          </cell>
          <cell r="HA344">
            <v>0</v>
          </cell>
          <cell r="HB344">
            <v>0</v>
          </cell>
          <cell r="HC344">
            <v>0</v>
          </cell>
          <cell r="HD344">
            <v>0</v>
          </cell>
          <cell r="HE344">
            <v>0</v>
          </cell>
          <cell r="HF344">
            <v>0</v>
          </cell>
          <cell r="HG344">
            <v>0</v>
          </cell>
          <cell r="HH344">
            <v>0</v>
          </cell>
          <cell r="HI344">
            <v>0</v>
          </cell>
          <cell r="HJ344">
            <v>0</v>
          </cell>
          <cell r="HK344">
            <v>0</v>
          </cell>
          <cell r="HL344">
            <v>0</v>
          </cell>
          <cell r="HM344">
            <v>0</v>
          </cell>
          <cell r="HN344">
            <v>0</v>
          </cell>
          <cell r="HO344">
            <v>0</v>
          </cell>
          <cell r="HP344">
            <v>0</v>
          </cell>
          <cell r="HQ344">
            <v>0</v>
          </cell>
          <cell r="HR344">
            <v>0</v>
          </cell>
          <cell r="HS344">
            <v>0</v>
          </cell>
          <cell r="HT344">
            <v>0</v>
          </cell>
          <cell r="HU344">
            <v>0</v>
          </cell>
          <cell r="HV344">
            <v>0</v>
          </cell>
          <cell r="HW344">
            <v>0</v>
          </cell>
          <cell r="HX344">
            <v>0</v>
          </cell>
          <cell r="HY344">
            <v>0</v>
          </cell>
          <cell r="HZ344">
            <v>0</v>
          </cell>
          <cell r="IA344">
            <v>0</v>
          </cell>
          <cell r="IB344">
            <v>0</v>
          </cell>
          <cell r="IC344">
            <v>0</v>
          </cell>
          <cell r="ID344">
            <v>0</v>
          </cell>
          <cell r="IE344">
            <v>0</v>
          </cell>
          <cell r="IF344">
            <v>0</v>
          </cell>
          <cell r="IG344">
            <v>0</v>
          </cell>
          <cell r="IH344">
            <v>0</v>
          </cell>
          <cell r="II344">
            <v>0</v>
          </cell>
          <cell r="IJ344">
            <v>0</v>
          </cell>
          <cell r="IK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1.03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1.03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</row>
        <row r="349"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  <cell r="II349">
            <v>0</v>
          </cell>
          <cell r="IJ349">
            <v>0</v>
          </cell>
          <cell r="IK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2</v>
          </cell>
          <cell r="U350">
            <v>2</v>
          </cell>
          <cell r="V350">
            <v>2</v>
          </cell>
          <cell r="W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1</v>
          </cell>
          <cell r="AG350">
            <v>1</v>
          </cell>
          <cell r="AH350">
            <v>1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W350">
            <v>2</v>
          </cell>
          <cell r="AX350">
            <v>2</v>
          </cell>
          <cell r="AY350">
            <v>2</v>
          </cell>
          <cell r="AZ350">
            <v>2</v>
          </cell>
          <cell r="BA350">
            <v>2</v>
          </cell>
          <cell r="BB350">
            <v>2</v>
          </cell>
          <cell r="BC350">
            <v>2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3</v>
          </cell>
          <cell r="BQ350">
            <v>3</v>
          </cell>
          <cell r="BR350">
            <v>3</v>
          </cell>
          <cell r="BS350">
            <v>3</v>
          </cell>
          <cell r="BT350">
            <v>3</v>
          </cell>
          <cell r="BU350">
            <v>3</v>
          </cell>
          <cell r="BV350">
            <v>3</v>
          </cell>
          <cell r="BW350">
            <v>3</v>
          </cell>
          <cell r="BX350">
            <v>3</v>
          </cell>
          <cell r="BY350">
            <v>3</v>
          </cell>
          <cell r="BZ350">
            <v>3</v>
          </cell>
          <cell r="CA350">
            <v>3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0</v>
          </cell>
          <cell r="EN350">
            <v>0</v>
          </cell>
          <cell r="EO350">
            <v>0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0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0</v>
          </cell>
          <cell r="DA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0</v>
          </cell>
          <cell r="EN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2</v>
          </cell>
          <cell r="CP352">
            <v>2</v>
          </cell>
          <cell r="CQ352">
            <v>1</v>
          </cell>
          <cell r="CR352">
            <v>1</v>
          </cell>
          <cell r="CS352">
            <v>3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0</v>
          </cell>
          <cell r="EN353">
            <v>0</v>
          </cell>
          <cell r="EO353">
            <v>0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1</v>
          </cell>
          <cell r="FL353">
            <v>1</v>
          </cell>
          <cell r="FM353">
            <v>1</v>
          </cell>
          <cell r="FN353">
            <v>1</v>
          </cell>
          <cell r="FO353">
            <v>1</v>
          </cell>
          <cell r="FP353">
            <v>1</v>
          </cell>
          <cell r="FQ353">
            <v>1</v>
          </cell>
          <cell r="FR353">
            <v>1</v>
          </cell>
          <cell r="FS353">
            <v>1</v>
          </cell>
          <cell r="FT353">
            <v>1</v>
          </cell>
          <cell r="FU353">
            <v>1</v>
          </cell>
          <cell r="FV353">
            <v>1</v>
          </cell>
          <cell r="FW353">
            <v>1</v>
          </cell>
          <cell r="FX353">
            <v>1</v>
          </cell>
          <cell r="FY353">
            <v>1</v>
          </cell>
          <cell r="FZ353">
            <v>1</v>
          </cell>
          <cell r="GA353">
            <v>1</v>
          </cell>
          <cell r="GB353">
            <v>1</v>
          </cell>
          <cell r="GC353">
            <v>1</v>
          </cell>
          <cell r="GD353">
            <v>1</v>
          </cell>
          <cell r="GE353">
            <v>1</v>
          </cell>
          <cell r="GF353">
            <v>1</v>
          </cell>
          <cell r="GG353">
            <v>1</v>
          </cell>
          <cell r="GH353">
            <v>1</v>
          </cell>
          <cell r="GI353">
            <v>1</v>
          </cell>
          <cell r="GJ353">
            <v>1</v>
          </cell>
          <cell r="GK353">
            <v>1</v>
          </cell>
          <cell r="GL353">
            <v>1</v>
          </cell>
          <cell r="GM353">
            <v>1</v>
          </cell>
          <cell r="GN353">
            <v>1</v>
          </cell>
          <cell r="GO353">
            <v>1</v>
          </cell>
          <cell r="GP353">
            <v>1</v>
          </cell>
          <cell r="GQ353">
            <v>1</v>
          </cell>
          <cell r="GR353">
            <v>1</v>
          </cell>
          <cell r="GS353">
            <v>1</v>
          </cell>
          <cell r="GT353">
            <v>1</v>
          </cell>
          <cell r="GU353">
            <v>1</v>
          </cell>
          <cell r="GV353">
            <v>1</v>
          </cell>
          <cell r="GW353">
            <v>1</v>
          </cell>
          <cell r="GX353">
            <v>1</v>
          </cell>
          <cell r="GY353">
            <v>1</v>
          </cell>
          <cell r="GZ353">
            <v>1</v>
          </cell>
          <cell r="HA353">
            <v>1</v>
          </cell>
          <cell r="HB353">
            <v>1</v>
          </cell>
          <cell r="HC353">
            <v>1</v>
          </cell>
          <cell r="HD353">
            <v>1</v>
          </cell>
          <cell r="HE353">
            <v>1</v>
          </cell>
          <cell r="HF353">
            <v>1</v>
          </cell>
          <cell r="HG353">
            <v>1</v>
          </cell>
          <cell r="HH353">
            <v>1</v>
          </cell>
          <cell r="HI353">
            <v>1</v>
          </cell>
          <cell r="HJ353">
            <v>1</v>
          </cell>
          <cell r="HK353">
            <v>1</v>
          </cell>
          <cell r="HL353">
            <v>1</v>
          </cell>
          <cell r="HM353">
            <v>1</v>
          </cell>
          <cell r="HN353">
            <v>1</v>
          </cell>
          <cell r="HO353">
            <v>1</v>
          </cell>
          <cell r="HP353">
            <v>1</v>
          </cell>
          <cell r="HQ353">
            <v>1</v>
          </cell>
          <cell r="HR353">
            <v>1</v>
          </cell>
          <cell r="HS353">
            <v>1</v>
          </cell>
          <cell r="HT353">
            <v>1</v>
          </cell>
          <cell r="HU353">
            <v>1</v>
          </cell>
          <cell r="HV353">
            <v>1</v>
          </cell>
          <cell r="HW353">
            <v>1</v>
          </cell>
          <cell r="HX353">
            <v>1</v>
          </cell>
          <cell r="HY353">
            <v>1</v>
          </cell>
          <cell r="HZ353">
            <v>1</v>
          </cell>
          <cell r="IA353">
            <v>1</v>
          </cell>
          <cell r="IB353">
            <v>1</v>
          </cell>
          <cell r="IC353">
            <v>1</v>
          </cell>
          <cell r="ID353">
            <v>1</v>
          </cell>
          <cell r="IE353">
            <v>1</v>
          </cell>
          <cell r="IF353">
            <v>1</v>
          </cell>
          <cell r="IG353">
            <v>1</v>
          </cell>
          <cell r="IH353">
            <v>1</v>
          </cell>
          <cell r="II353">
            <v>1</v>
          </cell>
          <cell r="IJ353">
            <v>0</v>
          </cell>
          <cell r="IK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4</v>
          </cell>
          <cell r="FK354">
            <v>4</v>
          </cell>
          <cell r="FL354">
            <v>4</v>
          </cell>
          <cell r="FM354">
            <v>3</v>
          </cell>
          <cell r="FN354">
            <v>3</v>
          </cell>
          <cell r="FO354">
            <v>3</v>
          </cell>
          <cell r="FP354">
            <v>3</v>
          </cell>
          <cell r="FQ354">
            <v>2</v>
          </cell>
          <cell r="FR354">
            <v>2</v>
          </cell>
          <cell r="FS354">
            <v>2</v>
          </cell>
          <cell r="FT354">
            <v>2</v>
          </cell>
          <cell r="FU354">
            <v>1</v>
          </cell>
          <cell r="FV354">
            <v>4</v>
          </cell>
          <cell r="FW354">
            <v>4</v>
          </cell>
          <cell r="FX354">
            <v>3</v>
          </cell>
          <cell r="FY354">
            <v>3</v>
          </cell>
          <cell r="FZ354">
            <v>3</v>
          </cell>
          <cell r="GA354">
            <v>3</v>
          </cell>
          <cell r="GB354">
            <v>2</v>
          </cell>
          <cell r="GC354">
            <v>2</v>
          </cell>
          <cell r="GD354">
            <v>2</v>
          </cell>
          <cell r="GE354">
            <v>2</v>
          </cell>
          <cell r="GF354">
            <v>1</v>
          </cell>
          <cell r="GG354">
            <v>4</v>
          </cell>
          <cell r="GH354">
            <v>3</v>
          </cell>
          <cell r="GI354">
            <v>3</v>
          </cell>
          <cell r="GJ354">
            <v>3</v>
          </cell>
          <cell r="GK354">
            <v>3</v>
          </cell>
          <cell r="GL354">
            <v>2</v>
          </cell>
          <cell r="GM354">
            <v>2</v>
          </cell>
          <cell r="GN354">
            <v>2</v>
          </cell>
          <cell r="GO354">
            <v>2</v>
          </cell>
          <cell r="GP354">
            <v>1</v>
          </cell>
          <cell r="GQ354">
            <v>3</v>
          </cell>
          <cell r="GR354">
            <v>3</v>
          </cell>
          <cell r="GS354">
            <v>3</v>
          </cell>
          <cell r="GT354">
            <v>3</v>
          </cell>
          <cell r="GU354">
            <v>2</v>
          </cell>
          <cell r="GV354">
            <v>2</v>
          </cell>
          <cell r="GW354">
            <v>2</v>
          </cell>
          <cell r="GX354">
            <v>2</v>
          </cell>
          <cell r="GY354">
            <v>1</v>
          </cell>
          <cell r="GZ354">
            <v>3</v>
          </cell>
          <cell r="HA354">
            <v>3</v>
          </cell>
          <cell r="HB354">
            <v>3</v>
          </cell>
          <cell r="HC354">
            <v>2</v>
          </cell>
          <cell r="HD354">
            <v>2</v>
          </cell>
          <cell r="HE354">
            <v>2</v>
          </cell>
          <cell r="HF354">
            <v>2</v>
          </cell>
          <cell r="HG354">
            <v>1</v>
          </cell>
          <cell r="HH354">
            <v>3</v>
          </cell>
          <cell r="HI354">
            <v>3</v>
          </cell>
          <cell r="HJ354">
            <v>2</v>
          </cell>
          <cell r="HK354">
            <v>2</v>
          </cell>
          <cell r="HL354">
            <v>2</v>
          </cell>
          <cell r="HM354">
            <v>2</v>
          </cell>
          <cell r="HN354">
            <v>1</v>
          </cell>
          <cell r="HO354">
            <v>3</v>
          </cell>
          <cell r="HP354">
            <v>2</v>
          </cell>
          <cell r="HQ354">
            <v>2</v>
          </cell>
          <cell r="HR354">
            <v>2</v>
          </cell>
          <cell r="HS354">
            <v>2</v>
          </cell>
          <cell r="HT354">
            <v>1</v>
          </cell>
          <cell r="HU354">
            <v>2</v>
          </cell>
          <cell r="HV354">
            <v>2</v>
          </cell>
          <cell r="HW354">
            <v>2</v>
          </cell>
          <cell r="HX354">
            <v>2</v>
          </cell>
          <cell r="HY354">
            <v>1</v>
          </cell>
          <cell r="HZ354">
            <v>2</v>
          </cell>
          <cell r="IA354">
            <v>2</v>
          </cell>
          <cell r="IB354">
            <v>2</v>
          </cell>
          <cell r="IC354">
            <v>1</v>
          </cell>
          <cell r="ID354">
            <v>2</v>
          </cell>
          <cell r="IE354">
            <v>2</v>
          </cell>
          <cell r="IF354">
            <v>1</v>
          </cell>
          <cell r="IG354">
            <v>2</v>
          </cell>
          <cell r="IH354">
            <v>1</v>
          </cell>
          <cell r="II354">
            <v>1</v>
          </cell>
          <cell r="IJ354">
            <v>0</v>
          </cell>
          <cell r="IK354">
            <v>0</v>
          </cell>
        </row>
        <row r="355">
          <cell r="H355">
            <v>4</v>
          </cell>
          <cell r="I355">
            <v>4</v>
          </cell>
          <cell r="J355">
            <v>4</v>
          </cell>
          <cell r="K355">
            <v>4</v>
          </cell>
          <cell r="L355">
            <v>4</v>
          </cell>
          <cell r="M355">
            <v>4</v>
          </cell>
          <cell r="N355">
            <v>4</v>
          </cell>
          <cell r="O355">
            <v>4</v>
          </cell>
          <cell r="P355">
            <v>4</v>
          </cell>
          <cell r="Q355">
            <v>4</v>
          </cell>
          <cell r="R355">
            <v>4</v>
          </cell>
          <cell r="S355">
            <v>4</v>
          </cell>
          <cell r="T355">
            <v>4</v>
          </cell>
          <cell r="U355">
            <v>4</v>
          </cell>
          <cell r="V355">
            <v>4</v>
          </cell>
          <cell r="W355">
            <v>4</v>
          </cell>
          <cell r="X355">
            <v>4</v>
          </cell>
          <cell r="Y355">
            <v>4</v>
          </cell>
          <cell r="Z355">
            <v>4</v>
          </cell>
          <cell r="AA355">
            <v>4</v>
          </cell>
          <cell r="AB355">
            <v>4</v>
          </cell>
          <cell r="AC355">
            <v>4</v>
          </cell>
          <cell r="AD355">
            <v>4</v>
          </cell>
          <cell r="AE355">
            <v>4</v>
          </cell>
          <cell r="AF355">
            <v>3</v>
          </cell>
          <cell r="AG355">
            <v>3</v>
          </cell>
          <cell r="AH355">
            <v>3</v>
          </cell>
          <cell r="AI355">
            <v>3</v>
          </cell>
          <cell r="AJ355">
            <v>3</v>
          </cell>
          <cell r="AK355">
            <v>3</v>
          </cell>
          <cell r="AL355">
            <v>3</v>
          </cell>
          <cell r="AM355">
            <v>3</v>
          </cell>
          <cell r="AN355">
            <v>3</v>
          </cell>
          <cell r="AO355">
            <v>3</v>
          </cell>
          <cell r="AP355">
            <v>3</v>
          </cell>
          <cell r="AQ355">
            <v>3</v>
          </cell>
          <cell r="AR355">
            <v>4</v>
          </cell>
          <cell r="AS355">
            <v>4</v>
          </cell>
          <cell r="AT355">
            <v>4</v>
          </cell>
          <cell r="AU355">
            <v>4</v>
          </cell>
          <cell r="AV355">
            <v>4</v>
          </cell>
          <cell r="AW355">
            <v>4</v>
          </cell>
          <cell r="AX355">
            <v>4</v>
          </cell>
          <cell r="AY355">
            <v>4</v>
          </cell>
          <cell r="AZ355">
            <v>4</v>
          </cell>
          <cell r="BA355">
            <v>4</v>
          </cell>
          <cell r="BB355">
            <v>4</v>
          </cell>
          <cell r="BC355">
            <v>4</v>
          </cell>
          <cell r="BD355">
            <v>5</v>
          </cell>
          <cell r="BE355">
            <v>5</v>
          </cell>
          <cell r="BF355">
            <v>5</v>
          </cell>
          <cell r="BG355">
            <v>5</v>
          </cell>
          <cell r="BH355">
            <v>5</v>
          </cell>
          <cell r="BI355">
            <v>5</v>
          </cell>
          <cell r="BJ355">
            <v>5</v>
          </cell>
          <cell r="BK355">
            <v>5</v>
          </cell>
          <cell r="BL355">
            <v>5</v>
          </cell>
          <cell r="BM355">
            <v>5</v>
          </cell>
          <cell r="BN355">
            <v>5</v>
          </cell>
          <cell r="BO355">
            <v>5</v>
          </cell>
          <cell r="BP355">
            <v>6</v>
          </cell>
          <cell r="BQ355">
            <v>6</v>
          </cell>
          <cell r="BR355">
            <v>6</v>
          </cell>
          <cell r="BS355">
            <v>6</v>
          </cell>
          <cell r="BT355">
            <v>6</v>
          </cell>
          <cell r="BU355">
            <v>6</v>
          </cell>
          <cell r="BV355">
            <v>6</v>
          </cell>
          <cell r="BW355">
            <v>6</v>
          </cell>
          <cell r="BX355">
            <v>6</v>
          </cell>
          <cell r="BY355">
            <v>6</v>
          </cell>
          <cell r="BZ355">
            <v>6</v>
          </cell>
          <cell r="CA355">
            <v>6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6</v>
          </cell>
          <cell r="CK355">
            <v>3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0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0</v>
          </cell>
          <cell r="EN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0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0.8</v>
          </cell>
          <cell r="U356">
            <v>0.8</v>
          </cell>
          <cell r="V356">
            <v>0.8</v>
          </cell>
          <cell r="W356">
            <v>0.8</v>
          </cell>
          <cell r="X356">
            <v>0.8</v>
          </cell>
          <cell r="Y356">
            <v>0.8</v>
          </cell>
          <cell r="Z356">
            <v>0.8</v>
          </cell>
          <cell r="AA356">
            <v>0.8</v>
          </cell>
          <cell r="AB356">
            <v>0.8</v>
          </cell>
          <cell r="AC356">
            <v>0.8</v>
          </cell>
          <cell r="AD356">
            <v>0.8</v>
          </cell>
          <cell r="AE356">
            <v>0.8</v>
          </cell>
          <cell r="AF356">
            <v>0.4</v>
          </cell>
          <cell r="AG356">
            <v>0.4</v>
          </cell>
          <cell r="AH356">
            <v>0.4</v>
          </cell>
          <cell r="AI356">
            <v>0.4</v>
          </cell>
          <cell r="AJ356">
            <v>0.4</v>
          </cell>
          <cell r="AK356">
            <v>0.4</v>
          </cell>
          <cell r="AL356">
            <v>0.4</v>
          </cell>
          <cell r="AM356">
            <v>0.4</v>
          </cell>
          <cell r="AN356">
            <v>0.4</v>
          </cell>
          <cell r="AO356">
            <v>0.4</v>
          </cell>
          <cell r="AP356">
            <v>0.4</v>
          </cell>
          <cell r="AQ356">
            <v>0.4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0.8</v>
          </cell>
          <cell r="BE356">
            <v>0.8</v>
          </cell>
          <cell r="BF356">
            <v>0.8</v>
          </cell>
          <cell r="BG356">
            <v>0.8</v>
          </cell>
          <cell r="BH356">
            <v>0.8</v>
          </cell>
          <cell r="BI356">
            <v>0.8</v>
          </cell>
          <cell r="BJ356">
            <v>0.8</v>
          </cell>
          <cell r="BK356">
            <v>0.8</v>
          </cell>
          <cell r="BL356">
            <v>0.8</v>
          </cell>
          <cell r="BM356">
            <v>0.8</v>
          </cell>
          <cell r="BN356">
            <v>0.8</v>
          </cell>
          <cell r="BO356">
            <v>0.8</v>
          </cell>
          <cell r="BP356">
            <v>0.8</v>
          </cell>
          <cell r="BQ356">
            <v>0.8</v>
          </cell>
          <cell r="BR356">
            <v>0.8</v>
          </cell>
          <cell r="BS356">
            <v>0.8</v>
          </cell>
          <cell r="BT356">
            <v>0.8</v>
          </cell>
          <cell r="BU356">
            <v>0.8</v>
          </cell>
          <cell r="BV356">
            <v>0.8</v>
          </cell>
          <cell r="BW356">
            <v>0.8</v>
          </cell>
          <cell r="BX356">
            <v>0.8</v>
          </cell>
          <cell r="BY356">
            <v>0.8</v>
          </cell>
          <cell r="BZ356">
            <v>0.8</v>
          </cell>
          <cell r="CA356">
            <v>0.8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0.5</v>
          </cell>
          <cell r="AG357">
            <v>0.5</v>
          </cell>
          <cell r="AH357">
            <v>0.5</v>
          </cell>
          <cell r="AI357">
            <v>0.5</v>
          </cell>
          <cell r="AJ357">
            <v>0.5</v>
          </cell>
          <cell r="AK357">
            <v>0.5</v>
          </cell>
          <cell r="AL357">
            <v>0.5</v>
          </cell>
          <cell r="AM357">
            <v>0.5</v>
          </cell>
          <cell r="AN357">
            <v>0.5</v>
          </cell>
          <cell r="AO357">
            <v>0.5</v>
          </cell>
          <cell r="AP357">
            <v>0.5</v>
          </cell>
          <cell r="AQ357">
            <v>0.5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  <cell r="II358">
            <v>0</v>
          </cell>
          <cell r="IJ358">
            <v>0</v>
          </cell>
          <cell r="IK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1.2</v>
          </cell>
          <cell r="CR360">
            <v>1.2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1.2</v>
          </cell>
          <cell r="CP361">
            <v>1.2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  <cell r="II361">
            <v>0</v>
          </cell>
          <cell r="IJ361">
            <v>0</v>
          </cell>
          <cell r="IK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1.2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2.2000000000000002</v>
          </cell>
          <cell r="FA363">
            <v>2.2000000000000002</v>
          </cell>
          <cell r="FB363">
            <v>2.2000000000000002</v>
          </cell>
          <cell r="FC363">
            <v>2.2000000000000002</v>
          </cell>
          <cell r="FD363">
            <v>2.2000000000000002</v>
          </cell>
          <cell r="FE363">
            <v>2.2000000000000002</v>
          </cell>
          <cell r="FF363">
            <v>2.2000000000000002</v>
          </cell>
          <cell r="FG363">
            <v>2.2000000000000002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0</v>
          </cell>
          <cell r="EN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0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0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1</v>
          </cell>
          <cell r="EB366">
            <v>1</v>
          </cell>
          <cell r="EC366">
            <v>2</v>
          </cell>
          <cell r="ED366">
            <v>2</v>
          </cell>
          <cell r="EE366">
            <v>2</v>
          </cell>
          <cell r="EF366">
            <v>1</v>
          </cell>
          <cell r="EG366">
            <v>1</v>
          </cell>
          <cell r="EH366">
            <v>2</v>
          </cell>
          <cell r="EI366">
            <v>2</v>
          </cell>
          <cell r="EJ366">
            <v>2</v>
          </cell>
          <cell r="EK366">
            <v>1</v>
          </cell>
          <cell r="EL366">
            <v>1</v>
          </cell>
          <cell r="EM366">
            <v>0</v>
          </cell>
          <cell r="EN366">
            <v>0</v>
          </cell>
          <cell r="EO366">
            <v>0</v>
          </cell>
          <cell r="EP366">
            <v>10.5</v>
          </cell>
          <cell r="EQ366">
            <v>10.5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1</v>
          </cell>
          <cell r="FA370">
            <v>1</v>
          </cell>
          <cell r="FB370">
            <v>0</v>
          </cell>
          <cell r="FC370">
            <v>0</v>
          </cell>
          <cell r="FD370">
            <v>1</v>
          </cell>
          <cell r="FE370">
            <v>1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1</v>
          </cell>
          <cell r="FC371">
            <v>1</v>
          </cell>
          <cell r="FD371">
            <v>0</v>
          </cell>
          <cell r="FE371">
            <v>0</v>
          </cell>
          <cell r="FF371">
            <v>1</v>
          </cell>
          <cell r="FG371">
            <v>1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1</v>
          </cell>
          <cell r="FA372">
            <v>1</v>
          </cell>
          <cell r="FB372">
            <v>0</v>
          </cell>
          <cell r="FC372">
            <v>0</v>
          </cell>
          <cell r="FD372">
            <v>1</v>
          </cell>
          <cell r="FE372">
            <v>1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1</v>
          </cell>
          <cell r="FC373">
            <v>1</v>
          </cell>
          <cell r="FD373">
            <v>0</v>
          </cell>
          <cell r="FE373">
            <v>0</v>
          </cell>
          <cell r="FF373">
            <v>1</v>
          </cell>
          <cell r="FG373">
            <v>1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1</v>
          </cell>
          <cell r="FA374">
            <v>1</v>
          </cell>
          <cell r="FB374">
            <v>1</v>
          </cell>
          <cell r="FC374">
            <v>1</v>
          </cell>
          <cell r="FD374">
            <v>1</v>
          </cell>
          <cell r="FE374">
            <v>1</v>
          </cell>
          <cell r="FF374">
            <v>1</v>
          </cell>
          <cell r="FG374">
            <v>1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1</v>
          </cell>
          <cell r="FB375">
            <v>1</v>
          </cell>
          <cell r="FC375">
            <v>1</v>
          </cell>
          <cell r="FD375">
            <v>1</v>
          </cell>
          <cell r="FE375">
            <v>1</v>
          </cell>
          <cell r="FF375">
            <v>1</v>
          </cell>
          <cell r="FG375">
            <v>1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1</v>
          </cell>
          <cell r="FB376">
            <v>1</v>
          </cell>
          <cell r="FC376">
            <v>1</v>
          </cell>
          <cell r="FD376">
            <v>1</v>
          </cell>
          <cell r="FE376">
            <v>1</v>
          </cell>
          <cell r="FF376">
            <v>1</v>
          </cell>
          <cell r="FG376">
            <v>1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1</v>
          </cell>
          <cell r="FA377">
            <v>1</v>
          </cell>
          <cell r="FB377">
            <v>1</v>
          </cell>
          <cell r="FC377">
            <v>1</v>
          </cell>
          <cell r="FD377">
            <v>1</v>
          </cell>
          <cell r="FE377">
            <v>1</v>
          </cell>
          <cell r="FF377">
            <v>1</v>
          </cell>
          <cell r="FG377">
            <v>1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2</v>
          </cell>
          <cell r="FA378">
            <v>0</v>
          </cell>
          <cell r="FB378">
            <v>2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2</v>
          </cell>
          <cell r="FB379">
            <v>0</v>
          </cell>
          <cell r="FC379">
            <v>2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2</v>
          </cell>
          <cell r="FE380">
            <v>2</v>
          </cell>
          <cell r="FF380">
            <v>2</v>
          </cell>
          <cell r="FG380">
            <v>2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4</v>
          </cell>
          <cell r="FE381">
            <v>4</v>
          </cell>
          <cell r="FF381">
            <v>4</v>
          </cell>
          <cell r="FG381">
            <v>4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11</v>
          </cell>
          <cell r="EB385">
            <v>9</v>
          </cell>
          <cell r="EC385">
            <v>22</v>
          </cell>
          <cell r="ED385">
            <v>18</v>
          </cell>
          <cell r="EE385">
            <v>20</v>
          </cell>
          <cell r="EF385">
            <v>11</v>
          </cell>
          <cell r="EG385">
            <v>9</v>
          </cell>
          <cell r="EH385">
            <v>22</v>
          </cell>
          <cell r="EI385">
            <v>18</v>
          </cell>
          <cell r="EJ385">
            <v>20</v>
          </cell>
          <cell r="EK385">
            <v>11</v>
          </cell>
          <cell r="EL385">
            <v>11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1</v>
          </cell>
          <cell r="EB386">
            <v>1</v>
          </cell>
          <cell r="EC386">
            <v>2</v>
          </cell>
          <cell r="ED386">
            <v>2</v>
          </cell>
          <cell r="EE386">
            <v>2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  <cell r="II386">
            <v>0</v>
          </cell>
          <cell r="IJ386">
            <v>0</v>
          </cell>
          <cell r="IK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  <cell r="II387">
            <v>0</v>
          </cell>
          <cell r="IJ387">
            <v>0</v>
          </cell>
          <cell r="IK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1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  <cell r="II388">
            <v>0</v>
          </cell>
          <cell r="IJ388">
            <v>0</v>
          </cell>
          <cell r="IK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1</v>
          </cell>
          <cell r="EB389">
            <v>1</v>
          </cell>
          <cell r="EC389">
            <v>2</v>
          </cell>
          <cell r="ED389">
            <v>2</v>
          </cell>
          <cell r="EE389">
            <v>2</v>
          </cell>
          <cell r="EF389">
            <v>1</v>
          </cell>
          <cell r="EG389">
            <v>1</v>
          </cell>
          <cell r="EH389">
            <v>2</v>
          </cell>
          <cell r="EI389">
            <v>2</v>
          </cell>
          <cell r="EJ389">
            <v>2</v>
          </cell>
          <cell r="EK389">
            <v>1</v>
          </cell>
          <cell r="EL389">
            <v>1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  <cell r="II389">
            <v>0</v>
          </cell>
          <cell r="IJ389">
            <v>0</v>
          </cell>
          <cell r="IK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1</v>
          </cell>
          <cell r="EB390">
            <v>1</v>
          </cell>
          <cell r="EC390">
            <v>2</v>
          </cell>
          <cell r="ED390">
            <v>2</v>
          </cell>
          <cell r="EE390">
            <v>2</v>
          </cell>
          <cell r="EF390">
            <v>1</v>
          </cell>
          <cell r="EG390">
            <v>1</v>
          </cell>
          <cell r="EH390">
            <v>2</v>
          </cell>
          <cell r="EI390">
            <v>2</v>
          </cell>
          <cell r="EJ390">
            <v>2</v>
          </cell>
          <cell r="EK390">
            <v>1</v>
          </cell>
          <cell r="EL390">
            <v>1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  <cell r="II390">
            <v>0</v>
          </cell>
          <cell r="IJ390">
            <v>0</v>
          </cell>
          <cell r="IK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2</v>
          </cell>
          <cell r="EB391">
            <v>2</v>
          </cell>
          <cell r="EC391">
            <v>4</v>
          </cell>
          <cell r="ED391">
            <v>4</v>
          </cell>
          <cell r="EE391">
            <v>4</v>
          </cell>
          <cell r="EF391">
            <v>2</v>
          </cell>
          <cell r="EG391">
            <v>2</v>
          </cell>
          <cell r="EH391">
            <v>4</v>
          </cell>
          <cell r="EI391">
            <v>4</v>
          </cell>
          <cell r="EJ391">
            <v>4</v>
          </cell>
          <cell r="EK391">
            <v>2</v>
          </cell>
          <cell r="EL391">
            <v>2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2</v>
          </cell>
          <cell r="EB392">
            <v>2</v>
          </cell>
          <cell r="EC392">
            <v>4</v>
          </cell>
          <cell r="ED392">
            <v>4</v>
          </cell>
          <cell r="EE392">
            <v>4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2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  <cell r="II392">
            <v>0</v>
          </cell>
          <cell r="IJ392">
            <v>0</v>
          </cell>
          <cell r="IK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1</v>
          </cell>
          <cell r="EC393">
            <v>0</v>
          </cell>
          <cell r="ED393">
            <v>2</v>
          </cell>
          <cell r="EE393">
            <v>1</v>
          </cell>
          <cell r="EF393">
            <v>0</v>
          </cell>
          <cell r="EG393">
            <v>1</v>
          </cell>
          <cell r="EH393">
            <v>0</v>
          </cell>
          <cell r="EI393">
            <v>2</v>
          </cell>
          <cell r="EJ393">
            <v>1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3</v>
          </cell>
          <cell r="EB394">
            <v>3</v>
          </cell>
          <cell r="EC394">
            <v>6</v>
          </cell>
          <cell r="ED394">
            <v>6</v>
          </cell>
          <cell r="EE394">
            <v>6</v>
          </cell>
          <cell r="EF394">
            <v>3</v>
          </cell>
          <cell r="EG394">
            <v>3</v>
          </cell>
          <cell r="EH394">
            <v>6</v>
          </cell>
          <cell r="EI394">
            <v>6</v>
          </cell>
          <cell r="EJ394">
            <v>6</v>
          </cell>
          <cell r="EK394">
            <v>3</v>
          </cell>
          <cell r="EL394">
            <v>3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  <cell r="II394">
            <v>0</v>
          </cell>
          <cell r="IJ394">
            <v>0</v>
          </cell>
          <cell r="IK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1</v>
          </cell>
          <cell r="EB395">
            <v>1</v>
          </cell>
          <cell r="EC395">
            <v>2</v>
          </cell>
          <cell r="ED395">
            <v>2</v>
          </cell>
          <cell r="EE395">
            <v>2</v>
          </cell>
          <cell r="EF395">
            <v>1</v>
          </cell>
          <cell r="EG395">
            <v>1</v>
          </cell>
          <cell r="EH395">
            <v>2</v>
          </cell>
          <cell r="EI395">
            <v>2</v>
          </cell>
          <cell r="EJ395">
            <v>2</v>
          </cell>
          <cell r="EK395">
            <v>1</v>
          </cell>
          <cell r="EL395">
            <v>1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1</v>
          </cell>
          <cell r="EG396">
            <v>1</v>
          </cell>
          <cell r="EH396">
            <v>2</v>
          </cell>
          <cell r="EI396">
            <v>2</v>
          </cell>
          <cell r="EJ396">
            <v>2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1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0</v>
          </cell>
          <cell r="EL398">
            <v>0</v>
          </cell>
          <cell r="EM398">
            <v>0</v>
          </cell>
          <cell r="EN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0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0</v>
          </cell>
          <cell r="EL399">
            <v>0</v>
          </cell>
          <cell r="EM399">
            <v>0</v>
          </cell>
          <cell r="EN399">
            <v>0</v>
          </cell>
          <cell r="EO399">
            <v>0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0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</row>
        <row r="401"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0</v>
          </cell>
          <cell r="EN401">
            <v>0</v>
          </cell>
          <cell r="EO401">
            <v>0</v>
          </cell>
          <cell r="EP401">
            <v>0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0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0</v>
          </cell>
          <cell r="EJ402">
            <v>0</v>
          </cell>
          <cell r="EK402">
            <v>0</v>
          </cell>
          <cell r="EL402">
            <v>0</v>
          </cell>
          <cell r="EM402">
            <v>0</v>
          </cell>
          <cell r="EN402">
            <v>0</v>
          </cell>
          <cell r="EO402">
            <v>0</v>
          </cell>
          <cell r="EP402">
            <v>0</v>
          </cell>
          <cell r="EQ402">
            <v>0</v>
          </cell>
          <cell r="ER402">
            <v>0</v>
          </cell>
          <cell r="ES402">
            <v>0</v>
          </cell>
          <cell r="ET402">
            <v>0</v>
          </cell>
          <cell r="EU402">
            <v>0</v>
          </cell>
          <cell r="EV402">
            <v>0</v>
          </cell>
          <cell r="EW402">
            <v>0</v>
          </cell>
          <cell r="EX402">
            <v>0</v>
          </cell>
          <cell r="EY402">
            <v>0</v>
          </cell>
          <cell r="EZ402">
            <v>0</v>
          </cell>
          <cell r="FA402">
            <v>0</v>
          </cell>
          <cell r="FB402">
            <v>0</v>
          </cell>
          <cell r="FC402">
            <v>0</v>
          </cell>
          <cell r="FD402">
            <v>0</v>
          </cell>
          <cell r="FE402">
            <v>0</v>
          </cell>
          <cell r="FF402">
            <v>0</v>
          </cell>
          <cell r="FG402">
            <v>0</v>
          </cell>
          <cell r="FH402">
            <v>0</v>
          </cell>
          <cell r="FI402">
            <v>0</v>
          </cell>
          <cell r="FJ402">
            <v>0</v>
          </cell>
          <cell r="FK402">
            <v>0</v>
          </cell>
          <cell r="FL402">
            <v>0</v>
          </cell>
          <cell r="FM402">
            <v>0</v>
          </cell>
          <cell r="FN402">
            <v>0</v>
          </cell>
          <cell r="FO402">
            <v>0</v>
          </cell>
          <cell r="FP402">
            <v>0</v>
          </cell>
          <cell r="FQ402">
            <v>0</v>
          </cell>
          <cell r="FR402">
            <v>0</v>
          </cell>
          <cell r="FS402">
            <v>0</v>
          </cell>
          <cell r="FT402">
            <v>0</v>
          </cell>
          <cell r="FU402">
            <v>0</v>
          </cell>
          <cell r="FV402">
            <v>0</v>
          </cell>
          <cell r="FW402">
            <v>0</v>
          </cell>
          <cell r="FX402">
            <v>0</v>
          </cell>
          <cell r="FY402">
            <v>0</v>
          </cell>
          <cell r="FZ402">
            <v>0</v>
          </cell>
          <cell r="GA402">
            <v>0</v>
          </cell>
          <cell r="GB402">
            <v>0</v>
          </cell>
          <cell r="GC402">
            <v>0</v>
          </cell>
          <cell r="GD402">
            <v>0</v>
          </cell>
          <cell r="GE402">
            <v>0</v>
          </cell>
          <cell r="GF402">
            <v>0</v>
          </cell>
          <cell r="GG402">
            <v>0</v>
          </cell>
          <cell r="GH402">
            <v>0</v>
          </cell>
          <cell r="GI402">
            <v>0</v>
          </cell>
          <cell r="GJ402">
            <v>0</v>
          </cell>
          <cell r="GK402">
            <v>0</v>
          </cell>
          <cell r="GL402">
            <v>0</v>
          </cell>
          <cell r="GM402">
            <v>0</v>
          </cell>
          <cell r="GN402">
            <v>0</v>
          </cell>
          <cell r="GO402">
            <v>0</v>
          </cell>
          <cell r="GP402">
            <v>0</v>
          </cell>
          <cell r="GQ402">
            <v>0</v>
          </cell>
          <cell r="GR402">
            <v>0</v>
          </cell>
          <cell r="GS402">
            <v>0</v>
          </cell>
          <cell r="GT402">
            <v>0</v>
          </cell>
          <cell r="GU402">
            <v>0</v>
          </cell>
          <cell r="GV402">
            <v>0</v>
          </cell>
          <cell r="GW402">
            <v>0</v>
          </cell>
          <cell r="GX402">
            <v>0</v>
          </cell>
          <cell r="GY402">
            <v>0</v>
          </cell>
          <cell r="GZ402">
            <v>0</v>
          </cell>
          <cell r="HA402">
            <v>0</v>
          </cell>
          <cell r="HB402">
            <v>0</v>
          </cell>
          <cell r="HC402">
            <v>0</v>
          </cell>
          <cell r="HD402">
            <v>0</v>
          </cell>
          <cell r="HE402">
            <v>0</v>
          </cell>
          <cell r="HF402">
            <v>0</v>
          </cell>
          <cell r="HG402">
            <v>0</v>
          </cell>
          <cell r="HH402">
            <v>0</v>
          </cell>
          <cell r="HI402">
            <v>0</v>
          </cell>
          <cell r="HJ402">
            <v>0</v>
          </cell>
          <cell r="HK402">
            <v>0</v>
          </cell>
          <cell r="HL402">
            <v>0</v>
          </cell>
          <cell r="HM402">
            <v>0</v>
          </cell>
          <cell r="HN402">
            <v>0</v>
          </cell>
          <cell r="HO402">
            <v>0</v>
          </cell>
          <cell r="HP402">
            <v>0</v>
          </cell>
          <cell r="HQ402">
            <v>0</v>
          </cell>
          <cell r="HR402">
            <v>0</v>
          </cell>
          <cell r="HS402">
            <v>0</v>
          </cell>
          <cell r="HT402">
            <v>0</v>
          </cell>
          <cell r="HU402">
            <v>0</v>
          </cell>
          <cell r="HV402">
            <v>0</v>
          </cell>
          <cell r="HW402">
            <v>0</v>
          </cell>
          <cell r="HX402">
            <v>0</v>
          </cell>
          <cell r="HY402">
            <v>0</v>
          </cell>
          <cell r="HZ402">
            <v>0</v>
          </cell>
          <cell r="IA402">
            <v>0</v>
          </cell>
          <cell r="IB402">
            <v>0</v>
          </cell>
          <cell r="IC402">
            <v>0</v>
          </cell>
          <cell r="ID402">
            <v>0</v>
          </cell>
          <cell r="IE402">
            <v>0</v>
          </cell>
          <cell r="IF402">
            <v>0</v>
          </cell>
          <cell r="IG402">
            <v>0</v>
          </cell>
          <cell r="IH402">
            <v>0</v>
          </cell>
          <cell r="II402">
            <v>0</v>
          </cell>
          <cell r="IJ402">
            <v>0</v>
          </cell>
          <cell r="IK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1</v>
          </cell>
          <cell r="CU404">
            <v>1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0</v>
          </cell>
          <cell r="EJ404">
            <v>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0</v>
          </cell>
          <cell r="ES404">
            <v>0</v>
          </cell>
          <cell r="ET404">
            <v>0</v>
          </cell>
          <cell r="EU404">
            <v>0</v>
          </cell>
          <cell r="EV404">
            <v>0</v>
          </cell>
          <cell r="EW404">
            <v>0</v>
          </cell>
          <cell r="EX404">
            <v>0</v>
          </cell>
          <cell r="EY404">
            <v>0</v>
          </cell>
          <cell r="EZ404">
            <v>0</v>
          </cell>
          <cell r="FA404">
            <v>0</v>
          </cell>
          <cell r="FB404">
            <v>0</v>
          </cell>
          <cell r="FC404">
            <v>0</v>
          </cell>
          <cell r="FD404">
            <v>0</v>
          </cell>
          <cell r="FE404">
            <v>0</v>
          </cell>
          <cell r="FF404">
            <v>0</v>
          </cell>
          <cell r="FG404">
            <v>0</v>
          </cell>
          <cell r="FH404">
            <v>0</v>
          </cell>
          <cell r="FI404">
            <v>0</v>
          </cell>
          <cell r="FJ404">
            <v>0</v>
          </cell>
          <cell r="FK404">
            <v>0</v>
          </cell>
          <cell r="FL404">
            <v>0</v>
          </cell>
          <cell r="FM404">
            <v>0</v>
          </cell>
          <cell r="FN404">
            <v>0</v>
          </cell>
          <cell r="FO404">
            <v>0</v>
          </cell>
          <cell r="FP404">
            <v>0</v>
          </cell>
          <cell r="FQ404">
            <v>0</v>
          </cell>
          <cell r="FR404">
            <v>0</v>
          </cell>
          <cell r="FS404">
            <v>0</v>
          </cell>
          <cell r="FT404">
            <v>0</v>
          </cell>
          <cell r="FU404">
            <v>0</v>
          </cell>
          <cell r="FV404">
            <v>0</v>
          </cell>
          <cell r="FW404">
            <v>0</v>
          </cell>
          <cell r="FX404">
            <v>0</v>
          </cell>
          <cell r="FY404">
            <v>0</v>
          </cell>
          <cell r="FZ404">
            <v>0</v>
          </cell>
          <cell r="GA404">
            <v>0</v>
          </cell>
          <cell r="GB404">
            <v>0</v>
          </cell>
          <cell r="GC404">
            <v>0</v>
          </cell>
          <cell r="GD404">
            <v>0</v>
          </cell>
          <cell r="GE404">
            <v>0</v>
          </cell>
          <cell r="GF404">
            <v>0</v>
          </cell>
          <cell r="GG404">
            <v>0</v>
          </cell>
          <cell r="GH404">
            <v>0</v>
          </cell>
          <cell r="GI404">
            <v>0</v>
          </cell>
          <cell r="GJ404">
            <v>0</v>
          </cell>
          <cell r="GK404">
            <v>0</v>
          </cell>
          <cell r="GL404">
            <v>0</v>
          </cell>
          <cell r="GM404">
            <v>0</v>
          </cell>
          <cell r="GN404">
            <v>0</v>
          </cell>
          <cell r="GO404">
            <v>0</v>
          </cell>
          <cell r="GP404">
            <v>0</v>
          </cell>
          <cell r="GQ404">
            <v>0</v>
          </cell>
          <cell r="GR404">
            <v>0</v>
          </cell>
          <cell r="GS404">
            <v>0</v>
          </cell>
          <cell r="GT404">
            <v>0</v>
          </cell>
          <cell r="GU404">
            <v>0</v>
          </cell>
          <cell r="GV404">
            <v>0</v>
          </cell>
          <cell r="GW404">
            <v>0</v>
          </cell>
          <cell r="GX404">
            <v>0</v>
          </cell>
          <cell r="GY404">
            <v>0</v>
          </cell>
          <cell r="GZ404">
            <v>0</v>
          </cell>
          <cell r="HA404">
            <v>0</v>
          </cell>
          <cell r="HB404">
            <v>0</v>
          </cell>
          <cell r="HC404">
            <v>0</v>
          </cell>
          <cell r="HD404">
            <v>0</v>
          </cell>
          <cell r="HE404">
            <v>0</v>
          </cell>
          <cell r="HF404">
            <v>0</v>
          </cell>
          <cell r="HG404">
            <v>0</v>
          </cell>
          <cell r="HH404">
            <v>0</v>
          </cell>
          <cell r="HI404">
            <v>0</v>
          </cell>
          <cell r="HJ404">
            <v>0</v>
          </cell>
          <cell r="HK404">
            <v>0</v>
          </cell>
          <cell r="HL404">
            <v>0</v>
          </cell>
          <cell r="HM404">
            <v>0</v>
          </cell>
          <cell r="HN404">
            <v>0</v>
          </cell>
          <cell r="HO404">
            <v>0</v>
          </cell>
          <cell r="HP404">
            <v>0</v>
          </cell>
          <cell r="HQ404">
            <v>0</v>
          </cell>
          <cell r="HR404">
            <v>0</v>
          </cell>
          <cell r="HS404">
            <v>0</v>
          </cell>
          <cell r="HT404">
            <v>0</v>
          </cell>
          <cell r="HU404">
            <v>0</v>
          </cell>
          <cell r="HV404">
            <v>0</v>
          </cell>
          <cell r="HW404">
            <v>0</v>
          </cell>
          <cell r="HX404">
            <v>0</v>
          </cell>
          <cell r="HY404">
            <v>0</v>
          </cell>
          <cell r="HZ404">
            <v>0</v>
          </cell>
          <cell r="IA404">
            <v>0</v>
          </cell>
          <cell r="IB404">
            <v>0</v>
          </cell>
          <cell r="IC404">
            <v>0</v>
          </cell>
          <cell r="ID404">
            <v>0</v>
          </cell>
          <cell r="IE404">
            <v>0</v>
          </cell>
          <cell r="IF404">
            <v>0</v>
          </cell>
          <cell r="IG404">
            <v>0</v>
          </cell>
          <cell r="IH404">
            <v>0</v>
          </cell>
          <cell r="II404">
            <v>0</v>
          </cell>
          <cell r="IJ404">
            <v>0</v>
          </cell>
          <cell r="IK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J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X405">
            <v>0</v>
          </cell>
          <cell r="EY405">
            <v>0</v>
          </cell>
          <cell r="EZ405">
            <v>0</v>
          </cell>
          <cell r="FA405">
            <v>0</v>
          </cell>
          <cell r="FB405">
            <v>0</v>
          </cell>
          <cell r="FC405">
            <v>0</v>
          </cell>
          <cell r="FD405">
            <v>0</v>
          </cell>
          <cell r="FE405">
            <v>0</v>
          </cell>
          <cell r="FF405">
            <v>0</v>
          </cell>
          <cell r="FG405">
            <v>0</v>
          </cell>
          <cell r="FH405">
            <v>0</v>
          </cell>
          <cell r="FI405">
            <v>0</v>
          </cell>
          <cell r="FJ405">
            <v>0</v>
          </cell>
          <cell r="FK405">
            <v>0</v>
          </cell>
          <cell r="FL405">
            <v>0</v>
          </cell>
          <cell r="FM405">
            <v>0</v>
          </cell>
          <cell r="FN405">
            <v>0</v>
          </cell>
          <cell r="FO405">
            <v>0</v>
          </cell>
          <cell r="FP405">
            <v>0</v>
          </cell>
          <cell r="FQ405">
            <v>0</v>
          </cell>
          <cell r="FR405">
            <v>0</v>
          </cell>
          <cell r="FS405">
            <v>0</v>
          </cell>
          <cell r="FT405">
            <v>0</v>
          </cell>
          <cell r="FU405">
            <v>0</v>
          </cell>
          <cell r="FV405">
            <v>0</v>
          </cell>
          <cell r="FW405">
            <v>0</v>
          </cell>
          <cell r="FX405">
            <v>0</v>
          </cell>
          <cell r="FY405">
            <v>0</v>
          </cell>
          <cell r="FZ405">
            <v>0</v>
          </cell>
          <cell r="GA405">
            <v>0</v>
          </cell>
          <cell r="GB405">
            <v>0</v>
          </cell>
          <cell r="GC405">
            <v>0</v>
          </cell>
          <cell r="GD405">
            <v>0</v>
          </cell>
          <cell r="GE405">
            <v>0</v>
          </cell>
          <cell r="GF405">
            <v>0</v>
          </cell>
          <cell r="GG405">
            <v>0</v>
          </cell>
          <cell r="GH405">
            <v>0</v>
          </cell>
          <cell r="GI405">
            <v>0</v>
          </cell>
          <cell r="GJ405">
            <v>0</v>
          </cell>
          <cell r="GK405">
            <v>0</v>
          </cell>
          <cell r="GL405">
            <v>0</v>
          </cell>
          <cell r="GM405">
            <v>0</v>
          </cell>
          <cell r="GN405">
            <v>0</v>
          </cell>
          <cell r="GO405">
            <v>0</v>
          </cell>
          <cell r="GP405">
            <v>0</v>
          </cell>
          <cell r="GQ405">
            <v>0</v>
          </cell>
          <cell r="GR405">
            <v>0</v>
          </cell>
          <cell r="GS405">
            <v>0</v>
          </cell>
          <cell r="GT405">
            <v>0</v>
          </cell>
          <cell r="GU405">
            <v>0</v>
          </cell>
          <cell r="GV405">
            <v>0</v>
          </cell>
          <cell r="GW405">
            <v>0</v>
          </cell>
          <cell r="GX405">
            <v>0</v>
          </cell>
          <cell r="GY405">
            <v>0</v>
          </cell>
          <cell r="GZ405">
            <v>0</v>
          </cell>
          <cell r="HA405">
            <v>0</v>
          </cell>
          <cell r="HB405">
            <v>0</v>
          </cell>
          <cell r="HC405">
            <v>0</v>
          </cell>
          <cell r="HD405">
            <v>0</v>
          </cell>
          <cell r="HE405">
            <v>0</v>
          </cell>
          <cell r="HF405">
            <v>0</v>
          </cell>
          <cell r="HG405">
            <v>0</v>
          </cell>
          <cell r="HH405">
            <v>0</v>
          </cell>
          <cell r="HI405">
            <v>0</v>
          </cell>
          <cell r="HJ405">
            <v>0</v>
          </cell>
          <cell r="HK405">
            <v>0</v>
          </cell>
          <cell r="HL405">
            <v>0</v>
          </cell>
          <cell r="HM405">
            <v>0</v>
          </cell>
          <cell r="HN405">
            <v>0</v>
          </cell>
          <cell r="HO405">
            <v>0</v>
          </cell>
          <cell r="HP405">
            <v>0</v>
          </cell>
          <cell r="HQ405">
            <v>0</v>
          </cell>
          <cell r="HR405">
            <v>0</v>
          </cell>
          <cell r="HS405">
            <v>0</v>
          </cell>
          <cell r="HT405">
            <v>0</v>
          </cell>
          <cell r="HU405">
            <v>0</v>
          </cell>
          <cell r="HV405">
            <v>0</v>
          </cell>
          <cell r="HW405">
            <v>0</v>
          </cell>
          <cell r="HX405">
            <v>0</v>
          </cell>
          <cell r="HY405">
            <v>0</v>
          </cell>
          <cell r="HZ405">
            <v>0</v>
          </cell>
          <cell r="IA405">
            <v>0</v>
          </cell>
          <cell r="IB405">
            <v>0</v>
          </cell>
          <cell r="IC405">
            <v>0</v>
          </cell>
          <cell r="ID405">
            <v>0</v>
          </cell>
          <cell r="IE405">
            <v>0</v>
          </cell>
          <cell r="IF405">
            <v>0</v>
          </cell>
          <cell r="IG405">
            <v>0</v>
          </cell>
          <cell r="IH405">
            <v>0</v>
          </cell>
          <cell r="II405">
            <v>0</v>
          </cell>
          <cell r="IJ405">
            <v>0</v>
          </cell>
          <cell r="IK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1</v>
          </cell>
          <cell r="CW406">
            <v>1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0</v>
          </cell>
          <cell r="EJ406">
            <v>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0</v>
          </cell>
          <cell r="ES406">
            <v>0</v>
          </cell>
          <cell r="ET406">
            <v>0</v>
          </cell>
          <cell r="EU406">
            <v>0</v>
          </cell>
          <cell r="EV406">
            <v>0</v>
          </cell>
          <cell r="EW406">
            <v>0</v>
          </cell>
          <cell r="EX406">
            <v>0</v>
          </cell>
          <cell r="EY406">
            <v>0</v>
          </cell>
          <cell r="EZ406">
            <v>0</v>
          </cell>
          <cell r="FA406">
            <v>0</v>
          </cell>
          <cell r="FB406">
            <v>0</v>
          </cell>
          <cell r="FC406">
            <v>0</v>
          </cell>
          <cell r="FD406">
            <v>0</v>
          </cell>
          <cell r="FE406">
            <v>0</v>
          </cell>
          <cell r="FF406">
            <v>0</v>
          </cell>
          <cell r="FG406">
            <v>0</v>
          </cell>
          <cell r="FH406">
            <v>0</v>
          </cell>
          <cell r="FI406">
            <v>0</v>
          </cell>
          <cell r="FJ406">
            <v>0</v>
          </cell>
          <cell r="FK406">
            <v>0</v>
          </cell>
          <cell r="FL406">
            <v>0</v>
          </cell>
          <cell r="FM406">
            <v>0</v>
          </cell>
          <cell r="FN406">
            <v>0</v>
          </cell>
          <cell r="FO406">
            <v>0</v>
          </cell>
          <cell r="FP406">
            <v>0</v>
          </cell>
          <cell r="FQ406">
            <v>0</v>
          </cell>
          <cell r="FR406">
            <v>0</v>
          </cell>
          <cell r="FS406">
            <v>0</v>
          </cell>
          <cell r="FT406">
            <v>0</v>
          </cell>
          <cell r="FU406">
            <v>0</v>
          </cell>
          <cell r="FV406">
            <v>0</v>
          </cell>
          <cell r="FW406">
            <v>0</v>
          </cell>
          <cell r="FX406">
            <v>0</v>
          </cell>
          <cell r="FY406">
            <v>0</v>
          </cell>
          <cell r="FZ406">
            <v>0</v>
          </cell>
          <cell r="GA406">
            <v>0</v>
          </cell>
          <cell r="GB406">
            <v>0</v>
          </cell>
          <cell r="GC406">
            <v>0</v>
          </cell>
          <cell r="GD406">
            <v>0</v>
          </cell>
          <cell r="GE406">
            <v>0</v>
          </cell>
          <cell r="GF406">
            <v>0</v>
          </cell>
          <cell r="GG406">
            <v>0</v>
          </cell>
          <cell r="GH406">
            <v>0</v>
          </cell>
          <cell r="GI406">
            <v>0</v>
          </cell>
          <cell r="GJ406">
            <v>0</v>
          </cell>
          <cell r="GK406">
            <v>0</v>
          </cell>
          <cell r="GL406">
            <v>0</v>
          </cell>
          <cell r="GM406">
            <v>0</v>
          </cell>
          <cell r="GN406">
            <v>0</v>
          </cell>
          <cell r="GO406">
            <v>0</v>
          </cell>
          <cell r="GP406">
            <v>0</v>
          </cell>
          <cell r="GQ406">
            <v>0</v>
          </cell>
          <cell r="GR406">
            <v>0</v>
          </cell>
          <cell r="GS406">
            <v>0</v>
          </cell>
          <cell r="GT406">
            <v>0</v>
          </cell>
          <cell r="GU406">
            <v>0</v>
          </cell>
          <cell r="GV406">
            <v>0</v>
          </cell>
          <cell r="GW406">
            <v>0</v>
          </cell>
          <cell r="GX406">
            <v>0</v>
          </cell>
          <cell r="GY406">
            <v>0</v>
          </cell>
          <cell r="GZ406">
            <v>0</v>
          </cell>
          <cell r="HA406">
            <v>0</v>
          </cell>
          <cell r="HB406">
            <v>0</v>
          </cell>
          <cell r="HC406">
            <v>0</v>
          </cell>
          <cell r="HD406">
            <v>0</v>
          </cell>
          <cell r="HE406">
            <v>0</v>
          </cell>
          <cell r="HF406">
            <v>0</v>
          </cell>
          <cell r="HG406">
            <v>0</v>
          </cell>
          <cell r="HH406">
            <v>0</v>
          </cell>
          <cell r="HI406">
            <v>0</v>
          </cell>
          <cell r="HJ406">
            <v>0</v>
          </cell>
          <cell r="HK406">
            <v>0</v>
          </cell>
          <cell r="HL406">
            <v>0</v>
          </cell>
          <cell r="HM406">
            <v>0</v>
          </cell>
          <cell r="HN406">
            <v>0</v>
          </cell>
          <cell r="HO406">
            <v>0</v>
          </cell>
          <cell r="HP406">
            <v>0</v>
          </cell>
          <cell r="HQ406">
            <v>0</v>
          </cell>
          <cell r="HR406">
            <v>0</v>
          </cell>
          <cell r="HS406">
            <v>0</v>
          </cell>
          <cell r="HT406">
            <v>0</v>
          </cell>
          <cell r="HU406">
            <v>0</v>
          </cell>
          <cell r="HV406">
            <v>0</v>
          </cell>
          <cell r="HW406">
            <v>0</v>
          </cell>
          <cell r="HX406">
            <v>0</v>
          </cell>
          <cell r="HY406">
            <v>0</v>
          </cell>
          <cell r="HZ406">
            <v>0</v>
          </cell>
          <cell r="IA406">
            <v>0</v>
          </cell>
          <cell r="IB406">
            <v>0</v>
          </cell>
          <cell r="IC406">
            <v>0</v>
          </cell>
          <cell r="ID406">
            <v>0</v>
          </cell>
          <cell r="IE406">
            <v>0</v>
          </cell>
          <cell r="IF406">
            <v>0</v>
          </cell>
          <cell r="IG406">
            <v>0</v>
          </cell>
          <cell r="IH406">
            <v>0</v>
          </cell>
          <cell r="II406">
            <v>0</v>
          </cell>
          <cell r="IJ406">
            <v>0</v>
          </cell>
          <cell r="IK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2</v>
          </cell>
          <cell r="BQ407">
            <v>2</v>
          </cell>
          <cell r="BR407">
            <v>2</v>
          </cell>
          <cell r="BS407">
            <v>2</v>
          </cell>
          <cell r="BT407">
            <v>1</v>
          </cell>
          <cell r="BU407">
            <v>1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0</v>
          </cell>
          <cell r="EJ407">
            <v>0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0</v>
          </cell>
          <cell r="ER407">
            <v>0</v>
          </cell>
          <cell r="ES407">
            <v>0</v>
          </cell>
          <cell r="ET407">
            <v>0</v>
          </cell>
          <cell r="EU407">
            <v>0</v>
          </cell>
          <cell r="EV407">
            <v>0</v>
          </cell>
          <cell r="EW407">
            <v>0</v>
          </cell>
          <cell r="EX407">
            <v>0</v>
          </cell>
          <cell r="EY407">
            <v>0</v>
          </cell>
          <cell r="EZ407">
            <v>0</v>
          </cell>
          <cell r="FA407">
            <v>0</v>
          </cell>
          <cell r="FB407">
            <v>0</v>
          </cell>
          <cell r="FC407">
            <v>0</v>
          </cell>
          <cell r="FD407">
            <v>0</v>
          </cell>
          <cell r="FE407">
            <v>0</v>
          </cell>
          <cell r="FF407">
            <v>0</v>
          </cell>
          <cell r="FG407">
            <v>0</v>
          </cell>
          <cell r="FH407">
            <v>0</v>
          </cell>
          <cell r="FI407">
            <v>0</v>
          </cell>
          <cell r="FJ407">
            <v>0</v>
          </cell>
          <cell r="FK407">
            <v>0</v>
          </cell>
          <cell r="FL407">
            <v>0</v>
          </cell>
          <cell r="FM407">
            <v>0</v>
          </cell>
          <cell r="FN407">
            <v>0</v>
          </cell>
          <cell r="FO407">
            <v>0</v>
          </cell>
          <cell r="FP407">
            <v>0</v>
          </cell>
          <cell r="FQ407">
            <v>0</v>
          </cell>
          <cell r="FR407">
            <v>0</v>
          </cell>
          <cell r="FS407">
            <v>0</v>
          </cell>
          <cell r="FT407">
            <v>0</v>
          </cell>
          <cell r="FU407">
            <v>0</v>
          </cell>
          <cell r="FV407">
            <v>0</v>
          </cell>
          <cell r="FW407">
            <v>0</v>
          </cell>
          <cell r="FX407">
            <v>0</v>
          </cell>
          <cell r="FY407">
            <v>0</v>
          </cell>
          <cell r="FZ407">
            <v>0</v>
          </cell>
          <cell r="GA407">
            <v>0</v>
          </cell>
          <cell r="GB407">
            <v>0</v>
          </cell>
          <cell r="GC407">
            <v>0</v>
          </cell>
          <cell r="GD407">
            <v>0</v>
          </cell>
          <cell r="GE407">
            <v>0</v>
          </cell>
          <cell r="GF407">
            <v>0</v>
          </cell>
          <cell r="GG407">
            <v>0</v>
          </cell>
          <cell r="GH407">
            <v>0</v>
          </cell>
          <cell r="GI407">
            <v>0</v>
          </cell>
          <cell r="GJ407">
            <v>0</v>
          </cell>
          <cell r="GK407">
            <v>0</v>
          </cell>
          <cell r="GL407">
            <v>0</v>
          </cell>
          <cell r="GM407">
            <v>0</v>
          </cell>
          <cell r="GN407">
            <v>0</v>
          </cell>
          <cell r="GO407">
            <v>0</v>
          </cell>
          <cell r="GP407">
            <v>0</v>
          </cell>
          <cell r="GQ407">
            <v>0</v>
          </cell>
          <cell r="GR407">
            <v>0</v>
          </cell>
          <cell r="GS407">
            <v>0</v>
          </cell>
          <cell r="GT407">
            <v>0</v>
          </cell>
          <cell r="GU407">
            <v>0</v>
          </cell>
          <cell r="GV407">
            <v>0</v>
          </cell>
          <cell r="GW407">
            <v>0</v>
          </cell>
          <cell r="GX407">
            <v>0</v>
          </cell>
          <cell r="GY407">
            <v>0</v>
          </cell>
          <cell r="GZ407">
            <v>0</v>
          </cell>
          <cell r="HA407">
            <v>0</v>
          </cell>
          <cell r="HB407">
            <v>0</v>
          </cell>
          <cell r="HC407">
            <v>0</v>
          </cell>
          <cell r="HD407">
            <v>0</v>
          </cell>
          <cell r="HE407">
            <v>0</v>
          </cell>
          <cell r="HF407">
            <v>0</v>
          </cell>
          <cell r="HG407">
            <v>0</v>
          </cell>
          <cell r="HH407">
            <v>0</v>
          </cell>
          <cell r="HI407">
            <v>0</v>
          </cell>
          <cell r="HJ407">
            <v>0</v>
          </cell>
          <cell r="HK407">
            <v>0</v>
          </cell>
          <cell r="HL407">
            <v>0</v>
          </cell>
          <cell r="HM407">
            <v>0</v>
          </cell>
          <cell r="HN407">
            <v>0</v>
          </cell>
          <cell r="HO407">
            <v>0</v>
          </cell>
          <cell r="HP407">
            <v>0</v>
          </cell>
          <cell r="HQ407">
            <v>0</v>
          </cell>
          <cell r="HR407">
            <v>0</v>
          </cell>
          <cell r="HS407">
            <v>0</v>
          </cell>
          <cell r="HT407">
            <v>0</v>
          </cell>
          <cell r="HU407">
            <v>0</v>
          </cell>
          <cell r="HV407">
            <v>0</v>
          </cell>
          <cell r="HW407">
            <v>0</v>
          </cell>
          <cell r="HX407">
            <v>0</v>
          </cell>
          <cell r="HY407">
            <v>0</v>
          </cell>
          <cell r="HZ407">
            <v>0</v>
          </cell>
          <cell r="IA407">
            <v>0</v>
          </cell>
          <cell r="IB407">
            <v>0</v>
          </cell>
          <cell r="IC407">
            <v>0</v>
          </cell>
          <cell r="ID407">
            <v>0</v>
          </cell>
          <cell r="IE407">
            <v>0</v>
          </cell>
          <cell r="IF407">
            <v>0</v>
          </cell>
          <cell r="IG407">
            <v>0</v>
          </cell>
          <cell r="IH407">
            <v>0</v>
          </cell>
          <cell r="II407">
            <v>0</v>
          </cell>
          <cell r="IJ407">
            <v>0</v>
          </cell>
          <cell r="IK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J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X408">
            <v>0</v>
          </cell>
          <cell r="EY408">
            <v>0</v>
          </cell>
          <cell r="EZ408">
            <v>0</v>
          </cell>
          <cell r="FA408">
            <v>0</v>
          </cell>
          <cell r="FB408">
            <v>0</v>
          </cell>
          <cell r="FC408">
            <v>0</v>
          </cell>
          <cell r="FD408">
            <v>0</v>
          </cell>
          <cell r="FE408">
            <v>0</v>
          </cell>
          <cell r="FF408">
            <v>0</v>
          </cell>
          <cell r="FG408">
            <v>0</v>
          </cell>
          <cell r="FH408">
            <v>0</v>
          </cell>
          <cell r="FI408">
            <v>0</v>
          </cell>
          <cell r="FJ408">
            <v>0</v>
          </cell>
          <cell r="FK408">
            <v>0</v>
          </cell>
          <cell r="FL408">
            <v>0</v>
          </cell>
          <cell r="FM408">
            <v>0</v>
          </cell>
          <cell r="FN408">
            <v>0</v>
          </cell>
          <cell r="FO408">
            <v>0</v>
          </cell>
          <cell r="FP408">
            <v>0</v>
          </cell>
          <cell r="FQ408">
            <v>0</v>
          </cell>
          <cell r="FR408">
            <v>0</v>
          </cell>
          <cell r="FS408">
            <v>0</v>
          </cell>
          <cell r="FT408">
            <v>0</v>
          </cell>
          <cell r="FU408">
            <v>0</v>
          </cell>
          <cell r="FV408">
            <v>0</v>
          </cell>
          <cell r="FW408">
            <v>0</v>
          </cell>
          <cell r="FX408">
            <v>0</v>
          </cell>
          <cell r="FY408">
            <v>0</v>
          </cell>
          <cell r="FZ408">
            <v>0</v>
          </cell>
          <cell r="GA408">
            <v>0</v>
          </cell>
          <cell r="GB408">
            <v>0</v>
          </cell>
          <cell r="GC408">
            <v>0</v>
          </cell>
          <cell r="GD408">
            <v>0</v>
          </cell>
          <cell r="GE408">
            <v>0</v>
          </cell>
          <cell r="GF408">
            <v>0</v>
          </cell>
          <cell r="GG408">
            <v>0</v>
          </cell>
          <cell r="GH408">
            <v>0</v>
          </cell>
          <cell r="GI408">
            <v>0</v>
          </cell>
          <cell r="GJ408">
            <v>0</v>
          </cell>
          <cell r="GK408">
            <v>0</v>
          </cell>
          <cell r="GL408">
            <v>0</v>
          </cell>
          <cell r="GM408">
            <v>0</v>
          </cell>
          <cell r="GN408">
            <v>0</v>
          </cell>
          <cell r="GO408">
            <v>0</v>
          </cell>
          <cell r="GP408">
            <v>0</v>
          </cell>
          <cell r="GQ408">
            <v>0</v>
          </cell>
          <cell r="GR408">
            <v>0</v>
          </cell>
          <cell r="GS408">
            <v>0</v>
          </cell>
          <cell r="GT408">
            <v>0</v>
          </cell>
          <cell r="GU408">
            <v>0</v>
          </cell>
          <cell r="GV408">
            <v>0</v>
          </cell>
          <cell r="GW408">
            <v>0</v>
          </cell>
          <cell r="GX408">
            <v>0</v>
          </cell>
          <cell r="GY408">
            <v>0</v>
          </cell>
          <cell r="GZ408">
            <v>0</v>
          </cell>
          <cell r="HA408">
            <v>0</v>
          </cell>
          <cell r="HB408">
            <v>0</v>
          </cell>
          <cell r="HC408">
            <v>0</v>
          </cell>
          <cell r="HD408">
            <v>0</v>
          </cell>
          <cell r="HE408">
            <v>0</v>
          </cell>
          <cell r="HF408">
            <v>0</v>
          </cell>
          <cell r="HG408">
            <v>0</v>
          </cell>
          <cell r="HH408">
            <v>0</v>
          </cell>
          <cell r="HI408">
            <v>0</v>
          </cell>
          <cell r="HJ408">
            <v>0</v>
          </cell>
          <cell r="HK408">
            <v>0</v>
          </cell>
          <cell r="HL408">
            <v>0</v>
          </cell>
          <cell r="HM408">
            <v>0</v>
          </cell>
          <cell r="HN408">
            <v>0</v>
          </cell>
          <cell r="HO408">
            <v>0</v>
          </cell>
          <cell r="HP408">
            <v>0</v>
          </cell>
          <cell r="HQ408">
            <v>0</v>
          </cell>
          <cell r="HR408">
            <v>0</v>
          </cell>
          <cell r="HS408">
            <v>0</v>
          </cell>
          <cell r="HT408">
            <v>0</v>
          </cell>
          <cell r="HU408">
            <v>0</v>
          </cell>
          <cell r="HV408">
            <v>0</v>
          </cell>
          <cell r="HW408">
            <v>0</v>
          </cell>
          <cell r="HX408">
            <v>0</v>
          </cell>
          <cell r="HY408">
            <v>0</v>
          </cell>
          <cell r="HZ408">
            <v>0</v>
          </cell>
          <cell r="IA408">
            <v>0</v>
          </cell>
          <cell r="IB408">
            <v>0</v>
          </cell>
          <cell r="IC408">
            <v>0</v>
          </cell>
          <cell r="ID408">
            <v>0</v>
          </cell>
          <cell r="IE408">
            <v>0</v>
          </cell>
          <cell r="IF408">
            <v>0</v>
          </cell>
          <cell r="IG408">
            <v>0</v>
          </cell>
          <cell r="IH408">
            <v>0</v>
          </cell>
          <cell r="II408">
            <v>0</v>
          </cell>
          <cell r="IJ408">
            <v>0</v>
          </cell>
          <cell r="IK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2</v>
          </cell>
          <cell r="BW409">
            <v>2</v>
          </cell>
          <cell r="BX409">
            <v>2</v>
          </cell>
          <cell r="BY409">
            <v>2</v>
          </cell>
          <cell r="BZ409">
            <v>1</v>
          </cell>
          <cell r="CA409">
            <v>1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1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0</v>
          </cell>
          <cell r="EJ410">
            <v>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0</v>
          </cell>
          <cell r="ES410">
            <v>0</v>
          </cell>
          <cell r="ET410">
            <v>0</v>
          </cell>
          <cell r="EU410">
            <v>0</v>
          </cell>
          <cell r="EV410">
            <v>0</v>
          </cell>
          <cell r="EW410">
            <v>0</v>
          </cell>
          <cell r="EX410">
            <v>0</v>
          </cell>
          <cell r="EY410">
            <v>0</v>
          </cell>
          <cell r="EZ410">
            <v>0</v>
          </cell>
          <cell r="FA410">
            <v>0</v>
          </cell>
          <cell r="FB410">
            <v>0</v>
          </cell>
          <cell r="FC410">
            <v>0</v>
          </cell>
          <cell r="FD410">
            <v>0</v>
          </cell>
          <cell r="FE410">
            <v>0</v>
          </cell>
          <cell r="FF410">
            <v>0</v>
          </cell>
          <cell r="FG410">
            <v>0</v>
          </cell>
          <cell r="FH410">
            <v>0</v>
          </cell>
          <cell r="FI410">
            <v>0</v>
          </cell>
          <cell r="FJ410">
            <v>0</v>
          </cell>
          <cell r="FK410">
            <v>0</v>
          </cell>
          <cell r="FL410">
            <v>0</v>
          </cell>
          <cell r="FM410">
            <v>0</v>
          </cell>
          <cell r="FN410">
            <v>0</v>
          </cell>
          <cell r="FO410">
            <v>0</v>
          </cell>
          <cell r="FP410">
            <v>0</v>
          </cell>
          <cell r="FQ410">
            <v>0</v>
          </cell>
          <cell r="FR410">
            <v>0</v>
          </cell>
          <cell r="FS410">
            <v>0</v>
          </cell>
          <cell r="FT410">
            <v>0</v>
          </cell>
          <cell r="FU410">
            <v>0</v>
          </cell>
          <cell r="FV410">
            <v>0</v>
          </cell>
          <cell r="FW410">
            <v>0</v>
          </cell>
          <cell r="FX410">
            <v>0</v>
          </cell>
          <cell r="FY410">
            <v>0</v>
          </cell>
          <cell r="FZ410">
            <v>0</v>
          </cell>
          <cell r="GA410">
            <v>0</v>
          </cell>
          <cell r="GB410">
            <v>0</v>
          </cell>
          <cell r="GC410">
            <v>0</v>
          </cell>
          <cell r="GD410">
            <v>0</v>
          </cell>
          <cell r="GE410">
            <v>0</v>
          </cell>
          <cell r="GF410">
            <v>0</v>
          </cell>
          <cell r="GG410">
            <v>0</v>
          </cell>
          <cell r="GH410">
            <v>0</v>
          </cell>
          <cell r="GI410">
            <v>0</v>
          </cell>
          <cell r="GJ410">
            <v>0</v>
          </cell>
          <cell r="GK410">
            <v>0</v>
          </cell>
          <cell r="GL410">
            <v>0</v>
          </cell>
          <cell r="GM410">
            <v>0</v>
          </cell>
          <cell r="GN410">
            <v>0</v>
          </cell>
          <cell r="GO410">
            <v>0</v>
          </cell>
          <cell r="GP410">
            <v>0</v>
          </cell>
          <cell r="GQ410">
            <v>0</v>
          </cell>
          <cell r="GR410">
            <v>0</v>
          </cell>
          <cell r="GS410">
            <v>0</v>
          </cell>
          <cell r="GT410">
            <v>0</v>
          </cell>
          <cell r="GU410">
            <v>0</v>
          </cell>
          <cell r="GV410">
            <v>0</v>
          </cell>
          <cell r="GW410">
            <v>0</v>
          </cell>
          <cell r="GX410">
            <v>0</v>
          </cell>
          <cell r="GY410">
            <v>0</v>
          </cell>
          <cell r="GZ410">
            <v>0</v>
          </cell>
          <cell r="HA410">
            <v>0</v>
          </cell>
          <cell r="HB410">
            <v>0</v>
          </cell>
          <cell r="HC410">
            <v>0</v>
          </cell>
          <cell r="HD410">
            <v>0</v>
          </cell>
          <cell r="HE410">
            <v>0</v>
          </cell>
          <cell r="HF410">
            <v>0</v>
          </cell>
          <cell r="HG410">
            <v>0</v>
          </cell>
          <cell r="HH410">
            <v>0</v>
          </cell>
          <cell r="HI410">
            <v>0</v>
          </cell>
          <cell r="HJ410">
            <v>0</v>
          </cell>
          <cell r="HK410">
            <v>0</v>
          </cell>
          <cell r="HL410">
            <v>0</v>
          </cell>
          <cell r="HM410">
            <v>0</v>
          </cell>
          <cell r="HN410">
            <v>0</v>
          </cell>
          <cell r="HO410">
            <v>0</v>
          </cell>
          <cell r="HP410">
            <v>0</v>
          </cell>
          <cell r="HQ410">
            <v>0</v>
          </cell>
          <cell r="HR410">
            <v>0</v>
          </cell>
          <cell r="HS410">
            <v>0</v>
          </cell>
          <cell r="HT410">
            <v>0</v>
          </cell>
          <cell r="HU410">
            <v>0</v>
          </cell>
          <cell r="HV410">
            <v>0</v>
          </cell>
          <cell r="HW410">
            <v>0</v>
          </cell>
          <cell r="HX410">
            <v>0</v>
          </cell>
          <cell r="HY410">
            <v>0</v>
          </cell>
          <cell r="HZ410">
            <v>0</v>
          </cell>
          <cell r="IA410">
            <v>0</v>
          </cell>
          <cell r="IB410">
            <v>0</v>
          </cell>
          <cell r="IC410">
            <v>0</v>
          </cell>
          <cell r="ID410">
            <v>0</v>
          </cell>
          <cell r="IE410">
            <v>0</v>
          </cell>
          <cell r="IF410">
            <v>0</v>
          </cell>
          <cell r="IG410">
            <v>0</v>
          </cell>
          <cell r="IH410">
            <v>0</v>
          </cell>
          <cell r="II410">
            <v>0</v>
          </cell>
          <cell r="IJ410">
            <v>0</v>
          </cell>
          <cell r="IK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1</v>
          </cell>
          <cell r="CP411">
            <v>1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J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X411">
            <v>0</v>
          </cell>
          <cell r="EY411">
            <v>0</v>
          </cell>
          <cell r="EZ411">
            <v>0</v>
          </cell>
          <cell r="FA411">
            <v>0</v>
          </cell>
          <cell r="FB411">
            <v>0</v>
          </cell>
          <cell r="FC411">
            <v>0</v>
          </cell>
          <cell r="FD411">
            <v>0</v>
          </cell>
          <cell r="FE411">
            <v>0</v>
          </cell>
          <cell r="FF411">
            <v>0</v>
          </cell>
          <cell r="FG411">
            <v>0</v>
          </cell>
          <cell r="FH411">
            <v>0</v>
          </cell>
          <cell r="FI411">
            <v>0</v>
          </cell>
          <cell r="FJ411">
            <v>0</v>
          </cell>
          <cell r="FK411">
            <v>0</v>
          </cell>
          <cell r="FL411">
            <v>0</v>
          </cell>
          <cell r="FM411">
            <v>0</v>
          </cell>
          <cell r="FN411">
            <v>0</v>
          </cell>
          <cell r="FO411">
            <v>0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0</v>
          </cell>
          <cell r="GA411">
            <v>0</v>
          </cell>
          <cell r="GB411">
            <v>0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  <cell r="GL411">
            <v>0</v>
          </cell>
          <cell r="GM411">
            <v>0</v>
          </cell>
          <cell r="GN411">
            <v>0</v>
          </cell>
          <cell r="GO411">
            <v>0</v>
          </cell>
          <cell r="GP411">
            <v>0</v>
          </cell>
          <cell r="GQ411">
            <v>0</v>
          </cell>
          <cell r="GR411">
            <v>0</v>
          </cell>
          <cell r="GS411">
            <v>0</v>
          </cell>
          <cell r="GT411">
            <v>0</v>
          </cell>
          <cell r="GU411">
            <v>0</v>
          </cell>
          <cell r="GV411">
            <v>0</v>
          </cell>
          <cell r="GW411">
            <v>0</v>
          </cell>
          <cell r="GX411">
            <v>0</v>
          </cell>
          <cell r="GY411">
            <v>0</v>
          </cell>
          <cell r="GZ411">
            <v>0</v>
          </cell>
          <cell r="HA411">
            <v>0</v>
          </cell>
          <cell r="HB411">
            <v>0</v>
          </cell>
          <cell r="HC411">
            <v>0</v>
          </cell>
          <cell r="HD411">
            <v>0</v>
          </cell>
          <cell r="HE411">
            <v>0</v>
          </cell>
          <cell r="HF411">
            <v>0</v>
          </cell>
          <cell r="HG411">
            <v>0</v>
          </cell>
          <cell r="HH411">
            <v>0</v>
          </cell>
          <cell r="HI411">
            <v>0</v>
          </cell>
          <cell r="HJ411">
            <v>0</v>
          </cell>
          <cell r="HK411">
            <v>0</v>
          </cell>
          <cell r="HL411">
            <v>0</v>
          </cell>
          <cell r="HM411">
            <v>0</v>
          </cell>
          <cell r="HN411">
            <v>0</v>
          </cell>
          <cell r="HO411">
            <v>0</v>
          </cell>
          <cell r="HP411">
            <v>0</v>
          </cell>
          <cell r="HQ411">
            <v>0</v>
          </cell>
          <cell r="HR411">
            <v>0</v>
          </cell>
          <cell r="HS411">
            <v>0</v>
          </cell>
          <cell r="HT411">
            <v>0</v>
          </cell>
          <cell r="HU411">
            <v>0</v>
          </cell>
          <cell r="HV411">
            <v>0</v>
          </cell>
          <cell r="HW411">
            <v>0</v>
          </cell>
          <cell r="HX411">
            <v>0</v>
          </cell>
          <cell r="HY411">
            <v>0</v>
          </cell>
          <cell r="HZ411">
            <v>0</v>
          </cell>
          <cell r="IA411">
            <v>0</v>
          </cell>
          <cell r="IB411">
            <v>0</v>
          </cell>
          <cell r="IC411">
            <v>0</v>
          </cell>
          <cell r="ID411">
            <v>0</v>
          </cell>
          <cell r="IE411">
            <v>0</v>
          </cell>
          <cell r="IF411">
            <v>0</v>
          </cell>
          <cell r="IG411">
            <v>0</v>
          </cell>
          <cell r="IH411">
            <v>0</v>
          </cell>
          <cell r="II411">
            <v>0</v>
          </cell>
          <cell r="IJ411">
            <v>0</v>
          </cell>
          <cell r="IK411">
            <v>0</v>
          </cell>
        </row>
        <row r="412"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</v>
          </cell>
          <cell r="M412">
            <v>2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2</v>
          </cell>
          <cell r="S412">
            <v>2</v>
          </cell>
          <cell r="T412">
            <v>2</v>
          </cell>
          <cell r="U412">
            <v>2</v>
          </cell>
          <cell r="V412">
            <v>2</v>
          </cell>
          <cell r="W412">
            <v>2</v>
          </cell>
          <cell r="X412">
            <v>0</v>
          </cell>
          <cell r="Y412">
            <v>0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0</v>
          </cell>
          <cell r="AE412">
            <v>0</v>
          </cell>
          <cell r="AF412">
            <v>2</v>
          </cell>
          <cell r="AG412">
            <v>2</v>
          </cell>
          <cell r="AH412">
            <v>2</v>
          </cell>
          <cell r="AI412">
            <v>2</v>
          </cell>
          <cell r="AJ412">
            <v>0</v>
          </cell>
          <cell r="AK412">
            <v>0</v>
          </cell>
          <cell r="AL412">
            <v>2</v>
          </cell>
          <cell r="AM412">
            <v>2</v>
          </cell>
          <cell r="AN412">
            <v>2</v>
          </cell>
          <cell r="AO412">
            <v>2</v>
          </cell>
          <cell r="AP412">
            <v>0</v>
          </cell>
          <cell r="AQ412">
            <v>0</v>
          </cell>
          <cell r="AR412">
            <v>2</v>
          </cell>
          <cell r="AS412">
            <v>2</v>
          </cell>
          <cell r="AT412">
            <v>2</v>
          </cell>
          <cell r="AU412">
            <v>2</v>
          </cell>
          <cell r="AV412">
            <v>0</v>
          </cell>
          <cell r="AW412">
            <v>0</v>
          </cell>
          <cell r="AX412">
            <v>2</v>
          </cell>
          <cell r="AY412">
            <v>2</v>
          </cell>
          <cell r="AZ412">
            <v>2</v>
          </cell>
          <cell r="BA412">
            <v>2</v>
          </cell>
          <cell r="BB412">
            <v>0</v>
          </cell>
          <cell r="BC412">
            <v>0</v>
          </cell>
          <cell r="BD412">
            <v>3</v>
          </cell>
          <cell r="BE412">
            <v>3</v>
          </cell>
          <cell r="BF412">
            <v>3</v>
          </cell>
          <cell r="BG412">
            <v>3</v>
          </cell>
          <cell r="BH412">
            <v>4</v>
          </cell>
          <cell r="BI412">
            <v>4</v>
          </cell>
          <cell r="BJ412">
            <v>3</v>
          </cell>
          <cell r="BK412">
            <v>3</v>
          </cell>
          <cell r="BL412">
            <v>3</v>
          </cell>
          <cell r="BM412">
            <v>3</v>
          </cell>
          <cell r="BN412">
            <v>4</v>
          </cell>
          <cell r="BO412">
            <v>4</v>
          </cell>
          <cell r="BP412">
            <v>4</v>
          </cell>
          <cell r="BQ412">
            <v>4</v>
          </cell>
          <cell r="BR412">
            <v>4</v>
          </cell>
          <cell r="BS412">
            <v>4</v>
          </cell>
          <cell r="BT412">
            <v>2</v>
          </cell>
          <cell r="BU412">
            <v>2</v>
          </cell>
          <cell r="BV412">
            <v>4</v>
          </cell>
          <cell r="BW412">
            <v>4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1</v>
          </cell>
          <cell r="CU412">
            <v>0</v>
          </cell>
          <cell r="CV412">
            <v>1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0</v>
          </cell>
          <cell r="EJ412">
            <v>0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0</v>
          </cell>
          <cell r="ER412">
            <v>0</v>
          </cell>
          <cell r="ES412">
            <v>0</v>
          </cell>
          <cell r="ET412">
            <v>0</v>
          </cell>
          <cell r="EU412">
            <v>0</v>
          </cell>
          <cell r="EV412">
            <v>0</v>
          </cell>
          <cell r="EW412">
            <v>0</v>
          </cell>
          <cell r="EX412">
            <v>0</v>
          </cell>
          <cell r="EY412">
            <v>0</v>
          </cell>
          <cell r="EZ412">
            <v>0</v>
          </cell>
          <cell r="FA412">
            <v>0</v>
          </cell>
          <cell r="FB412">
            <v>0</v>
          </cell>
          <cell r="FC412">
            <v>0</v>
          </cell>
          <cell r="FD412">
            <v>0</v>
          </cell>
          <cell r="FE412">
            <v>0</v>
          </cell>
          <cell r="FF412">
            <v>0</v>
          </cell>
          <cell r="FG412">
            <v>0</v>
          </cell>
          <cell r="FH412">
            <v>0</v>
          </cell>
          <cell r="FI412">
            <v>0</v>
          </cell>
          <cell r="FJ412">
            <v>0</v>
          </cell>
          <cell r="FK412">
            <v>0</v>
          </cell>
          <cell r="FL412">
            <v>0</v>
          </cell>
          <cell r="FM412">
            <v>0</v>
          </cell>
          <cell r="FN412">
            <v>0</v>
          </cell>
          <cell r="FO412">
            <v>0</v>
          </cell>
          <cell r="FP412">
            <v>0</v>
          </cell>
          <cell r="FQ412">
            <v>0</v>
          </cell>
          <cell r="FR412">
            <v>0</v>
          </cell>
          <cell r="FS412">
            <v>0</v>
          </cell>
          <cell r="FT412">
            <v>0</v>
          </cell>
          <cell r="FU412">
            <v>0</v>
          </cell>
          <cell r="FV412">
            <v>0</v>
          </cell>
          <cell r="FW412">
            <v>0</v>
          </cell>
          <cell r="FX412">
            <v>0</v>
          </cell>
          <cell r="FY412">
            <v>0</v>
          </cell>
          <cell r="FZ412">
            <v>0</v>
          </cell>
          <cell r="GA412">
            <v>0</v>
          </cell>
          <cell r="GB412">
            <v>0</v>
          </cell>
          <cell r="GC412">
            <v>0</v>
          </cell>
          <cell r="GD412">
            <v>0</v>
          </cell>
          <cell r="GE412">
            <v>0</v>
          </cell>
          <cell r="GF412">
            <v>0</v>
          </cell>
          <cell r="GG412">
            <v>0</v>
          </cell>
          <cell r="GH412">
            <v>0</v>
          </cell>
          <cell r="GI412">
            <v>0</v>
          </cell>
          <cell r="GJ412">
            <v>0</v>
          </cell>
          <cell r="GK412">
            <v>0</v>
          </cell>
          <cell r="GL412">
            <v>0</v>
          </cell>
          <cell r="GM412">
            <v>0</v>
          </cell>
          <cell r="GN412">
            <v>0</v>
          </cell>
          <cell r="GO412">
            <v>0</v>
          </cell>
          <cell r="GP412">
            <v>0</v>
          </cell>
          <cell r="GQ412">
            <v>0</v>
          </cell>
          <cell r="GR412">
            <v>0</v>
          </cell>
          <cell r="GS412">
            <v>0</v>
          </cell>
          <cell r="GT412">
            <v>0</v>
          </cell>
          <cell r="GU412">
            <v>0</v>
          </cell>
          <cell r="GV412">
            <v>0</v>
          </cell>
          <cell r="GW412">
            <v>0</v>
          </cell>
          <cell r="GX412">
            <v>0</v>
          </cell>
          <cell r="GY412">
            <v>0</v>
          </cell>
          <cell r="GZ412">
            <v>0</v>
          </cell>
          <cell r="HA412">
            <v>0</v>
          </cell>
          <cell r="HB412">
            <v>0</v>
          </cell>
          <cell r="HC412">
            <v>0</v>
          </cell>
          <cell r="HD412">
            <v>0</v>
          </cell>
          <cell r="HE412">
            <v>0</v>
          </cell>
          <cell r="HF412">
            <v>0</v>
          </cell>
          <cell r="HG412">
            <v>0</v>
          </cell>
          <cell r="HH412">
            <v>0</v>
          </cell>
          <cell r="HI412">
            <v>0</v>
          </cell>
          <cell r="HJ412">
            <v>0</v>
          </cell>
          <cell r="HK412">
            <v>0</v>
          </cell>
          <cell r="HL412">
            <v>0</v>
          </cell>
          <cell r="HM412">
            <v>0</v>
          </cell>
          <cell r="HN412">
            <v>0</v>
          </cell>
          <cell r="HO412">
            <v>0</v>
          </cell>
          <cell r="HP412">
            <v>0</v>
          </cell>
          <cell r="HQ412">
            <v>0</v>
          </cell>
          <cell r="HR412">
            <v>0</v>
          </cell>
          <cell r="HS412">
            <v>0</v>
          </cell>
          <cell r="HT412">
            <v>0</v>
          </cell>
          <cell r="HU412">
            <v>0</v>
          </cell>
          <cell r="HV412">
            <v>0</v>
          </cell>
          <cell r="HW412">
            <v>0</v>
          </cell>
          <cell r="HX412">
            <v>0</v>
          </cell>
          <cell r="HY412">
            <v>0</v>
          </cell>
          <cell r="HZ412">
            <v>0</v>
          </cell>
          <cell r="IA412">
            <v>0</v>
          </cell>
          <cell r="IB412">
            <v>0</v>
          </cell>
          <cell r="IC412">
            <v>0</v>
          </cell>
          <cell r="ID412">
            <v>0</v>
          </cell>
          <cell r="IE412">
            <v>0</v>
          </cell>
          <cell r="IF412">
            <v>0</v>
          </cell>
          <cell r="IG412">
            <v>0</v>
          </cell>
          <cell r="IH412">
            <v>0</v>
          </cell>
          <cell r="II412">
            <v>0</v>
          </cell>
          <cell r="IJ412">
            <v>0</v>
          </cell>
          <cell r="IK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1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1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1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0</v>
          </cell>
          <cell r="EJ415">
            <v>0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0</v>
          </cell>
          <cell r="EQ415">
            <v>0</v>
          </cell>
          <cell r="ER415">
            <v>0</v>
          </cell>
          <cell r="ES415">
            <v>0</v>
          </cell>
          <cell r="ET415">
            <v>0</v>
          </cell>
          <cell r="EU415">
            <v>0</v>
          </cell>
          <cell r="EV415">
            <v>0</v>
          </cell>
          <cell r="EW415">
            <v>0</v>
          </cell>
          <cell r="EX415">
            <v>0</v>
          </cell>
          <cell r="EY415">
            <v>0</v>
          </cell>
          <cell r="EZ415">
            <v>0</v>
          </cell>
          <cell r="FA415">
            <v>0</v>
          </cell>
          <cell r="FB415">
            <v>0</v>
          </cell>
          <cell r="FC415">
            <v>0</v>
          </cell>
          <cell r="FD415">
            <v>0</v>
          </cell>
          <cell r="FE415">
            <v>0</v>
          </cell>
          <cell r="FF415">
            <v>0</v>
          </cell>
          <cell r="FG415">
            <v>0</v>
          </cell>
          <cell r="FH415">
            <v>0</v>
          </cell>
          <cell r="FI415">
            <v>0</v>
          </cell>
          <cell r="FJ415">
            <v>0</v>
          </cell>
          <cell r="FK415">
            <v>0</v>
          </cell>
          <cell r="FL415">
            <v>0</v>
          </cell>
          <cell r="FM415">
            <v>0</v>
          </cell>
          <cell r="FN415">
            <v>0</v>
          </cell>
          <cell r="FO415">
            <v>0</v>
          </cell>
          <cell r="FP415">
            <v>0</v>
          </cell>
          <cell r="FQ415">
            <v>0</v>
          </cell>
          <cell r="FR415">
            <v>0</v>
          </cell>
          <cell r="FS415">
            <v>0</v>
          </cell>
          <cell r="FT415">
            <v>0</v>
          </cell>
          <cell r="FU415">
            <v>0</v>
          </cell>
          <cell r="FV415">
            <v>0</v>
          </cell>
          <cell r="FW415">
            <v>0</v>
          </cell>
          <cell r="FX415">
            <v>0</v>
          </cell>
          <cell r="FY415">
            <v>0</v>
          </cell>
          <cell r="FZ415">
            <v>0</v>
          </cell>
          <cell r="GA415">
            <v>0</v>
          </cell>
          <cell r="GB415">
            <v>0</v>
          </cell>
          <cell r="GC415">
            <v>0</v>
          </cell>
          <cell r="GD415">
            <v>0</v>
          </cell>
          <cell r="GE415">
            <v>0</v>
          </cell>
          <cell r="GF415">
            <v>0</v>
          </cell>
          <cell r="GG415">
            <v>0</v>
          </cell>
          <cell r="GH415">
            <v>0</v>
          </cell>
          <cell r="GI415">
            <v>0</v>
          </cell>
          <cell r="GJ415">
            <v>0</v>
          </cell>
          <cell r="GK415">
            <v>0</v>
          </cell>
          <cell r="GL415">
            <v>0</v>
          </cell>
          <cell r="GM415">
            <v>0</v>
          </cell>
          <cell r="GN415">
            <v>0</v>
          </cell>
          <cell r="GO415">
            <v>0</v>
          </cell>
          <cell r="GP415">
            <v>0</v>
          </cell>
          <cell r="GQ415">
            <v>0</v>
          </cell>
          <cell r="GR415">
            <v>0</v>
          </cell>
          <cell r="GS415">
            <v>0</v>
          </cell>
          <cell r="GT415">
            <v>0</v>
          </cell>
          <cell r="GU415">
            <v>0</v>
          </cell>
          <cell r="GV415">
            <v>0</v>
          </cell>
          <cell r="GW415">
            <v>0</v>
          </cell>
          <cell r="GX415">
            <v>0</v>
          </cell>
          <cell r="GY415">
            <v>0</v>
          </cell>
          <cell r="GZ415">
            <v>0</v>
          </cell>
          <cell r="HA415">
            <v>0</v>
          </cell>
          <cell r="HB415">
            <v>0</v>
          </cell>
          <cell r="HC415">
            <v>0</v>
          </cell>
          <cell r="HD415">
            <v>0</v>
          </cell>
          <cell r="HE415">
            <v>0</v>
          </cell>
          <cell r="HF415">
            <v>0</v>
          </cell>
          <cell r="HG415">
            <v>0</v>
          </cell>
          <cell r="HH415">
            <v>0</v>
          </cell>
          <cell r="HI415">
            <v>0</v>
          </cell>
          <cell r="HJ415">
            <v>0</v>
          </cell>
          <cell r="HK415">
            <v>0</v>
          </cell>
          <cell r="HL415">
            <v>0</v>
          </cell>
          <cell r="HM415">
            <v>0</v>
          </cell>
          <cell r="HN415">
            <v>0</v>
          </cell>
          <cell r="HO415">
            <v>0</v>
          </cell>
          <cell r="HP415">
            <v>0</v>
          </cell>
          <cell r="HQ415">
            <v>0</v>
          </cell>
          <cell r="HR415">
            <v>0</v>
          </cell>
          <cell r="HS415">
            <v>0</v>
          </cell>
          <cell r="HT415">
            <v>0</v>
          </cell>
          <cell r="HU415">
            <v>0</v>
          </cell>
          <cell r="HV415">
            <v>0</v>
          </cell>
          <cell r="HW415">
            <v>0</v>
          </cell>
          <cell r="HX415">
            <v>0</v>
          </cell>
          <cell r="HY415">
            <v>0</v>
          </cell>
          <cell r="HZ415">
            <v>0</v>
          </cell>
          <cell r="IA415">
            <v>0</v>
          </cell>
          <cell r="IB415">
            <v>0</v>
          </cell>
          <cell r="IC415">
            <v>0</v>
          </cell>
          <cell r="ID415">
            <v>0</v>
          </cell>
          <cell r="IE415">
            <v>0</v>
          </cell>
          <cell r="IF415">
            <v>0</v>
          </cell>
          <cell r="IG415">
            <v>0</v>
          </cell>
          <cell r="IH415">
            <v>0</v>
          </cell>
          <cell r="II415">
            <v>0</v>
          </cell>
          <cell r="IJ415">
            <v>0</v>
          </cell>
          <cell r="IK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1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0</v>
          </cell>
          <cell r="EJ416">
            <v>0</v>
          </cell>
          <cell r="EK416">
            <v>0</v>
          </cell>
          <cell r="EL416">
            <v>0</v>
          </cell>
          <cell r="EM416">
            <v>0</v>
          </cell>
          <cell r="EN416">
            <v>0</v>
          </cell>
          <cell r="EO416">
            <v>0</v>
          </cell>
          <cell r="EP416">
            <v>0</v>
          </cell>
          <cell r="EQ416">
            <v>0</v>
          </cell>
          <cell r="ER416">
            <v>0</v>
          </cell>
          <cell r="ES416">
            <v>0</v>
          </cell>
          <cell r="ET416">
            <v>0</v>
          </cell>
          <cell r="EU416">
            <v>0</v>
          </cell>
          <cell r="EV416">
            <v>0</v>
          </cell>
          <cell r="EW416">
            <v>0</v>
          </cell>
          <cell r="EX416">
            <v>0</v>
          </cell>
          <cell r="EY416">
            <v>0</v>
          </cell>
          <cell r="EZ416">
            <v>0</v>
          </cell>
          <cell r="FA416">
            <v>0</v>
          </cell>
          <cell r="FB416">
            <v>0</v>
          </cell>
          <cell r="FC416">
            <v>0</v>
          </cell>
          <cell r="FD416">
            <v>0</v>
          </cell>
          <cell r="FE416">
            <v>0</v>
          </cell>
          <cell r="FF416">
            <v>0</v>
          </cell>
          <cell r="FG416">
            <v>0</v>
          </cell>
          <cell r="FH416">
            <v>0</v>
          </cell>
          <cell r="FI416">
            <v>0</v>
          </cell>
          <cell r="FJ416">
            <v>0</v>
          </cell>
          <cell r="FK416">
            <v>0</v>
          </cell>
          <cell r="FL416">
            <v>0</v>
          </cell>
          <cell r="FM416">
            <v>0</v>
          </cell>
          <cell r="FN416">
            <v>0</v>
          </cell>
          <cell r="FO416">
            <v>0</v>
          </cell>
          <cell r="FP416">
            <v>0</v>
          </cell>
          <cell r="FQ416">
            <v>0</v>
          </cell>
          <cell r="FR416">
            <v>0</v>
          </cell>
          <cell r="FS416">
            <v>0</v>
          </cell>
          <cell r="FT416">
            <v>0</v>
          </cell>
          <cell r="FU416">
            <v>0</v>
          </cell>
          <cell r="FV416">
            <v>0</v>
          </cell>
          <cell r="FW416">
            <v>0</v>
          </cell>
          <cell r="FX416">
            <v>0</v>
          </cell>
          <cell r="FY416">
            <v>0</v>
          </cell>
          <cell r="FZ416">
            <v>0</v>
          </cell>
          <cell r="GA416">
            <v>0</v>
          </cell>
          <cell r="GB416">
            <v>0</v>
          </cell>
          <cell r="GC416">
            <v>0</v>
          </cell>
          <cell r="GD416">
            <v>0</v>
          </cell>
          <cell r="GE416">
            <v>0</v>
          </cell>
          <cell r="GF416">
            <v>0</v>
          </cell>
          <cell r="GG416">
            <v>0</v>
          </cell>
          <cell r="GH416">
            <v>0</v>
          </cell>
          <cell r="GI416">
            <v>0</v>
          </cell>
          <cell r="GJ416">
            <v>0</v>
          </cell>
          <cell r="GK416">
            <v>0</v>
          </cell>
          <cell r="GL416">
            <v>0</v>
          </cell>
          <cell r="GM416">
            <v>0</v>
          </cell>
          <cell r="GN416">
            <v>0</v>
          </cell>
          <cell r="GO416">
            <v>0</v>
          </cell>
          <cell r="GP416">
            <v>0</v>
          </cell>
          <cell r="GQ416">
            <v>0</v>
          </cell>
          <cell r="GR416">
            <v>0</v>
          </cell>
          <cell r="GS416">
            <v>0</v>
          </cell>
          <cell r="GT416">
            <v>0</v>
          </cell>
          <cell r="GU416">
            <v>0</v>
          </cell>
          <cell r="GV416">
            <v>0</v>
          </cell>
          <cell r="GW416">
            <v>0</v>
          </cell>
          <cell r="GX416">
            <v>0</v>
          </cell>
          <cell r="GY416">
            <v>0</v>
          </cell>
          <cell r="GZ416">
            <v>0</v>
          </cell>
          <cell r="HA416">
            <v>0</v>
          </cell>
          <cell r="HB416">
            <v>0</v>
          </cell>
          <cell r="HC416">
            <v>0</v>
          </cell>
          <cell r="HD416">
            <v>0</v>
          </cell>
          <cell r="HE416">
            <v>0</v>
          </cell>
          <cell r="HF416">
            <v>0</v>
          </cell>
          <cell r="HG416">
            <v>0</v>
          </cell>
          <cell r="HH416">
            <v>0</v>
          </cell>
          <cell r="HI416">
            <v>0</v>
          </cell>
          <cell r="HJ416">
            <v>0</v>
          </cell>
          <cell r="HK416">
            <v>0</v>
          </cell>
          <cell r="HL416">
            <v>0</v>
          </cell>
          <cell r="HM416">
            <v>0</v>
          </cell>
          <cell r="HN416">
            <v>0</v>
          </cell>
          <cell r="HO416">
            <v>0</v>
          </cell>
          <cell r="HP416">
            <v>0</v>
          </cell>
          <cell r="HQ416">
            <v>0</v>
          </cell>
          <cell r="HR416">
            <v>0</v>
          </cell>
          <cell r="HS416">
            <v>0</v>
          </cell>
          <cell r="HT416">
            <v>0</v>
          </cell>
          <cell r="HU416">
            <v>0</v>
          </cell>
          <cell r="HV416">
            <v>0</v>
          </cell>
          <cell r="HW416">
            <v>0</v>
          </cell>
          <cell r="HX416">
            <v>0</v>
          </cell>
          <cell r="HY416">
            <v>0</v>
          </cell>
          <cell r="HZ416">
            <v>0</v>
          </cell>
          <cell r="IA416">
            <v>0</v>
          </cell>
          <cell r="IB416">
            <v>0</v>
          </cell>
          <cell r="IC416">
            <v>0</v>
          </cell>
          <cell r="ID416">
            <v>0</v>
          </cell>
          <cell r="IE416">
            <v>0</v>
          </cell>
          <cell r="IF416">
            <v>0</v>
          </cell>
          <cell r="IG416">
            <v>0</v>
          </cell>
          <cell r="IH416">
            <v>0</v>
          </cell>
          <cell r="II416">
            <v>0</v>
          </cell>
          <cell r="IJ416">
            <v>0</v>
          </cell>
          <cell r="IK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1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1</v>
          </cell>
          <cell r="CU418">
            <v>2</v>
          </cell>
          <cell r="CV418">
            <v>1</v>
          </cell>
          <cell r="CW418">
            <v>2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0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0</v>
          </cell>
          <cell r="ER418">
            <v>0</v>
          </cell>
          <cell r="ES418">
            <v>0</v>
          </cell>
          <cell r="ET418">
            <v>0</v>
          </cell>
          <cell r="EU418">
            <v>0</v>
          </cell>
          <cell r="EV418">
            <v>0</v>
          </cell>
          <cell r="EW418">
            <v>0</v>
          </cell>
          <cell r="EX418">
            <v>0</v>
          </cell>
          <cell r="EY418">
            <v>0</v>
          </cell>
          <cell r="EZ418">
            <v>0</v>
          </cell>
          <cell r="FA418">
            <v>0</v>
          </cell>
          <cell r="FB418">
            <v>0</v>
          </cell>
          <cell r="FC418">
            <v>0</v>
          </cell>
          <cell r="FD418">
            <v>0</v>
          </cell>
          <cell r="FE418">
            <v>0</v>
          </cell>
          <cell r="FF418">
            <v>0</v>
          </cell>
          <cell r="FG418">
            <v>0</v>
          </cell>
          <cell r="FH418">
            <v>0</v>
          </cell>
          <cell r="FI418">
            <v>0</v>
          </cell>
          <cell r="FJ418">
            <v>0</v>
          </cell>
          <cell r="FK418">
            <v>0</v>
          </cell>
          <cell r="FL418">
            <v>0</v>
          </cell>
          <cell r="FM418">
            <v>0</v>
          </cell>
          <cell r="FN418">
            <v>0</v>
          </cell>
          <cell r="FO418">
            <v>0</v>
          </cell>
          <cell r="FP418">
            <v>0</v>
          </cell>
          <cell r="FQ418">
            <v>0</v>
          </cell>
          <cell r="FR418">
            <v>0</v>
          </cell>
          <cell r="FS418">
            <v>0</v>
          </cell>
          <cell r="FT418">
            <v>0</v>
          </cell>
          <cell r="FU418">
            <v>0</v>
          </cell>
          <cell r="FV418">
            <v>0</v>
          </cell>
          <cell r="FW418">
            <v>0</v>
          </cell>
          <cell r="FX418">
            <v>0</v>
          </cell>
          <cell r="FY418">
            <v>0</v>
          </cell>
          <cell r="FZ418">
            <v>0</v>
          </cell>
          <cell r="GA418">
            <v>0</v>
          </cell>
          <cell r="GB418">
            <v>0</v>
          </cell>
          <cell r="GC418">
            <v>0</v>
          </cell>
          <cell r="GD418">
            <v>0</v>
          </cell>
          <cell r="GE418">
            <v>0</v>
          </cell>
          <cell r="GF418">
            <v>0</v>
          </cell>
          <cell r="GG418">
            <v>0</v>
          </cell>
          <cell r="GH418">
            <v>0</v>
          </cell>
          <cell r="GI418">
            <v>0</v>
          </cell>
          <cell r="GJ418">
            <v>0</v>
          </cell>
          <cell r="GK418">
            <v>0</v>
          </cell>
          <cell r="GL418">
            <v>0</v>
          </cell>
          <cell r="GM418">
            <v>0</v>
          </cell>
          <cell r="GN418">
            <v>0</v>
          </cell>
          <cell r="GO418">
            <v>0</v>
          </cell>
          <cell r="GP418">
            <v>0</v>
          </cell>
          <cell r="GQ418">
            <v>0</v>
          </cell>
          <cell r="GR418">
            <v>0</v>
          </cell>
          <cell r="GS418">
            <v>0</v>
          </cell>
          <cell r="GT418">
            <v>0</v>
          </cell>
          <cell r="GU418">
            <v>0</v>
          </cell>
          <cell r="GV418">
            <v>0</v>
          </cell>
          <cell r="GW418">
            <v>0</v>
          </cell>
          <cell r="GX418">
            <v>0</v>
          </cell>
          <cell r="GY418">
            <v>0</v>
          </cell>
          <cell r="GZ418">
            <v>0</v>
          </cell>
          <cell r="HA418">
            <v>0</v>
          </cell>
          <cell r="HB418">
            <v>0</v>
          </cell>
          <cell r="HC418">
            <v>0</v>
          </cell>
          <cell r="HD418">
            <v>0</v>
          </cell>
          <cell r="HE418">
            <v>0</v>
          </cell>
          <cell r="HF418">
            <v>0</v>
          </cell>
          <cell r="HG418">
            <v>0</v>
          </cell>
          <cell r="HH418">
            <v>0</v>
          </cell>
          <cell r="HI418">
            <v>0</v>
          </cell>
          <cell r="HJ418">
            <v>0</v>
          </cell>
          <cell r="HK418">
            <v>0</v>
          </cell>
          <cell r="HL418">
            <v>0</v>
          </cell>
          <cell r="HM418">
            <v>0</v>
          </cell>
          <cell r="HN418">
            <v>0</v>
          </cell>
          <cell r="HO418">
            <v>0</v>
          </cell>
          <cell r="HP418">
            <v>0</v>
          </cell>
          <cell r="HQ418">
            <v>0</v>
          </cell>
          <cell r="HR418">
            <v>0</v>
          </cell>
          <cell r="HS418">
            <v>0</v>
          </cell>
          <cell r="HT418">
            <v>0</v>
          </cell>
          <cell r="HU418">
            <v>0</v>
          </cell>
          <cell r="HV418">
            <v>0</v>
          </cell>
          <cell r="HW418">
            <v>0</v>
          </cell>
          <cell r="HX418">
            <v>0</v>
          </cell>
          <cell r="HY418">
            <v>0</v>
          </cell>
          <cell r="HZ418">
            <v>0</v>
          </cell>
          <cell r="IA418">
            <v>0</v>
          </cell>
          <cell r="IB418">
            <v>0</v>
          </cell>
          <cell r="IC418">
            <v>0</v>
          </cell>
          <cell r="ID418">
            <v>0</v>
          </cell>
          <cell r="IE418">
            <v>0</v>
          </cell>
          <cell r="IF418">
            <v>0</v>
          </cell>
          <cell r="IG418">
            <v>0</v>
          </cell>
          <cell r="IH418">
            <v>0</v>
          </cell>
          <cell r="II418">
            <v>0</v>
          </cell>
          <cell r="IJ418">
            <v>0</v>
          </cell>
          <cell r="IK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</v>
          </cell>
          <cell r="M419">
            <v>1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1</v>
          </cell>
          <cell r="S419">
            <v>1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2</v>
          </cell>
          <cell r="Y419">
            <v>2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2</v>
          </cell>
          <cell r="AE419">
            <v>2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2</v>
          </cell>
          <cell r="AK419">
            <v>2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2</v>
          </cell>
          <cell r="AQ419">
            <v>2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2</v>
          </cell>
          <cell r="AW419">
            <v>2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2</v>
          </cell>
          <cell r="BC419">
            <v>2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1</v>
          </cell>
          <cell r="BI419">
            <v>1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1</v>
          </cell>
          <cell r="BO419">
            <v>1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2</v>
          </cell>
          <cell r="BU419">
            <v>2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2</v>
          </cell>
          <cell r="CA419">
            <v>2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0</v>
          </cell>
          <cell r="ET419">
            <v>0</v>
          </cell>
          <cell r="EU419">
            <v>0</v>
          </cell>
          <cell r="EV419">
            <v>0</v>
          </cell>
          <cell r="EW419">
            <v>0</v>
          </cell>
          <cell r="EX419">
            <v>0</v>
          </cell>
          <cell r="EY419">
            <v>0</v>
          </cell>
          <cell r="EZ419">
            <v>0</v>
          </cell>
          <cell r="FA419">
            <v>0</v>
          </cell>
          <cell r="FB419">
            <v>0</v>
          </cell>
          <cell r="FC419">
            <v>0</v>
          </cell>
          <cell r="FD419">
            <v>0</v>
          </cell>
          <cell r="FE419">
            <v>0</v>
          </cell>
          <cell r="FF419">
            <v>0</v>
          </cell>
          <cell r="FG419">
            <v>0</v>
          </cell>
          <cell r="FH419">
            <v>0</v>
          </cell>
          <cell r="FI419">
            <v>0</v>
          </cell>
          <cell r="FJ419">
            <v>0</v>
          </cell>
          <cell r="FK419">
            <v>0</v>
          </cell>
          <cell r="FL419">
            <v>0</v>
          </cell>
          <cell r="FM419">
            <v>0</v>
          </cell>
          <cell r="FN419">
            <v>0</v>
          </cell>
          <cell r="FO419">
            <v>0</v>
          </cell>
          <cell r="FP419">
            <v>0</v>
          </cell>
          <cell r="FQ419">
            <v>0</v>
          </cell>
          <cell r="FR419">
            <v>0</v>
          </cell>
          <cell r="FS419">
            <v>0</v>
          </cell>
          <cell r="FT419">
            <v>0</v>
          </cell>
          <cell r="FU419">
            <v>0</v>
          </cell>
          <cell r="FV419">
            <v>0</v>
          </cell>
          <cell r="FW419">
            <v>0</v>
          </cell>
          <cell r="FX419">
            <v>0</v>
          </cell>
          <cell r="FY419">
            <v>0</v>
          </cell>
          <cell r="FZ419">
            <v>0</v>
          </cell>
          <cell r="GA419">
            <v>0</v>
          </cell>
          <cell r="GB419">
            <v>0</v>
          </cell>
          <cell r="GC419">
            <v>0</v>
          </cell>
          <cell r="GD419">
            <v>0</v>
          </cell>
          <cell r="GE419">
            <v>0</v>
          </cell>
          <cell r="GF419">
            <v>0</v>
          </cell>
          <cell r="GG419">
            <v>0</v>
          </cell>
          <cell r="GH419">
            <v>0</v>
          </cell>
          <cell r="GI419">
            <v>0</v>
          </cell>
          <cell r="GJ419">
            <v>0</v>
          </cell>
          <cell r="GK419">
            <v>0</v>
          </cell>
          <cell r="GL419">
            <v>0</v>
          </cell>
          <cell r="GM419">
            <v>0</v>
          </cell>
          <cell r="GN419">
            <v>0</v>
          </cell>
          <cell r="GO419">
            <v>0</v>
          </cell>
          <cell r="GP419">
            <v>0</v>
          </cell>
          <cell r="GQ419">
            <v>0</v>
          </cell>
          <cell r="GR419">
            <v>0</v>
          </cell>
          <cell r="GS419">
            <v>0</v>
          </cell>
          <cell r="GT419">
            <v>0</v>
          </cell>
          <cell r="GU419">
            <v>0</v>
          </cell>
          <cell r="GV419">
            <v>0</v>
          </cell>
          <cell r="GW419">
            <v>0</v>
          </cell>
          <cell r="GX419">
            <v>0</v>
          </cell>
          <cell r="GY419">
            <v>0</v>
          </cell>
          <cell r="GZ419">
            <v>0</v>
          </cell>
          <cell r="HA419">
            <v>0</v>
          </cell>
          <cell r="HB419">
            <v>0</v>
          </cell>
          <cell r="HC419">
            <v>0</v>
          </cell>
          <cell r="HD419">
            <v>0</v>
          </cell>
          <cell r="HE419">
            <v>0</v>
          </cell>
          <cell r="HF419">
            <v>0</v>
          </cell>
          <cell r="HG419">
            <v>0</v>
          </cell>
          <cell r="HH419">
            <v>0</v>
          </cell>
          <cell r="HI419">
            <v>0</v>
          </cell>
          <cell r="HJ419">
            <v>0</v>
          </cell>
          <cell r="HK419">
            <v>0</v>
          </cell>
          <cell r="HL419">
            <v>0</v>
          </cell>
          <cell r="HM419">
            <v>0</v>
          </cell>
          <cell r="HN419">
            <v>0</v>
          </cell>
          <cell r="HO419">
            <v>0</v>
          </cell>
          <cell r="HP419">
            <v>0</v>
          </cell>
          <cell r="HQ419">
            <v>0</v>
          </cell>
          <cell r="HR419">
            <v>0</v>
          </cell>
          <cell r="HS419">
            <v>0</v>
          </cell>
          <cell r="HT419">
            <v>0</v>
          </cell>
          <cell r="HU419">
            <v>0</v>
          </cell>
          <cell r="HV419">
            <v>0</v>
          </cell>
          <cell r="HW419">
            <v>0</v>
          </cell>
          <cell r="HX419">
            <v>0</v>
          </cell>
          <cell r="HY419">
            <v>0</v>
          </cell>
          <cell r="HZ419">
            <v>0</v>
          </cell>
          <cell r="IA419">
            <v>0</v>
          </cell>
          <cell r="IB419">
            <v>0</v>
          </cell>
          <cell r="IC419">
            <v>0</v>
          </cell>
          <cell r="ID419">
            <v>0</v>
          </cell>
          <cell r="IE419">
            <v>0</v>
          </cell>
          <cell r="IF419">
            <v>0</v>
          </cell>
          <cell r="IG419">
            <v>0</v>
          </cell>
          <cell r="IH419">
            <v>0</v>
          </cell>
          <cell r="II419">
            <v>0</v>
          </cell>
          <cell r="IJ419">
            <v>0</v>
          </cell>
          <cell r="IK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</v>
          </cell>
          <cell r="M420">
            <v>1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1</v>
          </cell>
          <cell r="S420">
            <v>1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1</v>
          </cell>
          <cell r="BI420">
            <v>1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1</v>
          </cell>
          <cell r="BO420">
            <v>1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0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0</v>
          </cell>
          <cell r="ER421">
            <v>0</v>
          </cell>
          <cell r="ES421">
            <v>0</v>
          </cell>
          <cell r="ET421">
            <v>0</v>
          </cell>
          <cell r="EU421">
            <v>0</v>
          </cell>
          <cell r="EV421">
            <v>0</v>
          </cell>
          <cell r="EW421">
            <v>0</v>
          </cell>
          <cell r="EX421">
            <v>0</v>
          </cell>
          <cell r="EY421">
            <v>0</v>
          </cell>
          <cell r="EZ421">
            <v>0</v>
          </cell>
          <cell r="FA421">
            <v>0</v>
          </cell>
          <cell r="FB421">
            <v>0</v>
          </cell>
          <cell r="FC421">
            <v>0</v>
          </cell>
          <cell r="FD421">
            <v>0</v>
          </cell>
          <cell r="FE421">
            <v>0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  <cell r="GO421">
            <v>0</v>
          </cell>
          <cell r="GP421">
            <v>0</v>
          </cell>
          <cell r="GQ421">
            <v>0</v>
          </cell>
          <cell r="GR421">
            <v>0</v>
          </cell>
          <cell r="GS421">
            <v>0</v>
          </cell>
          <cell r="GT421">
            <v>0</v>
          </cell>
          <cell r="GU421">
            <v>0</v>
          </cell>
          <cell r="GV421">
            <v>0</v>
          </cell>
          <cell r="GW421">
            <v>0</v>
          </cell>
          <cell r="GX421">
            <v>0</v>
          </cell>
          <cell r="GY421">
            <v>0</v>
          </cell>
          <cell r="GZ421">
            <v>0</v>
          </cell>
          <cell r="HA421">
            <v>0</v>
          </cell>
          <cell r="HB421">
            <v>0</v>
          </cell>
          <cell r="HC421">
            <v>0</v>
          </cell>
          <cell r="HD421">
            <v>0</v>
          </cell>
          <cell r="HE421">
            <v>0</v>
          </cell>
          <cell r="HF421">
            <v>0</v>
          </cell>
          <cell r="HG421">
            <v>0</v>
          </cell>
          <cell r="HH421">
            <v>0</v>
          </cell>
          <cell r="HI421">
            <v>0</v>
          </cell>
          <cell r="HJ421">
            <v>0</v>
          </cell>
          <cell r="HK421">
            <v>0</v>
          </cell>
          <cell r="HL421">
            <v>0</v>
          </cell>
          <cell r="HM421">
            <v>0</v>
          </cell>
          <cell r="HN421">
            <v>0</v>
          </cell>
          <cell r="HO421">
            <v>0</v>
          </cell>
          <cell r="HP421">
            <v>0</v>
          </cell>
          <cell r="HQ421">
            <v>0</v>
          </cell>
          <cell r="HR421">
            <v>0</v>
          </cell>
          <cell r="HS421">
            <v>0</v>
          </cell>
          <cell r="HT421">
            <v>0</v>
          </cell>
          <cell r="HU421">
            <v>0</v>
          </cell>
          <cell r="HV421">
            <v>0</v>
          </cell>
          <cell r="HW421">
            <v>0</v>
          </cell>
          <cell r="HX421">
            <v>0</v>
          </cell>
          <cell r="HY421">
            <v>0</v>
          </cell>
          <cell r="HZ421">
            <v>0</v>
          </cell>
          <cell r="IA421">
            <v>0</v>
          </cell>
          <cell r="IB421">
            <v>0</v>
          </cell>
          <cell r="IC421">
            <v>0</v>
          </cell>
          <cell r="ID421">
            <v>0</v>
          </cell>
          <cell r="IE421">
            <v>0</v>
          </cell>
          <cell r="IF421">
            <v>0</v>
          </cell>
          <cell r="IG421">
            <v>0</v>
          </cell>
          <cell r="IH421">
            <v>0</v>
          </cell>
          <cell r="II421">
            <v>0</v>
          </cell>
          <cell r="IJ421">
            <v>0</v>
          </cell>
          <cell r="IK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2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</v>
          </cell>
          <cell r="Y422">
            <v>3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3</v>
          </cell>
          <cell r="AK422">
            <v>3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3</v>
          </cell>
          <cell r="AW422">
            <v>3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2</v>
          </cell>
          <cell r="BI422">
            <v>2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3</v>
          </cell>
          <cell r="BU422">
            <v>3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0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0</v>
          </cell>
          <cell r="ER422">
            <v>0</v>
          </cell>
          <cell r="ES422">
            <v>0</v>
          </cell>
          <cell r="ET422">
            <v>0</v>
          </cell>
          <cell r="EU422">
            <v>0</v>
          </cell>
          <cell r="EV422">
            <v>0</v>
          </cell>
          <cell r="EW422">
            <v>0</v>
          </cell>
          <cell r="EX422">
            <v>0</v>
          </cell>
          <cell r="EY422">
            <v>0</v>
          </cell>
          <cell r="EZ422">
            <v>0</v>
          </cell>
          <cell r="FA422">
            <v>0</v>
          </cell>
          <cell r="FB422">
            <v>0</v>
          </cell>
          <cell r="FC422">
            <v>0</v>
          </cell>
          <cell r="FD422">
            <v>0</v>
          </cell>
          <cell r="FE422">
            <v>0</v>
          </cell>
          <cell r="FF422">
            <v>0</v>
          </cell>
          <cell r="FG422">
            <v>0</v>
          </cell>
          <cell r="FH422">
            <v>0</v>
          </cell>
          <cell r="FI422">
            <v>0</v>
          </cell>
          <cell r="FJ422">
            <v>0</v>
          </cell>
          <cell r="FK422">
            <v>0</v>
          </cell>
          <cell r="FL422">
            <v>0</v>
          </cell>
          <cell r="FM422">
            <v>0</v>
          </cell>
          <cell r="FN422">
            <v>0</v>
          </cell>
          <cell r="FO422">
            <v>0</v>
          </cell>
          <cell r="FP422">
            <v>0</v>
          </cell>
          <cell r="FQ422">
            <v>0</v>
          </cell>
          <cell r="FR422">
            <v>0</v>
          </cell>
          <cell r="FS422">
            <v>0</v>
          </cell>
          <cell r="FT422">
            <v>0</v>
          </cell>
          <cell r="FU422">
            <v>0</v>
          </cell>
          <cell r="FV422">
            <v>0</v>
          </cell>
          <cell r="FW422">
            <v>0</v>
          </cell>
          <cell r="FX422">
            <v>0</v>
          </cell>
          <cell r="FY422">
            <v>0</v>
          </cell>
          <cell r="FZ422">
            <v>0</v>
          </cell>
          <cell r="GA422">
            <v>0</v>
          </cell>
          <cell r="GB422">
            <v>0</v>
          </cell>
          <cell r="GC422">
            <v>0</v>
          </cell>
          <cell r="GD422">
            <v>0</v>
          </cell>
          <cell r="GE422">
            <v>0</v>
          </cell>
          <cell r="GF422">
            <v>0</v>
          </cell>
          <cell r="GG422">
            <v>0</v>
          </cell>
          <cell r="GH422">
            <v>0</v>
          </cell>
          <cell r="GI422">
            <v>0</v>
          </cell>
          <cell r="GJ422">
            <v>0</v>
          </cell>
          <cell r="GK422">
            <v>0</v>
          </cell>
          <cell r="GL422">
            <v>0</v>
          </cell>
          <cell r="GM422">
            <v>0</v>
          </cell>
          <cell r="GN422">
            <v>0</v>
          </cell>
          <cell r="GO422">
            <v>0</v>
          </cell>
          <cell r="GP422">
            <v>0</v>
          </cell>
          <cell r="GQ422">
            <v>0</v>
          </cell>
          <cell r="GR422">
            <v>0</v>
          </cell>
          <cell r="GS422">
            <v>0</v>
          </cell>
          <cell r="GT422">
            <v>0</v>
          </cell>
          <cell r="GU422">
            <v>0</v>
          </cell>
          <cell r="GV422">
            <v>0</v>
          </cell>
          <cell r="GW422">
            <v>0</v>
          </cell>
          <cell r="GX422">
            <v>0</v>
          </cell>
          <cell r="GY422">
            <v>0</v>
          </cell>
          <cell r="GZ422">
            <v>0</v>
          </cell>
          <cell r="HA422">
            <v>0</v>
          </cell>
          <cell r="HB422">
            <v>0</v>
          </cell>
          <cell r="HC422">
            <v>0</v>
          </cell>
          <cell r="HD422">
            <v>0</v>
          </cell>
          <cell r="HE422">
            <v>0</v>
          </cell>
          <cell r="HF422">
            <v>0</v>
          </cell>
          <cell r="HG422">
            <v>0</v>
          </cell>
          <cell r="HH422">
            <v>0</v>
          </cell>
          <cell r="HI422">
            <v>0</v>
          </cell>
          <cell r="HJ422">
            <v>0</v>
          </cell>
          <cell r="HK422">
            <v>0</v>
          </cell>
          <cell r="HL422">
            <v>0</v>
          </cell>
          <cell r="HM422">
            <v>0</v>
          </cell>
          <cell r="HN422">
            <v>0</v>
          </cell>
          <cell r="HO422">
            <v>0</v>
          </cell>
          <cell r="HP422">
            <v>0</v>
          </cell>
          <cell r="HQ422">
            <v>0</v>
          </cell>
          <cell r="HR422">
            <v>0</v>
          </cell>
          <cell r="HS422">
            <v>0</v>
          </cell>
          <cell r="HT422">
            <v>0</v>
          </cell>
          <cell r="HU422">
            <v>0</v>
          </cell>
          <cell r="HV422">
            <v>0</v>
          </cell>
          <cell r="HW422">
            <v>0</v>
          </cell>
          <cell r="HX422">
            <v>0</v>
          </cell>
          <cell r="HY422">
            <v>0</v>
          </cell>
          <cell r="HZ422">
            <v>0</v>
          </cell>
          <cell r="IA422">
            <v>0</v>
          </cell>
          <cell r="IB422">
            <v>0</v>
          </cell>
          <cell r="IC422">
            <v>0</v>
          </cell>
          <cell r="ID422">
            <v>0</v>
          </cell>
          <cell r="IE422">
            <v>0</v>
          </cell>
          <cell r="IF422">
            <v>0</v>
          </cell>
          <cell r="IG422">
            <v>0</v>
          </cell>
          <cell r="IH422">
            <v>0</v>
          </cell>
          <cell r="II422">
            <v>0</v>
          </cell>
          <cell r="IJ422">
            <v>0</v>
          </cell>
          <cell r="IK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2</v>
          </cell>
          <cell r="S423">
            <v>2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3</v>
          </cell>
          <cell r="AE423">
            <v>3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3</v>
          </cell>
          <cell r="AQ423">
            <v>3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3</v>
          </cell>
          <cell r="BC423">
            <v>3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2</v>
          </cell>
          <cell r="BO423">
            <v>2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3</v>
          </cell>
          <cell r="CA423">
            <v>3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0</v>
          </cell>
          <cell r="DA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0</v>
          </cell>
          <cell r="DU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0</v>
          </cell>
          <cell r="ES423">
            <v>0</v>
          </cell>
          <cell r="ET423">
            <v>0</v>
          </cell>
          <cell r="EU423">
            <v>0</v>
          </cell>
          <cell r="EV423">
            <v>0</v>
          </cell>
          <cell r="EW423">
            <v>0</v>
          </cell>
          <cell r="EX423">
            <v>0</v>
          </cell>
          <cell r="EY423">
            <v>0</v>
          </cell>
          <cell r="EZ423">
            <v>0</v>
          </cell>
          <cell r="FA423">
            <v>0</v>
          </cell>
          <cell r="FB423">
            <v>0</v>
          </cell>
          <cell r="FC423">
            <v>0</v>
          </cell>
          <cell r="FD423">
            <v>0</v>
          </cell>
          <cell r="FE423">
            <v>0</v>
          </cell>
          <cell r="FF423">
            <v>0</v>
          </cell>
          <cell r="FG423">
            <v>0</v>
          </cell>
          <cell r="FH423">
            <v>0</v>
          </cell>
          <cell r="FI423">
            <v>0</v>
          </cell>
          <cell r="FJ423">
            <v>0</v>
          </cell>
          <cell r="FK423">
            <v>0</v>
          </cell>
          <cell r="FL423">
            <v>0</v>
          </cell>
          <cell r="FM423">
            <v>0</v>
          </cell>
          <cell r="FN423">
            <v>0</v>
          </cell>
          <cell r="FO423">
            <v>0</v>
          </cell>
          <cell r="FP423">
            <v>0</v>
          </cell>
          <cell r="FQ423">
            <v>0</v>
          </cell>
          <cell r="FR423">
            <v>0</v>
          </cell>
          <cell r="FS423">
            <v>0</v>
          </cell>
          <cell r="FT423">
            <v>0</v>
          </cell>
          <cell r="FU423">
            <v>0</v>
          </cell>
          <cell r="FV423">
            <v>0</v>
          </cell>
          <cell r="FW423">
            <v>0</v>
          </cell>
          <cell r="FX423">
            <v>0</v>
          </cell>
          <cell r="FY423">
            <v>0</v>
          </cell>
          <cell r="FZ423">
            <v>0</v>
          </cell>
          <cell r="GA423">
            <v>0</v>
          </cell>
          <cell r="GB423">
            <v>0</v>
          </cell>
          <cell r="GC423">
            <v>0</v>
          </cell>
          <cell r="GD423">
            <v>0</v>
          </cell>
          <cell r="GE423">
            <v>0</v>
          </cell>
          <cell r="GF423">
            <v>0</v>
          </cell>
          <cell r="GG423">
            <v>0</v>
          </cell>
          <cell r="GH423">
            <v>0</v>
          </cell>
          <cell r="GI423">
            <v>0</v>
          </cell>
          <cell r="GJ423">
            <v>0</v>
          </cell>
          <cell r="GK423">
            <v>0</v>
          </cell>
          <cell r="GL423">
            <v>0</v>
          </cell>
          <cell r="GM423">
            <v>0</v>
          </cell>
          <cell r="GN423">
            <v>0</v>
          </cell>
          <cell r="GO423">
            <v>0</v>
          </cell>
          <cell r="GP423">
            <v>0</v>
          </cell>
          <cell r="GQ423">
            <v>0</v>
          </cell>
          <cell r="GR423">
            <v>0</v>
          </cell>
          <cell r="GS423">
            <v>0</v>
          </cell>
          <cell r="GT423">
            <v>0</v>
          </cell>
          <cell r="GU423">
            <v>0</v>
          </cell>
          <cell r="GV423">
            <v>0</v>
          </cell>
          <cell r="GW423">
            <v>0</v>
          </cell>
          <cell r="GX423">
            <v>0</v>
          </cell>
          <cell r="GY423">
            <v>0</v>
          </cell>
          <cell r="GZ423">
            <v>0</v>
          </cell>
          <cell r="HA423">
            <v>0</v>
          </cell>
          <cell r="HB423">
            <v>0</v>
          </cell>
          <cell r="HC423">
            <v>0</v>
          </cell>
          <cell r="HD423">
            <v>0</v>
          </cell>
          <cell r="HE423">
            <v>0</v>
          </cell>
          <cell r="HF423">
            <v>0</v>
          </cell>
          <cell r="HG423">
            <v>0</v>
          </cell>
          <cell r="HH423">
            <v>0</v>
          </cell>
          <cell r="HI423">
            <v>0</v>
          </cell>
          <cell r="HJ423">
            <v>0</v>
          </cell>
          <cell r="HK423">
            <v>0</v>
          </cell>
          <cell r="HL423">
            <v>0</v>
          </cell>
          <cell r="HM423">
            <v>0</v>
          </cell>
          <cell r="HN423">
            <v>0</v>
          </cell>
          <cell r="HO423">
            <v>0</v>
          </cell>
          <cell r="HP423">
            <v>0</v>
          </cell>
          <cell r="HQ423">
            <v>0</v>
          </cell>
          <cell r="HR423">
            <v>0</v>
          </cell>
          <cell r="HS423">
            <v>0</v>
          </cell>
          <cell r="HT423">
            <v>0</v>
          </cell>
          <cell r="HU423">
            <v>0</v>
          </cell>
          <cell r="HV423">
            <v>0</v>
          </cell>
          <cell r="HW423">
            <v>0</v>
          </cell>
          <cell r="HX423">
            <v>0</v>
          </cell>
          <cell r="HY423">
            <v>0</v>
          </cell>
          <cell r="HZ423">
            <v>0</v>
          </cell>
          <cell r="IA423">
            <v>0</v>
          </cell>
          <cell r="IB423">
            <v>0</v>
          </cell>
          <cell r="IC423">
            <v>0</v>
          </cell>
          <cell r="ID423">
            <v>0</v>
          </cell>
          <cell r="IE423">
            <v>0</v>
          </cell>
          <cell r="IF423">
            <v>0</v>
          </cell>
          <cell r="IG423">
            <v>0</v>
          </cell>
          <cell r="IH423">
            <v>0</v>
          </cell>
          <cell r="II423">
            <v>0</v>
          </cell>
          <cell r="IJ423">
            <v>0</v>
          </cell>
          <cell r="IK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1</v>
          </cell>
          <cell r="Y424">
            <v>1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</v>
          </cell>
          <cell r="AE424">
            <v>1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1</v>
          </cell>
          <cell r="AK424">
            <v>1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1</v>
          </cell>
          <cell r="AQ424">
            <v>1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1</v>
          </cell>
          <cell r="AW424">
            <v>1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1</v>
          </cell>
          <cell r="BC424">
            <v>1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</v>
          </cell>
          <cell r="BU424">
            <v>1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1</v>
          </cell>
          <cell r="CA424">
            <v>1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  <cell r="GM424">
            <v>0</v>
          </cell>
          <cell r="GN424">
            <v>0</v>
          </cell>
          <cell r="GO424">
            <v>0</v>
          </cell>
          <cell r="GP424">
            <v>0</v>
          </cell>
          <cell r="GQ424">
            <v>0</v>
          </cell>
          <cell r="GR424">
            <v>0</v>
          </cell>
          <cell r="GS424">
            <v>0</v>
          </cell>
          <cell r="GT424">
            <v>0</v>
          </cell>
          <cell r="GU424">
            <v>0</v>
          </cell>
          <cell r="GV424">
            <v>0</v>
          </cell>
          <cell r="GW424">
            <v>0</v>
          </cell>
          <cell r="GX424">
            <v>0</v>
          </cell>
          <cell r="GY424">
            <v>0</v>
          </cell>
          <cell r="GZ424">
            <v>0</v>
          </cell>
          <cell r="HA424">
            <v>0</v>
          </cell>
          <cell r="HB424">
            <v>0</v>
          </cell>
          <cell r="HC424">
            <v>0</v>
          </cell>
          <cell r="HD424">
            <v>0</v>
          </cell>
          <cell r="HE424">
            <v>0</v>
          </cell>
          <cell r="HF424">
            <v>0</v>
          </cell>
          <cell r="HG424">
            <v>0</v>
          </cell>
          <cell r="HH424">
            <v>0</v>
          </cell>
          <cell r="HI424">
            <v>0</v>
          </cell>
          <cell r="HJ424">
            <v>0</v>
          </cell>
          <cell r="HK424">
            <v>0</v>
          </cell>
          <cell r="HL424">
            <v>0</v>
          </cell>
          <cell r="HM424">
            <v>0</v>
          </cell>
          <cell r="HN424">
            <v>0</v>
          </cell>
          <cell r="HO424">
            <v>0</v>
          </cell>
          <cell r="HP424">
            <v>0</v>
          </cell>
          <cell r="HQ424">
            <v>0</v>
          </cell>
          <cell r="HR424">
            <v>0</v>
          </cell>
          <cell r="HS424">
            <v>0</v>
          </cell>
          <cell r="HT424">
            <v>0</v>
          </cell>
          <cell r="HU424">
            <v>0</v>
          </cell>
          <cell r="HV424">
            <v>0</v>
          </cell>
          <cell r="HW424">
            <v>0</v>
          </cell>
          <cell r="HX424">
            <v>0</v>
          </cell>
          <cell r="HY424">
            <v>0</v>
          </cell>
          <cell r="HZ424">
            <v>0</v>
          </cell>
          <cell r="IA424">
            <v>0</v>
          </cell>
          <cell r="IB424">
            <v>0</v>
          </cell>
          <cell r="IC424">
            <v>0</v>
          </cell>
          <cell r="ID424">
            <v>0</v>
          </cell>
          <cell r="IE424">
            <v>0</v>
          </cell>
          <cell r="IF424">
            <v>0</v>
          </cell>
          <cell r="IG424">
            <v>0</v>
          </cell>
          <cell r="IH424">
            <v>0</v>
          </cell>
          <cell r="II424">
            <v>0</v>
          </cell>
          <cell r="IJ424">
            <v>0</v>
          </cell>
          <cell r="IK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0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0</v>
          </cell>
          <cell r="EU425">
            <v>0</v>
          </cell>
          <cell r="EV425">
            <v>0</v>
          </cell>
          <cell r="EW425">
            <v>0</v>
          </cell>
          <cell r="EX425">
            <v>0</v>
          </cell>
          <cell r="EY425">
            <v>0</v>
          </cell>
          <cell r="EZ425">
            <v>0</v>
          </cell>
          <cell r="FA425">
            <v>0</v>
          </cell>
          <cell r="FB425">
            <v>0</v>
          </cell>
          <cell r="FC425">
            <v>0</v>
          </cell>
          <cell r="FD425">
            <v>0</v>
          </cell>
          <cell r="FE425">
            <v>0</v>
          </cell>
          <cell r="FF425">
            <v>0</v>
          </cell>
          <cell r="FG425">
            <v>0</v>
          </cell>
          <cell r="FH425">
            <v>0</v>
          </cell>
          <cell r="FI425">
            <v>0</v>
          </cell>
          <cell r="FJ425">
            <v>0</v>
          </cell>
          <cell r="FK425">
            <v>0</v>
          </cell>
          <cell r="FL425">
            <v>0</v>
          </cell>
          <cell r="FM425">
            <v>0</v>
          </cell>
          <cell r="FN425">
            <v>0</v>
          </cell>
          <cell r="FO425">
            <v>0</v>
          </cell>
          <cell r="FP425">
            <v>0</v>
          </cell>
          <cell r="FQ425">
            <v>0</v>
          </cell>
          <cell r="FR425">
            <v>0</v>
          </cell>
          <cell r="FS425">
            <v>0</v>
          </cell>
          <cell r="FT425">
            <v>0</v>
          </cell>
          <cell r="FU425">
            <v>0</v>
          </cell>
          <cell r="FV425">
            <v>0</v>
          </cell>
          <cell r="FW425">
            <v>0</v>
          </cell>
          <cell r="FX425">
            <v>0</v>
          </cell>
          <cell r="FY425">
            <v>0</v>
          </cell>
          <cell r="FZ425">
            <v>0</v>
          </cell>
          <cell r="GA425">
            <v>0</v>
          </cell>
          <cell r="GB425">
            <v>0</v>
          </cell>
          <cell r="GC425">
            <v>0</v>
          </cell>
          <cell r="GD425">
            <v>0</v>
          </cell>
          <cell r="GE425">
            <v>0</v>
          </cell>
          <cell r="GF425">
            <v>0</v>
          </cell>
          <cell r="GG425">
            <v>0</v>
          </cell>
          <cell r="GH425">
            <v>0</v>
          </cell>
          <cell r="GI425">
            <v>0</v>
          </cell>
          <cell r="GJ425">
            <v>0</v>
          </cell>
          <cell r="GK425">
            <v>0</v>
          </cell>
          <cell r="GL425">
            <v>0</v>
          </cell>
          <cell r="GM425">
            <v>0</v>
          </cell>
          <cell r="GN425">
            <v>0</v>
          </cell>
          <cell r="GO425">
            <v>0</v>
          </cell>
          <cell r="GP425">
            <v>0</v>
          </cell>
          <cell r="GQ425">
            <v>0</v>
          </cell>
          <cell r="GR425">
            <v>0</v>
          </cell>
          <cell r="GS425">
            <v>0</v>
          </cell>
          <cell r="GT425">
            <v>0</v>
          </cell>
          <cell r="GU425">
            <v>0</v>
          </cell>
          <cell r="GV425">
            <v>0</v>
          </cell>
          <cell r="GW425">
            <v>0</v>
          </cell>
          <cell r="GX425">
            <v>0</v>
          </cell>
          <cell r="GY425">
            <v>0</v>
          </cell>
          <cell r="GZ425">
            <v>0</v>
          </cell>
          <cell r="HA425">
            <v>0</v>
          </cell>
          <cell r="HB425">
            <v>0</v>
          </cell>
          <cell r="HC425">
            <v>0</v>
          </cell>
          <cell r="HD425">
            <v>0</v>
          </cell>
          <cell r="HE425">
            <v>0</v>
          </cell>
          <cell r="HF425">
            <v>0</v>
          </cell>
          <cell r="HG425">
            <v>0</v>
          </cell>
          <cell r="HH425">
            <v>0</v>
          </cell>
          <cell r="HI425">
            <v>0</v>
          </cell>
          <cell r="HJ425">
            <v>0</v>
          </cell>
          <cell r="HK425">
            <v>0</v>
          </cell>
          <cell r="HL425">
            <v>0</v>
          </cell>
          <cell r="HM425">
            <v>0</v>
          </cell>
          <cell r="HN425">
            <v>0</v>
          </cell>
          <cell r="HO425">
            <v>0</v>
          </cell>
          <cell r="HP425">
            <v>0</v>
          </cell>
          <cell r="HQ425">
            <v>0</v>
          </cell>
          <cell r="HR425">
            <v>0</v>
          </cell>
          <cell r="HS425">
            <v>0</v>
          </cell>
          <cell r="HT425">
            <v>0</v>
          </cell>
          <cell r="HU425">
            <v>0</v>
          </cell>
          <cell r="HV425">
            <v>0</v>
          </cell>
          <cell r="HW425">
            <v>0</v>
          </cell>
          <cell r="HX425">
            <v>0</v>
          </cell>
          <cell r="HY425">
            <v>0</v>
          </cell>
          <cell r="HZ425">
            <v>0</v>
          </cell>
          <cell r="IA425">
            <v>0</v>
          </cell>
          <cell r="IB425">
            <v>0</v>
          </cell>
          <cell r="IC425">
            <v>0</v>
          </cell>
          <cell r="ID425">
            <v>0</v>
          </cell>
          <cell r="IE425">
            <v>0</v>
          </cell>
          <cell r="IF425">
            <v>0</v>
          </cell>
          <cell r="IG425">
            <v>0</v>
          </cell>
          <cell r="IH425">
            <v>0</v>
          </cell>
          <cell r="II425">
            <v>0</v>
          </cell>
          <cell r="IJ425">
            <v>0</v>
          </cell>
          <cell r="IK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0</v>
          </cell>
          <cell r="DA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0</v>
          </cell>
          <cell r="DU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0</v>
          </cell>
          <cell r="ES426">
            <v>0</v>
          </cell>
          <cell r="ET426">
            <v>0</v>
          </cell>
          <cell r="EU426">
            <v>0</v>
          </cell>
          <cell r="EV426">
            <v>0</v>
          </cell>
          <cell r="EW426">
            <v>0</v>
          </cell>
          <cell r="EX426">
            <v>0</v>
          </cell>
          <cell r="EY426">
            <v>0</v>
          </cell>
          <cell r="EZ426">
            <v>0</v>
          </cell>
          <cell r="FA426">
            <v>0</v>
          </cell>
          <cell r="FB426">
            <v>0</v>
          </cell>
          <cell r="FC426">
            <v>0</v>
          </cell>
          <cell r="FD426">
            <v>0</v>
          </cell>
          <cell r="FE426">
            <v>0</v>
          </cell>
          <cell r="FF426">
            <v>0</v>
          </cell>
          <cell r="FG426">
            <v>0</v>
          </cell>
          <cell r="FH426">
            <v>0</v>
          </cell>
          <cell r="FI426">
            <v>0</v>
          </cell>
          <cell r="FJ426">
            <v>0</v>
          </cell>
          <cell r="FK426">
            <v>0</v>
          </cell>
          <cell r="FL426">
            <v>0</v>
          </cell>
          <cell r="FM426">
            <v>0</v>
          </cell>
          <cell r="FN426">
            <v>0</v>
          </cell>
          <cell r="FO426">
            <v>0</v>
          </cell>
          <cell r="FP426">
            <v>0</v>
          </cell>
          <cell r="FQ426">
            <v>0</v>
          </cell>
          <cell r="FR426">
            <v>0</v>
          </cell>
          <cell r="FS426">
            <v>0</v>
          </cell>
          <cell r="FT426">
            <v>0</v>
          </cell>
          <cell r="FU426">
            <v>0</v>
          </cell>
          <cell r="FV426">
            <v>0</v>
          </cell>
          <cell r="FW426">
            <v>0</v>
          </cell>
          <cell r="FX426">
            <v>0</v>
          </cell>
          <cell r="FY426">
            <v>0</v>
          </cell>
          <cell r="FZ426">
            <v>0</v>
          </cell>
          <cell r="GA426">
            <v>0</v>
          </cell>
          <cell r="GB426">
            <v>0</v>
          </cell>
          <cell r="GC426">
            <v>0</v>
          </cell>
          <cell r="GD426">
            <v>0</v>
          </cell>
          <cell r="GE426">
            <v>0</v>
          </cell>
          <cell r="GF426">
            <v>0</v>
          </cell>
          <cell r="GG426">
            <v>0</v>
          </cell>
          <cell r="GH426">
            <v>0</v>
          </cell>
          <cell r="GI426">
            <v>0</v>
          </cell>
          <cell r="GJ426">
            <v>0</v>
          </cell>
          <cell r="GK426">
            <v>0</v>
          </cell>
          <cell r="GL426">
            <v>0</v>
          </cell>
          <cell r="GM426">
            <v>0</v>
          </cell>
          <cell r="GN426">
            <v>0</v>
          </cell>
          <cell r="GO426">
            <v>0</v>
          </cell>
          <cell r="GP426">
            <v>0</v>
          </cell>
          <cell r="GQ426">
            <v>0</v>
          </cell>
          <cell r="GR426">
            <v>0</v>
          </cell>
          <cell r="GS426">
            <v>0</v>
          </cell>
          <cell r="GT426">
            <v>0</v>
          </cell>
          <cell r="GU426">
            <v>0</v>
          </cell>
          <cell r="GV426">
            <v>0</v>
          </cell>
          <cell r="GW426">
            <v>0</v>
          </cell>
          <cell r="GX426">
            <v>0</v>
          </cell>
          <cell r="GY426">
            <v>0</v>
          </cell>
          <cell r="GZ426">
            <v>0</v>
          </cell>
          <cell r="HA426">
            <v>0</v>
          </cell>
          <cell r="HB426">
            <v>0</v>
          </cell>
          <cell r="HC426">
            <v>0</v>
          </cell>
          <cell r="HD426">
            <v>0</v>
          </cell>
          <cell r="HE426">
            <v>0</v>
          </cell>
          <cell r="HF426">
            <v>0</v>
          </cell>
          <cell r="HG426">
            <v>0</v>
          </cell>
          <cell r="HH426">
            <v>0</v>
          </cell>
          <cell r="HI426">
            <v>0</v>
          </cell>
          <cell r="HJ426">
            <v>0</v>
          </cell>
          <cell r="HK426">
            <v>0</v>
          </cell>
          <cell r="HL426">
            <v>0</v>
          </cell>
          <cell r="HM426">
            <v>0</v>
          </cell>
          <cell r="HN426">
            <v>0</v>
          </cell>
          <cell r="HO426">
            <v>0</v>
          </cell>
          <cell r="HP426">
            <v>0</v>
          </cell>
          <cell r="HQ426">
            <v>0</v>
          </cell>
          <cell r="HR426">
            <v>0</v>
          </cell>
          <cell r="HS426">
            <v>0</v>
          </cell>
          <cell r="HT426">
            <v>0</v>
          </cell>
          <cell r="HU426">
            <v>0</v>
          </cell>
          <cell r="HV426">
            <v>0</v>
          </cell>
          <cell r="HW426">
            <v>0</v>
          </cell>
          <cell r="HX426">
            <v>0</v>
          </cell>
          <cell r="HY426">
            <v>0</v>
          </cell>
          <cell r="HZ426">
            <v>0</v>
          </cell>
          <cell r="IA426">
            <v>0</v>
          </cell>
          <cell r="IB426">
            <v>0</v>
          </cell>
          <cell r="IC426">
            <v>0</v>
          </cell>
          <cell r="ID426">
            <v>0</v>
          </cell>
          <cell r="IE426">
            <v>0</v>
          </cell>
          <cell r="IF426">
            <v>0</v>
          </cell>
          <cell r="IG426">
            <v>0</v>
          </cell>
          <cell r="IH426">
            <v>0</v>
          </cell>
          <cell r="II426">
            <v>0</v>
          </cell>
          <cell r="IJ426">
            <v>0</v>
          </cell>
          <cell r="IK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0</v>
          </cell>
          <cell r="ER427">
            <v>0</v>
          </cell>
          <cell r="ES427">
            <v>0</v>
          </cell>
          <cell r="ET427">
            <v>0</v>
          </cell>
          <cell r="EU427">
            <v>0</v>
          </cell>
          <cell r="EV427">
            <v>0</v>
          </cell>
          <cell r="EW427">
            <v>0</v>
          </cell>
          <cell r="EX427">
            <v>0</v>
          </cell>
          <cell r="EY427">
            <v>0</v>
          </cell>
          <cell r="EZ427">
            <v>0</v>
          </cell>
          <cell r="FA427">
            <v>0</v>
          </cell>
          <cell r="FB427">
            <v>0</v>
          </cell>
          <cell r="FC427">
            <v>0</v>
          </cell>
          <cell r="FD427">
            <v>0</v>
          </cell>
          <cell r="FE427">
            <v>0</v>
          </cell>
          <cell r="FF427">
            <v>0</v>
          </cell>
          <cell r="FG427">
            <v>0</v>
          </cell>
          <cell r="FH427">
            <v>0</v>
          </cell>
          <cell r="FI427">
            <v>0</v>
          </cell>
          <cell r="FJ427">
            <v>0</v>
          </cell>
          <cell r="FK427">
            <v>0</v>
          </cell>
          <cell r="FL427">
            <v>0</v>
          </cell>
          <cell r="FM427">
            <v>0</v>
          </cell>
          <cell r="FN427">
            <v>0</v>
          </cell>
          <cell r="FO427">
            <v>0</v>
          </cell>
          <cell r="FP427">
            <v>0</v>
          </cell>
          <cell r="FQ427">
            <v>0</v>
          </cell>
          <cell r="FR427">
            <v>0</v>
          </cell>
          <cell r="FS427">
            <v>0</v>
          </cell>
          <cell r="FT427">
            <v>0</v>
          </cell>
          <cell r="FU427">
            <v>0</v>
          </cell>
          <cell r="FV427">
            <v>0</v>
          </cell>
          <cell r="FW427">
            <v>0</v>
          </cell>
          <cell r="FX427">
            <v>0</v>
          </cell>
          <cell r="FY427">
            <v>0</v>
          </cell>
          <cell r="FZ427">
            <v>0</v>
          </cell>
          <cell r="GA427">
            <v>0</v>
          </cell>
          <cell r="GB427">
            <v>0</v>
          </cell>
          <cell r="GC427">
            <v>0</v>
          </cell>
          <cell r="GD427">
            <v>0</v>
          </cell>
          <cell r="GE427">
            <v>0</v>
          </cell>
          <cell r="GF427">
            <v>0</v>
          </cell>
          <cell r="GG427">
            <v>0</v>
          </cell>
          <cell r="GH427">
            <v>0</v>
          </cell>
          <cell r="GI427">
            <v>0</v>
          </cell>
          <cell r="GJ427">
            <v>0</v>
          </cell>
          <cell r="GK427">
            <v>0</v>
          </cell>
          <cell r="GL427">
            <v>0</v>
          </cell>
          <cell r="GM427">
            <v>0</v>
          </cell>
          <cell r="GN427">
            <v>0</v>
          </cell>
          <cell r="GO427">
            <v>0</v>
          </cell>
          <cell r="GP427">
            <v>0</v>
          </cell>
          <cell r="GQ427">
            <v>0</v>
          </cell>
          <cell r="GR427">
            <v>0</v>
          </cell>
          <cell r="GS427">
            <v>0</v>
          </cell>
          <cell r="GT427">
            <v>0</v>
          </cell>
          <cell r="GU427">
            <v>0</v>
          </cell>
          <cell r="GV427">
            <v>0</v>
          </cell>
          <cell r="GW427">
            <v>0</v>
          </cell>
          <cell r="GX427">
            <v>0</v>
          </cell>
          <cell r="GY427">
            <v>0</v>
          </cell>
          <cell r="GZ427">
            <v>0</v>
          </cell>
          <cell r="HA427">
            <v>0</v>
          </cell>
          <cell r="HB427">
            <v>0</v>
          </cell>
          <cell r="HC427">
            <v>0</v>
          </cell>
          <cell r="HD427">
            <v>0</v>
          </cell>
          <cell r="HE427">
            <v>0</v>
          </cell>
          <cell r="HF427">
            <v>0</v>
          </cell>
          <cell r="HG427">
            <v>0</v>
          </cell>
          <cell r="HH427">
            <v>0</v>
          </cell>
          <cell r="HI427">
            <v>0</v>
          </cell>
          <cell r="HJ427">
            <v>0</v>
          </cell>
          <cell r="HK427">
            <v>0</v>
          </cell>
          <cell r="HL427">
            <v>0</v>
          </cell>
          <cell r="HM427">
            <v>0</v>
          </cell>
          <cell r="HN427">
            <v>0</v>
          </cell>
          <cell r="HO427">
            <v>0</v>
          </cell>
          <cell r="HP427">
            <v>0</v>
          </cell>
          <cell r="HQ427">
            <v>0</v>
          </cell>
          <cell r="HR427">
            <v>0</v>
          </cell>
          <cell r="HS427">
            <v>0</v>
          </cell>
          <cell r="HT427">
            <v>0</v>
          </cell>
          <cell r="HU427">
            <v>0</v>
          </cell>
          <cell r="HV427">
            <v>0</v>
          </cell>
          <cell r="HW427">
            <v>0</v>
          </cell>
          <cell r="HX427">
            <v>0</v>
          </cell>
          <cell r="HY427">
            <v>0</v>
          </cell>
          <cell r="HZ427">
            <v>0</v>
          </cell>
          <cell r="IA427">
            <v>0</v>
          </cell>
          <cell r="IB427">
            <v>0</v>
          </cell>
          <cell r="IC427">
            <v>0</v>
          </cell>
          <cell r="ID427">
            <v>0</v>
          </cell>
          <cell r="IE427">
            <v>0</v>
          </cell>
          <cell r="IF427">
            <v>0</v>
          </cell>
          <cell r="IG427">
            <v>0</v>
          </cell>
          <cell r="IH427">
            <v>0</v>
          </cell>
          <cell r="II427">
            <v>0</v>
          </cell>
          <cell r="IJ427">
            <v>0</v>
          </cell>
          <cell r="IK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0</v>
          </cell>
          <cell r="ET428">
            <v>0</v>
          </cell>
          <cell r="EU428">
            <v>0</v>
          </cell>
          <cell r="EV428">
            <v>0</v>
          </cell>
          <cell r="EW428">
            <v>0</v>
          </cell>
          <cell r="EX428">
            <v>0</v>
          </cell>
          <cell r="EY428">
            <v>0</v>
          </cell>
          <cell r="EZ428">
            <v>0</v>
          </cell>
          <cell r="FA428">
            <v>0</v>
          </cell>
          <cell r="FB428">
            <v>0</v>
          </cell>
          <cell r="FC428">
            <v>0</v>
          </cell>
          <cell r="FD428">
            <v>0</v>
          </cell>
          <cell r="FE428">
            <v>0</v>
          </cell>
          <cell r="FF428">
            <v>0</v>
          </cell>
          <cell r="FG428">
            <v>0</v>
          </cell>
          <cell r="FH428">
            <v>0</v>
          </cell>
          <cell r="FI428">
            <v>0</v>
          </cell>
          <cell r="FJ428">
            <v>0</v>
          </cell>
          <cell r="FK428">
            <v>0</v>
          </cell>
          <cell r="FL428">
            <v>0</v>
          </cell>
          <cell r="FM428">
            <v>0</v>
          </cell>
          <cell r="FN428">
            <v>0</v>
          </cell>
          <cell r="FO428">
            <v>0</v>
          </cell>
          <cell r="FP428">
            <v>0</v>
          </cell>
          <cell r="FQ428">
            <v>0</v>
          </cell>
          <cell r="FR428">
            <v>0</v>
          </cell>
          <cell r="FS428">
            <v>0</v>
          </cell>
          <cell r="FT428">
            <v>0</v>
          </cell>
          <cell r="FU428">
            <v>0</v>
          </cell>
          <cell r="FV428">
            <v>0</v>
          </cell>
          <cell r="FW428">
            <v>0</v>
          </cell>
          <cell r="FX428">
            <v>0</v>
          </cell>
          <cell r="FY428">
            <v>0</v>
          </cell>
          <cell r="FZ428">
            <v>0</v>
          </cell>
          <cell r="GA428">
            <v>0</v>
          </cell>
          <cell r="GB428">
            <v>0</v>
          </cell>
          <cell r="GC428">
            <v>0</v>
          </cell>
          <cell r="GD428">
            <v>0</v>
          </cell>
          <cell r="GE428">
            <v>0</v>
          </cell>
          <cell r="GF428">
            <v>0</v>
          </cell>
          <cell r="GG428">
            <v>0</v>
          </cell>
          <cell r="GH428">
            <v>0</v>
          </cell>
          <cell r="GI428">
            <v>0</v>
          </cell>
          <cell r="GJ428">
            <v>0</v>
          </cell>
          <cell r="GK428">
            <v>0</v>
          </cell>
          <cell r="GL428">
            <v>0</v>
          </cell>
          <cell r="GM428">
            <v>0</v>
          </cell>
          <cell r="GN428">
            <v>0</v>
          </cell>
          <cell r="GO428">
            <v>0</v>
          </cell>
          <cell r="GP428">
            <v>0</v>
          </cell>
          <cell r="GQ428">
            <v>0</v>
          </cell>
          <cell r="GR428">
            <v>0</v>
          </cell>
          <cell r="GS428">
            <v>0</v>
          </cell>
          <cell r="GT428">
            <v>0</v>
          </cell>
          <cell r="GU428">
            <v>0</v>
          </cell>
          <cell r="GV428">
            <v>0</v>
          </cell>
          <cell r="GW428">
            <v>0</v>
          </cell>
          <cell r="GX428">
            <v>0</v>
          </cell>
          <cell r="GY428">
            <v>0</v>
          </cell>
          <cell r="GZ428">
            <v>0</v>
          </cell>
          <cell r="HA428">
            <v>0</v>
          </cell>
          <cell r="HB428">
            <v>0</v>
          </cell>
          <cell r="HC428">
            <v>0</v>
          </cell>
          <cell r="HD428">
            <v>0</v>
          </cell>
          <cell r="HE428">
            <v>0</v>
          </cell>
          <cell r="HF428">
            <v>0</v>
          </cell>
          <cell r="HG428">
            <v>0</v>
          </cell>
          <cell r="HH428">
            <v>0</v>
          </cell>
          <cell r="HI428">
            <v>0</v>
          </cell>
          <cell r="HJ428">
            <v>0</v>
          </cell>
          <cell r="HK428">
            <v>0</v>
          </cell>
          <cell r="HL428">
            <v>0</v>
          </cell>
          <cell r="HM428">
            <v>0</v>
          </cell>
          <cell r="HN428">
            <v>0</v>
          </cell>
          <cell r="HO428">
            <v>0</v>
          </cell>
          <cell r="HP428">
            <v>0</v>
          </cell>
          <cell r="HQ428">
            <v>0</v>
          </cell>
          <cell r="HR428">
            <v>0</v>
          </cell>
          <cell r="HS428">
            <v>0</v>
          </cell>
          <cell r="HT428">
            <v>0</v>
          </cell>
          <cell r="HU428">
            <v>0</v>
          </cell>
          <cell r="HV428">
            <v>0</v>
          </cell>
          <cell r="HW428">
            <v>0</v>
          </cell>
          <cell r="HX428">
            <v>0</v>
          </cell>
          <cell r="HY428">
            <v>0</v>
          </cell>
          <cell r="HZ428">
            <v>0</v>
          </cell>
          <cell r="IA428">
            <v>0</v>
          </cell>
          <cell r="IB428">
            <v>0</v>
          </cell>
          <cell r="IC428">
            <v>0</v>
          </cell>
          <cell r="ID428">
            <v>0</v>
          </cell>
          <cell r="IE428">
            <v>0</v>
          </cell>
          <cell r="IF428">
            <v>0</v>
          </cell>
          <cell r="IG428">
            <v>0</v>
          </cell>
          <cell r="IH428">
            <v>0</v>
          </cell>
          <cell r="II428">
            <v>0</v>
          </cell>
          <cell r="IJ428">
            <v>0</v>
          </cell>
          <cell r="IK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0</v>
          </cell>
          <cell r="DA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0</v>
          </cell>
          <cell r="DU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0</v>
          </cell>
          <cell r="EK429">
            <v>0</v>
          </cell>
          <cell r="EL429">
            <v>0</v>
          </cell>
          <cell r="EM429">
            <v>0</v>
          </cell>
          <cell r="EN429">
            <v>0</v>
          </cell>
          <cell r="EO429">
            <v>0</v>
          </cell>
          <cell r="EP429">
            <v>0</v>
          </cell>
          <cell r="EQ429">
            <v>0</v>
          </cell>
          <cell r="ER429">
            <v>0</v>
          </cell>
          <cell r="ES429">
            <v>0</v>
          </cell>
          <cell r="ET429">
            <v>0</v>
          </cell>
          <cell r="EU429">
            <v>0</v>
          </cell>
          <cell r="EV429">
            <v>0</v>
          </cell>
          <cell r="EW429">
            <v>0</v>
          </cell>
          <cell r="EX429">
            <v>0</v>
          </cell>
          <cell r="EY429">
            <v>0</v>
          </cell>
          <cell r="EZ429">
            <v>0</v>
          </cell>
          <cell r="FA429">
            <v>0</v>
          </cell>
          <cell r="FB429">
            <v>0</v>
          </cell>
          <cell r="FC429">
            <v>0</v>
          </cell>
          <cell r="FD429">
            <v>0</v>
          </cell>
          <cell r="FE429">
            <v>0</v>
          </cell>
          <cell r="FF429">
            <v>0</v>
          </cell>
          <cell r="FG429">
            <v>0</v>
          </cell>
          <cell r="FH429">
            <v>0</v>
          </cell>
          <cell r="FI429">
            <v>0</v>
          </cell>
          <cell r="FJ429">
            <v>0</v>
          </cell>
          <cell r="FK429">
            <v>0</v>
          </cell>
          <cell r="FL429">
            <v>0</v>
          </cell>
          <cell r="FM429">
            <v>0</v>
          </cell>
          <cell r="FN429">
            <v>0</v>
          </cell>
          <cell r="FO429">
            <v>0</v>
          </cell>
          <cell r="FP429">
            <v>0</v>
          </cell>
          <cell r="FQ429">
            <v>0</v>
          </cell>
          <cell r="FR429">
            <v>0</v>
          </cell>
          <cell r="FS429">
            <v>0</v>
          </cell>
          <cell r="FT429">
            <v>0</v>
          </cell>
          <cell r="FU429">
            <v>0</v>
          </cell>
          <cell r="FV429">
            <v>0</v>
          </cell>
          <cell r="FW429">
            <v>0</v>
          </cell>
          <cell r="FX429">
            <v>0</v>
          </cell>
          <cell r="FY429">
            <v>0</v>
          </cell>
          <cell r="FZ429">
            <v>0</v>
          </cell>
          <cell r="GA429">
            <v>0</v>
          </cell>
          <cell r="GB429">
            <v>0</v>
          </cell>
          <cell r="GC429">
            <v>0</v>
          </cell>
          <cell r="GD429">
            <v>0</v>
          </cell>
          <cell r="GE429">
            <v>0</v>
          </cell>
          <cell r="GF429">
            <v>0</v>
          </cell>
          <cell r="GG429">
            <v>0</v>
          </cell>
          <cell r="GH429">
            <v>0</v>
          </cell>
          <cell r="GI429">
            <v>0</v>
          </cell>
          <cell r="GJ429">
            <v>0</v>
          </cell>
          <cell r="GK429">
            <v>0</v>
          </cell>
          <cell r="GL429">
            <v>0</v>
          </cell>
          <cell r="GM429">
            <v>0</v>
          </cell>
          <cell r="GN429">
            <v>0</v>
          </cell>
          <cell r="GO429">
            <v>0</v>
          </cell>
          <cell r="GP429">
            <v>0</v>
          </cell>
          <cell r="GQ429">
            <v>0</v>
          </cell>
          <cell r="GR429">
            <v>0</v>
          </cell>
          <cell r="GS429">
            <v>0</v>
          </cell>
          <cell r="GT429">
            <v>0</v>
          </cell>
          <cell r="GU429">
            <v>0</v>
          </cell>
          <cell r="GV429">
            <v>0</v>
          </cell>
          <cell r="GW429">
            <v>0</v>
          </cell>
          <cell r="GX429">
            <v>0</v>
          </cell>
          <cell r="GY429">
            <v>0</v>
          </cell>
          <cell r="GZ429">
            <v>0</v>
          </cell>
          <cell r="HA429">
            <v>0</v>
          </cell>
          <cell r="HB429">
            <v>0</v>
          </cell>
          <cell r="HC429">
            <v>0</v>
          </cell>
          <cell r="HD429">
            <v>0</v>
          </cell>
          <cell r="HE429">
            <v>0</v>
          </cell>
          <cell r="HF429">
            <v>0</v>
          </cell>
          <cell r="HG429">
            <v>0</v>
          </cell>
          <cell r="HH429">
            <v>0</v>
          </cell>
          <cell r="HI429">
            <v>0</v>
          </cell>
          <cell r="HJ429">
            <v>0</v>
          </cell>
          <cell r="HK429">
            <v>0</v>
          </cell>
          <cell r="HL429">
            <v>0</v>
          </cell>
          <cell r="HM429">
            <v>0</v>
          </cell>
          <cell r="HN429">
            <v>0</v>
          </cell>
          <cell r="HO429">
            <v>0</v>
          </cell>
          <cell r="HP429">
            <v>0</v>
          </cell>
          <cell r="HQ429">
            <v>0</v>
          </cell>
          <cell r="HR429">
            <v>0</v>
          </cell>
          <cell r="HS429">
            <v>0</v>
          </cell>
          <cell r="HT429">
            <v>0</v>
          </cell>
          <cell r="HU429">
            <v>0</v>
          </cell>
          <cell r="HV429">
            <v>0</v>
          </cell>
          <cell r="HW429">
            <v>0</v>
          </cell>
          <cell r="HX429">
            <v>0</v>
          </cell>
          <cell r="HY429">
            <v>0</v>
          </cell>
          <cell r="HZ429">
            <v>0</v>
          </cell>
          <cell r="IA429">
            <v>0</v>
          </cell>
          <cell r="IB429">
            <v>0</v>
          </cell>
          <cell r="IC429">
            <v>0</v>
          </cell>
          <cell r="ID429">
            <v>0</v>
          </cell>
          <cell r="IE429">
            <v>0</v>
          </cell>
          <cell r="IF429">
            <v>0</v>
          </cell>
          <cell r="IG429">
            <v>0</v>
          </cell>
          <cell r="IH429">
            <v>0</v>
          </cell>
          <cell r="II429">
            <v>0</v>
          </cell>
          <cell r="IJ429">
            <v>0</v>
          </cell>
          <cell r="IK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0</v>
          </cell>
          <cell r="EL430">
            <v>0</v>
          </cell>
          <cell r="EM430">
            <v>0</v>
          </cell>
          <cell r="EN430">
            <v>0</v>
          </cell>
          <cell r="EO430">
            <v>0</v>
          </cell>
          <cell r="EP430">
            <v>0</v>
          </cell>
          <cell r="EQ430">
            <v>0</v>
          </cell>
          <cell r="ER430">
            <v>0</v>
          </cell>
          <cell r="ES430">
            <v>0</v>
          </cell>
          <cell r="ET430">
            <v>0</v>
          </cell>
          <cell r="EU430">
            <v>0</v>
          </cell>
          <cell r="EV430">
            <v>0</v>
          </cell>
          <cell r="EW430">
            <v>0</v>
          </cell>
          <cell r="EX430">
            <v>0</v>
          </cell>
          <cell r="EY430">
            <v>0</v>
          </cell>
          <cell r="EZ430">
            <v>0</v>
          </cell>
          <cell r="FA430">
            <v>0</v>
          </cell>
          <cell r="FB430">
            <v>0</v>
          </cell>
          <cell r="FC430">
            <v>0</v>
          </cell>
          <cell r="FD430">
            <v>0</v>
          </cell>
          <cell r="FE430">
            <v>0</v>
          </cell>
          <cell r="FF430">
            <v>0</v>
          </cell>
          <cell r="FG430">
            <v>0</v>
          </cell>
          <cell r="FH430">
            <v>0</v>
          </cell>
          <cell r="FI430">
            <v>0</v>
          </cell>
          <cell r="FJ430">
            <v>0</v>
          </cell>
          <cell r="FK430">
            <v>0</v>
          </cell>
          <cell r="FL430">
            <v>0</v>
          </cell>
          <cell r="FM430">
            <v>0</v>
          </cell>
          <cell r="FN430">
            <v>0</v>
          </cell>
          <cell r="FO430">
            <v>0</v>
          </cell>
          <cell r="FP430">
            <v>0</v>
          </cell>
          <cell r="FQ430">
            <v>0</v>
          </cell>
          <cell r="FR430">
            <v>0</v>
          </cell>
          <cell r="FS430">
            <v>0</v>
          </cell>
          <cell r="FT430">
            <v>0</v>
          </cell>
          <cell r="FU430">
            <v>0</v>
          </cell>
          <cell r="FV430">
            <v>0</v>
          </cell>
          <cell r="FW430">
            <v>0</v>
          </cell>
          <cell r="FX430">
            <v>0</v>
          </cell>
          <cell r="FY430">
            <v>0</v>
          </cell>
          <cell r="FZ430">
            <v>0</v>
          </cell>
          <cell r="GA430">
            <v>0</v>
          </cell>
          <cell r="GB430">
            <v>0</v>
          </cell>
          <cell r="GC430">
            <v>0</v>
          </cell>
          <cell r="GD430">
            <v>0</v>
          </cell>
          <cell r="GE430">
            <v>0</v>
          </cell>
          <cell r="GF430">
            <v>0</v>
          </cell>
          <cell r="GG430">
            <v>0</v>
          </cell>
          <cell r="GH430">
            <v>0</v>
          </cell>
          <cell r="GI430">
            <v>0</v>
          </cell>
          <cell r="GJ430">
            <v>0</v>
          </cell>
          <cell r="GK430">
            <v>0</v>
          </cell>
          <cell r="GL430">
            <v>0</v>
          </cell>
          <cell r="GM430">
            <v>0</v>
          </cell>
          <cell r="GN430">
            <v>0</v>
          </cell>
          <cell r="GO430">
            <v>0</v>
          </cell>
          <cell r="GP430">
            <v>0</v>
          </cell>
          <cell r="GQ430">
            <v>0</v>
          </cell>
          <cell r="GR430">
            <v>0</v>
          </cell>
          <cell r="GS430">
            <v>0</v>
          </cell>
          <cell r="GT430">
            <v>0</v>
          </cell>
          <cell r="GU430">
            <v>0</v>
          </cell>
          <cell r="GV430">
            <v>0</v>
          </cell>
          <cell r="GW430">
            <v>0</v>
          </cell>
          <cell r="GX430">
            <v>0</v>
          </cell>
          <cell r="GY430">
            <v>0</v>
          </cell>
          <cell r="GZ430">
            <v>0</v>
          </cell>
          <cell r="HA430">
            <v>0</v>
          </cell>
          <cell r="HB430">
            <v>0</v>
          </cell>
          <cell r="HC430">
            <v>0</v>
          </cell>
          <cell r="HD430">
            <v>0</v>
          </cell>
          <cell r="HE430">
            <v>0</v>
          </cell>
          <cell r="HF430">
            <v>0</v>
          </cell>
          <cell r="HG430">
            <v>0</v>
          </cell>
          <cell r="HH430">
            <v>0</v>
          </cell>
          <cell r="HI430">
            <v>0</v>
          </cell>
          <cell r="HJ430">
            <v>0</v>
          </cell>
          <cell r="HK430">
            <v>0</v>
          </cell>
          <cell r="HL430">
            <v>0</v>
          </cell>
          <cell r="HM430">
            <v>0</v>
          </cell>
          <cell r="HN430">
            <v>0</v>
          </cell>
          <cell r="HO430">
            <v>0</v>
          </cell>
          <cell r="HP430">
            <v>0</v>
          </cell>
          <cell r="HQ430">
            <v>0</v>
          </cell>
          <cell r="HR430">
            <v>0</v>
          </cell>
          <cell r="HS430">
            <v>0</v>
          </cell>
          <cell r="HT430">
            <v>0</v>
          </cell>
          <cell r="HU430">
            <v>0</v>
          </cell>
          <cell r="HV430">
            <v>0</v>
          </cell>
          <cell r="HW430">
            <v>0</v>
          </cell>
          <cell r="HX430">
            <v>0</v>
          </cell>
          <cell r="HY430">
            <v>0</v>
          </cell>
          <cell r="HZ430">
            <v>0</v>
          </cell>
          <cell r="IA430">
            <v>0</v>
          </cell>
          <cell r="IB430">
            <v>0</v>
          </cell>
          <cell r="IC430">
            <v>0</v>
          </cell>
          <cell r="ID430">
            <v>0</v>
          </cell>
          <cell r="IE430">
            <v>0</v>
          </cell>
          <cell r="IF430">
            <v>0</v>
          </cell>
          <cell r="IG430">
            <v>0</v>
          </cell>
          <cell r="IH430">
            <v>0</v>
          </cell>
          <cell r="II430">
            <v>0</v>
          </cell>
          <cell r="IJ430">
            <v>0</v>
          </cell>
          <cell r="IK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0</v>
          </cell>
          <cell r="EL433">
            <v>0</v>
          </cell>
          <cell r="EM433">
            <v>0</v>
          </cell>
          <cell r="EN433">
            <v>0</v>
          </cell>
          <cell r="EO433">
            <v>0</v>
          </cell>
          <cell r="EP433">
            <v>1</v>
          </cell>
          <cell r="EQ433">
            <v>1</v>
          </cell>
          <cell r="ER433">
            <v>0</v>
          </cell>
          <cell r="ES433">
            <v>0</v>
          </cell>
          <cell r="ET433">
            <v>0</v>
          </cell>
          <cell r="EU433">
            <v>0</v>
          </cell>
          <cell r="EV433">
            <v>0</v>
          </cell>
          <cell r="EW433">
            <v>0</v>
          </cell>
          <cell r="EX433">
            <v>0</v>
          </cell>
          <cell r="EY433">
            <v>0</v>
          </cell>
          <cell r="EZ433">
            <v>0</v>
          </cell>
          <cell r="FA433">
            <v>0</v>
          </cell>
          <cell r="FB433">
            <v>0</v>
          </cell>
          <cell r="FC433">
            <v>0</v>
          </cell>
          <cell r="FD433">
            <v>0</v>
          </cell>
          <cell r="FE433">
            <v>0</v>
          </cell>
          <cell r="FF433">
            <v>0</v>
          </cell>
          <cell r="FG433">
            <v>0</v>
          </cell>
          <cell r="FH433">
            <v>0</v>
          </cell>
          <cell r="FI433">
            <v>0</v>
          </cell>
          <cell r="FJ433">
            <v>0</v>
          </cell>
          <cell r="FK433">
            <v>0</v>
          </cell>
          <cell r="FL433">
            <v>0</v>
          </cell>
          <cell r="FM433">
            <v>0</v>
          </cell>
          <cell r="FN433">
            <v>0</v>
          </cell>
          <cell r="FO433">
            <v>0</v>
          </cell>
          <cell r="FP433">
            <v>0</v>
          </cell>
          <cell r="FQ433">
            <v>0</v>
          </cell>
          <cell r="FR433">
            <v>0</v>
          </cell>
          <cell r="FS433">
            <v>0</v>
          </cell>
          <cell r="FT433">
            <v>0</v>
          </cell>
          <cell r="FU433">
            <v>0</v>
          </cell>
          <cell r="FV433">
            <v>0</v>
          </cell>
          <cell r="FW433">
            <v>0</v>
          </cell>
          <cell r="FX433">
            <v>0</v>
          </cell>
          <cell r="FY433">
            <v>0</v>
          </cell>
          <cell r="FZ433">
            <v>0</v>
          </cell>
          <cell r="GA433">
            <v>0</v>
          </cell>
          <cell r="GB433">
            <v>0</v>
          </cell>
          <cell r="GC433">
            <v>0</v>
          </cell>
          <cell r="GD433">
            <v>0</v>
          </cell>
          <cell r="GE433">
            <v>0</v>
          </cell>
          <cell r="GF433">
            <v>0</v>
          </cell>
          <cell r="GG433">
            <v>0</v>
          </cell>
          <cell r="GH433">
            <v>0</v>
          </cell>
          <cell r="GI433">
            <v>0</v>
          </cell>
          <cell r="GJ433">
            <v>0</v>
          </cell>
          <cell r="GK433">
            <v>0</v>
          </cell>
          <cell r="GL433">
            <v>0</v>
          </cell>
          <cell r="GM433">
            <v>0</v>
          </cell>
          <cell r="GN433">
            <v>0</v>
          </cell>
          <cell r="GO433">
            <v>0</v>
          </cell>
          <cell r="GP433">
            <v>0</v>
          </cell>
          <cell r="GQ433">
            <v>0</v>
          </cell>
          <cell r="GR433">
            <v>0</v>
          </cell>
          <cell r="GS433">
            <v>0</v>
          </cell>
          <cell r="GT433">
            <v>0</v>
          </cell>
          <cell r="GU433">
            <v>0</v>
          </cell>
          <cell r="GV433">
            <v>0</v>
          </cell>
          <cell r="GW433">
            <v>0</v>
          </cell>
          <cell r="GX433">
            <v>0</v>
          </cell>
          <cell r="GY433">
            <v>0</v>
          </cell>
          <cell r="GZ433">
            <v>0</v>
          </cell>
          <cell r="HA433">
            <v>0</v>
          </cell>
          <cell r="HB433">
            <v>0</v>
          </cell>
          <cell r="HC433">
            <v>0</v>
          </cell>
          <cell r="HD433">
            <v>0</v>
          </cell>
          <cell r="HE433">
            <v>0</v>
          </cell>
          <cell r="HF433">
            <v>0</v>
          </cell>
          <cell r="HG433">
            <v>0</v>
          </cell>
          <cell r="HH433">
            <v>0</v>
          </cell>
          <cell r="HI433">
            <v>0</v>
          </cell>
          <cell r="HJ433">
            <v>0</v>
          </cell>
          <cell r="HK433">
            <v>0</v>
          </cell>
          <cell r="HL433">
            <v>0</v>
          </cell>
          <cell r="HM433">
            <v>0</v>
          </cell>
          <cell r="HN433">
            <v>0</v>
          </cell>
          <cell r="HO433">
            <v>0</v>
          </cell>
          <cell r="HP433">
            <v>0</v>
          </cell>
          <cell r="HQ433">
            <v>0</v>
          </cell>
          <cell r="HR433">
            <v>0</v>
          </cell>
          <cell r="HS433">
            <v>0</v>
          </cell>
          <cell r="HT433">
            <v>0</v>
          </cell>
          <cell r="HU433">
            <v>0</v>
          </cell>
          <cell r="HV433">
            <v>0</v>
          </cell>
          <cell r="HW433">
            <v>0</v>
          </cell>
          <cell r="HX433">
            <v>0</v>
          </cell>
          <cell r="HY433">
            <v>0</v>
          </cell>
          <cell r="HZ433">
            <v>0</v>
          </cell>
          <cell r="IA433">
            <v>0</v>
          </cell>
          <cell r="IB433">
            <v>0</v>
          </cell>
          <cell r="IC433">
            <v>0</v>
          </cell>
          <cell r="ID433">
            <v>0</v>
          </cell>
          <cell r="IE433">
            <v>0</v>
          </cell>
          <cell r="IF433">
            <v>0</v>
          </cell>
          <cell r="IG433">
            <v>0</v>
          </cell>
          <cell r="IH433">
            <v>0</v>
          </cell>
          <cell r="II433">
            <v>0</v>
          </cell>
          <cell r="IJ433">
            <v>0</v>
          </cell>
          <cell r="IK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1</v>
          </cell>
          <cell r="EB434">
            <v>1</v>
          </cell>
          <cell r="EC434">
            <v>2</v>
          </cell>
          <cell r="ED434">
            <v>2</v>
          </cell>
          <cell r="EE434">
            <v>2</v>
          </cell>
          <cell r="EF434">
            <v>1</v>
          </cell>
          <cell r="EG434">
            <v>1</v>
          </cell>
          <cell r="EH434">
            <v>2</v>
          </cell>
          <cell r="EI434">
            <v>2</v>
          </cell>
          <cell r="EJ434">
            <v>2</v>
          </cell>
          <cell r="EK434">
            <v>1</v>
          </cell>
          <cell r="EL434">
            <v>1</v>
          </cell>
          <cell r="EM434">
            <v>0</v>
          </cell>
          <cell r="EN434">
            <v>0</v>
          </cell>
          <cell r="EO434">
            <v>0</v>
          </cell>
          <cell r="EP434">
            <v>1</v>
          </cell>
          <cell r="EQ434">
            <v>1</v>
          </cell>
          <cell r="ER434">
            <v>0</v>
          </cell>
          <cell r="ES434">
            <v>0</v>
          </cell>
          <cell r="ET434">
            <v>0</v>
          </cell>
          <cell r="EU434">
            <v>0</v>
          </cell>
          <cell r="EV434">
            <v>0</v>
          </cell>
          <cell r="EW434">
            <v>0</v>
          </cell>
          <cell r="EX434">
            <v>0</v>
          </cell>
          <cell r="EY434">
            <v>0</v>
          </cell>
          <cell r="EZ434">
            <v>0</v>
          </cell>
          <cell r="FA434">
            <v>0</v>
          </cell>
          <cell r="FB434">
            <v>0</v>
          </cell>
          <cell r="FC434">
            <v>0</v>
          </cell>
          <cell r="FD434">
            <v>0</v>
          </cell>
          <cell r="FE434">
            <v>0</v>
          </cell>
          <cell r="FF434">
            <v>0</v>
          </cell>
          <cell r="FG434">
            <v>0</v>
          </cell>
          <cell r="FH434">
            <v>0</v>
          </cell>
          <cell r="FI434">
            <v>0</v>
          </cell>
          <cell r="FJ434">
            <v>0</v>
          </cell>
          <cell r="FK434">
            <v>0</v>
          </cell>
          <cell r="FL434">
            <v>0</v>
          </cell>
          <cell r="FM434">
            <v>0</v>
          </cell>
          <cell r="FN434">
            <v>0</v>
          </cell>
          <cell r="FO434">
            <v>0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0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0</v>
          </cell>
          <cell r="GC434">
            <v>0</v>
          </cell>
          <cell r="GD434">
            <v>0</v>
          </cell>
          <cell r="GE434">
            <v>0</v>
          </cell>
          <cell r="GF434">
            <v>0</v>
          </cell>
          <cell r="GG434">
            <v>0</v>
          </cell>
          <cell r="GH434">
            <v>0</v>
          </cell>
          <cell r="GI434">
            <v>0</v>
          </cell>
          <cell r="GJ434">
            <v>0</v>
          </cell>
          <cell r="GK434">
            <v>0</v>
          </cell>
          <cell r="GL434">
            <v>0</v>
          </cell>
          <cell r="GM434">
            <v>0</v>
          </cell>
          <cell r="GN434">
            <v>0</v>
          </cell>
          <cell r="GO434">
            <v>0</v>
          </cell>
          <cell r="GP434">
            <v>0</v>
          </cell>
          <cell r="GQ434">
            <v>0</v>
          </cell>
          <cell r="GR434">
            <v>0</v>
          </cell>
          <cell r="GS434">
            <v>0</v>
          </cell>
          <cell r="GT434">
            <v>0</v>
          </cell>
          <cell r="GU434">
            <v>0</v>
          </cell>
          <cell r="GV434">
            <v>0</v>
          </cell>
          <cell r="GW434">
            <v>0</v>
          </cell>
          <cell r="GX434">
            <v>0</v>
          </cell>
          <cell r="GY434">
            <v>0</v>
          </cell>
          <cell r="GZ434">
            <v>0</v>
          </cell>
          <cell r="HA434">
            <v>0</v>
          </cell>
          <cell r="HB434">
            <v>0</v>
          </cell>
          <cell r="HC434">
            <v>0</v>
          </cell>
          <cell r="HD434">
            <v>0</v>
          </cell>
          <cell r="HE434">
            <v>0</v>
          </cell>
          <cell r="HF434">
            <v>0</v>
          </cell>
          <cell r="HG434">
            <v>0</v>
          </cell>
          <cell r="HH434">
            <v>0</v>
          </cell>
          <cell r="HI434">
            <v>0</v>
          </cell>
          <cell r="HJ434">
            <v>0</v>
          </cell>
          <cell r="HK434">
            <v>0</v>
          </cell>
          <cell r="HL434">
            <v>0</v>
          </cell>
          <cell r="HM434">
            <v>0</v>
          </cell>
          <cell r="HN434">
            <v>0</v>
          </cell>
          <cell r="HO434">
            <v>0</v>
          </cell>
          <cell r="HP434">
            <v>0</v>
          </cell>
          <cell r="HQ434">
            <v>0</v>
          </cell>
          <cell r="HR434">
            <v>0</v>
          </cell>
          <cell r="HS434">
            <v>0</v>
          </cell>
          <cell r="HT434">
            <v>0</v>
          </cell>
          <cell r="HU434">
            <v>0</v>
          </cell>
          <cell r="HV434">
            <v>0</v>
          </cell>
          <cell r="HW434">
            <v>0</v>
          </cell>
          <cell r="HX434">
            <v>0</v>
          </cell>
          <cell r="HY434">
            <v>0</v>
          </cell>
          <cell r="HZ434">
            <v>0</v>
          </cell>
          <cell r="IA434">
            <v>0</v>
          </cell>
          <cell r="IB434">
            <v>0</v>
          </cell>
          <cell r="IC434">
            <v>0</v>
          </cell>
          <cell r="ID434">
            <v>0</v>
          </cell>
          <cell r="IE434">
            <v>0</v>
          </cell>
          <cell r="IF434">
            <v>0</v>
          </cell>
          <cell r="IG434">
            <v>0</v>
          </cell>
          <cell r="IH434">
            <v>0</v>
          </cell>
          <cell r="II434">
            <v>0</v>
          </cell>
          <cell r="IJ434">
            <v>0</v>
          </cell>
          <cell r="IK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0</v>
          </cell>
          <cell r="DA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0</v>
          </cell>
          <cell r="DU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0</v>
          </cell>
          <cell r="EL435">
            <v>0</v>
          </cell>
          <cell r="EM435">
            <v>0</v>
          </cell>
          <cell r="EN435">
            <v>0</v>
          </cell>
          <cell r="EO435">
            <v>0</v>
          </cell>
          <cell r="EP435">
            <v>1</v>
          </cell>
          <cell r="EQ435">
            <v>1</v>
          </cell>
          <cell r="ER435">
            <v>0</v>
          </cell>
          <cell r="ES435">
            <v>0</v>
          </cell>
          <cell r="ET435">
            <v>0</v>
          </cell>
          <cell r="EU435">
            <v>0</v>
          </cell>
          <cell r="EV435">
            <v>0</v>
          </cell>
          <cell r="EW435">
            <v>0</v>
          </cell>
          <cell r="EX435">
            <v>0</v>
          </cell>
          <cell r="EY435">
            <v>0</v>
          </cell>
          <cell r="EZ435">
            <v>0</v>
          </cell>
          <cell r="FA435">
            <v>0</v>
          </cell>
          <cell r="FB435">
            <v>0</v>
          </cell>
          <cell r="FC435">
            <v>0</v>
          </cell>
          <cell r="FD435">
            <v>0</v>
          </cell>
          <cell r="FE435">
            <v>0</v>
          </cell>
          <cell r="FF435">
            <v>0</v>
          </cell>
          <cell r="FG435">
            <v>0</v>
          </cell>
          <cell r="FH435">
            <v>0</v>
          </cell>
          <cell r="FI435">
            <v>0</v>
          </cell>
          <cell r="FJ435">
            <v>0</v>
          </cell>
          <cell r="FK435">
            <v>0</v>
          </cell>
          <cell r="FL435">
            <v>0</v>
          </cell>
          <cell r="FM435">
            <v>0</v>
          </cell>
          <cell r="FN435">
            <v>0</v>
          </cell>
          <cell r="FO435">
            <v>0</v>
          </cell>
          <cell r="FP435">
            <v>0</v>
          </cell>
          <cell r="FQ435">
            <v>0</v>
          </cell>
          <cell r="FR435">
            <v>0</v>
          </cell>
          <cell r="FS435">
            <v>0</v>
          </cell>
          <cell r="FT435">
            <v>0</v>
          </cell>
          <cell r="FU435">
            <v>0</v>
          </cell>
          <cell r="FV435">
            <v>0</v>
          </cell>
          <cell r="FW435">
            <v>0</v>
          </cell>
          <cell r="FX435">
            <v>0</v>
          </cell>
          <cell r="FY435">
            <v>0</v>
          </cell>
          <cell r="FZ435">
            <v>0</v>
          </cell>
          <cell r="GA435">
            <v>0</v>
          </cell>
          <cell r="GB435">
            <v>0</v>
          </cell>
          <cell r="GC435">
            <v>0</v>
          </cell>
          <cell r="GD435">
            <v>0</v>
          </cell>
          <cell r="GE435">
            <v>0</v>
          </cell>
          <cell r="GF435">
            <v>0</v>
          </cell>
          <cell r="GG435">
            <v>0</v>
          </cell>
          <cell r="GH435">
            <v>0</v>
          </cell>
          <cell r="GI435">
            <v>0</v>
          </cell>
          <cell r="GJ435">
            <v>0</v>
          </cell>
          <cell r="GK435">
            <v>0</v>
          </cell>
          <cell r="GL435">
            <v>0</v>
          </cell>
          <cell r="GM435">
            <v>0</v>
          </cell>
          <cell r="GN435">
            <v>0</v>
          </cell>
          <cell r="GO435">
            <v>0</v>
          </cell>
          <cell r="GP435">
            <v>0</v>
          </cell>
          <cell r="GQ435">
            <v>0</v>
          </cell>
          <cell r="GR435">
            <v>0</v>
          </cell>
          <cell r="GS435">
            <v>0</v>
          </cell>
          <cell r="GT435">
            <v>0</v>
          </cell>
          <cell r="GU435">
            <v>0</v>
          </cell>
          <cell r="GV435">
            <v>0</v>
          </cell>
          <cell r="GW435">
            <v>0</v>
          </cell>
          <cell r="GX435">
            <v>0</v>
          </cell>
          <cell r="GY435">
            <v>0</v>
          </cell>
          <cell r="GZ435">
            <v>0</v>
          </cell>
          <cell r="HA435">
            <v>0</v>
          </cell>
          <cell r="HB435">
            <v>0</v>
          </cell>
          <cell r="HC435">
            <v>0</v>
          </cell>
          <cell r="HD435">
            <v>0</v>
          </cell>
          <cell r="HE435">
            <v>0</v>
          </cell>
          <cell r="HF435">
            <v>0</v>
          </cell>
          <cell r="HG435">
            <v>0</v>
          </cell>
          <cell r="HH435">
            <v>0</v>
          </cell>
          <cell r="HI435">
            <v>0</v>
          </cell>
          <cell r="HJ435">
            <v>0</v>
          </cell>
          <cell r="HK435">
            <v>0</v>
          </cell>
          <cell r="HL435">
            <v>0</v>
          </cell>
          <cell r="HM435">
            <v>0</v>
          </cell>
          <cell r="HN435">
            <v>0</v>
          </cell>
          <cell r="HO435">
            <v>0</v>
          </cell>
          <cell r="HP435">
            <v>0</v>
          </cell>
          <cell r="HQ435">
            <v>0</v>
          </cell>
          <cell r="HR435">
            <v>0</v>
          </cell>
          <cell r="HS435">
            <v>0</v>
          </cell>
          <cell r="HT435">
            <v>0</v>
          </cell>
          <cell r="HU435">
            <v>0</v>
          </cell>
          <cell r="HV435">
            <v>0</v>
          </cell>
          <cell r="HW435">
            <v>0</v>
          </cell>
          <cell r="HX435">
            <v>0</v>
          </cell>
          <cell r="HY435">
            <v>0</v>
          </cell>
          <cell r="HZ435">
            <v>0</v>
          </cell>
          <cell r="IA435">
            <v>0</v>
          </cell>
          <cell r="IB435">
            <v>0</v>
          </cell>
          <cell r="IC435">
            <v>0</v>
          </cell>
          <cell r="ID435">
            <v>0</v>
          </cell>
          <cell r="IE435">
            <v>0</v>
          </cell>
          <cell r="IF435">
            <v>0</v>
          </cell>
          <cell r="IG435">
            <v>0</v>
          </cell>
          <cell r="IH435">
            <v>0</v>
          </cell>
          <cell r="II435">
            <v>0</v>
          </cell>
          <cell r="IJ435">
            <v>0</v>
          </cell>
          <cell r="IK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1</v>
          </cell>
          <cell r="EB436">
            <v>1</v>
          </cell>
          <cell r="EC436">
            <v>2</v>
          </cell>
          <cell r="ED436">
            <v>2</v>
          </cell>
          <cell r="EE436">
            <v>2</v>
          </cell>
          <cell r="EF436">
            <v>1</v>
          </cell>
          <cell r="EG436">
            <v>1</v>
          </cell>
          <cell r="EH436">
            <v>2</v>
          </cell>
          <cell r="EI436">
            <v>2</v>
          </cell>
          <cell r="EJ436">
            <v>2</v>
          </cell>
          <cell r="EK436">
            <v>1</v>
          </cell>
          <cell r="EL436">
            <v>1</v>
          </cell>
          <cell r="EM436">
            <v>0</v>
          </cell>
          <cell r="EN436">
            <v>0</v>
          </cell>
          <cell r="EO436">
            <v>0</v>
          </cell>
          <cell r="EP436">
            <v>0</v>
          </cell>
          <cell r="EQ436">
            <v>0</v>
          </cell>
          <cell r="ER436">
            <v>0</v>
          </cell>
          <cell r="ES436">
            <v>0</v>
          </cell>
          <cell r="ET436">
            <v>0</v>
          </cell>
          <cell r="EU436">
            <v>0</v>
          </cell>
          <cell r="EV436">
            <v>0</v>
          </cell>
          <cell r="EW436">
            <v>0</v>
          </cell>
          <cell r="EX436">
            <v>0</v>
          </cell>
          <cell r="EY436">
            <v>0</v>
          </cell>
          <cell r="EZ436">
            <v>0</v>
          </cell>
          <cell r="FA436">
            <v>0</v>
          </cell>
          <cell r="FB436">
            <v>0</v>
          </cell>
          <cell r="FC436">
            <v>0</v>
          </cell>
          <cell r="FD436">
            <v>0</v>
          </cell>
          <cell r="FE436">
            <v>0</v>
          </cell>
          <cell r="FF436">
            <v>0</v>
          </cell>
          <cell r="FG436">
            <v>0</v>
          </cell>
          <cell r="FH436">
            <v>0</v>
          </cell>
          <cell r="FI436">
            <v>0</v>
          </cell>
          <cell r="FJ436">
            <v>0</v>
          </cell>
          <cell r="FK436">
            <v>0</v>
          </cell>
          <cell r="FL436">
            <v>0</v>
          </cell>
          <cell r="FM436">
            <v>0</v>
          </cell>
          <cell r="FN436">
            <v>0</v>
          </cell>
          <cell r="FO436">
            <v>0</v>
          </cell>
          <cell r="FP436">
            <v>0</v>
          </cell>
          <cell r="FQ436">
            <v>0</v>
          </cell>
          <cell r="FR436">
            <v>0</v>
          </cell>
          <cell r="FS436">
            <v>0</v>
          </cell>
          <cell r="FT436">
            <v>0</v>
          </cell>
          <cell r="FU436">
            <v>0</v>
          </cell>
          <cell r="FV436">
            <v>0</v>
          </cell>
          <cell r="FW436">
            <v>0</v>
          </cell>
          <cell r="FX436">
            <v>0</v>
          </cell>
          <cell r="FY436">
            <v>0</v>
          </cell>
          <cell r="FZ436">
            <v>0</v>
          </cell>
          <cell r="GA436">
            <v>0</v>
          </cell>
          <cell r="GB436">
            <v>0</v>
          </cell>
          <cell r="GC436">
            <v>0</v>
          </cell>
          <cell r="GD436">
            <v>0</v>
          </cell>
          <cell r="GE436">
            <v>0</v>
          </cell>
          <cell r="GF436">
            <v>0</v>
          </cell>
          <cell r="GG436">
            <v>0</v>
          </cell>
          <cell r="GH436">
            <v>0</v>
          </cell>
          <cell r="GI436">
            <v>0</v>
          </cell>
          <cell r="GJ436">
            <v>0</v>
          </cell>
          <cell r="GK436">
            <v>0</v>
          </cell>
          <cell r="GL436">
            <v>0</v>
          </cell>
          <cell r="GM436">
            <v>0</v>
          </cell>
          <cell r="GN436">
            <v>0</v>
          </cell>
          <cell r="GO436">
            <v>0</v>
          </cell>
          <cell r="GP436">
            <v>0</v>
          </cell>
          <cell r="GQ436">
            <v>0</v>
          </cell>
          <cell r="GR436">
            <v>0</v>
          </cell>
          <cell r="GS436">
            <v>0</v>
          </cell>
          <cell r="GT436">
            <v>0</v>
          </cell>
          <cell r="GU436">
            <v>0</v>
          </cell>
          <cell r="GV436">
            <v>0</v>
          </cell>
          <cell r="GW436">
            <v>0</v>
          </cell>
          <cell r="GX436">
            <v>0</v>
          </cell>
          <cell r="GY436">
            <v>0</v>
          </cell>
          <cell r="GZ436">
            <v>0</v>
          </cell>
          <cell r="HA436">
            <v>0</v>
          </cell>
          <cell r="HB436">
            <v>0</v>
          </cell>
          <cell r="HC436">
            <v>0</v>
          </cell>
          <cell r="HD436">
            <v>0</v>
          </cell>
          <cell r="HE436">
            <v>0</v>
          </cell>
          <cell r="HF436">
            <v>0</v>
          </cell>
          <cell r="HG436">
            <v>0</v>
          </cell>
          <cell r="HH436">
            <v>0</v>
          </cell>
          <cell r="HI436">
            <v>0</v>
          </cell>
          <cell r="HJ436">
            <v>0</v>
          </cell>
          <cell r="HK436">
            <v>0</v>
          </cell>
          <cell r="HL436">
            <v>0</v>
          </cell>
          <cell r="HM436">
            <v>0</v>
          </cell>
          <cell r="HN436">
            <v>0</v>
          </cell>
          <cell r="HO436">
            <v>0</v>
          </cell>
          <cell r="HP436">
            <v>0</v>
          </cell>
          <cell r="HQ436">
            <v>0</v>
          </cell>
          <cell r="HR436">
            <v>0</v>
          </cell>
          <cell r="HS436">
            <v>0</v>
          </cell>
          <cell r="HT436">
            <v>0</v>
          </cell>
          <cell r="HU436">
            <v>0</v>
          </cell>
          <cell r="HV436">
            <v>0</v>
          </cell>
          <cell r="HW436">
            <v>0</v>
          </cell>
          <cell r="HX436">
            <v>0</v>
          </cell>
          <cell r="HY436">
            <v>0</v>
          </cell>
          <cell r="HZ436">
            <v>0</v>
          </cell>
          <cell r="IA436">
            <v>0</v>
          </cell>
          <cell r="IB436">
            <v>0</v>
          </cell>
          <cell r="IC436">
            <v>0</v>
          </cell>
          <cell r="ID436">
            <v>0</v>
          </cell>
          <cell r="IE436">
            <v>0</v>
          </cell>
          <cell r="IF436">
            <v>0</v>
          </cell>
          <cell r="IG436">
            <v>0</v>
          </cell>
          <cell r="IH436">
            <v>0</v>
          </cell>
          <cell r="II436">
            <v>0</v>
          </cell>
          <cell r="IJ436">
            <v>0</v>
          </cell>
          <cell r="IK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N437">
            <v>0</v>
          </cell>
          <cell r="EO437">
            <v>0</v>
          </cell>
          <cell r="EP437">
            <v>0</v>
          </cell>
          <cell r="EQ437">
            <v>70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0</v>
          </cell>
          <cell r="DA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0</v>
          </cell>
          <cell r="DU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0</v>
          </cell>
          <cell r="EL438">
            <v>0</v>
          </cell>
          <cell r="EM438">
            <v>0</v>
          </cell>
          <cell r="EN438">
            <v>0</v>
          </cell>
          <cell r="EO438">
            <v>0</v>
          </cell>
          <cell r="EP438">
            <v>0</v>
          </cell>
          <cell r="EQ438">
            <v>1</v>
          </cell>
          <cell r="ER438">
            <v>0</v>
          </cell>
          <cell r="ES438">
            <v>0</v>
          </cell>
          <cell r="ET438">
            <v>0</v>
          </cell>
          <cell r="EU438">
            <v>0</v>
          </cell>
          <cell r="EV438">
            <v>0</v>
          </cell>
          <cell r="EW438">
            <v>0</v>
          </cell>
          <cell r="EX438">
            <v>0</v>
          </cell>
          <cell r="EY438">
            <v>0</v>
          </cell>
          <cell r="EZ438">
            <v>0</v>
          </cell>
          <cell r="FA438">
            <v>0</v>
          </cell>
          <cell r="FB438">
            <v>0</v>
          </cell>
          <cell r="FC438">
            <v>0</v>
          </cell>
          <cell r="FD438">
            <v>0</v>
          </cell>
          <cell r="FE438">
            <v>0</v>
          </cell>
          <cell r="FF438">
            <v>0</v>
          </cell>
          <cell r="FG438">
            <v>0</v>
          </cell>
          <cell r="FH438">
            <v>0</v>
          </cell>
          <cell r="FI438">
            <v>0</v>
          </cell>
          <cell r="FJ438">
            <v>0</v>
          </cell>
          <cell r="FK438">
            <v>0</v>
          </cell>
          <cell r="FL438">
            <v>0</v>
          </cell>
          <cell r="FM438">
            <v>0</v>
          </cell>
          <cell r="FN438">
            <v>0</v>
          </cell>
          <cell r="FO438">
            <v>0</v>
          </cell>
          <cell r="FP438">
            <v>0</v>
          </cell>
          <cell r="FQ438">
            <v>0</v>
          </cell>
          <cell r="FR438">
            <v>0</v>
          </cell>
          <cell r="FS438">
            <v>0</v>
          </cell>
          <cell r="FT438">
            <v>0</v>
          </cell>
          <cell r="FU438">
            <v>0</v>
          </cell>
          <cell r="FV438">
            <v>0</v>
          </cell>
          <cell r="FW438">
            <v>0</v>
          </cell>
          <cell r="FX438">
            <v>0</v>
          </cell>
          <cell r="FY438">
            <v>0</v>
          </cell>
          <cell r="FZ438">
            <v>0</v>
          </cell>
          <cell r="GA438">
            <v>0</v>
          </cell>
          <cell r="GB438">
            <v>0</v>
          </cell>
          <cell r="GC438">
            <v>0</v>
          </cell>
          <cell r="GD438">
            <v>0</v>
          </cell>
          <cell r="GE438">
            <v>0</v>
          </cell>
          <cell r="GF438">
            <v>0</v>
          </cell>
          <cell r="GG438">
            <v>0</v>
          </cell>
          <cell r="GH438">
            <v>0</v>
          </cell>
          <cell r="GI438">
            <v>0</v>
          </cell>
          <cell r="GJ438">
            <v>0</v>
          </cell>
          <cell r="GK438">
            <v>0</v>
          </cell>
          <cell r="GL438">
            <v>0</v>
          </cell>
          <cell r="GM438">
            <v>0</v>
          </cell>
          <cell r="GN438">
            <v>0</v>
          </cell>
          <cell r="GO438">
            <v>0</v>
          </cell>
          <cell r="GP438">
            <v>0</v>
          </cell>
          <cell r="GQ438">
            <v>0</v>
          </cell>
          <cell r="GR438">
            <v>0</v>
          </cell>
          <cell r="GS438">
            <v>0</v>
          </cell>
          <cell r="GT438">
            <v>0</v>
          </cell>
          <cell r="GU438">
            <v>0</v>
          </cell>
          <cell r="GV438">
            <v>0</v>
          </cell>
          <cell r="GW438">
            <v>0</v>
          </cell>
          <cell r="GX438">
            <v>0</v>
          </cell>
          <cell r="GY438">
            <v>0</v>
          </cell>
          <cell r="GZ438">
            <v>0</v>
          </cell>
          <cell r="HA438">
            <v>0</v>
          </cell>
          <cell r="HB438">
            <v>0</v>
          </cell>
          <cell r="HC438">
            <v>0</v>
          </cell>
          <cell r="HD438">
            <v>0</v>
          </cell>
          <cell r="HE438">
            <v>0</v>
          </cell>
          <cell r="HF438">
            <v>0</v>
          </cell>
          <cell r="HG438">
            <v>0</v>
          </cell>
          <cell r="HH438">
            <v>0</v>
          </cell>
          <cell r="HI438">
            <v>0</v>
          </cell>
          <cell r="HJ438">
            <v>0</v>
          </cell>
          <cell r="HK438">
            <v>0</v>
          </cell>
          <cell r="HL438">
            <v>0</v>
          </cell>
          <cell r="HM438">
            <v>0</v>
          </cell>
          <cell r="HN438">
            <v>0</v>
          </cell>
          <cell r="HO438">
            <v>0</v>
          </cell>
          <cell r="HP438">
            <v>0</v>
          </cell>
          <cell r="HQ438">
            <v>0</v>
          </cell>
          <cell r="HR438">
            <v>0</v>
          </cell>
          <cell r="HS438">
            <v>0</v>
          </cell>
          <cell r="HT438">
            <v>0</v>
          </cell>
          <cell r="HU438">
            <v>0</v>
          </cell>
          <cell r="HV438">
            <v>0</v>
          </cell>
          <cell r="HW438">
            <v>0</v>
          </cell>
          <cell r="HX438">
            <v>0</v>
          </cell>
          <cell r="HY438">
            <v>0</v>
          </cell>
          <cell r="HZ438">
            <v>0</v>
          </cell>
          <cell r="IA438">
            <v>0</v>
          </cell>
          <cell r="IB438">
            <v>0</v>
          </cell>
          <cell r="IC438">
            <v>0</v>
          </cell>
          <cell r="ID438">
            <v>0</v>
          </cell>
          <cell r="IE438">
            <v>0</v>
          </cell>
          <cell r="IF438">
            <v>0</v>
          </cell>
          <cell r="IG438">
            <v>0</v>
          </cell>
          <cell r="IH438">
            <v>0</v>
          </cell>
          <cell r="II438">
            <v>0</v>
          </cell>
          <cell r="IJ438">
            <v>0</v>
          </cell>
          <cell r="IK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0</v>
          </cell>
          <cell r="DA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1</v>
          </cell>
          <cell r="EQ439">
            <v>1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X439">
            <v>0</v>
          </cell>
          <cell r="EY439">
            <v>0</v>
          </cell>
          <cell r="EZ439">
            <v>0</v>
          </cell>
          <cell r="FA439">
            <v>0</v>
          </cell>
          <cell r="FB439">
            <v>0</v>
          </cell>
          <cell r="FC439">
            <v>0</v>
          </cell>
          <cell r="FD439">
            <v>0</v>
          </cell>
          <cell r="FE439">
            <v>0</v>
          </cell>
          <cell r="FF439">
            <v>0</v>
          </cell>
          <cell r="FG439">
            <v>0</v>
          </cell>
          <cell r="FH439">
            <v>0</v>
          </cell>
          <cell r="FI439">
            <v>0</v>
          </cell>
          <cell r="FJ439">
            <v>0</v>
          </cell>
          <cell r="FK439">
            <v>0</v>
          </cell>
          <cell r="FL439">
            <v>0</v>
          </cell>
          <cell r="FM439">
            <v>0</v>
          </cell>
          <cell r="FN439">
            <v>0</v>
          </cell>
          <cell r="FO439">
            <v>0</v>
          </cell>
          <cell r="FP439">
            <v>0</v>
          </cell>
          <cell r="FQ439">
            <v>0</v>
          </cell>
          <cell r="FR439">
            <v>0</v>
          </cell>
          <cell r="FS439">
            <v>0</v>
          </cell>
          <cell r="FT439">
            <v>0</v>
          </cell>
          <cell r="FU439">
            <v>0</v>
          </cell>
          <cell r="FV439">
            <v>0</v>
          </cell>
          <cell r="FW439">
            <v>0</v>
          </cell>
          <cell r="FX439">
            <v>0</v>
          </cell>
          <cell r="FY439">
            <v>0</v>
          </cell>
          <cell r="FZ439">
            <v>0</v>
          </cell>
          <cell r="GA439">
            <v>0</v>
          </cell>
          <cell r="GB439">
            <v>0</v>
          </cell>
          <cell r="GC439">
            <v>0</v>
          </cell>
          <cell r="GD439">
            <v>0</v>
          </cell>
          <cell r="GE439">
            <v>0</v>
          </cell>
          <cell r="GF439">
            <v>0</v>
          </cell>
          <cell r="GG439">
            <v>0</v>
          </cell>
          <cell r="GH439">
            <v>0</v>
          </cell>
          <cell r="GI439">
            <v>0</v>
          </cell>
          <cell r="GJ439">
            <v>0</v>
          </cell>
          <cell r="GK439">
            <v>0</v>
          </cell>
          <cell r="GL439">
            <v>0</v>
          </cell>
          <cell r="GM439">
            <v>0</v>
          </cell>
          <cell r="GN439">
            <v>0</v>
          </cell>
          <cell r="GO439">
            <v>0</v>
          </cell>
          <cell r="GP439">
            <v>0</v>
          </cell>
          <cell r="GQ439">
            <v>0</v>
          </cell>
          <cell r="GR439">
            <v>0</v>
          </cell>
          <cell r="GS439">
            <v>0</v>
          </cell>
          <cell r="GT439">
            <v>0</v>
          </cell>
          <cell r="GU439">
            <v>0</v>
          </cell>
          <cell r="GV439">
            <v>0</v>
          </cell>
          <cell r="GW439">
            <v>0</v>
          </cell>
          <cell r="GX439">
            <v>0</v>
          </cell>
          <cell r="GY439">
            <v>0</v>
          </cell>
          <cell r="GZ439">
            <v>0</v>
          </cell>
          <cell r="HA439">
            <v>0</v>
          </cell>
          <cell r="HB439">
            <v>0</v>
          </cell>
          <cell r="HC439">
            <v>0</v>
          </cell>
          <cell r="HD439">
            <v>0</v>
          </cell>
          <cell r="HE439">
            <v>0</v>
          </cell>
          <cell r="HF439">
            <v>0</v>
          </cell>
          <cell r="HG439">
            <v>0</v>
          </cell>
          <cell r="HH439">
            <v>0</v>
          </cell>
          <cell r="HI439">
            <v>0</v>
          </cell>
          <cell r="HJ439">
            <v>0</v>
          </cell>
          <cell r="HK439">
            <v>0</v>
          </cell>
          <cell r="HL439">
            <v>0</v>
          </cell>
          <cell r="HM439">
            <v>0</v>
          </cell>
          <cell r="HN439">
            <v>0</v>
          </cell>
          <cell r="HO439">
            <v>0</v>
          </cell>
          <cell r="HP439">
            <v>0</v>
          </cell>
          <cell r="HQ439">
            <v>0</v>
          </cell>
          <cell r="HR439">
            <v>0</v>
          </cell>
          <cell r="HS439">
            <v>0</v>
          </cell>
          <cell r="HT439">
            <v>0</v>
          </cell>
          <cell r="HU439">
            <v>0</v>
          </cell>
          <cell r="HV439">
            <v>0</v>
          </cell>
          <cell r="HW439">
            <v>0</v>
          </cell>
          <cell r="HX439">
            <v>0</v>
          </cell>
          <cell r="HY439">
            <v>0</v>
          </cell>
          <cell r="HZ439">
            <v>0</v>
          </cell>
          <cell r="IA439">
            <v>0</v>
          </cell>
          <cell r="IB439">
            <v>0</v>
          </cell>
          <cell r="IC439">
            <v>0</v>
          </cell>
          <cell r="ID439">
            <v>0</v>
          </cell>
          <cell r="IE439">
            <v>0</v>
          </cell>
          <cell r="IF439">
            <v>0</v>
          </cell>
          <cell r="IG439">
            <v>0</v>
          </cell>
          <cell r="IH439">
            <v>0</v>
          </cell>
          <cell r="II439">
            <v>0</v>
          </cell>
          <cell r="IJ439">
            <v>0</v>
          </cell>
          <cell r="IK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0</v>
          </cell>
          <cell r="DA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0</v>
          </cell>
          <cell r="DU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0</v>
          </cell>
          <cell r="EL440">
            <v>0</v>
          </cell>
          <cell r="EM440">
            <v>0</v>
          </cell>
          <cell r="EN440">
            <v>0</v>
          </cell>
          <cell r="EO440">
            <v>0</v>
          </cell>
          <cell r="EP440">
            <v>0.93083289167510974</v>
          </cell>
          <cell r="EQ440">
            <v>0.93083289167510974</v>
          </cell>
          <cell r="ER440">
            <v>0</v>
          </cell>
          <cell r="ES440">
            <v>0</v>
          </cell>
          <cell r="ET440">
            <v>0</v>
          </cell>
          <cell r="EU440">
            <v>0</v>
          </cell>
          <cell r="EV440">
            <v>0</v>
          </cell>
          <cell r="EW440">
            <v>0</v>
          </cell>
          <cell r="EX440">
            <v>0</v>
          </cell>
          <cell r="EY440">
            <v>0</v>
          </cell>
          <cell r="EZ440">
            <v>0</v>
          </cell>
          <cell r="FA440">
            <v>0</v>
          </cell>
          <cell r="FB440">
            <v>0</v>
          </cell>
          <cell r="FC440">
            <v>0</v>
          </cell>
          <cell r="FD440">
            <v>0</v>
          </cell>
          <cell r="FE440">
            <v>0</v>
          </cell>
          <cell r="FF440">
            <v>0</v>
          </cell>
          <cell r="FG440">
            <v>0</v>
          </cell>
          <cell r="FH440">
            <v>0</v>
          </cell>
          <cell r="FI440">
            <v>0</v>
          </cell>
          <cell r="FJ440">
            <v>0</v>
          </cell>
          <cell r="FK440">
            <v>0</v>
          </cell>
          <cell r="FL440">
            <v>0</v>
          </cell>
          <cell r="FM440">
            <v>0</v>
          </cell>
          <cell r="FN440">
            <v>0</v>
          </cell>
          <cell r="FO440">
            <v>0</v>
          </cell>
          <cell r="FP440">
            <v>0</v>
          </cell>
          <cell r="FQ440">
            <v>0</v>
          </cell>
          <cell r="FR440">
            <v>0</v>
          </cell>
          <cell r="FS440">
            <v>0</v>
          </cell>
          <cell r="FT440">
            <v>0</v>
          </cell>
          <cell r="FU440">
            <v>0</v>
          </cell>
          <cell r="FV440">
            <v>0</v>
          </cell>
          <cell r="FW440">
            <v>0</v>
          </cell>
          <cell r="FX440">
            <v>0</v>
          </cell>
          <cell r="FY440">
            <v>0</v>
          </cell>
          <cell r="FZ440">
            <v>0</v>
          </cell>
          <cell r="GA440">
            <v>0</v>
          </cell>
          <cell r="GB440">
            <v>0</v>
          </cell>
          <cell r="GC440">
            <v>0</v>
          </cell>
          <cell r="GD440">
            <v>0</v>
          </cell>
          <cell r="GE440">
            <v>0</v>
          </cell>
          <cell r="GF440">
            <v>0</v>
          </cell>
          <cell r="GG440">
            <v>0</v>
          </cell>
          <cell r="GH440">
            <v>0</v>
          </cell>
          <cell r="GI440">
            <v>0</v>
          </cell>
          <cell r="GJ440">
            <v>0</v>
          </cell>
          <cell r="GK440">
            <v>0</v>
          </cell>
          <cell r="GL440">
            <v>0</v>
          </cell>
          <cell r="GM440">
            <v>0</v>
          </cell>
          <cell r="GN440">
            <v>0</v>
          </cell>
          <cell r="GO440">
            <v>0</v>
          </cell>
          <cell r="GP440">
            <v>0</v>
          </cell>
          <cell r="GQ440">
            <v>0</v>
          </cell>
          <cell r="GR440">
            <v>0</v>
          </cell>
          <cell r="GS440">
            <v>0</v>
          </cell>
          <cell r="GT440">
            <v>0</v>
          </cell>
          <cell r="GU440">
            <v>0</v>
          </cell>
          <cell r="GV440">
            <v>0</v>
          </cell>
          <cell r="GW440">
            <v>0</v>
          </cell>
          <cell r="GX440">
            <v>0</v>
          </cell>
          <cell r="GY440">
            <v>0</v>
          </cell>
          <cell r="GZ440">
            <v>0</v>
          </cell>
          <cell r="HA440">
            <v>0</v>
          </cell>
          <cell r="HB440">
            <v>0</v>
          </cell>
          <cell r="HC440">
            <v>0</v>
          </cell>
          <cell r="HD440">
            <v>0</v>
          </cell>
          <cell r="HE440">
            <v>0</v>
          </cell>
          <cell r="HF440">
            <v>0</v>
          </cell>
          <cell r="HG440">
            <v>0</v>
          </cell>
          <cell r="HH440">
            <v>0</v>
          </cell>
          <cell r="HI440">
            <v>0</v>
          </cell>
          <cell r="HJ440">
            <v>0</v>
          </cell>
          <cell r="HK440">
            <v>0</v>
          </cell>
          <cell r="HL440">
            <v>0</v>
          </cell>
          <cell r="HM440">
            <v>0</v>
          </cell>
          <cell r="HN440">
            <v>0</v>
          </cell>
          <cell r="HO440">
            <v>0</v>
          </cell>
          <cell r="HP440">
            <v>0</v>
          </cell>
          <cell r="HQ440">
            <v>0</v>
          </cell>
          <cell r="HR440">
            <v>0</v>
          </cell>
          <cell r="HS440">
            <v>0</v>
          </cell>
          <cell r="HT440">
            <v>0</v>
          </cell>
          <cell r="HU440">
            <v>0</v>
          </cell>
          <cell r="HV440">
            <v>0</v>
          </cell>
          <cell r="HW440">
            <v>0</v>
          </cell>
          <cell r="HX440">
            <v>0</v>
          </cell>
          <cell r="HY440">
            <v>0</v>
          </cell>
          <cell r="HZ440">
            <v>0</v>
          </cell>
          <cell r="IA440">
            <v>0</v>
          </cell>
          <cell r="IB440">
            <v>0</v>
          </cell>
          <cell r="IC440">
            <v>0</v>
          </cell>
          <cell r="ID440">
            <v>0</v>
          </cell>
          <cell r="IE440">
            <v>0</v>
          </cell>
          <cell r="IF440">
            <v>0</v>
          </cell>
          <cell r="IG440">
            <v>0</v>
          </cell>
          <cell r="IH440">
            <v>0</v>
          </cell>
          <cell r="II440">
            <v>0</v>
          </cell>
          <cell r="IJ440">
            <v>0</v>
          </cell>
          <cell r="IK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0</v>
          </cell>
          <cell r="DA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0</v>
          </cell>
          <cell r="DU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0</v>
          </cell>
          <cell r="EM441">
            <v>0</v>
          </cell>
          <cell r="EN441">
            <v>0</v>
          </cell>
          <cell r="EO441">
            <v>0</v>
          </cell>
          <cell r="EP441">
            <v>0</v>
          </cell>
          <cell r="EQ441">
            <v>0</v>
          </cell>
          <cell r="ER441">
            <v>0</v>
          </cell>
          <cell r="ES441">
            <v>0</v>
          </cell>
          <cell r="ET441">
            <v>0</v>
          </cell>
          <cell r="EU441">
            <v>0</v>
          </cell>
          <cell r="EV441">
            <v>0</v>
          </cell>
          <cell r="EW441">
            <v>0</v>
          </cell>
          <cell r="EX441">
            <v>0</v>
          </cell>
          <cell r="EY441">
            <v>0</v>
          </cell>
          <cell r="EZ441">
            <v>0</v>
          </cell>
          <cell r="FA441">
            <v>0</v>
          </cell>
          <cell r="FB441">
            <v>0</v>
          </cell>
          <cell r="FC441">
            <v>0</v>
          </cell>
          <cell r="FD441">
            <v>0</v>
          </cell>
          <cell r="FE441">
            <v>0</v>
          </cell>
          <cell r="FF441">
            <v>0</v>
          </cell>
          <cell r="FG441">
            <v>0</v>
          </cell>
          <cell r="FH441">
            <v>0</v>
          </cell>
          <cell r="FI441">
            <v>0</v>
          </cell>
          <cell r="FJ441">
            <v>0</v>
          </cell>
          <cell r="FK441">
            <v>0</v>
          </cell>
          <cell r="FL441">
            <v>0</v>
          </cell>
          <cell r="FM441">
            <v>0</v>
          </cell>
          <cell r="FN441">
            <v>0</v>
          </cell>
          <cell r="FO441">
            <v>0</v>
          </cell>
          <cell r="FP441">
            <v>0</v>
          </cell>
          <cell r="FQ441">
            <v>0</v>
          </cell>
          <cell r="FR441">
            <v>0</v>
          </cell>
          <cell r="FS441">
            <v>0</v>
          </cell>
          <cell r="FT441">
            <v>0</v>
          </cell>
          <cell r="FU441">
            <v>0</v>
          </cell>
          <cell r="FV441">
            <v>0</v>
          </cell>
          <cell r="FW441">
            <v>0</v>
          </cell>
          <cell r="FX441">
            <v>0</v>
          </cell>
          <cell r="FY441">
            <v>0</v>
          </cell>
          <cell r="FZ441">
            <v>0</v>
          </cell>
          <cell r="GA441">
            <v>0</v>
          </cell>
          <cell r="GB441">
            <v>0</v>
          </cell>
          <cell r="GC441">
            <v>0</v>
          </cell>
          <cell r="GD441">
            <v>0</v>
          </cell>
          <cell r="GE441">
            <v>0</v>
          </cell>
          <cell r="GF441">
            <v>0</v>
          </cell>
          <cell r="GG441">
            <v>0</v>
          </cell>
          <cell r="GH441">
            <v>0</v>
          </cell>
          <cell r="GI441">
            <v>0</v>
          </cell>
          <cell r="GJ441">
            <v>0</v>
          </cell>
          <cell r="GK441">
            <v>0</v>
          </cell>
          <cell r="GL441">
            <v>0</v>
          </cell>
          <cell r="GM441">
            <v>0</v>
          </cell>
          <cell r="GN441">
            <v>0</v>
          </cell>
          <cell r="GO441">
            <v>0</v>
          </cell>
          <cell r="GP441">
            <v>0</v>
          </cell>
          <cell r="GQ441">
            <v>0</v>
          </cell>
          <cell r="GR441">
            <v>0</v>
          </cell>
          <cell r="GS441">
            <v>0</v>
          </cell>
          <cell r="GT441">
            <v>0</v>
          </cell>
          <cell r="GU441">
            <v>0</v>
          </cell>
          <cell r="GV441">
            <v>0</v>
          </cell>
          <cell r="GW441">
            <v>0</v>
          </cell>
          <cell r="GX441">
            <v>0</v>
          </cell>
          <cell r="GY441">
            <v>0</v>
          </cell>
          <cell r="GZ441">
            <v>0</v>
          </cell>
          <cell r="HA441">
            <v>0</v>
          </cell>
          <cell r="HB441">
            <v>0</v>
          </cell>
          <cell r="HC441">
            <v>0</v>
          </cell>
          <cell r="HD441">
            <v>0</v>
          </cell>
          <cell r="HE441">
            <v>0</v>
          </cell>
          <cell r="HF441">
            <v>0</v>
          </cell>
          <cell r="HG441">
            <v>0</v>
          </cell>
          <cell r="HH441">
            <v>0</v>
          </cell>
          <cell r="HI441">
            <v>0</v>
          </cell>
          <cell r="HJ441">
            <v>0</v>
          </cell>
          <cell r="HK441">
            <v>0</v>
          </cell>
          <cell r="HL441">
            <v>0</v>
          </cell>
          <cell r="HM441">
            <v>0</v>
          </cell>
          <cell r="HN441">
            <v>0</v>
          </cell>
          <cell r="HO441">
            <v>0</v>
          </cell>
          <cell r="HP441">
            <v>0</v>
          </cell>
          <cell r="HQ441">
            <v>0</v>
          </cell>
          <cell r="HR441">
            <v>0</v>
          </cell>
          <cell r="HS441">
            <v>0</v>
          </cell>
          <cell r="HT441">
            <v>0</v>
          </cell>
          <cell r="HU441">
            <v>0</v>
          </cell>
          <cell r="HV441">
            <v>0</v>
          </cell>
          <cell r="HW441">
            <v>0</v>
          </cell>
          <cell r="HX441">
            <v>0</v>
          </cell>
          <cell r="HY441">
            <v>0</v>
          </cell>
          <cell r="HZ441">
            <v>0</v>
          </cell>
          <cell r="IA441">
            <v>0</v>
          </cell>
          <cell r="IB441">
            <v>0</v>
          </cell>
          <cell r="IC441">
            <v>0</v>
          </cell>
          <cell r="ID441">
            <v>0</v>
          </cell>
          <cell r="IE441">
            <v>0</v>
          </cell>
          <cell r="IF441">
            <v>0</v>
          </cell>
          <cell r="IG441">
            <v>0</v>
          </cell>
          <cell r="IH441">
            <v>0</v>
          </cell>
          <cell r="II441">
            <v>0</v>
          </cell>
          <cell r="IJ441">
            <v>0</v>
          </cell>
          <cell r="IK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0</v>
          </cell>
          <cell r="EM443">
            <v>0</v>
          </cell>
          <cell r="EN443">
            <v>0</v>
          </cell>
          <cell r="EO443">
            <v>0</v>
          </cell>
          <cell r="EP443">
            <v>0</v>
          </cell>
          <cell r="EQ443">
            <v>0</v>
          </cell>
          <cell r="ER443">
            <v>0</v>
          </cell>
          <cell r="ES443">
            <v>0</v>
          </cell>
          <cell r="ET443">
            <v>0</v>
          </cell>
          <cell r="EU443">
            <v>0</v>
          </cell>
          <cell r="EV443">
            <v>0</v>
          </cell>
          <cell r="EW443">
            <v>0</v>
          </cell>
          <cell r="EX443">
            <v>0</v>
          </cell>
          <cell r="EY443">
            <v>0</v>
          </cell>
          <cell r="EZ443">
            <v>0</v>
          </cell>
          <cell r="FA443">
            <v>0</v>
          </cell>
          <cell r="FB443">
            <v>0</v>
          </cell>
          <cell r="FC443">
            <v>0</v>
          </cell>
          <cell r="FD443">
            <v>0</v>
          </cell>
          <cell r="FE443">
            <v>0</v>
          </cell>
          <cell r="FF443">
            <v>0</v>
          </cell>
          <cell r="FG443">
            <v>0</v>
          </cell>
          <cell r="FH443">
            <v>0</v>
          </cell>
          <cell r="FI443">
            <v>0</v>
          </cell>
          <cell r="FJ443">
            <v>0</v>
          </cell>
          <cell r="FK443">
            <v>0</v>
          </cell>
          <cell r="FL443">
            <v>0</v>
          </cell>
          <cell r="FM443">
            <v>0</v>
          </cell>
          <cell r="FN443">
            <v>0</v>
          </cell>
          <cell r="FO443">
            <v>0</v>
          </cell>
          <cell r="FP443">
            <v>0</v>
          </cell>
          <cell r="FQ443">
            <v>0</v>
          </cell>
          <cell r="FR443">
            <v>0</v>
          </cell>
          <cell r="FS443">
            <v>0</v>
          </cell>
          <cell r="FT443">
            <v>0</v>
          </cell>
          <cell r="FU443">
            <v>0</v>
          </cell>
          <cell r="FV443">
            <v>0</v>
          </cell>
          <cell r="FW443">
            <v>0</v>
          </cell>
          <cell r="FX443">
            <v>0</v>
          </cell>
          <cell r="FY443">
            <v>0</v>
          </cell>
          <cell r="FZ443">
            <v>0</v>
          </cell>
          <cell r="GA443">
            <v>0</v>
          </cell>
          <cell r="GB443">
            <v>0</v>
          </cell>
          <cell r="GC443">
            <v>0</v>
          </cell>
          <cell r="GD443">
            <v>0</v>
          </cell>
          <cell r="GE443">
            <v>0</v>
          </cell>
          <cell r="GF443">
            <v>0</v>
          </cell>
          <cell r="GG443">
            <v>0</v>
          </cell>
          <cell r="GH443">
            <v>0</v>
          </cell>
          <cell r="GI443">
            <v>0</v>
          </cell>
          <cell r="GJ443">
            <v>0</v>
          </cell>
          <cell r="GK443">
            <v>0</v>
          </cell>
          <cell r="GL443">
            <v>0</v>
          </cell>
          <cell r="GM443">
            <v>0</v>
          </cell>
          <cell r="GN443">
            <v>0</v>
          </cell>
          <cell r="GO443">
            <v>0</v>
          </cell>
          <cell r="GP443">
            <v>0</v>
          </cell>
          <cell r="GQ443">
            <v>0</v>
          </cell>
          <cell r="GR443">
            <v>0</v>
          </cell>
          <cell r="GS443">
            <v>0</v>
          </cell>
          <cell r="GT443">
            <v>0</v>
          </cell>
          <cell r="GU443">
            <v>0</v>
          </cell>
          <cell r="GV443">
            <v>0</v>
          </cell>
          <cell r="GW443">
            <v>0</v>
          </cell>
          <cell r="GX443">
            <v>0</v>
          </cell>
          <cell r="GY443">
            <v>0</v>
          </cell>
          <cell r="GZ443">
            <v>0</v>
          </cell>
          <cell r="HA443">
            <v>0</v>
          </cell>
          <cell r="HB443">
            <v>0</v>
          </cell>
          <cell r="HC443">
            <v>0</v>
          </cell>
          <cell r="HD443">
            <v>0</v>
          </cell>
          <cell r="HE443">
            <v>0</v>
          </cell>
          <cell r="HF443">
            <v>0</v>
          </cell>
          <cell r="HG443">
            <v>0</v>
          </cell>
          <cell r="HH443">
            <v>0</v>
          </cell>
          <cell r="HI443">
            <v>0</v>
          </cell>
          <cell r="HJ443">
            <v>0</v>
          </cell>
          <cell r="HK443">
            <v>0</v>
          </cell>
          <cell r="HL443">
            <v>0</v>
          </cell>
          <cell r="HM443">
            <v>0</v>
          </cell>
          <cell r="HN443">
            <v>0</v>
          </cell>
          <cell r="HO443">
            <v>0</v>
          </cell>
          <cell r="HP443">
            <v>0</v>
          </cell>
          <cell r="HQ443">
            <v>0</v>
          </cell>
          <cell r="HR443">
            <v>0</v>
          </cell>
          <cell r="HS443">
            <v>0</v>
          </cell>
          <cell r="HT443">
            <v>0</v>
          </cell>
          <cell r="HU443">
            <v>0</v>
          </cell>
          <cell r="HV443">
            <v>0</v>
          </cell>
          <cell r="HW443">
            <v>0</v>
          </cell>
          <cell r="HX443">
            <v>0</v>
          </cell>
          <cell r="HY443">
            <v>0</v>
          </cell>
          <cell r="HZ443">
            <v>0</v>
          </cell>
          <cell r="IA443">
            <v>0</v>
          </cell>
          <cell r="IB443">
            <v>0</v>
          </cell>
          <cell r="IC443">
            <v>0</v>
          </cell>
          <cell r="ID443">
            <v>0</v>
          </cell>
          <cell r="IE443">
            <v>0</v>
          </cell>
          <cell r="IF443">
            <v>0</v>
          </cell>
          <cell r="IG443">
            <v>0</v>
          </cell>
          <cell r="IH443">
            <v>0</v>
          </cell>
          <cell r="II443">
            <v>0</v>
          </cell>
          <cell r="IJ443">
            <v>0</v>
          </cell>
          <cell r="IK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0</v>
          </cell>
          <cell r="DA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0</v>
          </cell>
          <cell r="DU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0</v>
          </cell>
          <cell r="EM444">
            <v>0</v>
          </cell>
          <cell r="EN444">
            <v>0</v>
          </cell>
          <cell r="EO444">
            <v>0</v>
          </cell>
          <cell r="EP444">
            <v>0</v>
          </cell>
          <cell r="EQ444">
            <v>0</v>
          </cell>
          <cell r="ER444">
            <v>0</v>
          </cell>
          <cell r="ES444">
            <v>0</v>
          </cell>
          <cell r="ET444">
            <v>0</v>
          </cell>
          <cell r="EU444">
            <v>0</v>
          </cell>
          <cell r="EV444">
            <v>0</v>
          </cell>
          <cell r="EW444">
            <v>0</v>
          </cell>
          <cell r="EX444">
            <v>0</v>
          </cell>
          <cell r="EY444">
            <v>0</v>
          </cell>
          <cell r="EZ444">
            <v>0</v>
          </cell>
          <cell r="FA444">
            <v>0</v>
          </cell>
          <cell r="FB444">
            <v>0</v>
          </cell>
          <cell r="FC444">
            <v>0</v>
          </cell>
          <cell r="FD444">
            <v>0</v>
          </cell>
          <cell r="FE444">
            <v>0</v>
          </cell>
          <cell r="FF444">
            <v>0</v>
          </cell>
          <cell r="FG444">
            <v>0</v>
          </cell>
          <cell r="FH444">
            <v>0</v>
          </cell>
          <cell r="FI444">
            <v>0</v>
          </cell>
          <cell r="FJ444">
            <v>0</v>
          </cell>
          <cell r="FK444">
            <v>0</v>
          </cell>
          <cell r="FL444">
            <v>0</v>
          </cell>
          <cell r="FM444">
            <v>0</v>
          </cell>
          <cell r="FN444">
            <v>0</v>
          </cell>
          <cell r="FO444">
            <v>0</v>
          </cell>
          <cell r="FP444">
            <v>0</v>
          </cell>
          <cell r="FQ444">
            <v>0</v>
          </cell>
          <cell r="FR444">
            <v>0</v>
          </cell>
          <cell r="FS444">
            <v>0</v>
          </cell>
          <cell r="FT444">
            <v>0</v>
          </cell>
          <cell r="FU444">
            <v>0</v>
          </cell>
          <cell r="FV444">
            <v>0</v>
          </cell>
          <cell r="FW444">
            <v>0</v>
          </cell>
          <cell r="FX444">
            <v>0</v>
          </cell>
          <cell r="FY444">
            <v>0</v>
          </cell>
          <cell r="FZ444">
            <v>0</v>
          </cell>
          <cell r="GA444">
            <v>0</v>
          </cell>
          <cell r="GB444">
            <v>0</v>
          </cell>
          <cell r="GC444">
            <v>0</v>
          </cell>
          <cell r="GD444">
            <v>0</v>
          </cell>
          <cell r="GE444">
            <v>0</v>
          </cell>
          <cell r="GF444">
            <v>0</v>
          </cell>
          <cell r="GG444">
            <v>0</v>
          </cell>
          <cell r="GH444">
            <v>0</v>
          </cell>
          <cell r="GI444">
            <v>0</v>
          </cell>
          <cell r="GJ444">
            <v>0</v>
          </cell>
          <cell r="GK444">
            <v>0</v>
          </cell>
          <cell r="GL444">
            <v>0</v>
          </cell>
          <cell r="GM444">
            <v>0</v>
          </cell>
          <cell r="GN444">
            <v>0</v>
          </cell>
          <cell r="GO444">
            <v>0</v>
          </cell>
          <cell r="GP444">
            <v>0</v>
          </cell>
          <cell r="GQ444">
            <v>0</v>
          </cell>
          <cell r="GR444">
            <v>0</v>
          </cell>
          <cell r="GS444">
            <v>0</v>
          </cell>
          <cell r="GT444">
            <v>0</v>
          </cell>
          <cell r="GU444">
            <v>0</v>
          </cell>
          <cell r="GV444">
            <v>0</v>
          </cell>
          <cell r="GW444">
            <v>0</v>
          </cell>
          <cell r="GX444">
            <v>0</v>
          </cell>
          <cell r="GY444">
            <v>0</v>
          </cell>
          <cell r="GZ444">
            <v>0</v>
          </cell>
          <cell r="HA444">
            <v>0</v>
          </cell>
          <cell r="HB444">
            <v>0</v>
          </cell>
          <cell r="HC444">
            <v>0</v>
          </cell>
          <cell r="HD444">
            <v>0</v>
          </cell>
          <cell r="HE444">
            <v>0</v>
          </cell>
          <cell r="HF444">
            <v>0</v>
          </cell>
          <cell r="HG444">
            <v>0</v>
          </cell>
          <cell r="HH444">
            <v>0</v>
          </cell>
          <cell r="HI444">
            <v>0</v>
          </cell>
          <cell r="HJ444">
            <v>0</v>
          </cell>
          <cell r="HK444">
            <v>0</v>
          </cell>
          <cell r="HL444">
            <v>0</v>
          </cell>
          <cell r="HM444">
            <v>0</v>
          </cell>
          <cell r="HN444">
            <v>0</v>
          </cell>
          <cell r="HO444">
            <v>0</v>
          </cell>
          <cell r="HP444">
            <v>0</v>
          </cell>
          <cell r="HQ444">
            <v>0</v>
          </cell>
          <cell r="HR444">
            <v>0</v>
          </cell>
          <cell r="HS444">
            <v>0</v>
          </cell>
          <cell r="HT444">
            <v>0</v>
          </cell>
          <cell r="HU444">
            <v>0</v>
          </cell>
          <cell r="HV444">
            <v>0</v>
          </cell>
          <cell r="HW444">
            <v>0</v>
          </cell>
          <cell r="HX444">
            <v>0</v>
          </cell>
          <cell r="HY444">
            <v>0</v>
          </cell>
          <cell r="HZ444">
            <v>0</v>
          </cell>
          <cell r="IA444">
            <v>0</v>
          </cell>
          <cell r="IB444">
            <v>0</v>
          </cell>
          <cell r="IC444">
            <v>0</v>
          </cell>
          <cell r="ID444">
            <v>0</v>
          </cell>
          <cell r="IE444">
            <v>0</v>
          </cell>
          <cell r="IF444">
            <v>0</v>
          </cell>
          <cell r="IG444">
            <v>0</v>
          </cell>
          <cell r="IH444">
            <v>0</v>
          </cell>
          <cell r="II444">
            <v>0</v>
          </cell>
          <cell r="IJ444">
            <v>0</v>
          </cell>
          <cell r="IK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0</v>
          </cell>
          <cell r="DA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Y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  <cell r="GO445">
            <v>0</v>
          </cell>
          <cell r="GP445">
            <v>0</v>
          </cell>
          <cell r="GQ445">
            <v>0</v>
          </cell>
          <cell r="GR445">
            <v>0</v>
          </cell>
          <cell r="GS445">
            <v>0</v>
          </cell>
          <cell r="GT445">
            <v>0</v>
          </cell>
          <cell r="GU445">
            <v>0</v>
          </cell>
          <cell r="GV445">
            <v>0</v>
          </cell>
          <cell r="GW445">
            <v>0</v>
          </cell>
          <cell r="GX445">
            <v>0</v>
          </cell>
          <cell r="GY445">
            <v>0</v>
          </cell>
          <cell r="GZ445">
            <v>0</v>
          </cell>
          <cell r="HA445">
            <v>0</v>
          </cell>
          <cell r="HB445">
            <v>0</v>
          </cell>
          <cell r="HC445">
            <v>0</v>
          </cell>
          <cell r="HD445">
            <v>0</v>
          </cell>
          <cell r="HE445">
            <v>0</v>
          </cell>
          <cell r="HF445">
            <v>0</v>
          </cell>
          <cell r="HG445">
            <v>0</v>
          </cell>
          <cell r="HH445">
            <v>0</v>
          </cell>
          <cell r="HI445">
            <v>0</v>
          </cell>
          <cell r="HJ445">
            <v>0</v>
          </cell>
          <cell r="HK445">
            <v>0</v>
          </cell>
          <cell r="HL445">
            <v>0</v>
          </cell>
          <cell r="HM445">
            <v>0</v>
          </cell>
          <cell r="HN445">
            <v>0</v>
          </cell>
          <cell r="HO445">
            <v>0</v>
          </cell>
          <cell r="HP445">
            <v>0</v>
          </cell>
          <cell r="HQ445">
            <v>0</v>
          </cell>
          <cell r="HR445">
            <v>0</v>
          </cell>
          <cell r="HS445">
            <v>0</v>
          </cell>
          <cell r="HT445">
            <v>0</v>
          </cell>
          <cell r="HU445">
            <v>0</v>
          </cell>
          <cell r="HV445">
            <v>0</v>
          </cell>
          <cell r="HW445">
            <v>0</v>
          </cell>
          <cell r="HX445">
            <v>0</v>
          </cell>
          <cell r="HY445">
            <v>0</v>
          </cell>
          <cell r="HZ445">
            <v>0</v>
          </cell>
          <cell r="IA445">
            <v>0</v>
          </cell>
          <cell r="IB445">
            <v>0</v>
          </cell>
          <cell r="IC445">
            <v>0</v>
          </cell>
          <cell r="ID445">
            <v>0</v>
          </cell>
          <cell r="IE445">
            <v>0</v>
          </cell>
          <cell r="IF445">
            <v>0</v>
          </cell>
          <cell r="IG445">
            <v>0</v>
          </cell>
          <cell r="IH445">
            <v>0</v>
          </cell>
          <cell r="II445">
            <v>0</v>
          </cell>
          <cell r="IJ445">
            <v>0</v>
          </cell>
          <cell r="IK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N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0</v>
          </cell>
          <cell r="DA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0</v>
          </cell>
          <cell r="DU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0</v>
          </cell>
          <cell r="EM447">
            <v>0</v>
          </cell>
          <cell r="EN447">
            <v>0</v>
          </cell>
          <cell r="EO447">
            <v>0</v>
          </cell>
          <cell r="EP447">
            <v>0</v>
          </cell>
          <cell r="EQ447">
            <v>0</v>
          </cell>
          <cell r="ER447">
            <v>0</v>
          </cell>
          <cell r="ES447">
            <v>0</v>
          </cell>
          <cell r="ET447">
            <v>0</v>
          </cell>
          <cell r="EU447">
            <v>0</v>
          </cell>
          <cell r="EV447">
            <v>0</v>
          </cell>
          <cell r="EW447">
            <v>0</v>
          </cell>
          <cell r="EX447">
            <v>0</v>
          </cell>
          <cell r="EY447">
            <v>0</v>
          </cell>
          <cell r="EZ447">
            <v>0</v>
          </cell>
          <cell r="FA447">
            <v>0</v>
          </cell>
          <cell r="FB447">
            <v>0</v>
          </cell>
          <cell r="FC447">
            <v>0</v>
          </cell>
          <cell r="FD447">
            <v>0</v>
          </cell>
          <cell r="FE447">
            <v>0</v>
          </cell>
          <cell r="FF447">
            <v>0</v>
          </cell>
          <cell r="FG447">
            <v>0</v>
          </cell>
          <cell r="FH447">
            <v>0</v>
          </cell>
          <cell r="FI447">
            <v>0</v>
          </cell>
          <cell r="FJ447">
            <v>0</v>
          </cell>
          <cell r="FK447">
            <v>0</v>
          </cell>
          <cell r="FL447">
            <v>0</v>
          </cell>
          <cell r="FM447">
            <v>0</v>
          </cell>
          <cell r="FN447">
            <v>0</v>
          </cell>
          <cell r="FO447">
            <v>0</v>
          </cell>
          <cell r="FP447">
            <v>0</v>
          </cell>
          <cell r="FQ447">
            <v>0</v>
          </cell>
          <cell r="FR447">
            <v>0</v>
          </cell>
          <cell r="FS447">
            <v>0</v>
          </cell>
          <cell r="FT447">
            <v>0</v>
          </cell>
          <cell r="FU447">
            <v>0</v>
          </cell>
          <cell r="FV447">
            <v>0</v>
          </cell>
          <cell r="FW447">
            <v>0</v>
          </cell>
          <cell r="FX447">
            <v>0</v>
          </cell>
          <cell r="FY447">
            <v>0</v>
          </cell>
          <cell r="FZ447">
            <v>0</v>
          </cell>
          <cell r="GA447">
            <v>0</v>
          </cell>
          <cell r="GB447">
            <v>0</v>
          </cell>
          <cell r="GC447">
            <v>0</v>
          </cell>
          <cell r="GD447">
            <v>0</v>
          </cell>
          <cell r="GE447">
            <v>0</v>
          </cell>
          <cell r="GF447">
            <v>0</v>
          </cell>
          <cell r="GG447">
            <v>0</v>
          </cell>
          <cell r="GH447">
            <v>0</v>
          </cell>
          <cell r="GI447">
            <v>0</v>
          </cell>
          <cell r="GJ447">
            <v>0</v>
          </cell>
          <cell r="GK447">
            <v>0</v>
          </cell>
          <cell r="GL447">
            <v>0</v>
          </cell>
          <cell r="GM447">
            <v>0</v>
          </cell>
          <cell r="GN447">
            <v>0</v>
          </cell>
          <cell r="GO447">
            <v>0</v>
          </cell>
          <cell r="GP447">
            <v>0</v>
          </cell>
          <cell r="GQ447">
            <v>0</v>
          </cell>
          <cell r="GR447">
            <v>0</v>
          </cell>
          <cell r="GS447">
            <v>0</v>
          </cell>
          <cell r="GT447">
            <v>0</v>
          </cell>
          <cell r="GU447">
            <v>0</v>
          </cell>
          <cell r="GV447">
            <v>0</v>
          </cell>
          <cell r="GW447">
            <v>0</v>
          </cell>
          <cell r="GX447">
            <v>0</v>
          </cell>
          <cell r="GY447">
            <v>0</v>
          </cell>
          <cell r="GZ447">
            <v>0</v>
          </cell>
          <cell r="HA447">
            <v>0</v>
          </cell>
          <cell r="HB447">
            <v>0</v>
          </cell>
          <cell r="HC447">
            <v>0</v>
          </cell>
          <cell r="HD447">
            <v>0</v>
          </cell>
          <cell r="HE447">
            <v>0</v>
          </cell>
          <cell r="HF447">
            <v>0</v>
          </cell>
          <cell r="HG447">
            <v>0</v>
          </cell>
          <cell r="HH447">
            <v>0</v>
          </cell>
          <cell r="HI447">
            <v>0</v>
          </cell>
          <cell r="HJ447">
            <v>0</v>
          </cell>
          <cell r="HK447">
            <v>0</v>
          </cell>
          <cell r="HL447">
            <v>0</v>
          </cell>
          <cell r="HM447">
            <v>0</v>
          </cell>
          <cell r="HN447">
            <v>0</v>
          </cell>
          <cell r="HO447">
            <v>0</v>
          </cell>
          <cell r="HP447">
            <v>0</v>
          </cell>
          <cell r="HQ447">
            <v>0</v>
          </cell>
          <cell r="HR447">
            <v>0</v>
          </cell>
          <cell r="HS447">
            <v>0</v>
          </cell>
          <cell r="HT447">
            <v>0</v>
          </cell>
          <cell r="HU447">
            <v>0</v>
          </cell>
          <cell r="HV447">
            <v>0</v>
          </cell>
          <cell r="HW447">
            <v>0</v>
          </cell>
          <cell r="HX447">
            <v>0</v>
          </cell>
          <cell r="HY447">
            <v>0</v>
          </cell>
          <cell r="HZ447">
            <v>0</v>
          </cell>
          <cell r="IA447">
            <v>0</v>
          </cell>
          <cell r="IB447">
            <v>0</v>
          </cell>
          <cell r="IC447">
            <v>0</v>
          </cell>
          <cell r="ID447">
            <v>0</v>
          </cell>
          <cell r="IE447">
            <v>0</v>
          </cell>
          <cell r="IF447">
            <v>0</v>
          </cell>
          <cell r="IG447">
            <v>0</v>
          </cell>
          <cell r="IH447">
            <v>0</v>
          </cell>
          <cell r="II447">
            <v>0</v>
          </cell>
          <cell r="IJ447">
            <v>0</v>
          </cell>
          <cell r="IK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0</v>
          </cell>
          <cell r="DA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0</v>
          </cell>
          <cell r="DU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  <cell r="FD448">
            <v>0</v>
          </cell>
          <cell r="FE448">
            <v>0</v>
          </cell>
          <cell r="FF448">
            <v>0</v>
          </cell>
          <cell r="FG448">
            <v>0</v>
          </cell>
          <cell r="FH448">
            <v>0</v>
          </cell>
          <cell r="FI448">
            <v>0</v>
          </cell>
          <cell r="FJ448">
            <v>0</v>
          </cell>
          <cell r="FK448">
            <v>0</v>
          </cell>
          <cell r="FL448">
            <v>0</v>
          </cell>
          <cell r="FM448">
            <v>0</v>
          </cell>
          <cell r="FN448">
            <v>0</v>
          </cell>
          <cell r="FO448">
            <v>0</v>
          </cell>
          <cell r="FP448">
            <v>0</v>
          </cell>
          <cell r="FQ448">
            <v>0</v>
          </cell>
          <cell r="FR448">
            <v>0</v>
          </cell>
          <cell r="FS448">
            <v>0</v>
          </cell>
          <cell r="FT448">
            <v>0</v>
          </cell>
          <cell r="FU448">
            <v>0</v>
          </cell>
          <cell r="FV448">
            <v>0</v>
          </cell>
          <cell r="FW448">
            <v>0</v>
          </cell>
          <cell r="FX448">
            <v>0</v>
          </cell>
          <cell r="FY448">
            <v>0</v>
          </cell>
          <cell r="FZ448">
            <v>0</v>
          </cell>
          <cell r="GA448">
            <v>0</v>
          </cell>
          <cell r="GB448">
            <v>0</v>
          </cell>
          <cell r="GC448">
            <v>0</v>
          </cell>
          <cell r="GD448">
            <v>0</v>
          </cell>
          <cell r="GE448">
            <v>0</v>
          </cell>
          <cell r="GF448">
            <v>0</v>
          </cell>
          <cell r="GG448">
            <v>0</v>
          </cell>
          <cell r="GH448">
            <v>0</v>
          </cell>
          <cell r="GI448">
            <v>0</v>
          </cell>
          <cell r="GJ448">
            <v>0</v>
          </cell>
          <cell r="GK448">
            <v>0</v>
          </cell>
          <cell r="GL448">
            <v>0</v>
          </cell>
          <cell r="GM448">
            <v>0</v>
          </cell>
          <cell r="GN448">
            <v>0</v>
          </cell>
          <cell r="GO448">
            <v>0</v>
          </cell>
          <cell r="GP448">
            <v>0</v>
          </cell>
          <cell r="GQ448">
            <v>0</v>
          </cell>
          <cell r="GR448">
            <v>0</v>
          </cell>
          <cell r="GS448">
            <v>0</v>
          </cell>
          <cell r="GT448">
            <v>0</v>
          </cell>
          <cell r="GU448">
            <v>0</v>
          </cell>
          <cell r="GV448">
            <v>0</v>
          </cell>
          <cell r="GW448">
            <v>0</v>
          </cell>
          <cell r="GX448">
            <v>0</v>
          </cell>
          <cell r="GY448">
            <v>0</v>
          </cell>
          <cell r="GZ448">
            <v>0</v>
          </cell>
          <cell r="HA448">
            <v>0</v>
          </cell>
          <cell r="HB448">
            <v>0</v>
          </cell>
          <cell r="HC448">
            <v>0</v>
          </cell>
          <cell r="HD448">
            <v>0</v>
          </cell>
          <cell r="HE448">
            <v>0</v>
          </cell>
          <cell r="HF448">
            <v>0</v>
          </cell>
          <cell r="HG448">
            <v>0</v>
          </cell>
          <cell r="HH448">
            <v>0</v>
          </cell>
          <cell r="HI448">
            <v>0</v>
          </cell>
          <cell r="HJ448">
            <v>0</v>
          </cell>
          <cell r="HK448">
            <v>0</v>
          </cell>
          <cell r="HL448">
            <v>0</v>
          </cell>
          <cell r="HM448">
            <v>0</v>
          </cell>
          <cell r="HN448">
            <v>0</v>
          </cell>
          <cell r="HO448">
            <v>0</v>
          </cell>
          <cell r="HP448">
            <v>0</v>
          </cell>
          <cell r="HQ448">
            <v>0</v>
          </cell>
          <cell r="HR448">
            <v>0</v>
          </cell>
          <cell r="HS448">
            <v>0</v>
          </cell>
          <cell r="HT448">
            <v>0</v>
          </cell>
          <cell r="HU448">
            <v>0</v>
          </cell>
          <cell r="HV448">
            <v>0</v>
          </cell>
          <cell r="HW448">
            <v>0</v>
          </cell>
          <cell r="HX448">
            <v>0</v>
          </cell>
          <cell r="HY448">
            <v>0</v>
          </cell>
          <cell r="HZ448">
            <v>0</v>
          </cell>
          <cell r="IA448">
            <v>0</v>
          </cell>
          <cell r="IB448">
            <v>0</v>
          </cell>
          <cell r="IC448">
            <v>0</v>
          </cell>
          <cell r="ID448">
            <v>0</v>
          </cell>
          <cell r="IE448">
            <v>0</v>
          </cell>
          <cell r="IF448">
            <v>0</v>
          </cell>
          <cell r="IG448">
            <v>0</v>
          </cell>
          <cell r="IH448">
            <v>0</v>
          </cell>
          <cell r="II448">
            <v>0</v>
          </cell>
          <cell r="IJ448">
            <v>0</v>
          </cell>
          <cell r="IK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0</v>
          </cell>
          <cell r="DA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0</v>
          </cell>
          <cell r="EM449">
            <v>0</v>
          </cell>
          <cell r="EN449">
            <v>0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0</v>
          </cell>
          <cell r="DA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0</v>
          </cell>
          <cell r="EM450">
            <v>0</v>
          </cell>
          <cell r="EN450">
            <v>0</v>
          </cell>
          <cell r="EO450">
            <v>0</v>
          </cell>
          <cell r="EP450">
            <v>0</v>
          </cell>
          <cell r="EQ450">
            <v>0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0</v>
          </cell>
          <cell r="DA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0</v>
          </cell>
          <cell r="EM451">
            <v>0</v>
          </cell>
          <cell r="EN451">
            <v>0</v>
          </cell>
          <cell r="EO451">
            <v>0</v>
          </cell>
          <cell r="EP451">
            <v>0</v>
          </cell>
          <cell r="EQ451">
            <v>0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0</v>
          </cell>
          <cell r="DA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0</v>
          </cell>
          <cell r="EM452">
            <v>0</v>
          </cell>
          <cell r="EN452">
            <v>0</v>
          </cell>
          <cell r="EO452">
            <v>0</v>
          </cell>
          <cell r="EP452">
            <v>0</v>
          </cell>
          <cell r="EQ452">
            <v>0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0</v>
          </cell>
          <cell r="DA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>
            <v>0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0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0</v>
          </cell>
          <cell r="DA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0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0</v>
          </cell>
          <cell r="DA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0</v>
          </cell>
          <cell r="DU455">
            <v>0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0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0</v>
          </cell>
          <cell r="DA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0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0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0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0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0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0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0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0</v>
          </cell>
          <cell r="DU461">
            <v>0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0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>
            <v>0</v>
          </cell>
          <cell r="EO461">
            <v>0</v>
          </cell>
          <cell r="EP461">
            <v>0</v>
          </cell>
          <cell r="EQ461">
            <v>0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0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0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0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0</v>
          </cell>
          <cell r="HB461">
            <v>0</v>
          </cell>
          <cell r="HC461">
            <v>0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0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L462">
            <v>0</v>
          </cell>
          <cell r="DM462">
            <v>0</v>
          </cell>
          <cell r="DN462">
            <v>0</v>
          </cell>
          <cell r="DO462">
            <v>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0</v>
          </cell>
          <cell r="DU462">
            <v>0</v>
          </cell>
          <cell r="DV462">
            <v>0</v>
          </cell>
          <cell r="DW462">
            <v>0</v>
          </cell>
          <cell r="DX462">
            <v>0</v>
          </cell>
          <cell r="DY462">
            <v>0</v>
          </cell>
          <cell r="DZ462">
            <v>0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>
            <v>0</v>
          </cell>
          <cell r="EO462">
            <v>0</v>
          </cell>
          <cell r="EP462">
            <v>0</v>
          </cell>
          <cell r="EQ462">
            <v>0</v>
          </cell>
          <cell r="ER462">
            <v>0</v>
          </cell>
          <cell r="ES462">
            <v>0</v>
          </cell>
          <cell r="ET462">
            <v>0</v>
          </cell>
          <cell r="EU462">
            <v>0</v>
          </cell>
          <cell r="EV462">
            <v>0</v>
          </cell>
          <cell r="EW462">
            <v>0</v>
          </cell>
          <cell r="EX462">
            <v>0</v>
          </cell>
          <cell r="EY462">
            <v>0</v>
          </cell>
          <cell r="EZ462">
            <v>0</v>
          </cell>
          <cell r="FA462">
            <v>0</v>
          </cell>
          <cell r="FB462">
            <v>0</v>
          </cell>
          <cell r="FC462">
            <v>0</v>
          </cell>
          <cell r="FD462">
            <v>0</v>
          </cell>
          <cell r="FE462">
            <v>0</v>
          </cell>
          <cell r="FF462">
            <v>0</v>
          </cell>
          <cell r="FG462">
            <v>0</v>
          </cell>
          <cell r="FH462">
            <v>0</v>
          </cell>
          <cell r="FI462">
            <v>0</v>
          </cell>
          <cell r="FJ462">
            <v>0</v>
          </cell>
          <cell r="FK462">
            <v>0</v>
          </cell>
          <cell r="FL462">
            <v>0</v>
          </cell>
          <cell r="FM462">
            <v>0</v>
          </cell>
          <cell r="FN462">
            <v>0</v>
          </cell>
          <cell r="FO462">
            <v>0</v>
          </cell>
          <cell r="FP462">
            <v>0</v>
          </cell>
          <cell r="FQ462">
            <v>0</v>
          </cell>
          <cell r="FR462">
            <v>0</v>
          </cell>
          <cell r="FS462">
            <v>0</v>
          </cell>
          <cell r="FT462">
            <v>0</v>
          </cell>
          <cell r="FU462">
            <v>0</v>
          </cell>
          <cell r="FV462">
            <v>0</v>
          </cell>
          <cell r="FW462">
            <v>0</v>
          </cell>
          <cell r="FX462">
            <v>0</v>
          </cell>
          <cell r="FY462">
            <v>0</v>
          </cell>
          <cell r="FZ462">
            <v>0</v>
          </cell>
          <cell r="GA462">
            <v>0</v>
          </cell>
          <cell r="GB462">
            <v>0</v>
          </cell>
          <cell r="GC462">
            <v>0</v>
          </cell>
          <cell r="GD462">
            <v>0</v>
          </cell>
          <cell r="GE462">
            <v>0</v>
          </cell>
          <cell r="GF462">
            <v>0</v>
          </cell>
          <cell r="GG462">
            <v>0</v>
          </cell>
          <cell r="GH462">
            <v>0</v>
          </cell>
          <cell r="GI462">
            <v>0</v>
          </cell>
          <cell r="GJ462">
            <v>0</v>
          </cell>
          <cell r="GK462">
            <v>0</v>
          </cell>
          <cell r="GL462">
            <v>0</v>
          </cell>
          <cell r="GM462">
            <v>0</v>
          </cell>
          <cell r="GN462">
            <v>0</v>
          </cell>
          <cell r="GO462">
            <v>0</v>
          </cell>
          <cell r="GP462">
            <v>0</v>
          </cell>
          <cell r="GQ462">
            <v>0</v>
          </cell>
          <cell r="GR462">
            <v>0</v>
          </cell>
          <cell r="GS462">
            <v>0</v>
          </cell>
          <cell r="GT462">
            <v>0</v>
          </cell>
          <cell r="GU462">
            <v>0</v>
          </cell>
          <cell r="GV462">
            <v>0</v>
          </cell>
          <cell r="GW462">
            <v>0</v>
          </cell>
          <cell r="GX462">
            <v>0</v>
          </cell>
          <cell r="GY462">
            <v>0</v>
          </cell>
          <cell r="GZ462">
            <v>0</v>
          </cell>
          <cell r="HA462">
            <v>0</v>
          </cell>
          <cell r="HB462">
            <v>0</v>
          </cell>
          <cell r="HC462">
            <v>0</v>
          </cell>
          <cell r="HD462">
            <v>0</v>
          </cell>
          <cell r="HE462">
            <v>0</v>
          </cell>
          <cell r="HF462">
            <v>0</v>
          </cell>
          <cell r="HG462">
            <v>0</v>
          </cell>
          <cell r="HH462">
            <v>0</v>
          </cell>
          <cell r="HI462">
            <v>0</v>
          </cell>
          <cell r="HJ462">
            <v>0</v>
          </cell>
          <cell r="HK462">
            <v>0</v>
          </cell>
          <cell r="HL462">
            <v>0</v>
          </cell>
          <cell r="HM462">
            <v>0</v>
          </cell>
          <cell r="HN462">
            <v>0</v>
          </cell>
          <cell r="HO462">
            <v>0</v>
          </cell>
          <cell r="HP462">
            <v>0</v>
          </cell>
          <cell r="HQ462">
            <v>0</v>
          </cell>
          <cell r="HR462">
            <v>0</v>
          </cell>
          <cell r="HS462">
            <v>0</v>
          </cell>
          <cell r="HT462">
            <v>0</v>
          </cell>
          <cell r="HU462">
            <v>0</v>
          </cell>
          <cell r="HV462">
            <v>0</v>
          </cell>
          <cell r="HW462">
            <v>0</v>
          </cell>
          <cell r="HX462">
            <v>0</v>
          </cell>
          <cell r="HY462">
            <v>0</v>
          </cell>
          <cell r="HZ462">
            <v>0</v>
          </cell>
          <cell r="IA462">
            <v>0</v>
          </cell>
          <cell r="IB462">
            <v>0</v>
          </cell>
          <cell r="IC462">
            <v>0</v>
          </cell>
          <cell r="ID462">
            <v>0</v>
          </cell>
          <cell r="IE462">
            <v>0</v>
          </cell>
          <cell r="IF462">
            <v>0</v>
          </cell>
          <cell r="IG462">
            <v>0</v>
          </cell>
          <cell r="IH462">
            <v>0</v>
          </cell>
          <cell r="II462">
            <v>0</v>
          </cell>
          <cell r="IJ462">
            <v>0</v>
          </cell>
          <cell r="IK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L463">
            <v>0</v>
          </cell>
          <cell r="DM463">
            <v>0</v>
          </cell>
          <cell r="DN463">
            <v>0</v>
          </cell>
          <cell r="DO463">
            <v>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0</v>
          </cell>
          <cell r="DU463">
            <v>0</v>
          </cell>
          <cell r="DV463">
            <v>0</v>
          </cell>
          <cell r="DW463">
            <v>0</v>
          </cell>
          <cell r="DX463">
            <v>0</v>
          </cell>
          <cell r="DY463">
            <v>0</v>
          </cell>
          <cell r="DZ463">
            <v>0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>
            <v>0</v>
          </cell>
          <cell r="EO463">
            <v>0</v>
          </cell>
          <cell r="EP463">
            <v>0</v>
          </cell>
          <cell r="EQ463">
            <v>0</v>
          </cell>
          <cell r="ER463">
            <v>0</v>
          </cell>
          <cell r="ES463">
            <v>0</v>
          </cell>
          <cell r="ET463">
            <v>0</v>
          </cell>
          <cell r="EU463">
            <v>0</v>
          </cell>
          <cell r="EV463">
            <v>0</v>
          </cell>
          <cell r="EW463">
            <v>0</v>
          </cell>
          <cell r="EX463">
            <v>0</v>
          </cell>
          <cell r="EY463">
            <v>0</v>
          </cell>
          <cell r="EZ463">
            <v>0</v>
          </cell>
          <cell r="FA463">
            <v>0</v>
          </cell>
          <cell r="FB463">
            <v>0</v>
          </cell>
          <cell r="FC463">
            <v>0</v>
          </cell>
          <cell r="FD463">
            <v>0</v>
          </cell>
          <cell r="FE463">
            <v>0</v>
          </cell>
          <cell r="FF463">
            <v>0</v>
          </cell>
          <cell r="FG463">
            <v>0</v>
          </cell>
          <cell r="FH463">
            <v>0</v>
          </cell>
          <cell r="FI463">
            <v>0</v>
          </cell>
          <cell r="FJ463">
            <v>0</v>
          </cell>
          <cell r="FK463">
            <v>0</v>
          </cell>
          <cell r="FL463">
            <v>0</v>
          </cell>
          <cell r="FM463">
            <v>0</v>
          </cell>
          <cell r="FN463">
            <v>0</v>
          </cell>
          <cell r="FO463">
            <v>0</v>
          </cell>
          <cell r="FP463">
            <v>0</v>
          </cell>
          <cell r="FQ463">
            <v>0</v>
          </cell>
          <cell r="FR463">
            <v>0</v>
          </cell>
          <cell r="FS463">
            <v>0</v>
          </cell>
          <cell r="FT463">
            <v>0</v>
          </cell>
          <cell r="FU463">
            <v>0</v>
          </cell>
          <cell r="FV463">
            <v>0</v>
          </cell>
          <cell r="FW463">
            <v>0</v>
          </cell>
          <cell r="FX463">
            <v>0</v>
          </cell>
          <cell r="FY463">
            <v>0</v>
          </cell>
          <cell r="FZ463">
            <v>0</v>
          </cell>
          <cell r="GA463">
            <v>0</v>
          </cell>
          <cell r="GB463">
            <v>0</v>
          </cell>
          <cell r="GC463">
            <v>0</v>
          </cell>
          <cell r="GD463">
            <v>0</v>
          </cell>
          <cell r="GE463">
            <v>0</v>
          </cell>
          <cell r="GF463">
            <v>0</v>
          </cell>
          <cell r="GG463">
            <v>0</v>
          </cell>
          <cell r="GH463">
            <v>0</v>
          </cell>
          <cell r="GI463">
            <v>0</v>
          </cell>
          <cell r="GJ463">
            <v>0</v>
          </cell>
          <cell r="GK463">
            <v>0</v>
          </cell>
          <cell r="GL463">
            <v>0</v>
          </cell>
          <cell r="GM463">
            <v>0</v>
          </cell>
          <cell r="GN463">
            <v>0</v>
          </cell>
          <cell r="GO463">
            <v>0</v>
          </cell>
          <cell r="GP463">
            <v>0</v>
          </cell>
          <cell r="GQ463">
            <v>0</v>
          </cell>
          <cell r="GR463">
            <v>0</v>
          </cell>
          <cell r="GS463">
            <v>0</v>
          </cell>
          <cell r="GT463">
            <v>0</v>
          </cell>
          <cell r="GU463">
            <v>0</v>
          </cell>
          <cell r="GV463">
            <v>0</v>
          </cell>
          <cell r="GW463">
            <v>0</v>
          </cell>
          <cell r="GX463">
            <v>0</v>
          </cell>
          <cell r="GY463">
            <v>0</v>
          </cell>
          <cell r="GZ463">
            <v>0</v>
          </cell>
          <cell r="HA463">
            <v>0</v>
          </cell>
          <cell r="HB463">
            <v>0</v>
          </cell>
          <cell r="HC463">
            <v>0</v>
          </cell>
          <cell r="HD463">
            <v>0</v>
          </cell>
          <cell r="HE463">
            <v>0</v>
          </cell>
          <cell r="HF463">
            <v>0</v>
          </cell>
          <cell r="HG463">
            <v>0</v>
          </cell>
          <cell r="HH463">
            <v>0</v>
          </cell>
          <cell r="HI463">
            <v>0</v>
          </cell>
          <cell r="HJ463">
            <v>0</v>
          </cell>
          <cell r="HK463">
            <v>0</v>
          </cell>
          <cell r="HL463">
            <v>0</v>
          </cell>
          <cell r="HM463">
            <v>0</v>
          </cell>
          <cell r="HN463">
            <v>0</v>
          </cell>
          <cell r="HO463">
            <v>0</v>
          </cell>
          <cell r="HP463">
            <v>0</v>
          </cell>
          <cell r="HQ463">
            <v>0</v>
          </cell>
          <cell r="HR463">
            <v>0</v>
          </cell>
          <cell r="HS463">
            <v>0</v>
          </cell>
          <cell r="HT463">
            <v>0</v>
          </cell>
          <cell r="HU463">
            <v>0</v>
          </cell>
          <cell r="HV463">
            <v>0</v>
          </cell>
          <cell r="HW463">
            <v>0</v>
          </cell>
          <cell r="HX463">
            <v>0</v>
          </cell>
          <cell r="HY463">
            <v>0</v>
          </cell>
          <cell r="HZ463">
            <v>0</v>
          </cell>
          <cell r="IA463">
            <v>0</v>
          </cell>
          <cell r="IB463">
            <v>0</v>
          </cell>
          <cell r="IC463">
            <v>0</v>
          </cell>
          <cell r="ID463">
            <v>0</v>
          </cell>
          <cell r="IE463">
            <v>0</v>
          </cell>
          <cell r="IF463">
            <v>0</v>
          </cell>
          <cell r="IG463">
            <v>0</v>
          </cell>
          <cell r="IH463">
            <v>0</v>
          </cell>
          <cell r="II463">
            <v>0</v>
          </cell>
          <cell r="IJ463">
            <v>0</v>
          </cell>
          <cell r="IK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L465">
            <v>0</v>
          </cell>
          <cell r="DM465">
            <v>0</v>
          </cell>
          <cell r="DN465">
            <v>0</v>
          </cell>
          <cell r="DO465">
            <v>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0</v>
          </cell>
          <cell r="DU465">
            <v>0</v>
          </cell>
          <cell r="DV465">
            <v>0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0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0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</row>
      </sheetData>
      <sheetData sheetId="30"/>
      <sheetData sheetId="31">
        <row r="1">
          <cell r="AS1">
            <v>0.8</v>
          </cell>
        </row>
        <row r="2">
          <cell r="AS2">
            <v>0.8</v>
          </cell>
        </row>
      </sheetData>
      <sheetData sheetId="32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  <sheetName val="BASE-RS"/>
      <sheetName val="BASE-LP"/>
      <sheetName val="BASE-RP"/>
      <sheetName val="MONT LP"/>
      <sheetName val="MONT RP"/>
      <sheetName val="SUM LP"/>
      <sheetName val="SUM RP"/>
      <sheetName val="SUM RS"/>
      <sheetName val="TRANSP LP"/>
      <sheetName val="TRANSP RP"/>
      <sheetName val="TRANSP RS"/>
      <sheetName val="DATOS DE CAMPO"/>
      <sheetName val="#¡REF"/>
      <sheetName val="CAP-120mm2"/>
      <sheetName val="CAP_120mm2"/>
      <sheetName val="Datos Generales"/>
      <sheetName val="PLANILLA-MET"/>
      <sheetName val="POBLACION"/>
      <sheetName val="Impuestos"/>
      <sheetName val="flujotj"/>
      <sheetName val="DATOS_DE_CAMPO"/>
      <sheetName val="MONT_LP"/>
      <sheetName val="MONT_RP"/>
      <sheetName val="SUM_LP"/>
      <sheetName val="SUM_RP"/>
      <sheetName val="SUM_RS"/>
      <sheetName val="TRANSP_LP"/>
      <sheetName val="TRANSP_RP"/>
      <sheetName val="TRANSP_RS"/>
    </sheetNames>
    <sheetDataSet>
      <sheetData sheetId="0"/>
      <sheetData sheetId="1"/>
      <sheetData sheetId="2"/>
      <sheetData sheetId="3"/>
      <sheetData sheetId="4"/>
      <sheetData sheetId="5" refreshError="1">
        <row r="378">
          <cell r="E378">
            <v>68.396666670000002</v>
          </cell>
          <cell r="F378" t="str">
            <v xml:space="preserve"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 xml:space="preserve"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 xml:space="preserve"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 xml:space="preserve"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 xml:space="preserve"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 xml:space="preserve"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 xml:space="preserve"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 xml:space="preserve"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 xml:space="preserve"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 xml:space="preserve"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 xml:space="preserve"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 xml:space="preserve"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 refreshError="1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TABLA"/>
      <sheetName val="POLISLEE"/>
      <sheetName val="POLILINEA"/>
      <sheetName val="HAMAR"/>
      <sheetName val="CAPILLA"/>
      <sheetName val="dibujo"/>
    </sheetNames>
    <sheetDataSet>
      <sheetData sheetId="0"/>
      <sheetData sheetId="1"/>
      <sheetData sheetId="2"/>
      <sheetData sheetId="3"/>
      <sheetData sheetId="4"/>
      <sheetData sheetId="5">
        <row r="378">
          <cell r="E378">
            <v>68.396666670000002</v>
          </cell>
          <cell r="F378" t="str">
            <v xml:space="preserve">68°23'48'' I</v>
          </cell>
          <cell r="G378" t="str">
            <v>V-1</v>
          </cell>
          <cell r="H378" t="str">
            <v>V-1</v>
          </cell>
          <cell r="I378">
            <v>68</v>
          </cell>
          <cell r="J378">
            <v>23</v>
          </cell>
          <cell r="K378">
            <v>48</v>
          </cell>
          <cell r="L378" t="str">
            <v>I</v>
          </cell>
          <cell r="M378">
            <v>2</v>
          </cell>
        </row>
        <row r="379">
          <cell r="E379">
            <v>70.166666669999998</v>
          </cell>
          <cell r="F379" t="str">
            <v xml:space="preserve">70°10'0'' I</v>
          </cell>
          <cell r="G379" t="str">
            <v>V-2</v>
          </cell>
          <cell r="H379" t="str">
            <v>V-2</v>
          </cell>
          <cell r="I379">
            <v>70</v>
          </cell>
          <cell r="J379">
            <v>10</v>
          </cell>
          <cell r="K379">
            <v>0</v>
          </cell>
          <cell r="L379" t="str">
            <v>I</v>
          </cell>
          <cell r="M379">
            <v>2</v>
          </cell>
        </row>
        <row r="380">
          <cell r="E380">
            <v>84.575000000000003</v>
          </cell>
          <cell r="F380" t="str">
            <v xml:space="preserve">84°34'30'' I</v>
          </cell>
          <cell r="G380" t="str">
            <v>V-3</v>
          </cell>
          <cell r="H380" t="str">
            <v>V-3</v>
          </cell>
          <cell r="I380">
            <v>84</v>
          </cell>
          <cell r="J380">
            <v>34</v>
          </cell>
          <cell r="K380">
            <v>30</v>
          </cell>
          <cell r="L380" t="str">
            <v>I</v>
          </cell>
          <cell r="M380">
            <v>2</v>
          </cell>
        </row>
        <row r="381">
          <cell r="E381">
            <v>68.501666670000006</v>
          </cell>
          <cell r="F381" t="str">
            <v xml:space="preserve">68°30'6'' I</v>
          </cell>
          <cell r="G381" t="str">
            <v>V-4</v>
          </cell>
          <cell r="H381" t="str">
            <v>V-4</v>
          </cell>
          <cell r="I381">
            <v>68</v>
          </cell>
          <cell r="J381">
            <v>30</v>
          </cell>
          <cell r="K381">
            <v>6</v>
          </cell>
          <cell r="L381" t="str">
            <v>I</v>
          </cell>
          <cell r="M381">
            <v>2</v>
          </cell>
        </row>
        <row r="382">
          <cell r="E382">
            <v>9</v>
          </cell>
          <cell r="F382" t="str">
            <v xml:space="preserve">9°0'0'' I</v>
          </cell>
          <cell r="G382" t="str">
            <v>V-5</v>
          </cell>
          <cell r="H382" t="str">
            <v>V-5</v>
          </cell>
          <cell r="I382">
            <v>9</v>
          </cell>
          <cell r="J382">
            <v>0</v>
          </cell>
          <cell r="K382">
            <v>0</v>
          </cell>
          <cell r="L382" t="str">
            <v>I</v>
          </cell>
          <cell r="M382">
            <v>2</v>
          </cell>
        </row>
        <row r="383">
          <cell r="E383">
            <v>99.7</v>
          </cell>
          <cell r="F383" t="str">
            <v xml:space="preserve">99°42'0'' I</v>
          </cell>
          <cell r="G383" t="str">
            <v>V-6</v>
          </cell>
          <cell r="H383" t="str">
            <v>V-6</v>
          </cell>
          <cell r="I383">
            <v>99</v>
          </cell>
          <cell r="J383">
            <v>42</v>
          </cell>
          <cell r="K383">
            <v>0</v>
          </cell>
          <cell r="L383" t="str">
            <v>I</v>
          </cell>
          <cell r="M383">
            <v>2</v>
          </cell>
        </row>
        <row r="384">
          <cell r="E384">
            <v>11.335000000000001</v>
          </cell>
          <cell r="F384" t="str">
            <v xml:space="preserve">11°20'6'' D</v>
          </cell>
          <cell r="G384" t="str">
            <v>V-7</v>
          </cell>
          <cell r="H384" t="str">
            <v>V-7</v>
          </cell>
          <cell r="I384">
            <v>11</v>
          </cell>
          <cell r="J384">
            <v>20</v>
          </cell>
          <cell r="K384">
            <v>6</v>
          </cell>
          <cell r="L384" t="str">
            <v>D</v>
          </cell>
          <cell r="M384">
            <v>2</v>
          </cell>
        </row>
        <row r="385">
          <cell r="E385">
            <v>13.206666670000001</v>
          </cell>
          <cell r="F385" t="str">
            <v xml:space="preserve">13°12'24'' I</v>
          </cell>
          <cell r="G385" t="str">
            <v>V-8</v>
          </cell>
          <cell r="H385" t="str">
            <v>V-8</v>
          </cell>
          <cell r="I385">
            <v>13</v>
          </cell>
          <cell r="J385">
            <v>12</v>
          </cell>
          <cell r="K385">
            <v>24</v>
          </cell>
          <cell r="L385" t="str">
            <v>I</v>
          </cell>
          <cell r="M385">
            <v>2</v>
          </cell>
        </row>
        <row r="386">
          <cell r="E386">
            <v>20.698333340000001</v>
          </cell>
          <cell r="F386" t="str">
            <v xml:space="preserve">20°41'54'' I</v>
          </cell>
          <cell r="G386" t="str">
            <v>V-9</v>
          </cell>
          <cell r="H386" t="str">
            <v>V-9</v>
          </cell>
          <cell r="I386">
            <v>20</v>
          </cell>
          <cell r="J386">
            <v>41</v>
          </cell>
          <cell r="K386">
            <v>54</v>
          </cell>
          <cell r="L386" t="str">
            <v>I</v>
          </cell>
          <cell r="M386">
            <v>2</v>
          </cell>
        </row>
        <row r="387">
          <cell r="E387">
            <v>13.32833334</v>
          </cell>
          <cell r="F387" t="str">
            <v xml:space="preserve">13°19'42'' I</v>
          </cell>
          <cell r="G387" t="str">
            <v>V-10</v>
          </cell>
          <cell r="H387" t="str">
            <v>V-10</v>
          </cell>
          <cell r="I387">
            <v>13</v>
          </cell>
          <cell r="J387">
            <v>19</v>
          </cell>
          <cell r="K387">
            <v>42</v>
          </cell>
          <cell r="L387" t="str">
            <v>I</v>
          </cell>
          <cell r="M387">
            <v>2</v>
          </cell>
        </row>
        <row r="388">
          <cell r="E388">
            <v>14.01333333</v>
          </cell>
          <cell r="F388" t="str">
            <v xml:space="preserve">14°0'47'' D</v>
          </cell>
          <cell r="G388" t="str">
            <v>V-11</v>
          </cell>
          <cell r="H388" t="str">
            <v>V-11</v>
          </cell>
          <cell r="I388">
            <v>14</v>
          </cell>
          <cell r="J388">
            <v>0</v>
          </cell>
          <cell r="K388">
            <v>47</v>
          </cell>
          <cell r="L388" t="str">
            <v>D</v>
          </cell>
          <cell r="M388">
            <v>2</v>
          </cell>
        </row>
        <row r="389">
          <cell r="E389">
            <v>6.0883333329999996</v>
          </cell>
          <cell r="F389" t="str">
            <v xml:space="preserve">6°5'17'' D</v>
          </cell>
          <cell r="G389" t="str">
            <v>V-12</v>
          </cell>
          <cell r="H389" t="str">
            <v>V-12</v>
          </cell>
          <cell r="I389">
            <v>6</v>
          </cell>
          <cell r="J389">
            <v>5</v>
          </cell>
          <cell r="K389">
            <v>17</v>
          </cell>
          <cell r="L389" t="str">
            <v>D</v>
          </cell>
          <cell r="M389">
            <v>2</v>
          </cell>
        </row>
      </sheetData>
      <sheetData sheetId="6">
        <row r="2">
          <cell r="C2" t="str">
            <v>PS1-0</v>
          </cell>
          <cell r="D2">
            <v>10.199999999999999</v>
          </cell>
          <cell r="E2">
            <v>-0.2</v>
          </cell>
          <cell r="F2">
            <v>10.399999999999999</v>
          </cell>
        </row>
        <row r="3">
          <cell r="C3" t="str">
            <v>PA1-0</v>
          </cell>
          <cell r="D3">
            <v>10.199999999999999</v>
          </cell>
          <cell r="E3">
            <v>-0.2</v>
          </cell>
          <cell r="F3">
            <v>10.399999999999999</v>
          </cell>
        </row>
        <row r="4">
          <cell r="C4" t="str">
            <v>PA2-0</v>
          </cell>
          <cell r="D4">
            <v>10.199999999999999</v>
          </cell>
          <cell r="E4">
            <v>0.22500000000000001</v>
          </cell>
          <cell r="F4">
            <v>9.9749999999999996</v>
          </cell>
        </row>
        <row r="5">
          <cell r="C5" t="str">
            <v>PA3-0</v>
          </cell>
          <cell r="D5">
            <v>10.199999999999999</v>
          </cell>
          <cell r="E5">
            <v>0.22500000000000001</v>
          </cell>
          <cell r="F5">
            <v>9.9749999999999996</v>
          </cell>
        </row>
        <row r="6">
          <cell r="C6" t="str">
            <v>PR3-0</v>
          </cell>
          <cell r="D6">
            <v>10.199999999999999</v>
          </cell>
          <cell r="E6">
            <v>0.22500000000000001</v>
          </cell>
          <cell r="F6">
            <v>9.9749999999999996</v>
          </cell>
        </row>
        <row r="7">
          <cell r="C7" t="str">
            <v>PTV-0</v>
          </cell>
          <cell r="D7">
            <v>10.199999999999999</v>
          </cell>
          <cell r="E7">
            <v>0.22500000000000001</v>
          </cell>
          <cell r="F7">
            <v>9.9749999999999996</v>
          </cell>
        </row>
        <row r="8">
          <cell r="C8" t="str">
            <v>PSEC-0</v>
          </cell>
          <cell r="D8">
            <v>10.199999999999999</v>
          </cell>
          <cell r="E8">
            <v>0.22500000000000001</v>
          </cell>
          <cell r="F8">
            <v>9.9749999999999996</v>
          </cell>
        </row>
        <row r="9">
          <cell r="C9" t="str">
            <v>3A-2</v>
          </cell>
          <cell r="D9">
            <v>10.199999999999999</v>
          </cell>
          <cell r="E9">
            <v>3.8160000000000007</v>
          </cell>
          <cell r="F9">
            <v>12.68</v>
          </cell>
        </row>
        <row r="10">
          <cell r="C10" t="str">
            <v>A-1S</v>
          </cell>
          <cell r="D10">
            <v>10.199999999999999</v>
          </cell>
          <cell r="E10">
            <v>2.9160000000000004</v>
          </cell>
          <cell r="F10">
            <v>9.9700000000000006</v>
          </cell>
        </row>
        <row r="11">
          <cell r="C11" t="str">
            <v>A-1A</v>
          </cell>
          <cell r="D11">
            <v>10.199999999999999</v>
          </cell>
          <cell r="E11">
            <v>2.9160000000000004</v>
          </cell>
          <cell r="F11">
            <v>9.68</v>
          </cell>
        </row>
        <row r="12">
          <cell r="C12" t="str">
            <v>A-2</v>
          </cell>
          <cell r="D12">
            <v>10.199999999999999</v>
          </cell>
          <cell r="E12">
            <v>4.2249999999999996</v>
          </cell>
          <cell r="F12">
            <v>8.68</v>
          </cell>
        </row>
        <row r="13">
          <cell r="C13" t="str">
            <v>A-3</v>
          </cell>
          <cell r="D13">
            <v>10.199999999999999</v>
          </cell>
          <cell r="E13">
            <v>3.8250000000000002</v>
          </cell>
          <cell r="F13">
            <v>9.08</v>
          </cell>
        </row>
        <row r="14">
          <cell r="C14" t="str">
            <v>A-4</v>
          </cell>
          <cell r="D14">
            <v>10.199999999999999</v>
          </cell>
          <cell r="E14">
            <v>4.2</v>
          </cell>
          <cell r="F14">
            <v>9</v>
          </cell>
        </row>
        <row r="15">
          <cell r="C15" t="str">
            <v>A-5</v>
          </cell>
          <cell r="D15">
            <v>10.199999999999999</v>
          </cell>
          <cell r="E15">
            <v>4.2249999999999996</v>
          </cell>
          <cell r="F15">
            <v>8.68</v>
          </cell>
        </row>
        <row r="16">
          <cell r="C16" t="str">
            <v>A-1H</v>
          </cell>
          <cell r="D16">
            <v>10.199999999999999</v>
          </cell>
          <cell r="E16">
            <v>2.9160000000000004</v>
          </cell>
          <cell r="F16">
            <v>9.9700000000000006</v>
          </cell>
        </row>
        <row r="17">
          <cell r="C17" t="str">
            <v>A-2H</v>
          </cell>
          <cell r="D17">
            <v>10.199999999999999</v>
          </cell>
          <cell r="E17">
            <v>3.0660000000000007</v>
          </cell>
          <cell r="F17">
            <v>9.67</v>
          </cell>
        </row>
        <row r="18">
          <cell r="C18" t="str">
            <v>A-3HR</v>
          </cell>
          <cell r="D18">
            <v>10.199999999999999</v>
          </cell>
          <cell r="E18">
            <v>2.1</v>
          </cell>
          <cell r="F18">
            <v>8.1</v>
          </cell>
        </row>
        <row r="19">
          <cell r="C19" t="str">
            <v>A-4R</v>
          </cell>
          <cell r="D19">
            <v>10.199999999999999</v>
          </cell>
          <cell r="E19">
            <v>0.6</v>
          </cell>
          <cell r="F19">
            <v>9.6</v>
          </cell>
        </row>
        <row r="20">
          <cell r="C20" t="str">
            <v>PS1-3</v>
          </cell>
          <cell r="D20">
            <v>10.199999999999999</v>
          </cell>
          <cell r="E20">
            <v>0.25</v>
          </cell>
          <cell r="F20">
            <v>10.01</v>
          </cell>
        </row>
        <row r="21">
          <cell r="C21" t="str">
            <v>PS1-3L</v>
          </cell>
          <cell r="D21">
            <v>10.199999999999999</v>
          </cell>
          <cell r="E21">
            <v>0.75</v>
          </cell>
          <cell r="F21">
            <v>9.4600000000000009</v>
          </cell>
        </row>
        <row r="22">
          <cell r="C22" t="str">
            <v>PA1-3</v>
          </cell>
          <cell r="D22">
            <v>10.199999999999999</v>
          </cell>
          <cell r="E22">
            <v>0.25</v>
          </cell>
          <cell r="F22">
            <v>10.01</v>
          </cell>
        </row>
        <row r="23">
          <cell r="C23" t="str">
            <v>PA1-3L</v>
          </cell>
          <cell r="D23">
            <v>10.199999999999999</v>
          </cell>
          <cell r="E23">
            <v>0.8</v>
          </cell>
          <cell r="F23">
            <v>9.4600000000000009</v>
          </cell>
        </row>
        <row r="24">
          <cell r="C24" t="str">
            <v>PA2-3</v>
          </cell>
          <cell r="D24">
            <v>10.199999999999999</v>
          </cell>
          <cell r="E24">
            <v>2.625</v>
          </cell>
          <cell r="F24">
            <v>7.58</v>
          </cell>
        </row>
        <row r="25">
          <cell r="C25" t="str">
            <v>PA3-3</v>
          </cell>
          <cell r="D25">
            <v>10.199999999999999</v>
          </cell>
          <cell r="E25">
            <v>2.625</v>
          </cell>
          <cell r="F25">
            <v>7.58</v>
          </cell>
        </row>
        <row r="26">
          <cell r="C26" t="str">
            <v>PR3-3</v>
          </cell>
          <cell r="D26">
            <v>10.199999999999999</v>
          </cell>
          <cell r="E26">
            <v>0.45</v>
          </cell>
          <cell r="F26">
            <v>9.75</v>
          </cell>
        </row>
        <row r="27">
          <cell r="C27" t="str">
            <v>PR3-3L</v>
          </cell>
          <cell r="D27">
            <v>10.199999999999999</v>
          </cell>
          <cell r="E27">
            <v>1.1000000000000001</v>
          </cell>
          <cell r="F27">
            <v>9.1</v>
          </cell>
        </row>
        <row r="28">
          <cell r="C28" t="str">
            <v>PTV-3</v>
          </cell>
          <cell r="D28">
            <v>10.199999999999999</v>
          </cell>
          <cell r="E28">
            <v>2.625</v>
          </cell>
          <cell r="F28">
            <v>7.5749999999999993</v>
          </cell>
        </row>
        <row r="29">
          <cell r="C29" t="str">
            <v>PTH-3</v>
          </cell>
          <cell r="D29">
            <v>10.199999999999999</v>
          </cell>
          <cell r="E29">
            <v>0.3</v>
          </cell>
          <cell r="F29">
            <v>9.8999999999999986</v>
          </cell>
        </row>
        <row r="30">
          <cell r="C30" t="str">
            <v>PTH-3L</v>
          </cell>
          <cell r="D30">
            <v>10.199999999999999</v>
          </cell>
          <cell r="E30">
            <v>1.1000000000000001</v>
          </cell>
          <cell r="F30">
            <v>9.1</v>
          </cell>
        </row>
        <row r="31">
          <cell r="C31" t="str">
            <v>PSEC-3P</v>
          </cell>
          <cell r="D31">
            <v>10.199999999999999</v>
          </cell>
          <cell r="E31">
            <v>0.45</v>
          </cell>
          <cell r="F31">
            <v>9.75</v>
          </cell>
        </row>
        <row r="32">
          <cell r="C32" t="str">
            <v>PSEC-3PL</v>
          </cell>
          <cell r="D32">
            <v>10.199999999999999</v>
          </cell>
          <cell r="E32">
            <v>1.1000000000000001</v>
          </cell>
          <cell r="F32">
            <v>9.1</v>
          </cell>
        </row>
        <row r="33">
          <cell r="C33" t="str">
            <v>PSH-3</v>
          </cell>
          <cell r="D33">
            <v>10.199999999999999</v>
          </cell>
          <cell r="E33">
            <v>1.2</v>
          </cell>
          <cell r="F33">
            <v>9.01</v>
          </cell>
        </row>
        <row r="34">
          <cell r="C34" t="str">
            <v>PRH-3</v>
          </cell>
          <cell r="D34">
            <v>10.199999999999999</v>
          </cell>
          <cell r="E34">
            <v>1.45</v>
          </cell>
          <cell r="F34">
            <v>8.75</v>
          </cell>
        </row>
        <row r="35">
          <cell r="C35" t="str">
            <v>PA2H-3</v>
          </cell>
          <cell r="D35">
            <v>10.199999999999999</v>
          </cell>
          <cell r="E35">
            <v>1.85</v>
          </cell>
          <cell r="F35">
            <v>8.0299999999999994</v>
          </cell>
        </row>
        <row r="36">
          <cell r="C36" t="str">
            <v>PA1H-3</v>
          </cell>
          <cell r="D36">
            <v>10.199999999999999</v>
          </cell>
          <cell r="E36">
            <v>1.2</v>
          </cell>
          <cell r="F36">
            <v>9.01</v>
          </cell>
        </row>
      </sheetData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HAMAR"/>
      <sheetName val="POLILINEA"/>
      <sheetName val="FORMA-(SE1)"/>
      <sheetName val="FORMA-LM1"/>
      <sheetName val="FORMA-SE2"/>
      <sheetName val="FORMA-LS3"/>
      <sheetName val="FORMA-LM3"/>
      <sheetName val="FORMA-LS1-LS2"/>
      <sheetName val="FORMA- RE1"/>
      <sheetName val="FORMA-S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Inver"/>
      <sheetName val="SE-San Gabán"/>
      <sheetName val="SE-Mazuko"/>
      <sheetName val="SE-Pto Maldonado"/>
      <sheetName val="Sist-Telecomunicaciones"/>
      <sheetName val="Apu"/>
      <sheetName val="cimentaciones"/>
      <sheetName val="Equipos Complementarios "/>
      <sheetName val="DATOS "/>
      <sheetName val="Impuestos"/>
      <sheetName val="Equipo-PRINC"/>
      <sheetName val="MONT PRINCIPAL 138KV"/>
      <sheetName val="MONT COMPLEMENTARIO 138 KV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0.10750000000000001</v>
          </cell>
        </row>
        <row r="24">
          <cell r="G24">
            <v>1.0649999999999999</v>
          </cell>
        </row>
      </sheetData>
      <sheetData sheetId="10"/>
      <sheetData sheetId="11"/>
      <sheetData sheetId="12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-0-Resumen"/>
      <sheetName val="Ingreso Datos"/>
      <sheetName val="Sec-1-Suministro"/>
      <sheetName val="Sec-2-Transporte"/>
      <sheetName val="Secc-3-Montaje"/>
      <sheetName val="P. U. Sum(NO PRINT)"/>
      <sheetName val="P.U.Mont(NO PRINT)"/>
      <sheetName val="Precios"/>
      <sheetName val="impuesTos"/>
      <sheetName val="APU-POST Ant"/>
      <sheetName val="Base de Datos APU"/>
      <sheetName val="Mont Anti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>
        <row r="10">
          <cell r="D10">
            <v>6.5000000000000002E-2</v>
          </cell>
        </row>
        <row r="24">
          <cell r="H24">
            <v>0.10750000000000001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ec-0-Resumen"/>
      <sheetName val="Ingreso Datos"/>
      <sheetName val="Sec-1-Suministro"/>
      <sheetName val="Sec-2-Transporte"/>
      <sheetName val="P. U. Sum(NO PRINT)"/>
      <sheetName val="Secc-3-Montaje"/>
      <sheetName val="APU-MONTAJE"/>
      <sheetName val="MONTAJE"/>
      <sheetName val="ANA-PREC"/>
      <sheetName val="P.U.Mont(NO PRINT)"/>
      <sheetName val="BASE DE DATOS"/>
      <sheetName val="Impuestos"/>
      <sheetName val="APU-POST Ant"/>
      <sheetName val="Precios"/>
      <sheetName val="Base de Datos APU"/>
      <sheetName val="Mont Antig"/>
      <sheetName val="#¡REF"/>
      <sheetName val="DATOS DE CAMPO"/>
      <sheetName val="BD"/>
      <sheetName val="LP-01"/>
      <sheetName val="LP-02"/>
      <sheetName val="LP-03"/>
      <sheetName val="LP-04"/>
      <sheetName val="LP-05"/>
      <sheetName val="LP-06"/>
      <sheetName val="LP-07"/>
      <sheetName val="LP-08"/>
      <sheetName val="LP-09"/>
      <sheetName val="Ingreso_Datos"/>
      <sheetName val="P__U__Sum(NO_PRINT)"/>
      <sheetName val="P_U_Mont(NO_PRINT)"/>
      <sheetName val="BASE_DE_DATOS"/>
      <sheetName val="APU-POST_Ant"/>
      <sheetName val="Base_de_Datos_APU"/>
      <sheetName val="Mont_Antig"/>
      <sheetName val="DATOS_DE_CAMPO"/>
      <sheetName val="Datos Generales"/>
      <sheetName val="HAMAR"/>
      <sheetName val="POLILINEA"/>
      <sheetName val="STRUCT"/>
      <sheetName val="CIVIL"/>
      <sheetName val="CAP-120mm2"/>
      <sheetName val="CAP_120mm2"/>
      <sheetName val="Ingreso_Datos1"/>
      <sheetName val="P__U__Sum(NO_PRINT)1"/>
      <sheetName val="P_U_Mont(NO_PRINT)1"/>
      <sheetName val="BASE_DE_DATOS1"/>
      <sheetName val="APU-POST_Ant1"/>
      <sheetName val="Base_de_Datos_APU1"/>
      <sheetName val="Mont_Antig1"/>
      <sheetName val="DATOS_DE_CAMPO1"/>
      <sheetName val="bd_ll"/>
      <sheetName val="PLANILLAS FORMATEADAS"/>
      <sheetName val="CONFIGURACIÓN"/>
      <sheetName val="CONTEO DE DATOS"/>
      <sheetName val="ENTR_F"/>
      <sheetName val="3_1"/>
      <sheetName val="Proyecto"/>
      <sheetName val="Redes"/>
      <sheetName val="SUMI LP"/>
      <sheetName val="Líneas"/>
      <sheetName val="Postes de concreto 3ø 35mm²_N"/>
      <sheetName val="PRESUPUESTO"/>
      <sheetName val="Metrado_LP"/>
      <sheetName val="DATOS DE CAMPO  RP"/>
      <sheetName val="Ingreso_Datos2"/>
      <sheetName val="P__U__Sum(NO_PRINT)2"/>
      <sheetName val="P_U_Mont(NO_PRINT)2"/>
      <sheetName val="BASE_DE_DATOS2"/>
      <sheetName val="APU-POST_Ant2"/>
      <sheetName val="Base_de_Datos_APU2"/>
      <sheetName val="Mont_Antig2"/>
      <sheetName val="DATOS_DE_CAMPO2"/>
      <sheetName val="Datos_Gener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">
          <cell r="C3">
            <v>0.16</v>
          </cell>
        </row>
        <row r="18">
          <cell r="H18">
            <v>0.14750000000000002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_110"/>
      <sheetName val="P_110"/>
      <sheetName val="DB"/>
      <sheetName val="DATOS"/>
      <sheetName val="BD_LP"/>
      <sheetName val="RESUMEN LP"/>
      <sheetName val="METRADO LP"/>
      <sheetName val="M_65"/>
      <sheetName val="P_65"/>
      <sheetName val="M_66"/>
      <sheetName val="P_66"/>
      <sheetName val="M_67"/>
      <sheetName val="P_67"/>
      <sheetName val="M_68"/>
      <sheetName val="P_68"/>
      <sheetName val="M_69"/>
      <sheetName val="P_69"/>
      <sheetName val="M_70"/>
      <sheetName val="P_70"/>
      <sheetName val="M_71"/>
      <sheetName val="P_71"/>
      <sheetName val="M_72"/>
      <sheetName val="P_72"/>
      <sheetName val="M_73"/>
      <sheetName val="P_73"/>
      <sheetName val="M_74"/>
      <sheetName val="P_74"/>
      <sheetName val="M_75"/>
      <sheetName val="P_75"/>
      <sheetName val="M_76"/>
      <sheetName val="P_76"/>
      <sheetName val="M_77"/>
      <sheetName val="P_77"/>
      <sheetName val="M_78"/>
      <sheetName val="P_78"/>
      <sheetName val="M_79"/>
      <sheetName val="P_79"/>
      <sheetName val="M_80"/>
      <sheetName val="P_80"/>
      <sheetName val="M_81"/>
      <sheetName val="P_81"/>
      <sheetName val="M_82"/>
      <sheetName val="P_82"/>
      <sheetName val="M_83"/>
      <sheetName val="P_83"/>
      <sheetName val="M_84"/>
      <sheetName val="P_84"/>
      <sheetName val="M_85"/>
      <sheetName val="P_85"/>
      <sheetName val="M_86"/>
      <sheetName val="P_86"/>
      <sheetName val="M_87"/>
      <sheetName val="P_87"/>
      <sheetName val="M_88"/>
      <sheetName val="P_88"/>
      <sheetName val="M_89"/>
      <sheetName val="P_89"/>
      <sheetName val="M_90"/>
      <sheetName val="P_90"/>
      <sheetName val="M_91"/>
      <sheetName val="P_91"/>
      <sheetName val="M_92"/>
      <sheetName val="P_92"/>
      <sheetName val="M_93"/>
      <sheetName val="P_93"/>
      <sheetName val="M_94"/>
      <sheetName val="P_94"/>
      <sheetName val="M_95"/>
      <sheetName val="P_95"/>
      <sheetName val="M_96"/>
      <sheetName val="P_96"/>
      <sheetName val="M_97"/>
      <sheetName val="P_97"/>
      <sheetName val="M_98"/>
      <sheetName val="P_98"/>
      <sheetName val="M_99"/>
      <sheetName val="P_99"/>
      <sheetName val="M_100"/>
      <sheetName val="P_100"/>
      <sheetName val="M_101"/>
      <sheetName val="P_101"/>
      <sheetName val="M_102"/>
      <sheetName val="P_102"/>
      <sheetName val="M_103"/>
      <sheetName val="P_103"/>
      <sheetName val="M_104"/>
      <sheetName val="P_104"/>
      <sheetName val="M_105"/>
      <sheetName val="P_105"/>
      <sheetName val="M_106"/>
      <sheetName val="P_106"/>
      <sheetName val="M_107"/>
      <sheetName val="P_107"/>
      <sheetName val="M_108"/>
      <sheetName val="P_108"/>
      <sheetName val="M_109"/>
      <sheetName val="P_109"/>
      <sheetName val="M_49"/>
      <sheetName val="P_49"/>
      <sheetName val="M_50"/>
      <sheetName val="P_50"/>
      <sheetName val="M_51"/>
      <sheetName val="P_51"/>
      <sheetName val="M_52"/>
      <sheetName val="P_52"/>
      <sheetName val="M_53"/>
      <sheetName val="P_53"/>
      <sheetName val="M_54"/>
      <sheetName val="P_54"/>
      <sheetName val="M_55"/>
      <sheetName val="P_55"/>
      <sheetName val="M_56"/>
      <sheetName val="P_56"/>
      <sheetName val="M_57"/>
      <sheetName val="P_57"/>
      <sheetName val="M_58"/>
      <sheetName val="P_58"/>
      <sheetName val="M_59"/>
      <sheetName val="P_59"/>
      <sheetName val="M_60"/>
      <sheetName val="P_60"/>
      <sheetName val="M_61"/>
      <sheetName val="P_61"/>
      <sheetName val="M_62"/>
      <sheetName val="P_62"/>
      <sheetName val="M_63"/>
      <sheetName val="P_63"/>
      <sheetName val="M_64"/>
      <sheetName val="P_64"/>
      <sheetName val="M_111"/>
      <sheetName val="P_111"/>
      <sheetName val="M_112"/>
      <sheetName val="P_112"/>
      <sheetName val="Hoja1"/>
    </sheetNames>
    <sheetDataSet>
      <sheetData sheetId="0"/>
      <sheetData sheetId="1"/>
      <sheetData sheetId="2">
        <row r="3">
          <cell r="A3">
            <v>1</v>
          </cell>
          <cell r="B3">
            <v>1</v>
          </cell>
          <cell r="C3" t="str">
            <v xml:space="preserve">LP 22,9 kV, 2ø-RANRAPUCRO , 2-1x35mm² AAAC</v>
          </cell>
          <cell r="H3">
            <v>0</v>
          </cell>
          <cell r="I3">
            <v>0</v>
          </cell>
          <cell r="Y3" t="str">
            <v>S</v>
          </cell>
          <cell r="Z3">
            <v>0</v>
          </cell>
          <cell r="AA3">
            <v>100</v>
          </cell>
          <cell r="AB3">
            <v>0</v>
          </cell>
          <cell r="AC3">
            <v>0</v>
          </cell>
          <cell r="AK3">
            <v>1</v>
          </cell>
          <cell r="AL3">
            <v>0</v>
          </cell>
          <cell r="AM3">
            <v>0</v>
          </cell>
          <cell r="AN3">
            <v>0</v>
          </cell>
          <cell r="AO3" t="str">
            <v>56-3</v>
          </cell>
          <cell r="AP3" t="str">
            <v>IPB-36</v>
          </cell>
          <cell r="AQ3" t="str">
            <v>2</v>
          </cell>
          <cell r="AS3">
            <v>1</v>
          </cell>
        </row>
        <row r="4">
          <cell r="A4">
            <v>2</v>
          </cell>
          <cell r="B4">
            <v>2</v>
          </cell>
          <cell r="C4" t="str">
            <v xml:space="preserve">LP 22,9 kV, 2ø-TAYAPUCRO , 2-1x35mm² AAAC</v>
          </cell>
          <cell r="H4">
            <v>0</v>
          </cell>
          <cell r="I4">
            <v>0</v>
          </cell>
          <cell r="Y4" t="str">
            <v>S</v>
          </cell>
          <cell r="Z4">
            <v>0</v>
          </cell>
          <cell r="AA4">
            <v>100</v>
          </cell>
          <cell r="AB4">
            <v>0</v>
          </cell>
          <cell r="AC4">
            <v>0</v>
          </cell>
          <cell r="AK4">
            <v>1</v>
          </cell>
          <cell r="AL4">
            <v>0</v>
          </cell>
          <cell r="AM4">
            <v>0</v>
          </cell>
          <cell r="AN4">
            <v>0</v>
          </cell>
          <cell r="AO4" t="str">
            <v>56-3</v>
          </cell>
          <cell r="AP4" t="str">
            <v>IPB-36</v>
          </cell>
          <cell r="AQ4" t="str">
            <v>2</v>
          </cell>
          <cell r="AS4">
            <v>2</v>
          </cell>
          <cell r="AT4" t="str">
            <v>MAD</v>
          </cell>
          <cell r="AW4">
            <v>1</v>
          </cell>
          <cell r="AX4" t="str">
            <v xml:space="preserve">LP 22,9 kV, 2ø-RANRAPUCRO , 2-1x35mm² AAAC</v>
          </cell>
          <cell r="AY4" t="str">
            <v>LP-1</v>
          </cell>
          <cell r="AZ4" t="str">
            <v>HUANUCO</v>
          </cell>
          <cell r="BA4">
            <v>0</v>
          </cell>
        </row>
        <row r="5">
          <cell r="A5">
            <v>3</v>
          </cell>
          <cell r="B5">
            <v>3</v>
          </cell>
          <cell r="C5" t="str">
            <v xml:space="preserve">LP 22,9 kV, 2ø-MATAO , 2-1x35mm² AAAC</v>
          </cell>
          <cell r="H5">
            <v>0</v>
          </cell>
          <cell r="I5">
            <v>0</v>
          </cell>
          <cell r="Y5" t="str">
            <v>S</v>
          </cell>
          <cell r="Z5">
            <v>0</v>
          </cell>
          <cell r="AA5">
            <v>100</v>
          </cell>
          <cell r="AB5">
            <v>0</v>
          </cell>
          <cell r="AC5">
            <v>0</v>
          </cell>
          <cell r="AK5">
            <v>1</v>
          </cell>
          <cell r="AL5">
            <v>0</v>
          </cell>
          <cell r="AM5">
            <v>0</v>
          </cell>
          <cell r="AN5">
            <v>0</v>
          </cell>
          <cell r="AO5" t="str">
            <v>56-3</v>
          </cell>
          <cell r="AP5" t="str">
            <v>IPB-36</v>
          </cell>
          <cell r="AQ5" t="str">
            <v>2</v>
          </cell>
          <cell r="AS5">
            <v>3</v>
          </cell>
          <cell r="AT5" t="str">
            <v>MAD</v>
          </cell>
          <cell r="AW5">
            <v>2</v>
          </cell>
          <cell r="AX5" t="str">
            <v xml:space="preserve">LP 22,9 kV, 2ø-TAYAPUCRO , 2-1x35mm² AAAC</v>
          </cell>
          <cell r="AY5" t="str">
            <v>LP-2</v>
          </cell>
          <cell r="AZ5" t="str">
            <v>HUANUCO</v>
          </cell>
          <cell r="BA5">
            <v>0</v>
          </cell>
        </row>
        <row r="6">
          <cell r="A6">
            <v>4</v>
          </cell>
          <cell r="B6">
            <v>4</v>
          </cell>
          <cell r="C6" t="str">
            <v xml:space="preserve">LP 22,9 kV, 2ø-WARAPA QHISHUAR , 2-1x35mm² AAAC</v>
          </cell>
          <cell r="H6">
            <v>0</v>
          </cell>
          <cell r="I6">
            <v>0</v>
          </cell>
          <cell r="Y6" t="str">
            <v>S</v>
          </cell>
          <cell r="Z6">
            <v>0</v>
          </cell>
          <cell r="AA6">
            <v>100</v>
          </cell>
          <cell r="AB6">
            <v>0</v>
          </cell>
          <cell r="AC6">
            <v>0</v>
          </cell>
          <cell r="AK6">
            <v>1</v>
          </cell>
          <cell r="AL6">
            <v>0</v>
          </cell>
          <cell r="AM6">
            <v>0</v>
          </cell>
          <cell r="AN6">
            <v>0</v>
          </cell>
          <cell r="AO6" t="str">
            <v>56-3</v>
          </cell>
          <cell r="AP6" t="str">
            <v>IPB-36</v>
          </cell>
          <cell r="AQ6" t="str">
            <v>2</v>
          </cell>
          <cell r="AS6">
            <v>4</v>
          </cell>
          <cell r="AT6" t="str">
            <v>MAD</v>
          </cell>
          <cell r="AW6">
            <v>3</v>
          </cell>
          <cell r="AX6" t="str">
            <v xml:space="preserve">LP 22,9 kV, 2ø-MATAO , 2-1x35mm² AAAC</v>
          </cell>
          <cell r="AY6" t="str">
            <v>LP-3</v>
          </cell>
          <cell r="AZ6" t="str">
            <v>HUANUCO</v>
          </cell>
          <cell r="BA6">
            <v>0</v>
          </cell>
        </row>
        <row r="7">
          <cell r="A7">
            <v>5</v>
          </cell>
          <cell r="B7">
            <v>5</v>
          </cell>
          <cell r="C7" t="str">
            <v xml:space="preserve">LP 22,9 kV, 2ø-TINGO PAMPA , 2-1x35mm² AAAC</v>
          </cell>
          <cell r="D7">
            <v>0</v>
          </cell>
          <cell r="E7" t="str">
            <v>PS1-2</v>
          </cell>
          <cell r="G7" t="str">
            <v>AAAC-35</v>
          </cell>
          <cell r="H7">
            <v>0</v>
          </cell>
          <cell r="I7">
            <v>2884</v>
          </cell>
          <cell r="J7">
            <v>1</v>
          </cell>
          <cell r="K7" t="str">
            <v>0°</v>
          </cell>
          <cell r="L7">
            <v>16.489999999999998</v>
          </cell>
          <cell r="M7">
            <v>1</v>
          </cell>
          <cell r="N7" t="str">
            <v>11/6C</v>
          </cell>
          <cell r="O7">
            <v>14.93</v>
          </cell>
          <cell r="P7">
            <v>8.24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PAT-1C</v>
          </cell>
          <cell r="Y7" t="str">
            <v>S</v>
          </cell>
          <cell r="Z7">
            <v>0</v>
          </cell>
          <cell r="AA7">
            <v>100</v>
          </cell>
          <cell r="AB7">
            <v>0</v>
          </cell>
          <cell r="AC7">
            <v>0</v>
          </cell>
          <cell r="AK7">
            <v>1</v>
          </cell>
          <cell r="AL7" t="str">
            <v>0</v>
          </cell>
          <cell r="AM7">
            <v>0</v>
          </cell>
          <cell r="AN7">
            <v>0</v>
          </cell>
          <cell r="AO7" t="str">
            <v>56-3</v>
          </cell>
          <cell r="AP7" t="str">
            <v>IPB-36</v>
          </cell>
          <cell r="AQ7" t="str">
            <v>2</v>
          </cell>
          <cell r="AS7">
            <v>5</v>
          </cell>
          <cell r="AT7" t="str">
            <v>MAD</v>
          </cell>
          <cell r="AW7">
            <v>4</v>
          </cell>
          <cell r="AX7" t="str">
            <v xml:space="preserve">LP 22,9 kV, 2ø-WARAPA QHISHUAR , 2-1x35mm² AAAC</v>
          </cell>
          <cell r="AY7" t="str">
            <v>LP-4</v>
          </cell>
          <cell r="AZ7" t="str">
            <v>HUANUCO</v>
          </cell>
          <cell r="BA7">
            <v>0</v>
          </cell>
        </row>
        <row r="8">
          <cell r="A8">
            <v>6</v>
          </cell>
          <cell r="B8">
            <v>5</v>
          </cell>
          <cell r="C8" t="str">
            <v xml:space="preserve">LP 22,9 kV, 2ø-TINGO PAMPA , 2-1x35mm² AAAC</v>
          </cell>
          <cell r="D8">
            <v>1</v>
          </cell>
          <cell r="E8" t="str">
            <v>TSV-2</v>
          </cell>
          <cell r="G8" t="str">
            <v>AAAC-35</v>
          </cell>
          <cell r="H8">
            <v>16.489999999999998</v>
          </cell>
          <cell r="I8">
            <v>2884</v>
          </cell>
          <cell r="J8" t="str">
            <v>Pi8</v>
          </cell>
          <cell r="K8" t="str">
            <v>-14°23'1.00"</v>
          </cell>
          <cell r="L8">
            <v>46.37</v>
          </cell>
          <cell r="M8">
            <v>1</v>
          </cell>
          <cell r="N8" t="str">
            <v>11/6D</v>
          </cell>
          <cell r="O8">
            <v>-56.42</v>
          </cell>
          <cell r="P8">
            <v>31.43</v>
          </cell>
          <cell r="Q8" t="str">
            <v>1RI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>PAT-1C</v>
          </cell>
          <cell r="Y8" t="str">
            <v>S</v>
          </cell>
          <cell r="Z8">
            <v>0</v>
          </cell>
          <cell r="AA8">
            <v>100</v>
          </cell>
          <cell r="AB8">
            <v>0</v>
          </cell>
          <cell r="AC8">
            <v>0</v>
          </cell>
          <cell r="AK8">
            <v>1</v>
          </cell>
          <cell r="AL8" t="str">
            <v>1</v>
          </cell>
          <cell r="AM8">
            <v>0</v>
          </cell>
          <cell r="AN8">
            <v>0</v>
          </cell>
          <cell r="AO8" t="str">
            <v>56-3</v>
          </cell>
          <cell r="AP8" t="str">
            <v>IPB-36</v>
          </cell>
          <cell r="AQ8" t="str">
            <v>2</v>
          </cell>
          <cell r="AS8">
            <v>6</v>
          </cell>
          <cell r="AT8" t="str">
            <v>MAD</v>
          </cell>
          <cell r="AW8">
            <v>5</v>
          </cell>
          <cell r="AX8" t="str">
            <v xml:space="preserve">LP 22,9 kV, 2ø-TINGO PAMPA , 2-1x35mm² AAAC</v>
          </cell>
          <cell r="AY8" t="str">
            <v>LP-5</v>
          </cell>
          <cell r="AZ8" t="str">
            <v>HUANUCO</v>
          </cell>
          <cell r="BA8">
            <v>0</v>
          </cell>
        </row>
        <row r="9">
          <cell r="A9">
            <v>7</v>
          </cell>
          <cell r="B9">
            <v>5</v>
          </cell>
          <cell r="C9" t="str">
            <v xml:space="preserve">LP 22,9 kV, 2ø-TINGO PAMPA , 2-1x35mm² AAAC</v>
          </cell>
          <cell r="D9">
            <v>2</v>
          </cell>
          <cell r="E9" t="str">
            <v>PSVE-2</v>
          </cell>
          <cell r="G9" t="str">
            <v>AAAC-35</v>
          </cell>
          <cell r="H9">
            <v>62.86</v>
          </cell>
          <cell r="I9">
            <v>2894.52</v>
          </cell>
          <cell r="K9" t="str">
            <v>0°</v>
          </cell>
          <cell r="L9">
            <v>43.69</v>
          </cell>
          <cell r="M9">
            <v>0</v>
          </cell>
          <cell r="N9" t="str">
            <v>11/6D</v>
          </cell>
          <cell r="O9">
            <v>47.52</v>
          </cell>
          <cell r="P9">
            <v>45.03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>PAT-1C</v>
          </cell>
          <cell r="Y9" t="str">
            <v>S</v>
          </cell>
          <cell r="Z9">
            <v>0</v>
          </cell>
          <cell r="AA9">
            <v>100</v>
          </cell>
          <cell r="AB9">
            <v>0</v>
          </cell>
          <cell r="AC9">
            <v>0</v>
          </cell>
          <cell r="AK9">
            <v>1</v>
          </cell>
          <cell r="AL9" t="str">
            <v>0</v>
          </cell>
          <cell r="AM9">
            <v>0</v>
          </cell>
          <cell r="AN9">
            <v>0</v>
          </cell>
          <cell r="AO9" t="str">
            <v>56-3</v>
          </cell>
          <cell r="AP9" t="str">
            <v>IPB-36</v>
          </cell>
          <cell r="AQ9" t="str">
            <v>2</v>
          </cell>
          <cell r="AS9">
            <v>7</v>
          </cell>
          <cell r="AT9" t="str">
            <v>MAD</v>
          </cell>
          <cell r="AW9">
            <v>6</v>
          </cell>
          <cell r="AX9" t="str">
            <v xml:space="preserve">LP 22,9 kV, 2ø-CONDOR PATA , 2-1x35mm² AAAC</v>
          </cell>
          <cell r="AY9" t="str">
            <v>LP-6</v>
          </cell>
          <cell r="AZ9" t="str">
            <v>HUANUCO</v>
          </cell>
          <cell r="BA9">
            <v>0</v>
          </cell>
        </row>
        <row r="10">
          <cell r="A10">
            <v>8</v>
          </cell>
          <cell r="B10">
            <v>5</v>
          </cell>
          <cell r="C10" t="str">
            <v xml:space="preserve">LP 22,9 kV, 2ø-TINGO PAMPA , 2-1x35mm² AAAC</v>
          </cell>
          <cell r="D10">
            <v>3</v>
          </cell>
          <cell r="E10" t="str">
            <v>PA3-2</v>
          </cell>
          <cell r="G10" t="str">
            <v>AAAC-35</v>
          </cell>
          <cell r="H10">
            <v>106.55</v>
          </cell>
          <cell r="I10">
            <v>2905</v>
          </cell>
          <cell r="J10" t="str">
            <v>P2</v>
          </cell>
          <cell r="K10" t="str">
            <v>101°5'24.00"</v>
          </cell>
          <cell r="L10">
            <v>275.72000000000003</v>
          </cell>
          <cell r="M10">
            <v>1</v>
          </cell>
          <cell r="N10" t="str">
            <v>11/6C</v>
          </cell>
          <cell r="O10">
            <v>195.46</v>
          </cell>
          <cell r="P10">
            <v>159.71</v>
          </cell>
          <cell r="Q10" t="str">
            <v>2RI</v>
          </cell>
          <cell r="R10">
            <v>0</v>
          </cell>
          <cell r="S10">
            <v>4</v>
          </cell>
          <cell r="T10">
            <v>0</v>
          </cell>
          <cell r="U10">
            <v>0</v>
          </cell>
          <cell r="V10" t="str">
            <v>PAT-1C</v>
          </cell>
          <cell r="Y10" t="str">
            <v>S</v>
          </cell>
          <cell r="Z10">
            <v>0</v>
          </cell>
          <cell r="AA10">
            <v>100</v>
          </cell>
          <cell r="AB10">
            <v>0</v>
          </cell>
          <cell r="AC10">
            <v>0</v>
          </cell>
          <cell r="AK10">
            <v>1</v>
          </cell>
          <cell r="AL10" t="str">
            <v>2</v>
          </cell>
          <cell r="AM10">
            <v>0</v>
          </cell>
          <cell r="AN10">
            <v>0</v>
          </cell>
          <cell r="AO10" t="str">
            <v>56-3</v>
          </cell>
          <cell r="AP10" t="str">
            <v>IPB-36</v>
          </cell>
          <cell r="AQ10" t="str">
            <v>2</v>
          </cell>
          <cell r="AS10">
            <v>8</v>
          </cell>
          <cell r="AT10" t="str">
            <v>MAD</v>
          </cell>
          <cell r="AW10">
            <v>7</v>
          </cell>
          <cell r="AX10" t="str">
            <v xml:space="preserve">LP 22,9 kV, 2ø-HUARMISH PAMPA , 2-1x35mm² AAAC</v>
          </cell>
          <cell r="AY10" t="str">
            <v>LP-7</v>
          </cell>
          <cell r="AZ10" t="str">
            <v>HUANUCO</v>
          </cell>
          <cell r="BA10">
            <v>0</v>
          </cell>
        </row>
        <row r="11">
          <cell r="A11">
            <v>9</v>
          </cell>
          <cell r="B11">
            <v>5</v>
          </cell>
          <cell r="C11" t="str">
            <v xml:space="preserve">LP 22,9 kV, 2ø-TINGO PAMPA , 2-1x35mm² AAAC</v>
          </cell>
          <cell r="D11">
            <v>4</v>
          </cell>
          <cell r="E11" t="str">
            <v>PS1-2</v>
          </cell>
          <cell r="G11" t="str">
            <v>AAAC-35</v>
          </cell>
          <cell r="H11">
            <v>382.27</v>
          </cell>
          <cell r="I11">
            <v>2914.01</v>
          </cell>
          <cell r="K11" t="str">
            <v>0°</v>
          </cell>
          <cell r="L11">
            <v>103.92</v>
          </cell>
          <cell r="M11">
            <v>1</v>
          </cell>
          <cell r="N11" t="str">
            <v>11/6D</v>
          </cell>
          <cell r="O11">
            <v>107.89</v>
          </cell>
          <cell r="P11">
            <v>189.82</v>
          </cell>
          <cell r="Q11">
            <v>0</v>
          </cell>
          <cell r="R11">
            <v>0</v>
          </cell>
          <cell r="S11">
            <v>4</v>
          </cell>
          <cell r="T11">
            <v>0</v>
          </cell>
          <cell r="U11">
            <v>0</v>
          </cell>
          <cell r="V11" t="str">
            <v>PAT-1C</v>
          </cell>
          <cell r="Y11" t="str">
            <v>S</v>
          </cell>
          <cell r="Z11">
            <v>0</v>
          </cell>
          <cell r="AA11">
            <v>100</v>
          </cell>
          <cell r="AB11">
            <v>0</v>
          </cell>
          <cell r="AC11">
            <v>0</v>
          </cell>
          <cell r="AK11">
            <v>1</v>
          </cell>
          <cell r="AL11" t="str">
            <v>0</v>
          </cell>
          <cell r="AM11">
            <v>0</v>
          </cell>
          <cell r="AN11">
            <v>0</v>
          </cell>
          <cell r="AO11" t="str">
            <v>56-3</v>
          </cell>
          <cell r="AP11" t="str">
            <v>IPB-36</v>
          </cell>
          <cell r="AQ11" t="str">
            <v>2</v>
          </cell>
          <cell r="AS11">
            <v>9</v>
          </cell>
          <cell r="AT11" t="str">
            <v>MAD</v>
          </cell>
          <cell r="AW11">
            <v>8</v>
          </cell>
          <cell r="AX11" t="str">
            <v xml:space="preserve">LP 22,9 kV, 2ø-GOYAYHUASI_SANTA ISABEL_SAN PABLO DE BORUNDA_CUTAPALLA , 2-1x35mm² AAAC</v>
          </cell>
          <cell r="AY11" t="str">
            <v>LP-8</v>
          </cell>
          <cell r="AZ11" t="str">
            <v>HUANUCO</v>
          </cell>
          <cell r="BA11">
            <v>0</v>
          </cell>
        </row>
        <row r="12">
          <cell r="A12">
            <v>10</v>
          </cell>
          <cell r="B12">
            <v>5</v>
          </cell>
          <cell r="C12" t="str">
            <v xml:space="preserve">LP 22,9 kV, 2ø-TINGO PAMPA , 2-1x35mm² AAAC</v>
          </cell>
          <cell r="D12">
            <v>5</v>
          </cell>
          <cell r="E12" t="str">
            <v>PS1-2</v>
          </cell>
          <cell r="G12" t="str">
            <v>AAAC-35</v>
          </cell>
          <cell r="H12">
            <v>486.19</v>
          </cell>
          <cell r="I12">
            <v>2925.98</v>
          </cell>
          <cell r="K12" t="str">
            <v>0°</v>
          </cell>
          <cell r="L12">
            <v>35.44</v>
          </cell>
          <cell r="M12">
            <v>1</v>
          </cell>
          <cell r="N12" t="str">
            <v>11/6D</v>
          </cell>
          <cell r="O12">
            <v>176.92</v>
          </cell>
          <cell r="P12">
            <v>69.680000000000007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PAT-1C</v>
          </cell>
          <cell r="Y12" t="str">
            <v>S</v>
          </cell>
          <cell r="Z12">
            <v>0</v>
          </cell>
          <cell r="AA12">
            <v>100</v>
          </cell>
          <cell r="AB12">
            <v>0</v>
          </cell>
          <cell r="AC12">
            <v>0</v>
          </cell>
          <cell r="AK12">
            <v>1</v>
          </cell>
          <cell r="AL12" t="str">
            <v>0</v>
          </cell>
          <cell r="AM12">
            <v>0</v>
          </cell>
          <cell r="AN12">
            <v>0</v>
          </cell>
          <cell r="AO12" t="str">
            <v>56-3</v>
          </cell>
          <cell r="AP12" t="str">
            <v>IPB-36</v>
          </cell>
          <cell r="AQ12" t="str">
            <v>2</v>
          </cell>
          <cell r="AS12">
            <v>10</v>
          </cell>
          <cell r="AT12" t="str">
            <v>MAD</v>
          </cell>
          <cell r="AW12">
            <v>9</v>
          </cell>
          <cell r="AX12" t="str">
            <v xml:space="preserve">LP 22,9 kV, 2ø-SAN AGUSTIN DE CEDRONIYOG_MARIAN , 2-1x35mm² AAAC</v>
          </cell>
          <cell r="AY12" t="str">
            <v>LP-9</v>
          </cell>
          <cell r="AZ12" t="str">
            <v>HUANUCO</v>
          </cell>
          <cell r="BA12">
            <v>0</v>
          </cell>
        </row>
        <row r="13">
          <cell r="A13">
            <v>11</v>
          </cell>
          <cell r="B13">
            <v>5</v>
          </cell>
          <cell r="C13" t="str">
            <v xml:space="preserve">LP 22,9 kV, 2ø-TINGO PAMPA , 2-1x35mm² AAAC</v>
          </cell>
          <cell r="D13">
            <v>6</v>
          </cell>
          <cell r="E13" t="str">
            <v>PS1-2</v>
          </cell>
          <cell r="G13" t="str">
            <v>AAAC-35</v>
          </cell>
          <cell r="H13">
            <v>521.63</v>
          </cell>
          <cell r="I13">
            <v>2928.11</v>
          </cell>
          <cell r="J13" t="str">
            <v>Posste</v>
          </cell>
          <cell r="K13" t="str">
            <v>1°3'35.00"</v>
          </cell>
          <cell r="L13">
            <v>66.12</v>
          </cell>
          <cell r="M13">
            <v>1</v>
          </cell>
          <cell r="N13" t="str">
            <v>11/6C</v>
          </cell>
          <cell r="O13">
            <v>136.12</v>
          </cell>
          <cell r="P13">
            <v>50.78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PAT-1C</v>
          </cell>
          <cell r="Y13" t="str">
            <v>S</v>
          </cell>
          <cell r="Z13">
            <v>0</v>
          </cell>
          <cell r="AA13">
            <v>100</v>
          </cell>
          <cell r="AB13">
            <v>0</v>
          </cell>
          <cell r="AC13">
            <v>0</v>
          </cell>
          <cell r="AK13">
            <v>1</v>
          </cell>
          <cell r="AL13" t="str">
            <v>0</v>
          </cell>
          <cell r="AM13">
            <v>0</v>
          </cell>
          <cell r="AN13">
            <v>0</v>
          </cell>
          <cell r="AO13" t="str">
            <v>56-3</v>
          </cell>
          <cell r="AP13" t="str">
            <v>IPB-36</v>
          </cell>
          <cell r="AQ13" t="str">
            <v>2</v>
          </cell>
          <cell r="AS13">
            <v>11</v>
          </cell>
          <cell r="AT13" t="str">
            <v>MAD</v>
          </cell>
          <cell r="AW13">
            <v>10</v>
          </cell>
          <cell r="AX13" t="str">
            <v xml:space="preserve">LP 22,9 kV, 2ø-SAN JOSE DE CAYRAN , 2-1x35mm² AAAC</v>
          </cell>
          <cell r="AY13" t="str">
            <v>LP-10</v>
          </cell>
          <cell r="AZ13" t="str">
            <v>HUANUCO</v>
          </cell>
          <cell r="BA13">
            <v>0</v>
          </cell>
        </row>
        <row r="14">
          <cell r="A14">
            <v>12</v>
          </cell>
          <cell r="B14">
            <v>5</v>
          </cell>
          <cell r="C14" t="str">
            <v xml:space="preserve">LP 22,9 kV, 2ø-TINGO PAMPA , 2-1x35mm² AAAC</v>
          </cell>
          <cell r="D14">
            <v>7</v>
          </cell>
          <cell r="E14" t="str">
            <v>PS1-2</v>
          </cell>
          <cell r="G14" t="str">
            <v>AAAC-35</v>
          </cell>
          <cell r="H14">
            <v>587.75</v>
          </cell>
          <cell r="I14">
            <v>2922.03</v>
          </cell>
          <cell r="K14" t="str">
            <v>0°</v>
          </cell>
          <cell r="L14">
            <v>80.52</v>
          </cell>
          <cell r="M14">
            <v>1</v>
          </cell>
          <cell r="N14" t="str">
            <v>11/6D</v>
          </cell>
          <cell r="O14">
            <v>171.39</v>
          </cell>
          <cell r="P14">
            <v>73.319999999999993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 t="str">
            <v>PAT-1C</v>
          </cell>
          <cell r="Y14" t="str">
            <v>S</v>
          </cell>
          <cell r="Z14">
            <v>0</v>
          </cell>
          <cell r="AA14">
            <v>100</v>
          </cell>
          <cell r="AB14">
            <v>0</v>
          </cell>
          <cell r="AC14">
            <v>0</v>
          </cell>
          <cell r="AK14">
            <v>1</v>
          </cell>
          <cell r="AL14" t="str">
            <v>0</v>
          </cell>
          <cell r="AM14">
            <v>0</v>
          </cell>
          <cell r="AN14">
            <v>0</v>
          </cell>
          <cell r="AO14" t="str">
            <v>56-3</v>
          </cell>
          <cell r="AP14" t="str">
            <v>IPB-36</v>
          </cell>
          <cell r="AQ14" t="str">
            <v>2</v>
          </cell>
          <cell r="AS14">
            <v>12</v>
          </cell>
          <cell r="AT14" t="str">
            <v>MAD</v>
          </cell>
          <cell r="AW14">
            <v>11</v>
          </cell>
          <cell r="AX14" t="str">
            <v xml:space="preserve">LP 22,9 kV, 2ø-SAN FELIPE , 2-1x35mm² AAAC</v>
          </cell>
          <cell r="AY14" t="str">
            <v>LP-11</v>
          </cell>
          <cell r="AZ14" t="str">
            <v>HUANUCO</v>
          </cell>
          <cell r="BA14">
            <v>0</v>
          </cell>
        </row>
        <row r="15">
          <cell r="A15">
            <v>13</v>
          </cell>
          <cell r="B15">
            <v>5</v>
          </cell>
          <cell r="C15" t="str">
            <v xml:space="preserve">LP 22,9 kV, 2ø-TINGO PAMPA , 2-1x35mm² AAAC</v>
          </cell>
          <cell r="D15">
            <v>8</v>
          </cell>
          <cell r="E15" t="str">
            <v>2PR3-0</v>
          </cell>
          <cell r="G15" t="str">
            <v>AAAC-35</v>
          </cell>
          <cell r="H15">
            <v>668.27</v>
          </cell>
          <cell r="I15">
            <v>2910.98</v>
          </cell>
          <cell r="K15" t="str">
            <v>0°</v>
          </cell>
          <cell r="L15">
            <v>418.05</v>
          </cell>
          <cell r="M15">
            <v>2</v>
          </cell>
          <cell r="N15" t="str">
            <v>11/6D</v>
          </cell>
          <cell r="O15">
            <v>131.07</v>
          </cell>
          <cell r="P15">
            <v>249.28</v>
          </cell>
          <cell r="Q15" t="str">
            <v>8RI</v>
          </cell>
          <cell r="R15">
            <v>0</v>
          </cell>
          <cell r="S15">
            <v>8</v>
          </cell>
          <cell r="T15">
            <v>0</v>
          </cell>
          <cell r="U15">
            <v>0</v>
          </cell>
          <cell r="V15" t="str">
            <v>2PAT-1C</v>
          </cell>
          <cell r="Y15" t="str">
            <v>S</v>
          </cell>
          <cell r="Z15">
            <v>0</v>
          </cell>
          <cell r="AA15">
            <v>100</v>
          </cell>
          <cell r="AB15">
            <v>0</v>
          </cell>
          <cell r="AC15">
            <v>0</v>
          </cell>
          <cell r="AK15">
            <v>1</v>
          </cell>
          <cell r="AL15" t="str">
            <v>8</v>
          </cell>
          <cell r="AM15">
            <v>0</v>
          </cell>
          <cell r="AN15">
            <v>0</v>
          </cell>
          <cell r="AO15" t="str">
            <v>56-3</v>
          </cell>
          <cell r="AP15" t="str">
            <v>IPB-36</v>
          </cell>
          <cell r="AQ15" t="str">
            <v>2</v>
          </cell>
          <cell r="AS15">
            <v>13</v>
          </cell>
          <cell r="AT15" t="str">
            <v>MAD</v>
          </cell>
          <cell r="AW15">
            <v>12</v>
          </cell>
          <cell r="AX15" t="str">
            <v xml:space="preserve">LP 22,9 kV, 2ø-GASAJ GRANDE , 2-1x35mm² AAAC</v>
          </cell>
          <cell r="AY15" t="str">
            <v>LP-12</v>
          </cell>
          <cell r="AZ15" t="str">
            <v>HUANUCO</v>
          </cell>
          <cell r="BA15">
            <v>0</v>
          </cell>
        </row>
        <row r="16">
          <cell r="A16">
            <v>14</v>
          </cell>
          <cell r="B16">
            <v>5</v>
          </cell>
          <cell r="C16" t="str">
            <v xml:space="preserve">LP 22,9 kV, 2ø-TINGO PAMPA , 2-1x35mm² AAAC</v>
          </cell>
          <cell r="D16">
            <v>9</v>
          </cell>
          <cell r="E16" t="str">
            <v>2PS1-0</v>
          </cell>
          <cell r="G16" t="str">
            <v>AAAC-35</v>
          </cell>
          <cell r="H16">
            <v>1086.32</v>
          </cell>
          <cell r="I16">
            <v>2898.94</v>
          </cell>
          <cell r="K16" t="str">
            <v>0°</v>
          </cell>
          <cell r="L16">
            <v>166.3</v>
          </cell>
          <cell r="M16">
            <v>2</v>
          </cell>
          <cell r="N16" t="str">
            <v>11/6D</v>
          </cell>
          <cell r="O16">
            <v>220.14</v>
          </cell>
          <cell r="P16">
            <v>292.17</v>
          </cell>
          <cell r="Q16">
            <v>0</v>
          </cell>
          <cell r="R16">
            <v>0</v>
          </cell>
          <cell r="S16">
            <v>4</v>
          </cell>
          <cell r="T16">
            <v>0</v>
          </cell>
          <cell r="U16">
            <v>0</v>
          </cell>
          <cell r="V16" t="str">
            <v>2PAT-1C</v>
          </cell>
          <cell r="Y16" t="str">
            <v>S</v>
          </cell>
          <cell r="Z16">
            <v>0</v>
          </cell>
          <cell r="AA16">
            <v>100</v>
          </cell>
          <cell r="AB16">
            <v>0</v>
          </cell>
          <cell r="AC16">
            <v>0</v>
          </cell>
          <cell r="AK16">
            <v>1</v>
          </cell>
          <cell r="AL16" t="str">
            <v>0</v>
          </cell>
          <cell r="AM16">
            <v>0</v>
          </cell>
          <cell r="AN16">
            <v>0</v>
          </cell>
          <cell r="AO16" t="str">
            <v>56-3</v>
          </cell>
          <cell r="AP16" t="str">
            <v>IPB-36</v>
          </cell>
          <cell r="AQ16" t="str">
            <v>2</v>
          </cell>
          <cell r="AS16">
            <v>14</v>
          </cell>
          <cell r="AT16" t="str">
            <v>MAD</v>
          </cell>
          <cell r="AW16">
            <v>13</v>
          </cell>
          <cell r="AX16" t="str">
            <v xml:space="preserve">LP 22,9 kV, 2ø-SAN SEBASTIAN DE GORAMARCA , 2-1x35mm² AAAC</v>
          </cell>
          <cell r="AY16" t="str">
            <v>LP-13</v>
          </cell>
          <cell r="AZ16" t="str">
            <v>HUANUCO</v>
          </cell>
          <cell r="BA16">
            <v>0</v>
          </cell>
        </row>
        <row r="17">
          <cell r="A17">
            <v>15</v>
          </cell>
          <cell r="B17">
            <v>5</v>
          </cell>
          <cell r="C17" t="str">
            <v xml:space="preserve">LP 22,9 kV, 2ø-TINGO PAMPA , 2-1x35mm² AAAC</v>
          </cell>
          <cell r="D17">
            <v>10</v>
          </cell>
          <cell r="E17" t="str">
            <v>PR3-2</v>
          </cell>
          <cell r="G17" t="str">
            <v>AAAC-35</v>
          </cell>
          <cell r="H17">
            <v>1252.6199999999999</v>
          </cell>
          <cell r="I17">
            <v>2903</v>
          </cell>
          <cell r="J17" t="str">
            <v>ANGULO</v>
          </cell>
          <cell r="K17" t="str">
            <v>17°16'55.00"</v>
          </cell>
          <cell r="L17">
            <v>204.51</v>
          </cell>
          <cell r="M17">
            <v>1</v>
          </cell>
          <cell r="N17" t="str">
            <v>11/6D</v>
          </cell>
          <cell r="O17">
            <v>354.76</v>
          </cell>
          <cell r="P17">
            <v>185.41</v>
          </cell>
          <cell r="Q17" t="str">
            <v>2RI</v>
          </cell>
          <cell r="R17">
            <v>0</v>
          </cell>
          <cell r="S17">
            <v>4</v>
          </cell>
          <cell r="T17">
            <v>0</v>
          </cell>
          <cell r="U17">
            <v>0</v>
          </cell>
          <cell r="V17" t="str">
            <v>PAT-1C</v>
          </cell>
          <cell r="Y17" t="str">
            <v>S</v>
          </cell>
          <cell r="Z17">
            <v>0</v>
          </cell>
          <cell r="AA17">
            <v>100</v>
          </cell>
          <cell r="AB17">
            <v>0</v>
          </cell>
          <cell r="AC17">
            <v>0</v>
          </cell>
          <cell r="AK17">
            <v>1</v>
          </cell>
          <cell r="AL17" t="str">
            <v>2</v>
          </cell>
          <cell r="AM17">
            <v>0</v>
          </cell>
          <cell r="AN17">
            <v>0</v>
          </cell>
          <cell r="AO17" t="str">
            <v>56-3</v>
          </cell>
          <cell r="AP17" t="str">
            <v>IPB-36</v>
          </cell>
          <cell r="AQ17" t="str">
            <v>2</v>
          </cell>
          <cell r="AS17">
            <v>15</v>
          </cell>
          <cell r="AT17" t="str">
            <v>MAD</v>
          </cell>
          <cell r="AW17">
            <v>14</v>
          </cell>
          <cell r="AX17" t="str">
            <v xml:space="preserve">LP 22,9 kV, 2ø-SAN ASUNCION DE RACCHECANCHA , 2-1x35mm² AAAC</v>
          </cell>
          <cell r="AY17" t="str">
            <v>LP-14</v>
          </cell>
          <cell r="AZ17" t="str">
            <v>HUANUCO</v>
          </cell>
          <cell r="BA17">
            <v>0</v>
          </cell>
        </row>
        <row r="18">
          <cell r="A18">
            <v>16</v>
          </cell>
          <cell r="B18">
            <v>5</v>
          </cell>
          <cell r="C18" t="str">
            <v xml:space="preserve">LP 22,9 kV, 2ø-TINGO PAMPA , 2-1x35mm² AAAC</v>
          </cell>
          <cell r="D18">
            <v>11</v>
          </cell>
          <cell r="E18" t="str">
            <v>PS1-2</v>
          </cell>
          <cell r="G18" t="str">
            <v>AAAC-35</v>
          </cell>
          <cell r="H18">
            <v>1457.13</v>
          </cell>
          <cell r="I18">
            <v>2878.33</v>
          </cell>
          <cell r="K18" t="str">
            <v>0°</v>
          </cell>
          <cell r="L18">
            <v>146.72</v>
          </cell>
          <cell r="M18">
            <v>1</v>
          </cell>
          <cell r="N18" t="str">
            <v>11/6D</v>
          </cell>
          <cell r="O18">
            <v>52.05</v>
          </cell>
          <cell r="P18">
            <v>175.62</v>
          </cell>
          <cell r="Q18">
            <v>0</v>
          </cell>
          <cell r="R18">
            <v>0</v>
          </cell>
          <cell r="S18">
            <v>4</v>
          </cell>
          <cell r="T18">
            <v>0</v>
          </cell>
          <cell r="U18">
            <v>0</v>
          </cell>
          <cell r="V18" t="str">
            <v>PAT-1C</v>
          </cell>
          <cell r="Y18" t="str">
            <v>S</v>
          </cell>
          <cell r="Z18">
            <v>0</v>
          </cell>
          <cell r="AA18">
            <v>100</v>
          </cell>
          <cell r="AB18">
            <v>0</v>
          </cell>
          <cell r="AC18">
            <v>0</v>
          </cell>
          <cell r="AK18">
            <v>1</v>
          </cell>
          <cell r="AL18" t="str">
            <v>0</v>
          </cell>
          <cell r="AM18">
            <v>0</v>
          </cell>
          <cell r="AN18">
            <v>0</v>
          </cell>
          <cell r="AO18" t="str">
            <v>56-3</v>
          </cell>
          <cell r="AP18" t="str">
            <v>IPB-36</v>
          </cell>
          <cell r="AQ18" t="str">
            <v>2</v>
          </cell>
          <cell r="AS18">
            <v>16</v>
          </cell>
          <cell r="AT18" t="str">
            <v>MAD</v>
          </cell>
          <cell r="AW18">
            <v>15</v>
          </cell>
          <cell r="AX18" t="str">
            <v xml:space="preserve">LP 22,9 kV, 2ø-SAN SEBASTIAN DE SECCHA , 2-1x35mm² AAAC</v>
          </cell>
          <cell r="AY18" t="str">
            <v>LP-15</v>
          </cell>
          <cell r="AZ18" t="str">
            <v>HUANUCO</v>
          </cell>
          <cell r="BA18">
            <v>0</v>
          </cell>
        </row>
        <row r="19">
          <cell r="A19">
            <v>17</v>
          </cell>
          <cell r="B19">
            <v>5</v>
          </cell>
          <cell r="C19" t="str">
            <v xml:space="preserve">LP 22,9 kV, 2ø-TINGO PAMPA , 2-1x35mm² AAAC</v>
          </cell>
          <cell r="D19">
            <v>12</v>
          </cell>
          <cell r="E19" t="str">
            <v>TS-2</v>
          </cell>
          <cell r="G19" t="str">
            <v>AAAC-35</v>
          </cell>
          <cell r="H19">
            <v>1603.85</v>
          </cell>
          <cell r="I19">
            <v>2877</v>
          </cell>
          <cell r="J19" t="str">
            <v>Finllp</v>
          </cell>
          <cell r="K19" t="str">
            <v>0°</v>
          </cell>
          <cell r="L19">
            <v>0</v>
          </cell>
          <cell r="M19">
            <v>1</v>
          </cell>
          <cell r="N19" t="str">
            <v>11/6C</v>
          </cell>
          <cell r="O19">
            <v>60.58</v>
          </cell>
          <cell r="P19">
            <v>73.36</v>
          </cell>
          <cell r="Q19" t="str">
            <v>1RI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PAT-1C</v>
          </cell>
          <cell r="Y19" t="str">
            <v>S</v>
          </cell>
          <cell r="Z19">
            <v>0</v>
          </cell>
          <cell r="AA19">
            <v>100</v>
          </cell>
          <cell r="AB19">
            <v>0</v>
          </cell>
          <cell r="AC19">
            <v>0</v>
          </cell>
          <cell r="AK19">
            <v>1</v>
          </cell>
          <cell r="AL19" t="str">
            <v>1</v>
          </cell>
          <cell r="AM19">
            <v>0</v>
          </cell>
          <cell r="AN19">
            <v>0</v>
          </cell>
          <cell r="AO19" t="str">
            <v>56-3</v>
          </cell>
          <cell r="AP19" t="str">
            <v>IPB-36</v>
          </cell>
          <cell r="AQ19" t="str">
            <v>2</v>
          </cell>
          <cell r="AS19">
            <v>17</v>
          </cell>
          <cell r="AT19" t="str">
            <v>MAD</v>
          </cell>
          <cell r="AW19">
            <v>16</v>
          </cell>
          <cell r="AX19" t="str">
            <v xml:space="preserve">LP 22,9 kV, 2ø-HUAYLLAPATA , 2-1x35mm² AAAC</v>
          </cell>
          <cell r="AY19" t="str">
            <v>LP-16</v>
          </cell>
          <cell r="AZ19" t="str">
            <v>HUANUCO</v>
          </cell>
          <cell r="BA19">
            <v>0</v>
          </cell>
        </row>
        <row r="20">
          <cell r="A20">
            <v>18</v>
          </cell>
          <cell r="B20">
            <v>6</v>
          </cell>
          <cell r="C20" t="str">
            <v xml:space="preserve">LP 22,9 kV, 2ø-CONDOR PATA , 2-1x35mm² AAAC</v>
          </cell>
          <cell r="H20">
            <v>0</v>
          </cell>
          <cell r="I20">
            <v>0</v>
          </cell>
          <cell r="Y20" t="str">
            <v>S</v>
          </cell>
          <cell r="Z20">
            <v>0</v>
          </cell>
          <cell r="AA20">
            <v>100</v>
          </cell>
          <cell r="AB20">
            <v>0</v>
          </cell>
          <cell r="AC20">
            <v>0</v>
          </cell>
          <cell r="AK20">
            <v>1</v>
          </cell>
          <cell r="AL20">
            <v>0</v>
          </cell>
          <cell r="AM20">
            <v>0</v>
          </cell>
          <cell r="AN20">
            <v>0</v>
          </cell>
          <cell r="AO20" t="str">
            <v>56-3</v>
          </cell>
          <cell r="AP20" t="str">
            <v>IPB-36</v>
          </cell>
          <cell r="AQ20" t="str">
            <v>2</v>
          </cell>
          <cell r="AS20">
            <v>18</v>
          </cell>
          <cell r="AT20" t="str">
            <v>MAD</v>
          </cell>
          <cell r="AW20">
            <v>17</v>
          </cell>
          <cell r="AX20" t="str">
            <v xml:space="preserve">LP 22,9 kV, 2ø-MARAYPAMPA , 2-1x35mm² AAAC</v>
          </cell>
          <cell r="AY20" t="str">
            <v>LP-17</v>
          </cell>
          <cell r="AZ20" t="str">
            <v>HUANUCO</v>
          </cell>
          <cell r="BA20">
            <v>0</v>
          </cell>
        </row>
        <row r="21">
          <cell r="A21">
            <v>19</v>
          </cell>
          <cell r="B21">
            <v>7</v>
          </cell>
          <cell r="C21" t="str">
            <v xml:space="preserve">LP 22,9 kV, 2ø-HUARMISH PAMPA , 2-1x35mm² AAAC</v>
          </cell>
          <cell r="H21">
            <v>0</v>
          </cell>
          <cell r="I21">
            <v>0</v>
          </cell>
          <cell r="Y21" t="str">
            <v>S</v>
          </cell>
          <cell r="Z21">
            <v>0</v>
          </cell>
          <cell r="AA21">
            <v>100</v>
          </cell>
          <cell r="AB21">
            <v>0</v>
          </cell>
          <cell r="AC21">
            <v>0</v>
          </cell>
          <cell r="AK21">
            <v>1</v>
          </cell>
          <cell r="AL21">
            <v>0</v>
          </cell>
          <cell r="AM21">
            <v>0</v>
          </cell>
          <cell r="AN21">
            <v>0</v>
          </cell>
          <cell r="AO21" t="str">
            <v>56-3</v>
          </cell>
          <cell r="AP21" t="str">
            <v>IPB-36</v>
          </cell>
          <cell r="AQ21" t="str">
            <v>2</v>
          </cell>
          <cell r="AS21">
            <v>19</v>
          </cell>
          <cell r="AT21" t="str">
            <v>MAD</v>
          </cell>
          <cell r="AW21">
            <v>18</v>
          </cell>
          <cell r="AX21" t="str">
            <v xml:space="preserve">LP 22,9 kV, 2ø-SAN MATEO DE CHINCHAN , 2-1x35mm² AAAC</v>
          </cell>
          <cell r="AY21" t="str">
            <v>LP-18</v>
          </cell>
          <cell r="AZ21" t="str">
            <v>HUANUCO</v>
          </cell>
          <cell r="BA21">
            <v>0</v>
          </cell>
        </row>
        <row r="22">
          <cell r="A22">
            <v>20</v>
          </cell>
          <cell r="B22">
            <v>8</v>
          </cell>
          <cell r="C22" t="str">
            <v xml:space="preserve">LP 22,9 kV, 2ø-GOYAYHUASI_SANTA ISABEL_SAN PABLO DE BORUNDA_CUTAPALLA , 2-1x35mm² AAAC</v>
          </cell>
          <cell r="D22">
            <v>0</v>
          </cell>
          <cell r="E22" t="str">
            <v>DS-2</v>
          </cell>
          <cell r="G22" t="str">
            <v>AAAC-35</v>
          </cell>
          <cell r="H22">
            <v>0</v>
          </cell>
          <cell r="I22">
            <v>3165.45</v>
          </cell>
          <cell r="J22" t="str">
            <v>EXIST</v>
          </cell>
          <cell r="K22" t="str">
            <v>0°</v>
          </cell>
          <cell r="L22">
            <v>17.59</v>
          </cell>
          <cell r="M22">
            <v>1</v>
          </cell>
          <cell r="N22" t="str">
            <v>13/400</v>
          </cell>
          <cell r="O22">
            <v>14.79</v>
          </cell>
          <cell r="P22">
            <v>8.7899999999999991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Y22" t="str">
            <v>S</v>
          </cell>
          <cell r="Z22">
            <v>0</v>
          </cell>
          <cell r="AA22">
            <v>100</v>
          </cell>
          <cell r="AB22">
            <v>0</v>
          </cell>
          <cell r="AC22">
            <v>0</v>
          </cell>
          <cell r="AK22">
            <v>1</v>
          </cell>
          <cell r="AL22" t="str">
            <v>0</v>
          </cell>
          <cell r="AM22">
            <v>0</v>
          </cell>
          <cell r="AN22">
            <v>0</v>
          </cell>
          <cell r="AO22" t="str">
            <v>56-4</v>
          </cell>
          <cell r="AP22" t="str">
            <v>IPB-36</v>
          </cell>
          <cell r="AQ22" t="str">
            <v>2</v>
          </cell>
          <cell r="AS22">
            <v>20</v>
          </cell>
          <cell r="AW22">
            <v>19</v>
          </cell>
          <cell r="AX22" t="str">
            <v xml:space="preserve">LP 22,9 kV, 2ø-PIKI TAMBO_HUANCAN , 2-1x35mm² AAAC</v>
          </cell>
          <cell r="AY22" t="str">
            <v>LP-19</v>
          </cell>
          <cell r="AZ22" t="str">
            <v>HUANUCO</v>
          </cell>
          <cell r="BA22">
            <v>0</v>
          </cell>
        </row>
        <row r="23">
          <cell r="A23">
            <v>21</v>
          </cell>
          <cell r="B23">
            <v>8</v>
          </cell>
          <cell r="C23" t="str">
            <v xml:space="preserve">LP 22,9 kV, 2ø-GOYAYHUASI_SANTA ISABEL_SAN PABLO DE BORUNDA_CUTAPALLA , 2-1x35mm² AAAC</v>
          </cell>
          <cell r="D23">
            <v>1</v>
          </cell>
          <cell r="E23" t="str">
            <v>TS-2</v>
          </cell>
          <cell r="G23" t="str">
            <v>AAAC-35</v>
          </cell>
          <cell r="H23">
            <v>17.59</v>
          </cell>
          <cell r="I23">
            <v>3165.71</v>
          </cell>
          <cell r="K23" t="str">
            <v>0°</v>
          </cell>
          <cell r="L23">
            <v>156.01</v>
          </cell>
          <cell r="M23">
            <v>1</v>
          </cell>
          <cell r="N23" t="str">
            <v>11/C6</v>
          </cell>
          <cell r="O23">
            <v>-142.93</v>
          </cell>
          <cell r="P23">
            <v>86.8</v>
          </cell>
          <cell r="Q23" t="str">
            <v>1RI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PAT-1C</v>
          </cell>
          <cell r="Y23" t="str">
            <v>S</v>
          </cell>
          <cell r="Z23">
            <v>0</v>
          </cell>
          <cell r="AA23">
            <v>100</v>
          </cell>
          <cell r="AB23">
            <v>0</v>
          </cell>
          <cell r="AC23">
            <v>0</v>
          </cell>
          <cell r="AK23">
            <v>1</v>
          </cell>
          <cell r="AL23" t="str">
            <v>1</v>
          </cell>
          <cell r="AM23">
            <v>0</v>
          </cell>
          <cell r="AN23">
            <v>0</v>
          </cell>
          <cell r="AO23" t="str">
            <v>56-4</v>
          </cell>
          <cell r="AP23" t="str">
            <v>IPB-36</v>
          </cell>
          <cell r="AQ23" t="str">
            <v>2</v>
          </cell>
          <cell r="AS23">
            <v>21</v>
          </cell>
          <cell r="AT23" t="str">
            <v>MAD</v>
          </cell>
          <cell r="AW23">
            <v>20</v>
          </cell>
          <cell r="AX23" t="str">
            <v xml:space="preserve">LP 22,9 kV, 2ø-CHICOPAMPA , 2-1x35mm² AAAC</v>
          </cell>
          <cell r="AY23" t="str">
            <v>LP-20</v>
          </cell>
          <cell r="AZ23" t="str">
            <v>HUANUCO</v>
          </cell>
          <cell r="BA23">
            <v>0</v>
          </cell>
        </row>
        <row r="24">
          <cell r="A24">
            <v>22</v>
          </cell>
          <cell r="B24">
            <v>8</v>
          </cell>
          <cell r="C24" t="str">
            <v xml:space="preserve">LP 22,9 kV, 2ø-GOYAYHUASI_SANTA ISABEL_SAN PABLO DE BORUNDA_CUTAPALLA , 2-1x35mm² AAAC</v>
          </cell>
          <cell r="D24">
            <v>2</v>
          </cell>
          <cell r="E24" t="str">
            <v>PA2-2</v>
          </cell>
          <cell r="G24" t="str">
            <v>AAAC-35</v>
          </cell>
          <cell r="H24">
            <v>173.6</v>
          </cell>
          <cell r="I24">
            <v>3204.92</v>
          </cell>
          <cell r="J24" t="str">
            <v>E2</v>
          </cell>
          <cell r="K24" t="str">
            <v>23°42'23.99"</v>
          </cell>
          <cell r="L24">
            <v>47.2</v>
          </cell>
          <cell r="M24">
            <v>1</v>
          </cell>
          <cell r="N24" t="str">
            <v>11/C6</v>
          </cell>
          <cell r="O24">
            <v>305.73</v>
          </cell>
          <cell r="P24">
            <v>101.61</v>
          </cell>
          <cell r="Q24" t="str">
            <v>1RI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PAT-1C</v>
          </cell>
          <cell r="Y24" t="str">
            <v>S</v>
          </cell>
          <cell r="Z24">
            <v>0</v>
          </cell>
          <cell r="AA24">
            <v>100</v>
          </cell>
          <cell r="AB24">
            <v>0</v>
          </cell>
          <cell r="AC24">
            <v>0</v>
          </cell>
          <cell r="AK24">
            <v>1</v>
          </cell>
          <cell r="AL24" t="str">
            <v>1</v>
          </cell>
          <cell r="AM24">
            <v>0</v>
          </cell>
          <cell r="AN24">
            <v>0</v>
          </cell>
          <cell r="AO24" t="str">
            <v>56-4</v>
          </cell>
          <cell r="AP24" t="str">
            <v>IPB-36</v>
          </cell>
          <cell r="AQ24" t="str">
            <v>2</v>
          </cell>
          <cell r="AS24">
            <v>22</v>
          </cell>
          <cell r="AT24" t="str">
            <v>MAD</v>
          </cell>
          <cell r="AW24">
            <v>21</v>
          </cell>
          <cell r="AX24" t="str">
            <v xml:space="preserve">LP 22,9 kV, 2ø-YANARUMI , 2-1x35mm² AAAC</v>
          </cell>
          <cell r="AY24" t="str">
            <v>LP-21</v>
          </cell>
          <cell r="AZ24" t="str">
            <v>HUANUCO</v>
          </cell>
          <cell r="BA24">
            <v>0</v>
          </cell>
        </row>
        <row r="25">
          <cell r="A25">
            <v>23</v>
          </cell>
          <cell r="B25">
            <v>8</v>
          </cell>
          <cell r="C25" t="str">
            <v xml:space="preserve">LP 22,9 kV, 2ø-GOYAYHUASI_SANTA ISABEL_SAN PABLO DE BORUNDA_CUTAPALLA , 2-1x35mm² AAAC</v>
          </cell>
          <cell r="D25">
            <v>3</v>
          </cell>
          <cell r="E25" t="str">
            <v>PS1-2</v>
          </cell>
          <cell r="G25" t="str">
            <v>AAAC-35</v>
          </cell>
          <cell r="H25">
            <v>220.8</v>
          </cell>
          <cell r="I25">
            <v>3206.16</v>
          </cell>
          <cell r="K25" t="str">
            <v>0°</v>
          </cell>
          <cell r="L25">
            <v>191.48</v>
          </cell>
          <cell r="M25">
            <v>1</v>
          </cell>
          <cell r="N25" t="str">
            <v>11/C6</v>
          </cell>
          <cell r="O25">
            <v>155.66</v>
          </cell>
          <cell r="P25">
            <v>119.34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Y25" t="str">
            <v>S</v>
          </cell>
          <cell r="Z25">
            <v>0</v>
          </cell>
          <cell r="AA25">
            <v>100</v>
          </cell>
          <cell r="AB25">
            <v>0</v>
          </cell>
          <cell r="AC25">
            <v>0</v>
          </cell>
          <cell r="AK25">
            <v>1</v>
          </cell>
          <cell r="AL25" t="str">
            <v>0</v>
          </cell>
          <cell r="AM25">
            <v>0</v>
          </cell>
          <cell r="AN25">
            <v>0</v>
          </cell>
          <cell r="AO25" t="str">
            <v>56-4</v>
          </cell>
          <cell r="AP25" t="str">
            <v>IPB-36</v>
          </cell>
          <cell r="AQ25" t="str">
            <v>2</v>
          </cell>
          <cell r="AS25">
            <v>23</v>
          </cell>
          <cell r="AT25" t="str">
            <v>MAD</v>
          </cell>
          <cell r="AW25">
            <v>22</v>
          </cell>
          <cell r="AX25" t="str">
            <v xml:space="preserve">LP 22,9 kV, 2ø-AMBAR , 2-1x35mm² AAAC</v>
          </cell>
          <cell r="AY25" t="str">
            <v>LP-22</v>
          </cell>
          <cell r="AZ25" t="str">
            <v>HUANUCO</v>
          </cell>
          <cell r="BA25">
            <v>0</v>
          </cell>
        </row>
        <row r="26">
          <cell r="A26">
            <v>24</v>
          </cell>
          <cell r="B26">
            <v>8</v>
          </cell>
          <cell r="C26" t="str">
            <v xml:space="preserve">LP 22,9 kV, 2ø-GOYAYHUASI_SANTA ISABEL_SAN PABLO DE BORUNDA_CUTAPALLA , 2-1x35mm² AAAC</v>
          </cell>
          <cell r="D26">
            <v>4</v>
          </cell>
          <cell r="E26" t="str">
            <v>PSH-2</v>
          </cell>
          <cell r="G26" t="str">
            <v>AAAC-35</v>
          </cell>
          <cell r="H26">
            <v>412.28</v>
          </cell>
          <cell r="I26">
            <v>3203.95</v>
          </cell>
          <cell r="K26" t="str">
            <v>0°</v>
          </cell>
          <cell r="L26">
            <v>357.68</v>
          </cell>
          <cell r="M26">
            <v>2</v>
          </cell>
          <cell r="N26" t="str">
            <v>11/C6</v>
          </cell>
          <cell r="O26">
            <v>152.04</v>
          </cell>
          <cell r="P26">
            <v>274.58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PAT-1C</v>
          </cell>
          <cell r="Y26" t="str">
            <v>S</v>
          </cell>
          <cell r="Z26">
            <v>0</v>
          </cell>
          <cell r="AA26">
            <v>100</v>
          </cell>
          <cell r="AB26">
            <v>0</v>
          </cell>
          <cell r="AC26">
            <v>0</v>
          </cell>
          <cell r="AK26">
            <v>1</v>
          </cell>
          <cell r="AL26" t="str">
            <v>0</v>
          </cell>
          <cell r="AM26">
            <v>0</v>
          </cell>
          <cell r="AN26">
            <v>0</v>
          </cell>
          <cell r="AO26" t="str">
            <v>56-4</v>
          </cell>
          <cell r="AP26" t="str">
            <v>IPB-36</v>
          </cell>
          <cell r="AQ26" t="str">
            <v>2</v>
          </cell>
          <cell r="AS26">
            <v>24</v>
          </cell>
          <cell r="AW26">
            <v>23</v>
          </cell>
          <cell r="AX26" t="str">
            <v xml:space="preserve">LP 22,9 kV, 2ø-CASA BLANCA , 2-1x35mm² AAAC</v>
          </cell>
          <cell r="AY26" t="str">
            <v>LP-23</v>
          </cell>
          <cell r="AZ26" t="str">
            <v>HUANUCO</v>
          </cell>
          <cell r="BA26">
            <v>0</v>
          </cell>
        </row>
        <row r="27">
          <cell r="A27">
            <v>25</v>
          </cell>
          <cell r="B27">
            <v>8</v>
          </cell>
          <cell r="C27" t="str">
            <v xml:space="preserve">LP 22,9 kV, 2ø-GOYAYHUASI_SANTA ISABEL_SAN PABLO DE BORUNDA_CUTAPALLA , 2-1x35mm² AAAC</v>
          </cell>
          <cell r="D27">
            <v>5</v>
          </cell>
          <cell r="E27" t="str">
            <v>PS1-2</v>
          </cell>
          <cell r="G27" t="str">
            <v>AAAC-35</v>
          </cell>
          <cell r="H27">
            <v>769.96</v>
          </cell>
          <cell r="I27">
            <v>3237.25</v>
          </cell>
          <cell r="K27" t="str">
            <v>0°</v>
          </cell>
          <cell r="L27">
            <v>73.47</v>
          </cell>
          <cell r="M27">
            <v>1</v>
          </cell>
          <cell r="N27" t="str">
            <v>11/C6</v>
          </cell>
          <cell r="O27">
            <v>218.62</v>
          </cell>
          <cell r="P27">
            <v>215.57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Y27" t="str">
            <v>S</v>
          </cell>
          <cell r="Z27">
            <v>0</v>
          </cell>
          <cell r="AA27">
            <v>100</v>
          </cell>
          <cell r="AB27">
            <v>0</v>
          </cell>
          <cell r="AC27">
            <v>0</v>
          </cell>
          <cell r="AK27">
            <v>1</v>
          </cell>
          <cell r="AL27" t="str">
            <v>0</v>
          </cell>
          <cell r="AM27">
            <v>0</v>
          </cell>
          <cell r="AN27">
            <v>0</v>
          </cell>
          <cell r="AO27" t="str">
            <v>56-4</v>
          </cell>
          <cell r="AP27" t="str">
            <v>IPB-36</v>
          </cell>
          <cell r="AQ27" t="str">
            <v>2</v>
          </cell>
          <cell r="AS27">
            <v>25</v>
          </cell>
          <cell r="AT27" t="str">
            <v>MAD</v>
          </cell>
          <cell r="AW27">
            <v>24</v>
          </cell>
          <cell r="AX27" t="str">
            <v xml:space="preserve">LP 22,9 kV, 2ø-CHAMBIRIN , 2-1x35mm² AAAC</v>
          </cell>
          <cell r="AY27" t="str">
            <v>LP-24</v>
          </cell>
          <cell r="AZ27" t="str">
            <v>HUANUCO</v>
          </cell>
          <cell r="BA27">
            <v>0</v>
          </cell>
        </row>
        <row r="28">
          <cell r="A28">
            <v>26</v>
          </cell>
          <cell r="B28">
            <v>8</v>
          </cell>
          <cell r="C28" t="str">
            <v xml:space="preserve">LP 22,9 kV, 2ø-GOYAYHUASI_SANTA ISABEL_SAN PABLO DE BORUNDA_CUTAPALLA , 2-1x35mm² AAAC</v>
          </cell>
          <cell r="D28">
            <v>6</v>
          </cell>
          <cell r="E28" t="str">
            <v>PR3-2</v>
          </cell>
          <cell r="G28" t="str">
            <v>AAAC-35</v>
          </cell>
          <cell r="H28">
            <v>843.43</v>
          </cell>
          <cell r="I28">
            <v>3249.19</v>
          </cell>
          <cell r="K28" t="str">
            <v>0°</v>
          </cell>
          <cell r="L28">
            <v>186.59</v>
          </cell>
          <cell r="M28">
            <v>1</v>
          </cell>
          <cell r="N28" t="str">
            <v>11/C6</v>
          </cell>
          <cell r="O28">
            <v>308.88</v>
          </cell>
          <cell r="P28">
            <v>130.03</v>
          </cell>
          <cell r="Q28" t="str">
            <v>2RI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>PAT-1C</v>
          </cell>
          <cell r="Y28" t="str">
            <v>S</v>
          </cell>
          <cell r="Z28">
            <v>0</v>
          </cell>
          <cell r="AA28">
            <v>100</v>
          </cell>
          <cell r="AB28">
            <v>0</v>
          </cell>
          <cell r="AC28">
            <v>0</v>
          </cell>
          <cell r="AK28">
            <v>1</v>
          </cell>
          <cell r="AL28" t="str">
            <v>2</v>
          </cell>
          <cell r="AM28">
            <v>0</v>
          </cell>
          <cell r="AN28">
            <v>0</v>
          </cell>
          <cell r="AO28" t="str">
            <v>56-4</v>
          </cell>
          <cell r="AP28" t="str">
            <v>IPB-36</v>
          </cell>
          <cell r="AQ28" t="str">
            <v>2</v>
          </cell>
          <cell r="AS28">
            <v>26</v>
          </cell>
          <cell r="AT28" t="str">
            <v>MAD</v>
          </cell>
          <cell r="AW28">
            <v>25</v>
          </cell>
          <cell r="AX28" t="str">
            <v xml:space="preserve">LP 22,9 kV, 2ø-PAMPACHACRA , 2-1x35mm² AAAC</v>
          </cell>
          <cell r="AY28" t="str">
            <v>LP-25</v>
          </cell>
          <cell r="AZ28" t="str">
            <v>HUANUCO</v>
          </cell>
          <cell r="BA28">
            <v>0</v>
          </cell>
        </row>
        <row r="29">
          <cell r="A29">
            <v>27</v>
          </cell>
          <cell r="B29">
            <v>8</v>
          </cell>
          <cell r="C29" t="str">
            <v xml:space="preserve">LP 22,9 kV, 2ø-GOYAYHUASI_SANTA ISABEL_SAN PABLO DE BORUNDA_CUTAPALLA , 2-1x35mm² AAAC</v>
          </cell>
          <cell r="D29">
            <v>7</v>
          </cell>
          <cell r="E29" t="str">
            <v>PSH-2</v>
          </cell>
          <cell r="G29" t="str">
            <v>AAAC-35</v>
          </cell>
          <cell r="H29">
            <v>1030.01</v>
          </cell>
          <cell r="I29">
            <v>3237.84</v>
          </cell>
          <cell r="K29" t="str">
            <v>0°</v>
          </cell>
          <cell r="L29">
            <v>678.73</v>
          </cell>
          <cell r="M29">
            <v>2</v>
          </cell>
          <cell r="N29" t="str">
            <v>11/C6</v>
          </cell>
          <cell r="O29">
            <v>385.79</v>
          </cell>
          <cell r="P29">
            <v>432.66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PAT-1C</v>
          </cell>
          <cell r="Y29" t="str">
            <v>S</v>
          </cell>
          <cell r="Z29">
            <v>0</v>
          </cell>
          <cell r="AA29">
            <v>100</v>
          </cell>
          <cell r="AB29">
            <v>0</v>
          </cell>
          <cell r="AC29">
            <v>0</v>
          </cell>
          <cell r="AK29">
            <v>1</v>
          </cell>
          <cell r="AL29" t="str">
            <v>0</v>
          </cell>
          <cell r="AM29">
            <v>0</v>
          </cell>
          <cell r="AN29">
            <v>0</v>
          </cell>
          <cell r="AO29" t="str">
            <v>56-4</v>
          </cell>
          <cell r="AP29" t="str">
            <v>IPB-36</v>
          </cell>
          <cell r="AQ29" t="str">
            <v>2</v>
          </cell>
          <cell r="AS29">
            <v>27</v>
          </cell>
          <cell r="AT29" t="str">
            <v>MAD</v>
          </cell>
          <cell r="AW29">
            <v>26</v>
          </cell>
          <cell r="AX29" t="str">
            <v xml:space="preserve">LP 22,9 kV, 2ø-QUIMIN , 2-1x35mm² AAAC</v>
          </cell>
          <cell r="AY29" t="str">
            <v>LP-26</v>
          </cell>
          <cell r="AZ29" t="str">
            <v>HUANUCO</v>
          </cell>
          <cell r="BA29">
            <v>0</v>
          </cell>
        </row>
        <row r="30">
          <cell r="A30">
            <v>28</v>
          </cell>
          <cell r="B30">
            <v>8</v>
          </cell>
          <cell r="C30" t="str">
            <v xml:space="preserve">LP 22,9 kV, 2ø-GOYAYHUASI_SANTA ISABEL_SAN PABLO DE BORUNDA_CUTAPALLA , 2-1x35mm² AAAC</v>
          </cell>
          <cell r="D30">
            <v>8</v>
          </cell>
          <cell r="E30" t="str">
            <v>P3A2-2</v>
          </cell>
          <cell r="G30" t="str">
            <v>AAAC-35</v>
          </cell>
          <cell r="H30">
            <v>1708.74</v>
          </cell>
          <cell r="I30">
            <v>3231.18</v>
          </cell>
          <cell r="J30" t="str">
            <v>V2</v>
          </cell>
          <cell r="K30" t="str">
            <v>-4°15'49.24"</v>
          </cell>
          <cell r="L30">
            <v>597.12</v>
          </cell>
          <cell r="M30">
            <v>2</v>
          </cell>
          <cell r="N30" t="str">
            <v>11/C6</v>
          </cell>
          <cell r="O30">
            <v>423.33</v>
          </cell>
          <cell r="P30">
            <v>637.91999999999996</v>
          </cell>
          <cell r="Q30" t="str">
            <v>8RI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PAT-1C</v>
          </cell>
          <cell r="Y30" t="str">
            <v>S</v>
          </cell>
          <cell r="Z30">
            <v>0</v>
          </cell>
          <cell r="AA30">
            <v>100</v>
          </cell>
          <cell r="AB30">
            <v>0</v>
          </cell>
          <cell r="AC30">
            <v>0</v>
          </cell>
          <cell r="AK30">
            <v>1</v>
          </cell>
          <cell r="AL30" t="str">
            <v>8</v>
          </cell>
          <cell r="AM30">
            <v>0</v>
          </cell>
          <cell r="AN30">
            <v>0</v>
          </cell>
          <cell r="AO30" t="str">
            <v>56-4</v>
          </cell>
          <cell r="AP30" t="str">
            <v>IPB-36</v>
          </cell>
          <cell r="AQ30" t="str">
            <v>2</v>
          </cell>
          <cell r="AS30">
            <v>28</v>
          </cell>
          <cell r="AT30" t="str">
            <v>MAD</v>
          </cell>
          <cell r="AW30">
            <v>27</v>
          </cell>
          <cell r="AX30" t="str">
            <v xml:space="preserve">LP 22,9 kV, 2ø-KERO CORRAL , 2-1x35mm² AAAC</v>
          </cell>
          <cell r="AY30" t="str">
            <v>LP-27</v>
          </cell>
          <cell r="AZ30" t="str">
            <v>HUANUCO</v>
          </cell>
          <cell r="BA30">
            <v>0</v>
          </cell>
        </row>
        <row r="31">
          <cell r="A31">
            <v>29</v>
          </cell>
          <cell r="B31">
            <v>8</v>
          </cell>
          <cell r="C31" t="str">
            <v xml:space="preserve">LP 22,9 kV, 2ø-GOYAYHUASI_SANTA ISABEL_SAN PABLO DE BORUNDA_CUTAPALLA , 2-1x35mm² AAAC</v>
          </cell>
          <cell r="D31">
            <v>9</v>
          </cell>
          <cell r="E31" t="str">
            <v>2PR3-0</v>
          </cell>
          <cell r="G31" t="str">
            <v>AAAC-35</v>
          </cell>
          <cell r="H31">
            <v>2305.86</v>
          </cell>
          <cell r="I31">
            <v>3304.29</v>
          </cell>
          <cell r="K31" t="str">
            <v>0°</v>
          </cell>
          <cell r="L31">
            <v>401.13</v>
          </cell>
          <cell r="M31">
            <v>2</v>
          </cell>
          <cell r="N31" t="str">
            <v>11/C6</v>
          </cell>
          <cell r="O31">
            <v>419.09</v>
          </cell>
          <cell r="P31">
            <v>499.12</v>
          </cell>
          <cell r="Q31" t="str">
            <v>8RI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>PAT-1C</v>
          </cell>
          <cell r="Y31" t="str">
            <v>S</v>
          </cell>
          <cell r="Z31">
            <v>0</v>
          </cell>
          <cell r="AA31">
            <v>100</v>
          </cell>
          <cell r="AB31">
            <v>0</v>
          </cell>
          <cell r="AC31">
            <v>0</v>
          </cell>
          <cell r="AK31">
            <v>1</v>
          </cell>
          <cell r="AL31" t="str">
            <v>8</v>
          </cell>
          <cell r="AM31">
            <v>0</v>
          </cell>
          <cell r="AN31">
            <v>0</v>
          </cell>
          <cell r="AO31" t="str">
            <v>56-4</v>
          </cell>
          <cell r="AP31" t="str">
            <v>IPB-36</v>
          </cell>
          <cell r="AQ31" t="str">
            <v>2</v>
          </cell>
          <cell r="AS31">
            <v>29</v>
          </cell>
          <cell r="AT31" t="str">
            <v>MAD</v>
          </cell>
          <cell r="AW31">
            <v>28</v>
          </cell>
          <cell r="AX31" t="str">
            <v xml:space="preserve">LP 22,9 kV, 2ø-CAPILLA PAMPA_PUCANANI , 2-1x35mm² AAAC</v>
          </cell>
          <cell r="AY31" t="str">
            <v>LP-28</v>
          </cell>
          <cell r="AZ31" t="str">
            <v>HUANUCO</v>
          </cell>
          <cell r="BA31">
            <v>0</v>
          </cell>
        </row>
        <row r="32">
          <cell r="A32">
            <v>30</v>
          </cell>
          <cell r="B32">
            <v>8</v>
          </cell>
          <cell r="C32" t="str">
            <v xml:space="preserve">LP 22,9 kV, 2ø-GOYAYHUASI_SANTA ISABEL_SAN PABLO DE BORUNDA_CUTAPALLA , 2-1x35mm² AAAC</v>
          </cell>
          <cell r="D32">
            <v>10</v>
          </cell>
          <cell r="E32" t="str">
            <v>2PR3-0</v>
          </cell>
          <cell r="G32" t="str">
            <v>AAAC-35</v>
          </cell>
          <cell r="H32">
            <v>2706.99</v>
          </cell>
          <cell r="I32">
            <v>3388.42</v>
          </cell>
          <cell r="K32" t="str">
            <v>0°</v>
          </cell>
          <cell r="L32">
            <v>473.46</v>
          </cell>
          <cell r="M32">
            <v>2</v>
          </cell>
          <cell r="N32" t="str">
            <v>11/C6</v>
          </cell>
          <cell r="O32">
            <v>407.67</v>
          </cell>
          <cell r="P32">
            <v>437.29</v>
          </cell>
          <cell r="Q32" t="str">
            <v>4RI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 t="str">
            <v>PAT-1C</v>
          </cell>
          <cell r="Y32" t="str">
            <v>S</v>
          </cell>
          <cell r="Z32">
            <v>0</v>
          </cell>
          <cell r="AA32">
            <v>100</v>
          </cell>
          <cell r="AB32">
            <v>0</v>
          </cell>
          <cell r="AC32">
            <v>0</v>
          </cell>
          <cell r="AK32">
            <v>1</v>
          </cell>
          <cell r="AL32" t="str">
            <v>4</v>
          </cell>
          <cell r="AM32">
            <v>0</v>
          </cell>
          <cell r="AN32">
            <v>0</v>
          </cell>
          <cell r="AO32" t="str">
            <v>56-4</v>
          </cell>
          <cell r="AP32" t="str">
            <v>IPB-36</v>
          </cell>
          <cell r="AQ32" t="str">
            <v>2</v>
          </cell>
          <cell r="AS32">
            <v>30</v>
          </cell>
          <cell r="AT32" t="str">
            <v>MAD</v>
          </cell>
          <cell r="AW32">
            <v>29</v>
          </cell>
          <cell r="AX32" t="str">
            <v xml:space="preserve">LP 22,9 kV, 2ø-CUYAU , 2-1x35mm² AAAC</v>
          </cell>
          <cell r="AY32" t="str">
            <v>LP-29</v>
          </cell>
          <cell r="AZ32" t="str">
            <v>HUANUCO</v>
          </cell>
          <cell r="BA32">
            <v>0</v>
          </cell>
        </row>
        <row r="33">
          <cell r="A33">
            <v>31</v>
          </cell>
          <cell r="B33">
            <v>8</v>
          </cell>
          <cell r="C33" t="str">
            <v xml:space="preserve">LP 22,9 kV, 2ø-GOYAYHUASI_SANTA ISABEL_SAN PABLO DE BORUNDA_CUTAPALLA , 2-1x35mm² AAAC</v>
          </cell>
          <cell r="D33">
            <v>11</v>
          </cell>
          <cell r="E33" t="str">
            <v>PS1-2</v>
          </cell>
          <cell r="G33" t="str">
            <v>AAAC-35</v>
          </cell>
          <cell r="H33">
            <v>3180.44</v>
          </cell>
          <cell r="I33">
            <v>3495.86</v>
          </cell>
          <cell r="K33" t="str">
            <v>0°</v>
          </cell>
          <cell r="L33">
            <v>124.53</v>
          </cell>
          <cell r="M33">
            <v>1</v>
          </cell>
          <cell r="N33" t="str">
            <v>11/C6</v>
          </cell>
          <cell r="O33">
            <v>283.75</v>
          </cell>
          <cell r="P33">
            <v>298.99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Y33" t="str">
            <v>S</v>
          </cell>
          <cell r="Z33">
            <v>0</v>
          </cell>
          <cell r="AA33">
            <v>100</v>
          </cell>
          <cell r="AB33">
            <v>0</v>
          </cell>
          <cell r="AC33">
            <v>0</v>
          </cell>
          <cell r="AK33">
            <v>1</v>
          </cell>
          <cell r="AL33" t="str">
            <v>0</v>
          </cell>
          <cell r="AM33">
            <v>0</v>
          </cell>
          <cell r="AN33">
            <v>0</v>
          </cell>
          <cell r="AO33" t="str">
            <v>56-4</v>
          </cell>
          <cell r="AP33" t="str">
            <v>IPB-36</v>
          </cell>
          <cell r="AQ33" t="str">
            <v>2</v>
          </cell>
          <cell r="AS33">
            <v>31</v>
          </cell>
          <cell r="AT33" t="str">
            <v>MAD</v>
          </cell>
          <cell r="AW33">
            <v>30</v>
          </cell>
          <cell r="AX33" t="str">
            <v xml:space="preserve">LP 22,9 kV, 2ø-MONZON PAMPA , 2-1x35mm² AAAC</v>
          </cell>
          <cell r="AY33" t="str">
            <v>LP-30</v>
          </cell>
          <cell r="AZ33" t="str">
            <v>HUANUCO</v>
          </cell>
          <cell r="BA33">
            <v>0</v>
          </cell>
        </row>
        <row r="34">
          <cell r="A34">
            <v>32</v>
          </cell>
          <cell r="B34">
            <v>8</v>
          </cell>
          <cell r="C34" t="str">
            <v xml:space="preserve">LP 22,9 kV, 2ø-GOYAYHUASI_SANTA ISABEL_SAN PABLO DE BORUNDA_CUTAPALLA , 2-1x35mm² AAAC</v>
          </cell>
          <cell r="D34">
            <v>12</v>
          </cell>
          <cell r="E34" t="str">
            <v>PR3-2</v>
          </cell>
          <cell r="G34" t="str">
            <v>AAAC-35</v>
          </cell>
          <cell r="H34">
            <v>3304.98</v>
          </cell>
          <cell r="I34">
            <v>3547.72</v>
          </cell>
          <cell r="K34" t="str">
            <v>0°</v>
          </cell>
          <cell r="L34">
            <v>62.32</v>
          </cell>
          <cell r="M34">
            <v>1</v>
          </cell>
          <cell r="N34" t="str">
            <v>11/C6</v>
          </cell>
          <cell r="O34">
            <v>377.43</v>
          </cell>
          <cell r="P34">
            <v>93.42</v>
          </cell>
          <cell r="Q34" t="str">
            <v>2RI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>PAT-1C</v>
          </cell>
          <cell r="Y34" t="str">
            <v>S</v>
          </cell>
          <cell r="Z34">
            <v>0</v>
          </cell>
          <cell r="AA34">
            <v>100</v>
          </cell>
          <cell r="AB34">
            <v>0</v>
          </cell>
          <cell r="AC34">
            <v>0</v>
          </cell>
          <cell r="AK34">
            <v>1</v>
          </cell>
          <cell r="AL34" t="str">
            <v>2</v>
          </cell>
          <cell r="AM34">
            <v>0</v>
          </cell>
          <cell r="AN34">
            <v>0</v>
          </cell>
          <cell r="AO34" t="str">
            <v>56-4</v>
          </cell>
          <cell r="AP34" t="str">
            <v>IPB-36</v>
          </cell>
          <cell r="AQ34" t="str">
            <v>2</v>
          </cell>
          <cell r="AS34">
            <v>32</v>
          </cell>
          <cell r="AT34" t="str">
            <v>MAD</v>
          </cell>
          <cell r="AW34">
            <v>31</v>
          </cell>
          <cell r="AX34" t="str">
            <v xml:space="preserve">LP 22,9 kV, 2ø-SEXCEGORA_MACHAHUANCA , 2-1x35mm² AAAC</v>
          </cell>
          <cell r="AY34" t="str">
            <v>LP-31</v>
          </cell>
          <cell r="AZ34" t="str">
            <v>HUANUCO</v>
          </cell>
          <cell r="BA34">
            <v>0</v>
          </cell>
        </row>
        <row r="35">
          <cell r="A35">
            <v>33</v>
          </cell>
          <cell r="B35">
            <v>8</v>
          </cell>
          <cell r="C35" t="str">
            <v xml:space="preserve">LP 22,9 kV, 2ø-GOYAYHUASI_SANTA ISABEL_SAN PABLO DE BORUNDA_CUTAPALLA , 2-1x35mm² AAAC</v>
          </cell>
          <cell r="D35">
            <v>13</v>
          </cell>
          <cell r="E35" t="str">
            <v>PS1-2</v>
          </cell>
          <cell r="G35" t="str">
            <v>AAAC-35</v>
          </cell>
          <cell r="H35">
            <v>3367.29</v>
          </cell>
          <cell r="I35">
            <v>3559.24</v>
          </cell>
          <cell r="K35" t="str">
            <v>0°</v>
          </cell>
          <cell r="L35">
            <v>76.81</v>
          </cell>
          <cell r="M35">
            <v>1</v>
          </cell>
          <cell r="N35" t="str">
            <v>11/C6</v>
          </cell>
          <cell r="O35">
            <v>140.5</v>
          </cell>
          <cell r="P35">
            <v>69.56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 t="str">
            <v>PAT-1C</v>
          </cell>
          <cell r="Y35" t="str">
            <v>S</v>
          </cell>
          <cell r="Z35">
            <v>0</v>
          </cell>
          <cell r="AA35">
            <v>100</v>
          </cell>
          <cell r="AB35">
            <v>0</v>
          </cell>
          <cell r="AC35">
            <v>0</v>
          </cell>
          <cell r="AK35">
            <v>1</v>
          </cell>
          <cell r="AL35" t="str">
            <v>0</v>
          </cell>
          <cell r="AM35">
            <v>0</v>
          </cell>
          <cell r="AN35">
            <v>0</v>
          </cell>
          <cell r="AO35" t="str">
            <v>56-4</v>
          </cell>
          <cell r="AP35" t="str">
            <v>IPB-36</v>
          </cell>
          <cell r="AQ35" t="str">
            <v>2</v>
          </cell>
          <cell r="AS35">
            <v>33</v>
          </cell>
          <cell r="AT35" t="str">
            <v>MAD</v>
          </cell>
          <cell r="AW35">
            <v>32</v>
          </cell>
          <cell r="AX35" t="str">
            <v xml:space="preserve">LP 22,9 kV, 2ø-SHURUCA , 2-1x35mm² AAAC</v>
          </cell>
          <cell r="AY35" t="str">
            <v>LP-32</v>
          </cell>
          <cell r="AZ35" t="str">
            <v>HUANUCO</v>
          </cell>
          <cell r="BA35">
            <v>0</v>
          </cell>
        </row>
        <row r="36">
          <cell r="A36">
            <v>34</v>
          </cell>
          <cell r="B36">
            <v>8</v>
          </cell>
          <cell r="C36" t="str">
            <v xml:space="preserve">LP 22,9 kV, 2ø-GOYAYHUASI_SANTA ISABEL_SAN PABLO DE BORUNDA_CUTAPALLA , 2-1x35mm² AAAC</v>
          </cell>
          <cell r="D36">
            <v>14</v>
          </cell>
          <cell r="E36" t="str">
            <v>PR3-2</v>
          </cell>
          <cell r="G36" t="str">
            <v>AAAC-35</v>
          </cell>
          <cell r="H36">
            <v>3444.1</v>
          </cell>
          <cell r="I36">
            <v>3562</v>
          </cell>
          <cell r="K36" t="str">
            <v>0°</v>
          </cell>
          <cell r="L36">
            <v>735.94</v>
          </cell>
          <cell r="M36">
            <v>1</v>
          </cell>
          <cell r="N36" t="str">
            <v>11/C6</v>
          </cell>
          <cell r="O36">
            <v>411.79</v>
          </cell>
          <cell r="P36">
            <v>406.37</v>
          </cell>
          <cell r="Q36" t="str">
            <v>2RI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PAT-1C</v>
          </cell>
          <cell r="Y36" t="str">
            <v>S</v>
          </cell>
          <cell r="Z36">
            <v>0</v>
          </cell>
          <cell r="AA36">
            <v>100</v>
          </cell>
          <cell r="AB36">
            <v>0</v>
          </cell>
          <cell r="AC36">
            <v>0</v>
          </cell>
          <cell r="AK36">
            <v>1</v>
          </cell>
          <cell r="AL36" t="str">
            <v>2</v>
          </cell>
          <cell r="AM36">
            <v>0</v>
          </cell>
          <cell r="AN36">
            <v>0</v>
          </cell>
          <cell r="AO36" t="str">
            <v>56-4</v>
          </cell>
          <cell r="AP36" t="str">
            <v>IPB-36</v>
          </cell>
          <cell r="AQ36" t="str">
            <v>2</v>
          </cell>
          <cell r="AS36">
            <v>34</v>
          </cell>
          <cell r="AW36">
            <v>33</v>
          </cell>
          <cell r="AX36" t="str">
            <v xml:space="preserve">LP 22,9 kV, 2ø-QUENRAPAMPA , 2-1x35mm² AAAC</v>
          </cell>
          <cell r="AY36" t="str">
            <v>LP-33</v>
          </cell>
          <cell r="AZ36" t="str">
            <v>HUANUCO</v>
          </cell>
          <cell r="BA36">
            <v>0</v>
          </cell>
        </row>
        <row r="37">
          <cell r="A37">
            <v>35</v>
          </cell>
          <cell r="B37">
            <v>8</v>
          </cell>
          <cell r="C37" t="str">
            <v xml:space="preserve">LP 22,9 kV, 2ø-GOYAYHUASI_SANTA ISABEL_SAN PABLO DE BORUNDA_CUTAPALLA , 2-1x35mm² AAAC</v>
          </cell>
          <cell r="D37">
            <v>15</v>
          </cell>
          <cell r="E37" t="str">
            <v>2PR3-0</v>
          </cell>
          <cell r="G37" t="str">
            <v>AAAC-35</v>
          </cell>
          <cell r="H37">
            <v>4180.04</v>
          </cell>
          <cell r="I37">
            <v>3565.96</v>
          </cell>
          <cell r="K37" t="str">
            <v>0°</v>
          </cell>
          <cell r="L37">
            <v>253.3</v>
          </cell>
          <cell r="M37">
            <v>2</v>
          </cell>
          <cell r="N37" t="str">
            <v>11/C6</v>
          </cell>
          <cell r="O37">
            <v>369.94</v>
          </cell>
          <cell r="P37">
            <v>494.62</v>
          </cell>
          <cell r="Q37" t="str">
            <v>8RI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>PAT-1C</v>
          </cell>
          <cell r="Y37" t="str">
            <v>S</v>
          </cell>
          <cell r="Z37">
            <v>0</v>
          </cell>
          <cell r="AA37">
            <v>100</v>
          </cell>
          <cell r="AB37">
            <v>0</v>
          </cell>
          <cell r="AC37">
            <v>0</v>
          </cell>
          <cell r="AK37">
            <v>1</v>
          </cell>
          <cell r="AL37" t="str">
            <v>8</v>
          </cell>
          <cell r="AM37">
            <v>0</v>
          </cell>
          <cell r="AN37">
            <v>0</v>
          </cell>
          <cell r="AO37" t="str">
            <v>56-4</v>
          </cell>
          <cell r="AP37" t="str">
            <v>IPB-36</v>
          </cell>
          <cell r="AQ37" t="str">
            <v>2</v>
          </cell>
          <cell r="AS37">
            <v>35</v>
          </cell>
          <cell r="AT37" t="str">
            <v>MAD</v>
          </cell>
          <cell r="AW37">
            <v>34</v>
          </cell>
          <cell r="AX37" t="str">
            <v xml:space="preserve">LP 22,9 kV, 2ø-MAMATO , 2-1x35mm² AAAC</v>
          </cell>
          <cell r="AY37" t="str">
            <v>LP-34</v>
          </cell>
          <cell r="AZ37" t="str">
            <v>HUANUCO</v>
          </cell>
          <cell r="BA37">
            <v>0</v>
          </cell>
        </row>
        <row r="38">
          <cell r="A38">
            <v>36</v>
          </cell>
          <cell r="B38">
            <v>8</v>
          </cell>
          <cell r="C38" t="str">
            <v xml:space="preserve">LP 22,9 kV, 2ø-GOYAYHUASI_SANTA ISABEL_SAN PABLO DE BORUNDA_CUTAPALLA , 2-1x35mm² AAAC</v>
          </cell>
          <cell r="D38">
            <v>16</v>
          </cell>
          <cell r="E38" t="str">
            <v>PS1-2</v>
          </cell>
          <cell r="G38" t="str">
            <v>AAAC-35</v>
          </cell>
          <cell r="H38">
            <v>4433.34</v>
          </cell>
          <cell r="I38">
            <v>3600.29</v>
          </cell>
          <cell r="K38" t="str">
            <v>0°</v>
          </cell>
          <cell r="L38">
            <v>206.47</v>
          </cell>
          <cell r="M38">
            <v>1</v>
          </cell>
          <cell r="N38" t="str">
            <v>11/C6</v>
          </cell>
          <cell r="O38">
            <v>173.39</v>
          </cell>
          <cell r="P38">
            <v>229.88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>PAT-1C</v>
          </cell>
          <cell r="Y38" t="str">
            <v>S</v>
          </cell>
          <cell r="Z38">
            <v>0</v>
          </cell>
          <cell r="AA38">
            <v>100</v>
          </cell>
          <cell r="AB38">
            <v>0</v>
          </cell>
          <cell r="AC38">
            <v>0</v>
          </cell>
          <cell r="AK38">
            <v>1</v>
          </cell>
          <cell r="AL38" t="str">
            <v>0</v>
          </cell>
          <cell r="AM38">
            <v>0</v>
          </cell>
          <cell r="AN38">
            <v>0</v>
          </cell>
          <cell r="AO38" t="str">
            <v>56-4</v>
          </cell>
          <cell r="AP38" t="str">
            <v>IPB-36</v>
          </cell>
          <cell r="AQ38" t="str">
            <v>2</v>
          </cell>
          <cell r="AS38">
            <v>36</v>
          </cell>
          <cell r="AT38" t="str">
            <v>MAD</v>
          </cell>
          <cell r="AW38">
            <v>35</v>
          </cell>
          <cell r="AX38" t="str">
            <v xml:space="preserve">LP 22,9 kV, 2ø-PUMANACAN , 2-1x35mm² AAAC</v>
          </cell>
          <cell r="AY38" t="str">
            <v>LP-35</v>
          </cell>
          <cell r="AZ38" t="str">
            <v>HUANUCO</v>
          </cell>
          <cell r="BA38">
            <v>0</v>
          </cell>
        </row>
        <row r="39">
          <cell r="A39">
            <v>37</v>
          </cell>
          <cell r="B39">
            <v>8</v>
          </cell>
          <cell r="C39" t="str">
            <v xml:space="preserve">LP 22,9 kV, 2ø-GOYAYHUASI_SANTA ISABEL_SAN PABLO DE BORUNDA_CUTAPALLA , 2-1x35mm² AAAC</v>
          </cell>
          <cell r="D39">
            <v>17</v>
          </cell>
          <cell r="E39" t="str">
            <v>PS1-2</v>
          </cell>
          <cell r="G39" t="str">
            <v>AAAC-35</v>
          </cell>
          <cell r="H39">
            <v>4639.8100000000004</v>
          </cell>
          <cell r="I39">
            <v>3643.05</v>
          </cell>
          <cell r="K39" t="str">
            <v>0°</v>
          </cell>
          <cell r="L39">
            <v>81.64</v>
          </cell>
          <cell r="M39">
            <v>1</v>
          </cell>
          <cell r="N39" t="str">
            <v>11/C6</v>
          </cell>
          <cell r="O39">
            <v>-21.33</v>
          </cell>
          <cell r="P39">
            <v>144.06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PAT-1C</v>
          </cell>
          <cell r="Y39" t="str">
            <v>S</v>
          </cell>
          <cell r="Z39">
            <v>0</v>
          </cell>
          <cell r="AA39">
            <v>100</v>
          </cell>
          <cell r="AB39">
            <v>0</v>
          </cell>
          <cell r="AC39">
            <v>0</v>
          </cell>
          <cell r="AK39">
            <v>1</v>
          </cell>
          <cell r="AL39" t="str">
            <v>0</v>
          </cell>
          <cell r="AM39">
            <v>0</v>
          </cell>
          <cell r="AN39">
            <v>0</v>
          </cell>
          <cell r="AO39" t="str">
            <v>56-4</v>
          </cell>
          <cell r="AP39" t="str">
            <v>IPB-36</v>
          </cell>
          <cell r="AQ39" t="str">
            <v>2</v>
          </cell>
          <cell r="AS39">
            <v>37</v>
          </cell>
          <cell r="AT39" t="str">
            <v>MAD</v>
          </cell>
          <cell r="AW39">
            <v>36</v>
          </cell>
          <cell r="AX39" t="str">
            <v xml:space="preserve">LP 22,9 kV, 2ø-CULIN PAMPA_CULIN PAMPA ALTA , 2-1x35mm² AAAC</v>
          </cell>
          <cell r="AY39" t="str">
            <v>LP-36</v>
          </cell>
          <cell r="AZ39" t="str">
            <v>HUANUCO</v>
          </cell>
          <cell r="BA39">
            <v>0</v>
          </cell>
        </row>
        <row r="40">
          <cell r="A40">
            <v>38</v>
          </cell>
          <cell r="B40">
            <v>8</v>
          </cell>
          <cell r="C40" t="str">
            <v xml:space="preserve">LP 22,9 kV, 2ø-GOYAYHUASI_SANTA ISABEL_SAN PABLO DE BORUNDA_CUTAPALLA , 2-1x35mm² AAAC</v>
          </cell>
          <cell r="D40">
            <v>18</v>
          </cell>
          <cell r="E40" t="str">
            <v>PR3-2</v>
          </cell>
          <cell r="G40" t="str">
            <v>AAAC-35</v>
          </cell>
          <cell r="H40">
            <v>4721.45</v>
          </cell>
          <cell r="I40">
            <v>3664.72</v>
          </cell>
          <cell r="K40" t="str">
            <v>0°</v>
          </cell>
          <cell r="L40">
            <v>146.80000000000001</v>
          </cell>
          <cell r="M40">
            <v>1</v>
          </cell>
          <cell r="N40" t="str">
            <v>11/C6</v>
          </cell>
          <cell r="O40">
            <v>473.88</v>
          </cell>
          <cell r="P40">
            <v>114.22</v>
          </cell>
          <cell r="Q40" t="str">
            <v>2RI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PAT-1C</v>
          </cell>
          <cell r="Y40" t="str">
            <v>S</v>
          </cell>
          <cell r="Z40">
            <v>0</v>
          </cell>
          <cell r="AA40">
            <v>100</v>
          </cell>
          <cell r="AB40">
            <v>0</v>
          </cell>
          <cell r="AC40">
            <v>0</v>
          </cell>
          <cell r="AK40">
            <v>1</v>
          </cell>
          <cell r="AL40" t="str">
            <v>2</v>
          </cell>
          <cell r="AM40">
            <v>0</v>
          </cell>
          <cell r="AN40">
            <v>0</v>
          </cell>
          <cell r="AO40" t="str">
            <v>56-4</v>
          </cell>
          <cell r="AP40" t="str">
            <v>IPB-36</v>
          </cell>
          <cell r="AQ40" t="str">
            <v>2</v>
          </cell>
          <cell r="AS40">
            <v>38</v>
          </cell>
          <cell r="AT40" t="str">
            <v>MAD</v>
          </cell>
          <cell r="AW40">
            <v>37</v>
          </cell>
          <cell r="AX40" t="str">
            <v xml:space="preserve">LP 22,9 kV, 2ø-PIRCO , 2-1x35mm² AAAC</v>
          </cell>
          <cell r="AY40" t="str">
            <v>LP-37</v>
          </cell>
          <cell r="AZ40" t="str">
            <v>HUANUCO</v>
          </cell>
          <cell r="BA40">
            <v>0</v>
          </cell>
        </row>
        <row r="41">
          <cell r="A41">
            <v>39</v>
          </cell>
          <cell r="B41">
            <v>8</v>
          </cell>
          <cell r="C41" t="str">
            <v xml:space="preserve">LP 22,9 kV, 2ø-GOYAYHUASI_SANTA ISABEL_SAN PABLO DE BORUNDA_CUTAPALLA , 2-1x35mm² AAAC</v>
          </cell>
          <cell r="D41">
            <v>19</v>
          </cell>
          <cell r="E41" t="str">
            <v>PA1-2</v>
          </cell>
          <cell r="G41" t="str">
            <v>AAAC-35</v>
          </cell>
          <cell r="H41">
            <v>4868.24</v>
          </cell>
          <cell r="I41">
            <v>3665.9</v>
          </cell>
          <cell r="J41" t="str">
            <v xml:space="preserve"> V3</v>
          </cell>
          <cell r="K41" t="str">
            <v>13°10'50.66"</v>
          </cell>
          <cell r="L41">
            <v>680.39</v>
          </cell>
          <cell r="M41">
            <v>1</v>
          </cell>
          <cell r="N41" t="str">
            <v>11/C6</v>
          </cell>
          <cell r="O41">
            <v>158.9</v>
          </cell>
          <cell r="P41">
            <v>413.59</v>
          </cell>
          <cell r="Q41" t="str">
            <v>1RI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PAT-1C</v>
          </cell>
          <cell r="Y41" t="str">
            <v>S</v>
          </cell>
          <cell r="Z41">
            <v>0</v>
          </cell>
          <cell r="AA41">
            <v>100</v>
          </cell>
          <cell r="AB41">
            <v>0</v>
          </cell>
          <cell r="AC41">
            <v>0</v>
          </cell>
          <cell r="AK41">
            <v>1</v>
          </cell>
          <cell r="AL41" t="str">
            <v>1</v>
          </cell>
          <cell r="AM41">
            <v>0</v>
          </cell>
          <cell r="AN41">
            <v>0</v>
          </cell>
          <cell r="AO41" t="str">
            <v>56-4</v>
          </cell>
          <cell r="AP41" t="str">
            <v>IPB-36</v>
          </cell>
          <cell r="AQ41" t="str">
            <v>2</v>
          </cell>
          <cell r="AS41">
            <v>39</v>
          </cell>
          <cell r="AT41" t="str">
            <v>MAD</v>
          </cell>
          <cell r="AW41">
            <v>38</v>
          </cell>
          <cell r="AX41" t="str">
            <v xml:space="preserve">LP 22,9 kV, 2ø-YURACNIYOC , 2-1x35mm² AAAC</v>
          </cell>
          <cell r="AY41" t="str">
            <v>LP-38</v>
          </cell>
          <cell r="AZ41" t="str">
            <v>HUANUCO</v>
          </cell>
          <cell r="BA41">
            <v>0</v>
          </cell>
        </row>
        <row r="42">
          <cell r="A42">
            <v>40</v>
          </cell>
          <cell r="B42">
            <v>8</v>
          </cell>
          <cell r="C42" t="str">
            <v xml:space="preserve">LP 22,9 kV, 2ø-GOYAYHUASI_SANTA ISABEL_SAN PABLO DE BORUNDA_CUTAPALLA , 2-1x35mm² AAAC</v>
          </cell>
          <cell r="D42">
            <v>20</v>
          </cell>
          <cell r="E42" t="str">
            <v>2PR3-0</v>
          </cell>
          <cell r="G42" t="str">
            <v>AAAC-35</v>
          </cell>
          <cell r="H42">
            <v>5548.63</v>
          </cell>
          <cell r="I42">
            <v>3774.01</v>
          </cell>
          <cell r="K42" t="str">
            <v>0°</v>
          </cell>
          <cell r="L42">
            <v>167.37</v>
          </cell>
          <cell r="M42">
            <v>2</v>
          </cell>
          <cell r="N42" t="str">
            <v>11/C6</v>
          </cell>
          <cell r="O42">
            <v>450.01</v>
          </cell>
          <cell r="P42">
            <v>423.88</v>
          </cell>
          <cell r="Q42" t="str">
            <v>4RI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PAT-1C</v>
          </cell>
          <cell r="Y42" t="str">
            <v>S</v>
          </cell>
          <cell r="Z42">
            <v>0</v>
          </cell>
          <cell r="AA42">
            <v>100</v>
          </cell>
          <cell r="AB42">
            <v>0</v>
          </cell>
          <cell r="AC42">
            <v>0</v>
          </cell>
          <cell r="AK42">
            <v>1</v>
          </cell>
          <cell r="AL42" t="str">
            <v>4</v>
          </cell>
          <cell r="AM42">
            <v>0</v>
          </cell>
          <cell r="AN42">
            <v>0</v>
          </cell>
          <cell r="AO42" t="str">
            <v>56-4</v>
          </cell>
          <cell r="AP42" t="str">
            <v>IPB-36</v>
          </cell>
          <cell r="AQ42" t="str">
            <v>2</v>
          </cell>
          <cell r="AS42">
            <v>40</v>
          </cell>
          <cell r="AW42">
            <v>39</v>
          </cell>
          <cell r="AX42" t="str">
            <v xml:space="preserve">LP 22,9 kV, 2ø-NAHUINPUQUIO , 2-1x35mm² AAAC</v>
          </cell>
          <cell r="AY42" t="str">
            <v>LP-39</v>
          </cell>
          <cell r="AZ42" t="str">
            <v>HUANUCO</v>
          </cell>
          <cell r="BA42">
            <v>0</v>
          </cell>
        </row>
        <row r="43">
          <cell r="A43">
            <v>41</v>
          </cell>
          <cell r="B43">
            <v>8</v>
          </cell>
          <cell r="C43" t="str">
            <v xml:space="preserve">LP 22,9 kV, 2ø-GOYAYHUASI_SANTA ISABEL_SAN PABLO DE BORUNDA_CUTAPALLA , 2-1x35mm² AAAC</v>
          </cell>
          <cell r="D43">
            <v>21</v>
          </cell>
          <cell r="E43" t="str">
            <v>PS1-2</v>
          </cell>
          <cell r="G43" t="str">
            <v>AAAC-35</v>
          </cell>
          <cell r="H43">
            <v>5716</v>
          </cell>
          <cell r="I43">
            <v>3830.23</v>
          </cell>
          <cell r="K43" t="str">
            <v>0°</v>
          </cell>
          <cell r="L43">
            <v>59.66</v>
          </cell>
          <cell r="M43">
            <v>1</v>
          </cell>
          <cell r="N43" t="str">
            <v>11/C6</v>
          </cell>
          <cell r="O43">
            <v>-35.42</v>
          </cell>
          <cell r="P43">
            <v>113.51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Y43" t="str">
            <v>S</v>
          </cell>
          <cell r="Z43">
            <v>0</v>
          </cell>
          <cell r="AA43">
            <v>100</v>
          </cell>
          <cell r="AB43">
            <v>0</v>
          </cell>
          <cell r="AC43">
            <v>0</v>
          </cell>
          <cell r="AK43">
            <v>1</v>
          </cell>
          <cell r="AL43" t="str">
            <v>0</v>
          </cell>
          <cell r="AM43">
            <v>0</v>
          </cell>
          <cell r="AN43">
            <v>0</v>
          </cell>
          <cell r="AO43" t="str">
            <v>56-4</v>
          </cell>
          <cell r="AP43" t="str">
            <v>IPB-36</v>
          </cell>
          <cell r="AQ43" t="str">
            <v>2</v>
          </cell>
          <cell r="AS43">
            <v>41</v>
          </cell>
          <cell r="AT43" t="str">
            <v>MAD</v>
          </cell>
          <cell r="AW43">
            <v>40</v>
          </cell>
          <cell r="AX43" t="str">
            <v xml:space="preserve">LP 22,9 kV, 2ø-TUMARI , 2-1x35mm² AAAC</v>
          </cell>
          <cell r="AY43" t="str">
            <v>LP-40</v>
          </cell>
          <cell r="AZ43" t="str">
            <v>HUANUCO</v>
          </cell>
          <cell r="BA43">
            <v>0</v>
          </cell>
        </row>
        <row r="44">
          <cell r="A44">
            <v>42</v>
          </cell>
          <cell r="B44">
            <v>8</v>
          </cell>
          <cell r="C44" t="str">
            <v xml:space="preserve">LP 22,9 kV, 2ø-GOYAYHUASI_SANTA ISABEL_SAN PABLO DE BORUNDA_CUTAPALLA , 2-1x35mm² AAAC</v>
          </cell>
          <cell r="D44">
            <v>22</v>
          </cell>
          <cell r="E44" t="str">
            <v>PR3-2</v>
          </cell>
          <cell r="G44" t="str">
            <v>AAAC-35</v>
          </cell>
          <cell r="H44">
            <v>5775.66</v>
          </cell>
          <cell r="I44">
            <v>3853.38</v>
          </cell>
          <cell r="J44" t="str">
            <v>V4</v>
          </cell>
          <cell r="K44" t="str">
            <v>2°58'39.86"</v>
          </cell>
          <cell r="L44">
            <v>40.93</v>
          </cell>
          <cell r="M44">
            <v>1</v>
          </cell>
          <cell r="N44" t="str">
            <v>11/C6</v>
          </cell>
          <cell r="O44">
            <v>1217.0899999999999</v>
          </cell>
          <cell r="P44">
            <v>50.29</v>
          </cell>
          <cell r="Q44" t="str">
            <v>2RI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>PAT-1C</v>
          </cell>
          <cell r="Y44" t="str">
            <v>S</v>
          </cell>
          <cell r="Z44">
            <v>0</v>
          </cell>
          <cell r="AA44">
            <v>100</v>
          </cell>
          <cell r="AB44">
            <v>0</v>
          </cell>
          <cell r="AC44">
            <v>0</v>
          </cell>
          <cell r="AK44">
            <v>1</v>
          </cell>
          <cell r="AL44" t="str">
            <v>2</v>
          </cell>
          <cell r="AM44">
            <v>0</v>
          </cell>
          <cell r="AN44">
            <v>0</v>
          </cell>
          <cell r="AO44" t="str">
            <v>56-4</v>
          </cell>
          <cell r="AP44" t="str">
            <v>IPB-36</v>
          </cell>
          <cell r="AQ44" t="str">
            <v>2</v>
          </cell>
          <cell r="AS44">
            <v>42</v>
          </cell>
          <cell r="AT44" t="str">
            <v>MAD</v>
          </cell>
          <cell r="AW44">
            <v>41</v>
          </cell>
          <cell r="AX44" t="str">
            <v xml:space="preserve">LP 22,9 kV, 2ø-LUCMAYOC , 2-1x35mm² AAAC</v>
          </cell>
          <cell r="AY44" t="str">
            <v>LP-41</v>
          </cell>
          <cell r="AZ44" t="str">
            <v>HUANUCO</v>
          </cell>
          <cell r="BA44">
            <v>0</v>
          </cell>
        </row>
        <row r="45">
          <cell r="A45">
            <v>43</v>
          </cell>
          <cell r="B45">
            <v>8</v>
          </cell>
          <cell r="C45" t="str">
            <v xml:space="preserve">LP 22,9 kV, 2ø-GOYAYHUASI_SANTA ISABEL_SAN PABLO DE BORUNDA_CUTAPALLA , 2-1x35mm² AAAC</v>
          </cell>
          <cell r="D45">
            <v>23</v>
          </cell>
          <cell r="E45" t="str">
            <v>PS1-2</v>
          </cell>
          <cell r="G45" t="str">
            <v>AAAC-35</v>
          </cell>
          <cell r="H45">
            <v>5816.59</v>
          </cell>
          <cell r="I45">
            <v>3842.32</v>
          </cell>
          <cell r="K45" t="str">
            <v>0°</v>
          </cell>
          <cell r="L45">
            <v>495.7</v>
          </cell>
          <cell r="M45">
            <v>1</v>
          </cell>
          <cell r="N45" t="str">
            <v>11/C6</v>
          </cell>
          <cell r="O45">
            <v>-180.23</v>
          </cell>
          <cell r="P45">
            <v>268.31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Y45" t="str">
            <v>S</v>
          </cell>
          <cell r="Z45">
            <v>0</v>
          </cell>
          <cell r="AA45">
            <v>100</v>
          </cell>
          <cell r="AB45">
            <v>0</v>
          </cell>
          <cell r="AC45">
            <v>0</v>
          </cell>
          <cell r="AK45">
            <v>1</v>
          </cell>
          <cell r="AL45" t="str">
            <v>0</v>
          </cell>
          <cell r="AM45">
            <v>0</v>
          </cell>
          <cell r="AN45">
            <v>0</v>
          </cell>
          <cell r="AO45" t="str">
            <v>56-4</v>
          </cell>
          <cell r="AP45" t="str">
            <v>IPB-36</v>
          </cell>
          <cell r="AQ45" t="str">
            <v>2</v>
          </cell>
          <cell r="AS45">
            <v>43</v>
          </cell>
          <cell r="AT45" t="str">
            <v>MAD</v>
          </cell>
          <cell r="AW45">
            <v>42</v>
          </cell>
          <cell r="AX45" t="str">
            <v xml:space="preserve">LP 22,9 kV, 2ø-QUINTA PRAGA , 2-1x35mm² AAAC</v>
          </cell>
          <cell r="AY45" t="str">
            <v>LP-42</v>
          </cell>
          <cell r="AZ45" t="str">
            <v>HUANUCO</v>
          </cell>
          <cell r="BA45">
            <v>0</v>
          </cell>
        </row>
        <row r="46">
          <cell r="A46">
            <v>44</v>
          </cell>
          <cell r="B46">
            <v>8</v>
          </cell>
          <cell r="C46" t="str">
            <v xml:space="preserve">LP 22,9 kV, 2ø-GOYAYHUASI_SANTA ISABEL_SAN PABLO DE BORUNDA_CUTAPALLA , 2-1x35mm² AAAC</v>
          </cell>
          <cell r="D46">
            <v>24</v>
          </cell>
          <cell r="E46" t="str">
            <v>TS-2</v>
          </cell>
          <cell r="G46" t="str">
            <v>AAAC-35</v>
          </cell>
          <cell r="H46">
            <v>6312.28</v>
          </cell>
          <cell r="I46">
            <v>3746.46</v>
          </cell>
          <cell r="J46" t="str">
            <v>V5</v>
          </cell>
          <cell r="K46" t="str">
            <v>-15°57'20.66"</v>
          </cell>
          <cell r="L46">
            <v>44.18</v>
          </cell>
          <cell r="M46">
            <v>1</v>
          </cell>
          <cell r="N46" t="str">
            <v>11/C6</v>
          </cell>
          <cell r="O46">
            <v>-251</v>
          </cell>
          <cell r="P46">
            <v>269.94</v>
          </cell>
          <cell r="Q46" t="str">
            <v>1RI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PAT-1C</v>
          </cell>
          <cell r="Y46" t="str">
            <v>S</v>
          </cell>
          <cell r="Z46">
            <v>0</v>
          </cell>
          <cell r="AA46">
            <v>100</v>
          </cell>
          <cell r="AB46">
            <v>0</v>
          </cell>
          <cell r="AC46">
            <v>0</v>
          </cell>
          <cell r="AK46">
            <v>1</v>
          </cell>
          <cell r="AL46" t="str">
            <v>1</v>
          </cell>
          <cell r="AM46">
            <v>0</v>
          </cell>
          <cell r="AN46">
            <v>0</v>
          </cell>
          <cell r="AO46" t="str">
            <v>56-4</v>
          </cell>
          <cell r="AP46" t="str">
            <v>IPB-36</v>
          </cell>
          <cell r="AQ46" t="str">
            <v>2</v>
          </cell>
          <cell r="AS46">
            <v>44</v>
          </cell>
          <cell r="AT46" t="str">
            <v>MAD</v>
          </cell>
          <cell r="AW46">
            <v>43</v>
          </cell>
          <cell r="AX46" t="str">
            <v xml:space="preserve">LP 22,9 kV, 2ø-ANTAPUCRO , 2-1x35mm² AAAC</v>
          </cell>
          <cell r="AY46" t="str">
            <v>LP-43</v>
          </cell>
          <cell r="AZ46" t="str">
            <v>HUANUCO</v>
          </cell>
          <cell r="BA46">
            <v>0</v>
          </cell>
        </row>
        <row r="47">
          <cell r="A47">
            <v>45</v>
          </cell>
          <cell r="B47">
            <v>8</v>
          </cell>
          <cell r="C47" t="str">
            <v xml:space="preserve">LP 22,9 kV, 2ø-GOYAYHUASI_SANTA ISABEL_SAN PABLO DE BORUNDA_CUTAPALLA , 2-1x35mm² AAAC</v>
          </cell>
          <cell r="D47">
            <v>25</v>
          </cell>
          <cell r="E47" t="str">
            <v>TS-2</v>
          </cell>
          <cell r="G47" t="str">
            <v>AAAC-35</v>
          </cell>
          <cell r="H47">
            <v>6356.47</v>
          </cell>
          <cell r="I47">
            <v>3766.53</v>
          </cell>
          <cell r="K47" t="str">
            <v>0°</v>
          </cell>
          <cell r="L47">
            <v>121.63</v>
          </cell>
          <cell r="M47">
            <v>1</v>
          </cell>
          <cell r="N47" t="str">
            <v>11/C6</v>
          </cell>
          <cell r="O47">
            <v>7.21</v>
          </cell>
          <cell r="P47">
            <v>82.91</v>
          </cell>
          <cell r="Q47" t="str">
            <v>1RI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PAT-1C</v>
          </cell>
          <cell r="Y47" t="str">
            <v>S</v>
          </cell>
          <cell r="Z47">
            <v>0</v>
          </cell>
          <cell r="AA47">
            <v>100</v>
          </cell>
          <cell r="AB47">
            <v>0</v>
          </cell>
          <cell r="AC47">
            <v>0</v>
          </cell>
          <cell r="AK47">
            <v>1</v>
          </cell>
          <cell r="AL47" t="str">
            <v>1</v>
          </cell>
          <cell r="AM47">
            <v>0</v>
          </cell>
          <cell r="AN47">
            <v>0</v>
          </cell>
          <cell r="AO47" t="str">
            <v>56-4</v>
          </cell>
          <cell r="AP47" t="str">
            <v>IPB-36</v>
          </cell>
          <cell r="AQ47" t="str">
            <v>2</v>
          </cell>
          <cell r="AS47">
            <v>45</v>
          </cell>
          <cell r="AT47" t="str">
            <v>MAD</v>
          </cell>
          <cell r="AW47">
            <v>44</v>
          </cell>
          <cell r="AX47" t="str">
            <v xml:space="preserve">LP 22,9 kV, 2ø-MANCACHACA , 2-1x35mm² AAAC</v>
          </cell>
          <cell r="AY47" t="str">
            <v>LP-44</v>
          </cell>
          <cell r="AZ47" t="str">
            <v>HUANUCO</v>
          </cell>
          <cell r="BA47">
            <v>0</v>
          </cell>
        </row>
        <row r="48">
          <cell r="A48">
            <v>46</v>
          </cell>
          <cell r="B48">
            <v>8</v>
          </cell>
          <cell r="C48" t="str">
            <v xml:space="preserve">LP 22,9 kV, 2ø-GOYAYHUASI_SANTA ISABEL_SAN PABLO DE BORUNDA_CUTAPALLA , 2-1x35mm² AAAC</v>
          </cell>
          <cell r="D48">
            <v>26</v>
          </cell>
          <cell r="E48" t="str">
            <v>PS1-2</v>
          </cell>
          <cell r="G48" t="str">
            <v>AAAC-35</v>
          </cell>
          <cell r="H48">
            <v>6478.1</v>
          </cell>
          <cell r="I48">
            <v>3835.33</v>
          </cell>
          <cell r="K48" t="str">
            <v>0°</v>
          </cell>
          <cell r="L48">
            <v>108.7</v>
          </cell>
          <cell r="M48">
            <v>1</v>
          </cell>
          <cell r="N48" t="str">
            <v>11/C6</v>
          </cell>
          <cell r="O48">
            <v>138.33000000000001</v>
          </cell>
          <cell r="P48">
            <v>115.17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 t="str">
            <v>PAT-1C</v>
          </cell>
          <cell r="Y48" t="str">
            <v>S</v>
          </cell>
          <cell r="Z48">
            <v>0</v>
          </cell>
          <cell r="AA48">
            <v>100</v>
          </cell>
          <cell r="AB48">
            <v>0</v>
          </cell>
          <cell r="AC48">
            <v>0</v>
          </cell>
          <cell r="AK48">
            <v>1</v>
          </cell>
          <cell r="AL48" t="str">
            <v>0</v>
          </cell>
          <cell r="AM48">
            <v>0</v>
          </cell>
          <cell r="AN48">
            <v>0</v>
          </cell>
          <cell r="AO48" t="str">
            <v>56-4</v>
          </cell>
          <cell r="AP48" t="str">
            <v>IPB-36</v>
          </cell>
          <cell r="AQ48" t="str">
            <v>2</v>
          </cell>
          <cell r="AS48">
            <v>46</v>
          </cell>
          <cell r="AT48" t="str">
            <v>MAD</v>
          </cell>
          <cell r="AW48">
            <v>45</v>
          </cell>
          <cell r="AX48" t="str">
            <v xml:space="preserve">LP 22,9 kV, 2ø-HUAGUIN ALTO , 2-1x35mm² AAAC</v>
          </cell>
          <cell r="AY48" t="str">
            <v>LP-45</v>
          </cell>
          <cell r="AZ48" t="str">
            <v>HUANUCO</v>
          </cell>
          <cell r="BA48">
            <v>0</v>
          </cell>
        </row>
        <row r="49">
          <cell r="A49">
            <v>47</v>
          </cell>
          <cell r="B49">
            <v>8</v>
          </cell>
          <cell r="C49" t="str">
            <v xml:space="preserve">LP 22,9 kV, 2ø-GOYAYHUASI_SANTA ISABEL_SAN PABLO DE BORUNDA_CUTAPALLA , 2-1x35mm² AAAC</v>
          </cell>
          <cell r="D49">
            <v>27</v>
          </cell>
          <cell r="E49" t="str">
            <v>PS1-2</v>
          </cell>
          <cell r="G49" t="str">
            <v>AAAC-35</v>
          </cell>
          <cell r="H49">
            <v>6586.8</v>
          </cell>
          <cell r="I49">
            <v>3898.34</v>
          </cell>
          <cell r="K49" t="str">
            <v>0°</v>
          </cell>
          <cell r="L49">
            <v>63.7</v>
          </cell>
          <cell r="M49">
            <v>1</v>
          </cell>
          <cell r="N49" t="str">
            <v>11/C6</v>
          </cell>
          <cell r="O49">
            <v>-71.180000000000007</v>
          </cell>
          <cell r="P49">
            <v>86.2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>PAT-1C</v>
          </cell>
          <cell r="Y49" t="str">
            <v>S</v>
          </cell>
          <cell r="Z49">
            <v>0</v>
          </cell>
          <cell r="AA49">
            <v>100</v>
          </cell>
          <cell r="AB49">
            <v>0</v>
          </cell>
          <cell r="AC49">
            <v>0</v>
          </cell>
          <cell r="AK49">
            <v>1</v>
          </cell>
          <cell r="AL49" t="str">
            <v>0</v>
          </cell>
          <cell r="AM49">
            <v>0</v>
          </cell>
          <cell r="AN49">
            <v>0</v>
          </cell>
          <cell r="AO49" t="str">
            <v>56-4</v>
          </cell>
          <cell r="AP49" t="str">
            <v>IPB-36</v>
          </cell>
          <cell r="AQ49" t="str">
            <v>2</v>
          </cell>
          <cell r="AS49">
            <v>47</v>
          </cell>
          <cell r="AT49" t="str">
            <v>MAD</v>
          </cell>
          <cell r="AW49">
            <v>46</v>
          </cell>
          <cell r="AX49" t="str">
            <v xml:space="preserve">LP 22,9 kV, 2ø-SAN PEDRO DE SAIRICANCHA , 2-1x35mm² AAAC</v>
          </cell>
          <cell r="AY49" t="str">
            <v>LP-46</v>
          </cell>
          <cell r="AZ49" t="str">
            <v>HUANUCO</v>
          </cell>
          <cell r="BA49">
            <v>0</v>
          </cell>
        </row>
        <row r="50">
          <cell r="A50">
            <v>48</v>
          </cell>
          <cell r="B50">
            <v>8</v>
          </cell>
          <cell r="C50" t="str">
            <v xml:space="preserve">LP 22,9 kV, 2ø-GOYAYHUASI_SANTA ISABEL_SAN PABLO DE BORUNDA_CUTAPALLA , 2-1x35mm² AAAC</v>
          </cell>
          <cell r="D50">
            <v>28</v>
          </cell>
          <cell r="E50" t="str">
            <v>PS1-2</v>
          </cell>
          <cell r="G50" t="str">
            <v>AAAC-35</v>
          </cell>
          <cell r="H50">
            <v>6650.5</v>
          </cell>
          <cell r="I50">
            <v>3933.93</v>
          </cell>
          <cell r="K50" t="str">
            <v>0°</v>
          </cell>
          <cell r="L50">
            <v>49.84</v>
          </cell>
          <cell r="M50">
            <v>1</v>
          </cell>
          <cell r="N50" t="str">
            <v>11/C6</v>
          </cell>
          <cell r="O50">
            <v>424.53</v>
          </cell>
          <cell r="P50">
            <v>56.77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>PAT-1C</v>
          </cell>
          <cell r="Y50" t="str">
            <v>S</v>
          </cell>
          <cell r="Z50">
            <v>0</v>
          </cell>
          <cell r="AA50">
            <v>100</v>
          </cell>
          <cell r="AB50">
            <v>0</v>
          </cell>
          <cell r="AC50">
            <v>0</v>
          </cell>
          <cell r="AK50">
            <v>1</v>
          </cell>
          <cell r="AL50" t="str">
            <v>0</v>
          </cell>
          <cell r="AM50">
            <v>0</v>
          </cell>
          <cell r="AN50">
            <v>0</v>
          </cell>
          <cell r="AO50" t="str">
            <v>56-4</v>
          </cell>
          <cell r="AP50" t="str">
            <v>IPB-36</v>
          </cell>
          <cell r="AQ50" t="str">
            <v>2</v>
          </cell>
          <cell r="AS50">
            <v>48</v>
          </cell>
          <cell r="AT50" t="str">
            <v>MAD</v>
          </cell>
          <cell r="AW50">
            <v>47</v>
          </cell>
          <cell r="AX50" t="str">
            <v xml:space="preserve">LP 22,9 kV, 2ø-TINYAHUAIN ALTO , 2-1x35mm² AAAC</v>
          </cell>
          <cell r="AY50" t="str">
            <v>LP-47</v>
          </cell>
          <cell r="AZ50" t="str">
            <v>HUANUCO</v>
          </cell>
          <cell r="BA50">
            <v>0</v>
          </cell>
        </row>
        <row r="51">
          <cell r="A51">
            <v>49</v>
          </cell>
          <cell r="B51">
            <v>8</v>
          </cell>
          <cell r="C51" t="str">
            <v xml:space="preserve">LP 22,9 kV, 2ø-GOYAYHUASI_SANTA ISABEL_SAN PABLO DE BORUNDA_CUTAPALLA , 2-1x35mm² AAAC</v>
          </cell>
          <cell r="D51">
            <v>29</v>
          </cell>
          <cell r="E51" t="str">
            <v>PR3-2</v>
          </cell>
          <cell r="G51" t="str">
            <v>AAAC-35</v>
          </cell>
          <cell r="H51">
            <v>6700.34</v>
          </cell>
          <cell r="I51">
            <v>3944.98</v>
          </cell>
          <cell r="K51" t="str">
            <v>0°</v>
          </cell>
          <cell r="L51">
            <v>63.79</v>
          </cell>
          <cell r="M51">
            <v>1</v>
          </cell>
          <cell r="N51" t="str">
            <v>11/C5</v>
          </cell>
          <cell r="O51">
            <v>218.69</v>
          </cell>
          <cell r="P51">
            <v>56.82</v>
          </cell>
          <cell r="Q51" t="str">
            <v>1RI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>PAT-1C</v>
          </cell>
          <cell r="Y51" t="str">
            <v>S</v>
          </cell>
          <cell r="Z51">
            <v>0</v>
          </cell>
          <cell r="AA51">
            <v>100</v>
          </cell>
          <cell r="AB51">
            <v>0</v>
          </cell>
          <cell r="AC51">
            <v>0</v>
          </cell>
          <cell r="AK51">
            <v>1</v>
          </cell>
          <cell r="AL51" t="str">
            <v>1</v>
          </cell>
          <cell r="AM51">
            <v>0</v>
          </cell>
          <cell r="AN51">
            <v>0</v>
          </cell>
          <cell r="AO51" t="str">
            <v>56-4</v>
          </cell>
          <cell r="AP51" t="str">
            <v>IPB-36</v>
          </cell>
          <cell r="AQ51" t="str">
            <v>2</v>
          </cell>
          <cell r="AS51">
            <v>49</v>
          </cell>
          <cell r="AT51" t="str">
            <v>MAD</v>
          </cell>
          <cell r="AW51">
            <v>48</v>
          </cell>
          <cell r="AX51" t="str">
            <v xml:space="preserve">LP 22,9 kV, 2ø-KM. 40 , 2-1x35mm² AAAC</v>
          </cell>
          <cell r="AY51" t="str">
            <v>LP-48</v>
          </cell>
          <cell r="AZ51" t="str">
            <v>HUANUCO</v>
          </cell>
          <cell r="BA51">
            <v>0</v>
          </cell>
        </row>
        <row r="52">
          <cell r="A52">
            <v>50</v>
          </cell>
          <cell r="B52">
            <v>8</v>
          </cell>
          <cell r="C52" t="str">
            <v xml:space="preserve">LP 22,9 kV, 2ø-GOYAYHUASI_SANTA ISABEL_SAN PABLO DE BORUNDA_CUTAPALLA , 2-1x35mm² AAAC</v>
          </cell>
          <cell r="D52">
            <v>30</v>
          </cell>
          <cell r="E52" t="str">
            <v>2PR3-0</v>
          </cell>
          <cell r="G52" t="str">
            <v>AAAC-70</v>
          </cell>
          <cell r="H52">
            <v>6764.13</v>
          </cell>
          <cell r="I52">
            <v>3938</v>
          </cell>
          <cell r="K52" t="str">
            <v>0°</v>
          </cell>
          <cell r="L52">
            <v>1413.05</v>
          </cell>
          <cell r="M52">
            <v>2</v>
          </cell>
          <cell r="N52" t="str">
            <v>11/C6</v>
          </cell>
          <cell r="O52">
            <v>435.71</v>
          </cell>
          <cell r="P52">
            <v>738.42</v>
          </cell>
          <cell r="Q52" t="str">
            <v>4RI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 t="str">
            <v>PAT-1C</v>
          </cell>
          <cell r="Y52" t="str">
            <v>S</v>
          </cell>
          <cell r="Z52">
            <v>0</v>
          </cell>
          <cell r="AA52">
            <v>100</v>
          </cell>
          <cell r="AB52">
            <v>0</v>
          </cell>
          <cell r="AC52">
            <v>0</v>
          </cell>
          <cell r="AK52">
            <v>1</v>
          </cell>
          <cell r="AL52" t="str">
            <v>4</v>
          </cell>
          <cell r="AM52">
            <v>0</v>
          </cell>
          <cell r="AN52">
            <v>0</v>
          </cell>
          <cell r="AO52" t="str">
            <v>56-4</v>
          </cell>
          <cell r="AP52" t="str">
            <v>IPB-36</v>
          </cell>
          <cell r="AQ52" t="str">
            <v>2</v>
          </cell>
          <cell r="AS52">
            <v>50</v>
          </cell>
          <cell r="AT52" t="str">
            <v>MAD</v>
          </cell>
          <cell r="AW52">
            <v>49</v>
          </cell>
          <cell r="AX52" t="str">
            <v xml:space="preserve">LP 22,9 kV, 2ø-GAHUINCHO , 2-1x35mm² AAAC</v>
          </cell>
          <cell r="AY52" t="str">
            <v>LP-49</v>
          </cell>
          <cell r="AZ52" t="str">
            <v>HUANUCO</v>
          </cell>
          <cell r="BA52">
            <v>0</v>
          </cell>
        </row>
        <row r="53">
          <cell r="A53">
            <v>51</v>
          </cell>
          <cell r="B53">
            <v>8</v>
          </cell>
          <cell r="C53" t="str">
            <v xml:space="preserve">LP 22,9 kV, 2ø-GOYAYHUASI_SANTA ISABEL_SAN PABLO DE BORUNDA_CUTAPALLA , 2-1x35mm² AAAC</v>
          </cell>
          <cell r="D53">
            <v>31</v>
          </cell>
          <cell r="E53" t="str">
            <v>2PR3-0</v>
          </cell>
          <cell r="G53" t="str">
            <v>AAAC-35</v>
          </cell>
          <cell r="H53">
            <v>8177.18</v>
          </cell>
          <cell r="I53">
            <v>4137.3999999999996</v>
          </cell>
          <cell r="K53" t="str">
            <v>0°</v>
          </cell>
          <cell r="L53">
            <v>245.64</v>
          </cell>
          <cell r="M53">
            <v>2</v>
          </cell>
          <cell r="N53" t="str">
            <v>11/C6</v>
          </cell>
          <cell r="O53">
            <v>1344.84</v>
          </cell>
          <cell r="P53">
            <v>829.35</v>
          </cell>
          <cell r="Q53" t="str">
            <v>8RI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>PAT-1C</v>
          </cell>
          <cell r="Y53" t="str">
            <v>S</v>
          </cell>
          <cell r="Z53">
            <v>0</v>
          </cell>
          <cell r="AA53">
            <v>100</v>
          </cell>
          <cell r="AB53">
            <v>0</v>
          </cell>
          <cell r="AC53">
            <v>0</v>
          </cell>
          <cell r="AK53">
            <v>1</v>
          </cell>
          <cell r="AL53" t="str">
            <v>8</v>
          </cell>
          <cell r="AM53">
            <v>0</v>
          </cell>
          <cell r="AN53">
            <v>0</v>
          </cell>
          <cell r="AO53" t="str">
            <v>56-4</v>
          </cell>
          <cell r="AP53" t="str">
            <v>IPB-36</v>
          </cell>
          <cell r="AQ53" t="str">
            <v>2</v>
          </cell>
          <cell r="AS53">
            <v>51</v>
          </cell>
          <cell r="AW53">
            <v>50</v>
          </cell>
          <cell r="AX53" t="str">
            <v xml:space="preserve">LP 22,9 kV, 2ø-SALAPAMPA_MICHO BAJO , 2-1x35mm² AAAC</v>
          </cell>
          <cell r="AY53" t="str">
            <v>LP-50</v>
          </cell>
          <cell r="AZ53" t="str">
            <v>HUANUCO</v>
          </cell>
          <cell r="BA53">
            <v>0</v>
          </cell>
        </row>
        <row r="54">
          <cell r="A54">
            <v>52</v>
          </cell>
          <cell r="B54">
            <v>8</v>
          </cell>
          <cell r="C54" t="str">
            <v xml:space="preserve">LP 22,9 kV, 2ø-GOYAYHUASI_SANTA ISABEL_SAN PABLO DE BORUNDA_CUTAPALLA , 2-1x35mm² AAAC</v>
          </cell>
          <cell r="D54">
            <v>32</v>
          </cell>
          <cell r="E54" t="str">
            <v>PS1-2</v>
          </cell>
          <cell r="G54" t="str">
            <v>AAAC-35</v>
          </cell>
          <cell r="H54">
            <v>8422.82</v>
          </cell>
          <cell r="I54">
            <v>4086.56</v>
          </cell>
          <cell r="K54" t="str">
            <v>0°</v>
          </cell>
          <cell r="L54">
            <v>92.64</v>
          </cell>
          <cell r="M54">
            <v>1</v>
          </cell>
          <cell r="N54" t="str">
            <v>11/C6</v>
          </cell>
          <cell r="O54">
            <v>432.67</v>
          </cell>
          <cell r="P54">
            <v>169.14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>PAT-1C</v>
          </cell>
          <cell r="Y54" t="str">
            <v>S</v>
          </cell>
          <cell r="Z54">
            <v>0</v>
          </cell>
          <cell r="AA54">
            <v>100</v>
          </cell>
          <cell r="AB54">
            <v>0</v>
          </cell>
          <cell r="AC54">
            <v>0</v>
          </cell>
          <cell r="AK54">
            <v>1</v>
          </cell>
          <cell r="AL54" t="str">
            <v>0</v>
          </cell>
          <cell r="AM54">
            <v>0</v>
          </cell>
          <cell r="AN54">
            <v>0</v>
          </cell>
          <cell r="AO54" t="str">
            <v>56-4</v>
          </cell>
          <cell r="AP54" t="str">
            <v>IPB-36</v>
          </cell>
          <cell r="AQ54" t="str">
            <v>2</v>
          </cell>
          <cell r="AS54">
            <v>52</v>
          </cell>
          <cell r="AT54" t="str">
            <v>MAD</v>
          </cell>
          <cell r="AW54">
            <v>51</v>
          </cell>
          <cell r="AX54" t="str">
            <v xml:space="preserve">LP 22,9 kV, 2ø-NUEVA INDEPENDENCIA , 2-1x35mm² AAAC</v>
          </cell>
          <cell r="AY54" t="str">
            <v>LP-51</v>
          </cell>
          <cell r="AZ54" t="str">
            <v>HUANUCO</v>
          </cell>
          <cell r="BA54">
            <v>0</v>
          </cell>
        </row>
        <row r="55">
          <cell r="A55">
            <v>53</v>
          </cell>
          <cell r="B55">
            <v>8</v>
          </cell>
          <cell r="C55" t="str">
            <v xml:space="preserve">LP 22,9 kV, 2ø-GOYAYHUASI_SANTA ISABEL_SAN PABLO DE BORUNDA_CUTAPALLA , 2-1x35mm² AAAC</v>
          </cell>
          <cell r="D55">
            <v>33</v>
          </cell>
          <cell r="E55" t="str">
            <v>PS1-2</v>
          </cell>
          <cell r="G55" t="str">
            <v>AAAC-35</v>
          </cell>
          <cell r="H55">
            <v>8515.4699999999993</v>
          </cell>
          <cell r="I55">
            <v>4052.08</v>
          </cell>
          <cell r="K55" t="str">
            <v>0°</v>
          </cell>
          <cell r="L55">
            <v>36.770000000000003</v>
          </cell>
          <cell r="M55">
            <v>1</v>
          </cell>
          <cell r="N55" t="str">
            <v>11/C6</v>
          </cell>
          <cell r="O55">
            <v>215.3</v>
          </cell>
          <cell r="P55">
            <v>64.709999999999994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 t="str">
            <v>PAT-1C</v>
          </cell>
          <cell r="Y55" t="str">
            <v>S</v>
          </cell>
          <cell r="Z55">
            <v>0</v>
          </cell>
          <cell r="AA55">
            <v>100</v>
          </cell>
          <cell r="AB55">
            <v>0</v>
          </cell>
          <cell r="AC55">
            <v>0</v>
          </cell>
          <cell r="AK55">
            <v>1</v>
          </cell>
          <cell r="AL55" t="str">
            <v>0</v>
          </cell>
          <cell r="AM55">
            <v>0</v>
          </cell>
          <cell r="AN55">
            <v>0</v>
          </cell>
          <cell r="AO55" t="str">
            <v>56-4</v>
          </cell>
          <cell r="AP55" t="str">
            <v>IPB-36</v>
          </cell>
          <cell r="AQ55" t="str">
            <v>2</v>
          </cell>
          <cell r="AS55">
            <v>53</v>
          </cell>
          <cell r="AT55" t="str">
            <v>MAD</v>
          </cell>
          <cell r="AW55">
            <v>52</v>
          </cell>
          <cell r="AX55" t="str">
            <v xml:space="preserve">LP 22,9 kV, 2ø-COCHATAMA_HUANCHUIRO , 2-1x35mm² AAAC</v>
          </cell>
          <cell r="AY55" t="str">
            <v>LP-52</v>
          </cell>
          <cell r="AZ55" t="str">
            <v>HUANUCO</v>
          </cell>
          <cell r="BA55">
            <v>0</v>
          </cell>
        </row>
        <row r="56">
          <cell r="A56">
            <v>54</v>
          </cell>
          <cell r="B56">
            <v>8</v>
          </cell>
          <cell r="C56" t="str">
            <v xml:space="preserve">LP 22,9 kV, 2ø-GOYAYHUASI_SANTA ISABEL_SAN PABLO DE BORUNDA_CUTAPALLA , 2-1x35mm² AAAC</v>
          </cell>
          <cell r="D56">
            <v>34</v>
          </cell>
          <cell r="E56" t="str">
            <v>PS1-2</v>
          </cell>
          <cell r="G56" t="str">
            <v>AAAC-35</v>
          </cell>
          <cell r="H56">
            <v>8552.24</v>
          </cell>
          <cell r="I56">
            <v>4034.62</v>
          </cell>
          <cell r="K56" t="str">
            <v>0°</v>
          </cell>
          <cell r="L56">
            <v>100.5</v>
          </cell>
          <cell r="M56">
            <v>1</v>
          </cell>
          <cell r="N56" t="str">
            <v>11/C6</v>
          </cell>
          <cell r="O56">
            <v>-167.51</v>
          </cell>
          <cell r="P56">
            <v>68.64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>PAT-1C</v>
          </cell>
          <cell r="Y56" t="str">
            <v>S</v>
          </cell>
          <cell r="Z56">
            <v>0</v>
          </cell>
          <cell r="AA56">
            <v>100</v>
          </cell>
          <cell r="AB56">
            <v>0</v>
          </cell>
          <cell r="AC56">
            <v>0</v>
          </cell>
          <cell r="AK56">
            <v>1</v>
          </cell>
          <cell r="AL56" t="str">
            <v>0</v>
          </cell>
          <cell r="AM56">
            <v>0</v>
          </cell>
          <cell r="AN56">
            <v>0</v>
          </cell>
          <cell r="AO56" t="str">
            <v>56-4</v>
          </cell>
          <cell r="AP56" t="str">
            <v>IPB-36</v>
          </cell>
          <cell r="AQ56" t="str">
            <v>2</v>
          </cell>
          <cell r="AS56">
            <v>54</v>
          </cell>
          <cell r="AT56" t="str">
            <v>MAD</v>
          </cell>
          <cell r="AW56">
            <v>53</v>
          </cell>
          <cell r="AX56" t="str">
            <v xml:space="preserve">LP 22,9 kV, 2ø-MARAYPAMPA , 2-1x35mm² AAAC</v>
          </cell>
          <cell r="AY56" t="str">
            <v>LP-53</v>
          </cell>
          <cell r="AZ56" t="str">
            <v>HUANUCO</v>
          </cell>
          <cell r="BA56">
            <v>0</v>
          </cell>
        </row>
        <row r="57">
          <cell r="A57">
            <v>55</v>
          </cell>
          <cell r="B57">
            <v>8</v>
          </cell>
          <cell r="C57" t="str">
            <v xml:space="preserve">LP 22,9 kV, 2ø-GOYAYHUASI_SANTA ISABEL_SAN PABLO DE BORUNDA_CUTAPALLA , 2-1x35mm² AAAC</v>
          </cell>
          <cell r="D57">
            <v>35</v>
          </cell>
          <cell r="E57" t="str">
            <v>PS1-2</v>
          </cell>
          <cell r="G57" t="str">
            <v>AAAC-35</v>
          </cell>
          <cell r="H57">
            <v>8652.74</v>
          </cell>
          <cell r="I57">
            <v>3981.36</v>
          </cell>
          <cell r="K57" t="str">
            <v>0°</v>
          </cell>
          <cell r="L57">
            <v>220.9</v>
          </cell>
          <cell r="M57">
            <v>1</v>
          </cell>
          <cell r="N57" t="str">
            <v>11/C6</v>
          </cell>
          <cell r="O57">
            <v>254.84</v>
          </cell>
          <cell r="P57">
            <v>160.69999999999999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>PAT-1C</v>
          </cell>
          <cell r="Y57" t="str">
            <v>S</v>
          </cell>
          <cell r="Z57">
            <v>0</v>
          </cell>
          <cell r="AA57">
            <v>100</v>
          </cell>
          <cell r="AB57">
            <v>0</v>
          </cell>
          <cell r="AC57">
            <v>0</v>
          </cell>
          <cell r="AK57">
            <v>1</v>
          </cell>
          <cell r="AL57" t="str">
            <v>0</v>
          </cell>
          <cell r="AM57">
            <v>0</v>
          </cell>
          <cell r="AN57">
            <v>0</v>
          </cell>
          <cell r="AO57" t="str">
            <v>56-4</v>
          </cell>
          <cell r="AP57" t="str">
            <v>IPB-36</v>
          </cell>
          <cell r="AQ57" t="str">
            <v>2</v>
          </cell>
          <cell r="AS57">
            <v>55</v>
          </cell>
          <cell r="AT57" t="str">
            <v>MAD</v>
          </cell>
          <cell r="AW57">
            <v>54</v>
          </cell>
          <cell r="AX57" t="str">
            <v xml:space="preserve">LP 22,9 kV, 2ø-TINGO PAMPA , 2-1x35mm² AAAC</v>
          </cell>
          <cell r="AY57" t="str">
            <v>LP-54</v>
          </cell>
          <cell r="AZ57" t="str">
            <v>HUANUCO</v>
          </cell>
          <cell r="BA57">
            <v>0</v>
          </cell>
        </row>
        <row r="58">
          <cell r="A58">
            <v>56</v>
          </cell>
          <cell r="B58">
            <v>8</v>
          </cell>
          <cell r="C58" t="str">
            <v xml:space="preserve">LP 22,9 kV, 2ø-GOYAYHUASI_SANTA ISABEL_SAN PABLO DE BORUNDA_CUTAPALLA , 2-1x35mm² AAAC</v>
          </cell>
          <cell r="D58">
            <v>36</v>
          </cell>
          <cell r="E58" t="str">
            <v>PTV-2</v>
          </cell>
          <cell r="G58" t="str">
            <v>AAAC-35</v>
          </cell>
          <cell r="H58">
            <v>8873.64</v>
          </cell>
          <cell r="I58">
            <v>3878.87</v>
          </cell>
          <cell r="J58" t="str">
            <v>FLP</v>
          </cell>
          <cell r="K58" t="str">
            <v>0°</v>
          </cell>
          <cell r="L58">
            <v>0</v>
          </cell>
          <cell r="M58">
            <v>1</v>
          </cell>
          <cell r="N58" t="str">
            <v>11/C6</v>
          </cell>
          <cell r="O58">
            <v>-315.07</v>
          </cell>
          <cell r="P58">
            <v>110.45</v>
          </cell>
          <cell r="Q58" t="str">
            <v>1RI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 t="str">
            <v>PAT-1C</v>
          </cell>
          <cell r="Y58" t="str">
            <v>S</v>
          </cell>
          <cell r="Z58">
            <v>0</v>
          </cell>
          <cell r="AA58">
            <v>100</v>
          </cell>
          <cell r="AB58">
            <v>0</v>
          </cell>
          <cell r="AC58">
            <v>0</v>
          </cell>
          <cell r="AK58">
            <v>1</v>
          </cell>
          <cell r="AL58" t="str">
            <v>1</v>
          </cell>
          <cell r="AM58">
            <v>0</v>
          </cell>
          <cell r="AN58">
            <v>0</v>
          </cell>
          <cell r="AO58" t="str">
            <v>56-4</v>
          </cell>
          <cell r="AP58" t="str">
            <v>IPB-36</v>
          </cell>
          <cell r="AQ58" t="str">
            <v>2</v>
          </cell>
          <cell r="AS58">
            <v>56</v>
          </cell>
          <cell r="AT58" t="str">
            <v>MAD</v>
          </cell>
          <cell r="AW58">
            <v>55</v>
          </cell>
          <cell r="AX58" t="str">
            <v xml:space="preserve">LP 22,9 kV, 2ø-CHAGLLA PAMPA ALTA , 2-1x35mm² AAAC</v>
          </cell>
          <cell r="AY58" t="str">
            <v>LP-55</v>
          </cell>
          <cell r="AZ58" t="str">
            <v>HUANUCO</v>
          </cell>
          <cell r="BA58">
            <v>0</v>
          </cell>
        </row>
        <row r="59">
          <cell r="A59">
            <v>57</v>
          </cell>
          <cell r="B59">
            <v>9</v>
          </cell>
          <cell r="C59" t="str">
            <v xml:space="preserve">LP 22,9 kV, 2ø-SAN AGUSTIN DE CEDRONIYOG_MARIAN , 2-1x35mm² AAAC</v>
          </cell>
          <cell r="D59">
            <v>0</v>
          </cell>
          <cell r="E59" t="str">
            <v>DS-2</v>
          </cell>
          <cell r="G59" t="str">
            <v>AAAC-35</v>
          </cell>
          <cell r="H59">
            <v>0</v>
          </cell>
          <cell r="I59">
            <v>3231.18</v>
          </cell>
          <cell r="J59" t="str">
            <v>V2</v>
          </cell>
          <cell r="K59" t="str">
            <v>0°</v>
          </cell>
          <cell r="L59">
            <v>14.19</v>
          </cell>
          <cell r="M59">
            <v>1</v>
          </cell>
          <cell r="N59" t="str">
            <v>11/C6</v>
          </cell>
          <cell r="O59">
            <v>35.020000000000003</v>
          </cell>
          <cell r="P59">
            <v>7.1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Y59" t="str">
            <v>S</v>
          </cell>
          <cell r="Z59">
            <v>0</v>
          </cell>
          <cell r="AA59">
            <v>100</v>
          </cell>
          <cell r="AB59">
            <v>0</v>
          </cell>
          <cell r="AC59">
            <v>0</v>
          </cell>
          <cell r="AK59">
            <v>1</v>
          </cell>
          <cell r="AL59" t="str">
            <v>0</v>
          </cell>
          <cell r="AM59">
            <v>0</v>
          </cell>
          <cell r="AN59">
            <v>0</v>
          </cell>
          <cell r="AO59" t="str">
            <v>56-4</v>
          </cell>
          <cell r="AP59" t="str">
            <v>IPB-36</v>
          </cell>
          <cell r="AQ59" t="str">
            <v>2</v>
          </cell>
          <cell r="AS59">
            <v>57</v>
          </cell>
          <cell r="AW59">
            <v>56</v>
          </cell>
          <cell r="AX59" t="str">
            <v xml:space="preserve">LP 22,9 kV, 2ø-RAMOS CURVA SECTOR ALTO , 2-1x35mm² AAAC</v>
          </cell>
          <cell r="AY59" t="str">
            <v>LP-56</v>
          </cell>
          <cell r="AZ59" t="str">
            <v>HUANUCO</v>
          </cell>
          <cell r="BA59">
            <v>0</v>
          </cell>
        </row>
        <row r="60">
          <cell r="A60">
            <v>58</v>
          </cell>
          <cell r="B60">
            <v>9</v>
          </cell>
          <cell r="C60" t="str">
            <v xml:space="preserve">LP 22,9 kV, 2ø-SAN AGUSTIN DE CEDRONIYOG_MARIAN , 2-1x35mm² AAAC</v>
          </cell>
          <cell r="D60">
            <v>1</v>
          </cell>
          <cell r="E60" t="str">
            <v>TS-2</v>
          </cell>
          <cell r="G60" t="str">
            <v>AAAC-35</v>
          </cell>
          <cell r="H60">
            <v>14.19</v>
          </cell>
          <cell r="I60">
            <v>3227.01</v>
          </cell>
          <cell r="K60" t="str">
            <v>0°</v>
          </cell>
          <cell r="L60">
            <v>246.46</v>
          </cell>
          <cell r="M60">
            <v>1</v>
          </cell>
          <cell r="N60" t="str">
            <v>11/C6</v>
          </cell>
          <cell r="O60">
            <v>640.41999999999996</v>
          </cell>
          <cell r="P60">
            <v>130.33000000000001</v>
          </cell>
          <cell r="Q60" t="str">
            <v>1RI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>PAT-1C</v>
          </cell>
          <cell r="W60" t="str">
            <v>CIM1</v>
          </cell>
          <cell r="Y60" t="str">
            <v>S</v>
          </cell>
          <cell r="Z60">
            <v>0</v>
          </cell>
          <cell r="AA60">
            <v>100</v>
          </cell>
          <cell r="AB60">
            <v>0</v>
          </cell>
          <cell r="AC60">
            <v>0</v>
          </cell>
          <cell r="AK60">
            <v>1</v>
          </cell>
          <cell r="AL60" t="str">
            <v>1</v>
          </cell>
          <cell r="AM60">
            <v>0</v>
          </cell>
          <cell r="AN60">
            <v>0</v>
          </cell>
          <cell r="AO60" t="str">
            <v>56-4</v>
          </cell>
          <cell r="AP60" t="str">
            <v>IPB-36</v>
          </cell>
          <cell r="AQ60" t="str">
            <v>2</v>
          </cell>
          <cell r="AS60">
            <v>58</v>
          </cell>
          <cell r="AT60" t="str">
            <v>MAD</v>
          </cell>
          <cell r="AW60">
            <v>57</v>
          </cell>
          <cell r="AX60" t="str">
            <v xml:space="preserve">LP 22,9 kV, 2ø-PAVINA BAJO , 2-1x35mm² AAAC</v>
          </cell>
          <cell r="AY60" t="str">
            <v>LP-57</v>
          </cell>
          <cell r="AZ60" t="str">
            <v>HUANUCO</v>
          </cell>
          <cell r="BA60">
            <v>0</v>
          </cell>
        </row>
        <row r="61">
          <cell r="A61">
            <v>59</v>
          </cell>
          <cell r="B61">
            <v>9</v>
          </cell>
          <cell r="C61" t="str">
            <v xml:space="preserve">LP 22,9 kV, 2ø-SAN AGUSTIN DE CEDRONIYOG_MARIAN , 2-1x35mm² AAAC</v>
          </cell>
          <cell r="D61">
            <v>2</v>
          </cell>
          <cell r="E61" t="str">
            <v>PA1H-2</v>
          </cell>
          <cell r="G61" t="str">
            <v>AAAC-35</v>
          </cell>
          <cell r="H61">
            <v>260.66000000000003</v>
          </cell>
          <cell r="I61">
            <v>3115.76</v>
          </cell>
          <cell r="J61" t="str">
            <v>V1</v>
          </cell>
          <cell r="K61" t="str">
            <v>11°16'12.27"</v>
          </cell>
          <cell r="L61">
            <v>438.2</v>
          </cell>
          <cell r="M61">
            <v>2</v>
          </cell>
          <cell r="N61" t="str">
            <v>11/C6</v>
          </cell>
          <cell r="O61">
            <v>170.67</v>
          </cell>
          <cell r="P61">
            <v>342.33</v>
          </cell>
          <cell r="Q61" t="str">
            <v>4RI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 t="str">
            <v>PAT-1C</v>
          </cell>
          <cell r="W61" t="str">
            <v>CIM1</v>
          </cell>
          <cell r="Y61" t="str">
            <v>S</v>
          </cell>
          <cell r="Z61">
            <v>0</v>
          </cell>
          <cell r="AA61">
            <v>100</v>
          </cell>
          <cell r="AB61">
            <v>0</v>
          </cell>
          <cell r="AC61">
            <v>0</v>
          </cell>
          <cell r="AK61">
            <v>1</v>
          </cell>
          <cell r="AL61" t="str">
            <v>4</v>
          </cell>
          <cell r="AM61">
            <v>0</v>
          </cell>
          <cell r="AN61">
            <v>0</v>
          </cell>
          <cell r="AO61" t="str">
            <v>56-4</v>
          </cell>
          <cell r="AP61" t="str">
            <v>IPB-36</v>
          </cell>
          <cell r="AQ61" t="str">
            <v>2</v>
          </cell>
          <cell r="AS61">
            <v>59</v>
          </cell>
          <cell r="AT61" t="str">
            <v>MAD</v>
          </cell>
          <cell r="AW61">
            <v>58</v>
          </cell>
          <cell r="AX61" t="str">
            <v xml:space="preserve">LP 22,9 kV, 2ø-ROGOTOYOC , 2-1x35mm² AAAC</v>
          </cell>
          <cell r="AY61" t="str">
            <v>LP-58</v>
          </cell>
          <cell r="AZ61" t="str">
            <v>HUANUCO</v>
          </cell>
          <cell r="BA61">
            <v>0</v>
          </cell>
        </row>
        <row r="62">
          <cell r="A62">
            <v>60</v>
          </cell>
          <cell r="B62">
            <v>9</v>
          </cell>
          <cell r="C62" t="str">
            <v xml:space="preserve">LP 22,9 kV, 2ø-SAN AGUSTIN DE CEDRONIYOG_MARIAN , 2-1x35mm² AAAC</v>
          </cell>
          <cell r="D62">
            <v>3</v>
          </cell>
          <cell r="E62" t="str">
            <v>P3A2-2</v>
          </cell>
          <cell r="G62" t="str">
            <v>AAAC-70</v>
          </cell>
          <cell r="H62">
            <v>698.85</v>
          </cell>
          <cell r="I62">
            <v>3012.14</v>
          </cell>
          <cell r="K62" t="str">
            <v>0°</v>
          </cell>
          <cell r="L62">
            <v>916.45</v>
          </cell>
          <cell r="M62">
            <v>2</v>
          </cell>
          <cell r="N62" t="str">
            <v>11/C6</v>
          </cell>
          <cell r="O62">
            <v>201.52</v>
          </cell>
          <cell r="P62">
            <v>677.32</v>
          </cell>
          <cell r="Q62" t="str">
            <v>8RI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>2PAT-1C</v>
          </cell>
          <cell r="W62" t="str">
            <v>CIM1</v>
          </cell>
          <cell r="Y62" t="str">
            <v>S</v>
          </cell>
          <cell r="Z62">
            <v>0</v>
          </cell>
          <cell r="AA62">
            <v>100</v>
          </cell>
          <cell r="AB62">
            <v>0</v>
          </cell>
          <cell r="AC62">
            <v>0</v>
          </cell>
          <cell r="AK62">
            <v>1</v>
          </cell>
          <cell r="AL62" t="str">
            <v>8</v>
          </cell>
          <cell r="AM62">
            <v>0</v>
          </cell>
          <cell r="AN62">
            <v>0</v>
          </cell>
          <cell r="AO62" t="str">
            <v>56-4</v>
          </cell>
          <cell r="AP62" t="str">
            <v>IPB-36</v>
          </cell>
          <cell r="AQ62" t="str">
            <v>2</v>
          </cell>
          <cell r="AS62">
            <v>60</v>
          </cell>
          <cell r="AT62" t="str">
            <v>MAD</v>
          </cell>
          <cell r="AW62">
            <v>59</v>
          </cell>
          <cell r="AX62" t="str">
            <v xml:space="preserve">LP 22,9 kV, 2ø-TIERRA BLANCA , 2-1x35mm² AAAC</v>
          </cell>
          <cell r="AY62" t="str">
            <v>LP-59</v>
          </cell>
          <cell r="AZ62" t="str">
            <v>HUANUCO</v>
          </cell>
          <cell r="BA62">
            <v>0</v>
          </cell>
        </row>
        <row r="63">
          <cell r="A63">
            <v>61</v>
          </cell>
          <cell r="B63">
            <v>9</v>
          </cell>
          <cell r="C63" t="str">
            <v xml:space="preserve">LP 22,9 kV, 2ø-SAN AGUSTIN DE CEDRONIYOG_MARIAN , 2-1x35mm² AAAC</v>
          </cell>
          <cell r="D63">
            <v>4</v>
          </cell>
          <cell r="E63" t="str">
            <v>P3A2-2</v>
          </cell>
          <cell r="G63" t="str">
            <v>AAAC-35</v>
          </cell>
          <cell r="H63">
            <v>1615.3</v>
          </cell>
          <cell r="I63">
            <v>3087.51</v>
          </cell>
          <cell r="J63" t="str">
            <v>V2</v>
          </cell>
          <cell r="K63" t="str">
            <v>-24°27'22.06"</v>
          </cell>
          <cell r="L63">
            <v>584.32000000000005</v>
          </cell>
          <cell r="M63">
            <v>2</v>
          </cell>
          <cell r="N63" t="str">
            <v>11/C6</v>
          </cell>
          <cell r="O63">
            <v>680.3</v>
          </cell>
          <cell r="P63">
            <v>750.39</v>
          </cell>
          <cell r="Q63" t="str">
            <v>8RI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>2PAT-1C</v>
          </cell>
          <cell r="W63" t="str">
            <v>CIM1</v>
          </cell>
          <cell r="Y63" t="str">
            <v>S</v>
          </cell>
          <cell r="Z63">
            <v>0</v>
          </cell>
          <cell r="AA63">
            <v>100</v>
          </cell>
          <cell r="AB63">
            <v>0</v>
          </cell>
          <cell r="AC63">
            <v>0</v>
          </cell>
          <cell r="AK63">
            <v>1</v>
          </cell>
          <cell r="AL63" t="str">
            <v>8</v>
          </cell>
          <cell r="AM63">
            <v>0</v>
          </cell>
          <cell r="AN63">
            <v>0</v>
          </cell>
          <cell r="AO63" t="str">
            <v>56-4</v>
          </cell>
          <cell r="AP63" t="str">
            <v>IPB-36</v>
          </cell>
          <cell r="AQ63" t="str">
            <v>2</v>
          </cell>
          <cell r="AS63">
            <v>61</v>
          </cell>
          <cell r="AT63" t="str">
            <v>MAD</v>
          </cell>
          <cell r="AW63">
            <v>60</v>
          </cell>
          <cell r="AX63" t="str">
            <v xml:space="preserve">LP 22,9 kV, 2ø-MARCOPATA , 2-1x35mm² AAAC</v>
          </cell>
          <cell r="AY63" t="str">
            <v>LP-60</v>
          </cell>
          <cell r="AZ63" t="str">
            <v>HUANUCO</v>
          </cell>
          <cell r="BA63">
            <v>0</v>
          </cell>
        </row>
        <row r="64">
          <cell r="A64">
            <v>62</v>
          </cell>
          <cell r="B64">
            <v>9</v>
          </cell>
          <cell r="C64" t="str">
            <v xml:space="preserve">LP 22,9 kV, 2ø-SAN AGUSTIN DE CEDRONIYOG_MARIAN , 2-1x35mm² AAAC</v>
          </cell>
          <cell r="D64">
            <v>5</v>
          </cell>
          <cell r="E64" t="str">
            <v>P3A2-2</v>
          </cell>
          <cell r="G64" t="str">
            <v>AAAC-35</v>
          </cell>
          <cell r="H64">
            <v>2199.62</v>
          </cell>
          <cell r="I64">
            <v>3170.97</v>
          </cell>
          <cell r="J64" t="str">
            <v>V1</v>
          </cell>
          <cell r="K64" t="str">
            <v>63°36'25.62"</v>
          </cell>
          <cell r="L64">
            <v>428.74</v>
          </cell>
          <cell r="M64">
            <v>2</v>
          </cell>
          <cell r="N64" t="str">
            <v>11/C6</v>
          </cell>
          <cell r="O64">
            <v>469.68</v>
          </cell>
          <cell r="P64">
            <v>506.53</v>
          </cell>
          <cell r="Q64" t="str">
            <v>8RI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>2PAT-1C</v>
          </cell>
          <cell r="W64" t="str">
            <v>CIM1</v>
          </cell>
          <cell r="Y64" t="str">
            <v>S</v>
          </cell>
          <cell r="Z64">
            <v>0</v>
          </cell>
          <cell r="AA64">
            <v>100</v>
          </cell>
          <cell r="AB64">
            <v>0</v>
          </cell>
          <cell r="AC64">
            <v>0</v>
          </cell>
          <cell r="AK64">
            <v>1</v>
          </cell>
          <cell r="AL64" t="str">
            <v>8</v>
          </cell>
          <cell r="AM64">
            <v>0</v>
          </cell>
          <cell r="AN64">
            <v>0</v>
          </cell>
          <cell r="AO64" t="str">
            <v>56-4</v>
          </cell>
          <cell r="AP64" t="str">
            <v>IPB-36</v>
          </cell>
          <cell r="AQ64" t="str">
            <v>2</v>
          </cell>
          <cell r="AS64">
            <v>62</v>
          </cell>
          <cell r="AW64">
            <v>61</v>
          </cell>
          <cell r="AX64" t="str">
            <v xml:space="preserve">LP 22,9 kV, 2ø-AUCALLA , 2-1x35mm² AAAC</v>
          </cell>
          <cell r="AY64" t="str">
            <v>LP-61</v>
          </cell>
          <cell r="AZ64" t="str">
            <v>HUANUCO</v>
          </cell>
          <cell r="BA64">
            <v>0</v>
          </cell>
        </row>
        <row r="65">
          <cell r="A65">
            <v>63</v>
          </cell>
          <cell r="B65">
            <v>9</v>
          </cell>
          <cell r="C65" t="str">
            <v xml:space="preserve">LP 22,9 kV, 2ø-SAN AGUSTIN DE CEDRONIYOG_MARIAN , 2-1x35mm² AAAC</v>
          </cell>
          <cell r="D65">
            <v>6</v>
          </cell>
          <cell r="E65" t="str">
            <v>PA1H-2</v>
          </cell>
          <cell r="G65" t="str">
            <v>AAAC-35</v>
          </cell>
          <cell r="H65">
            <v>2628.37</v>
          </cell>
          <cell r="I65">
            <v>3263</v>
          </cell>
          <cell r="K65" t="str">
            <v>0°</v>
          </cell>
          <cell r="L65">
            <v>165.41</v>
          </cell>
          <cell r="M65">
            <v>2</v>
          </cell>
          <cell r="N65" t="str">
            <v>11/C6</v>
          </cell>
          <cell r="O65">
            <v>485.73</v>
          </cell>
          <cell r="P65">
            <v>297.08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 t="str">
            <v>PAT-1C</v>
          </cell>
          <cell r="W65" t="str">
            <v>CIM1</v>
          </cell>
          <cell r="Y65" t="str">
            <v>S</v>
          </cell>
          <cell r="Z65">
            <v>0</v>
          </cell>
          <cell r="AA65">
            <v>100</v>
          </cell>
          <cell r="AB65">
            <v>0</v>
          </cell>
          <cell r="AC65">
            <v>0</v>
          </cell>
          <cell r="AK65">
            <v>1</v>
          </cell>
          <cell r="AL65" t="str">
            <v>0</v>
          </cell>
          <cell r="AM65">
            <v>0</v>
          </cell>
          <cell r="AN65">
            <v>0</v>
          </cell>
          <cell r="AO65" t="str">
            <v>56-4</v>
          </cell>
          <cell r="AP65" t="str">
            <v>IPB-36</v>
          </cell>
          <cell r="AQ65" t="str">
            <v>2</v>
          </cell>
          <cell r="AS65">
            <v>63</v>
          </cell>
          <cell r="AT65" t="str">
            <v>MAD</v>
          </cell>
          <cell r="AW65">
            <v>62</v>
          </cell>
          <cell r="AX65" t="str">
            <v xml:space="preserve">LP 22,9 kV, 2ø-CAPILLAPATA DE HUAYRAJIRCA , 2-1x35mm² AAAC</v>
          </cell>
          <cell r="AY65" t="str">
            <v>LP-62</v>
          </cell>
          <cell r="AZ65" t="str">
            <v>HUANUCO</v>
          </cell>
          <cell r="BA65">
            <v>0</v>
          </cell>
        </row>
        <row r="66">
          <cell r="A66">
            <v>64</v>
          </cell>
          <cell r="B66">
            <v>9</v>
          </cell>
          <cell r="C66" t="str">
            <v xml:space="preserve">LP 22,9 kV, 2ø-SAN AGUSTIN DE CEDRONIYOG_MARIAN , 2-1x35mm² AAAC</v>
          </cell>
          <cell r="D66">
            <v>7</v>
          </cell>
          <cell r="E66" t="str">
            <v>PA1H-2</v>
          </cell>
          <cell r="G66" t="str">
            <v>AAAC-35</v>
          </cell>
          <cell r="H66">
            <v>2793.78</v>
          </cell>
          <cell r="I66">
            <v>3279.68</v>
          </cell>
          <cell r="J66" t="str">
            <v>V2</v>
          </cell>
          <cell r="K66" t="str">
            <v>13°44'5.66"</v>
          </cell>
          <cell r="L66">
            <v>310.52</v>
          </cell>
          <cell r="M66">
            <v>2</v>
          </cell>
          <cell r="N66" t="str">
            <v>11/C6</v>
          </cell>
          <cell r="O66">
            <v>303.58999999999997</v>
          </cell>
          <cell r="P66">
            <v>237.96</v>
          </cell>
          <cell r="Q66" t="str">
            <v>4RI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>PAT-1C</v>
          </cell>
          <cell r="W66" t="str">
            <v>CIM1</v>
          </cell>
          <cell r="Y66" t="str">
            <v>S</v>
          </cell>
          <cell r="Z66">
            <v>0</v>
          </cell>
          <cell r="AA66">
            <v>100</v>
          </cell>
          <cell r="AB66">
            <v>0</v>
          </cell>
          <cell r="AC66">
            <v>0</v>
          </cell>
          <cell r="AK66">
            <v>1</v>
          </cell>
          <cell r="AL66" t="str">
            <v>4</v>
          </cell>
          <cell r="AM66">
            <v>0</v>
          </cell>
          <cell r="AN66">
            <v>0</v>
          </cell>
          <cell r="AO66" t="str">
            <v>56-4</v>
          </cell>
          <cell r="AP66" t="str">
            <v>IPB-36</v>
          </cell>
          <cell r="AQ66" t="str">
            <v>2</v>
          </cell>
          <cell r="AS66">
            <v>64</v>
          </cell>
          <cell r="AT66" t="str">
            <v>MAD</v>
          </cell>
          <cell r="AW66">
            <v>63</v>
          </cell>
          <cell r="AX66" t="str">
            <v xml:space="preserve">LP 22,9 kV, 2ø-YUNCAN , 2-1x35mm² AAAC</v>
          </cell>
          <cell r="AY66" t="str">
            <v>LP-63</v>
          </cell>
          <cell r="AZ66" t="str">
            <v>HUANUCO</v>
          </cell>
          <cell r="BA66">
            <v>0</v>
          </cell>
        </row>
        <row r="67">
          <cell r="A67">
            <v>65</v>
          </cell>
          <cell r="B67">
            <v>9</v>
          </cell>
          <cell r="C67" t="str">
            <v xml:space="preserve">LP 22,9 kV, 2ø-SAN AGUSTIN DE CEDRONIYOG_MARIAN , 2-1x35mm² AAAC</v>
          </cell>
          <cell r="D67">
            <v>8</v>
          </cell>
          <cell r="E67" t="str">
            <v>PS1-2</v>
          </cell>
          <cell r="G67" t="str">
            <v>AAAC-35</v>
          </cell>
          <cell r="H67">
            <v>3104.3</v>
          </cell>
          <cell r="I67">
            <v>3288.74</v>
          </cell>
          <cell r="K67" t="str">
            <v>0°</v>
          </cell>
          <cell r="L67">
            <v>132.68</v>
          </cell>
          <cell r="M67">
            <v>1</v>
          </cell>
          <cell r="N67" t="str">
            <v>11/C6</v>
          </cell>
          <cell r="O67">
            <v>258.14</v>
          </cell>
          <cell r="P67">
            <v>221.6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>PAT-1C</v>
          </cell>
          <cell r="W67" t="str">
            <v>CIM1</v>
          </cell>
          <cell r="Y67" t="str">
            <v>S</v>
          </cell>
          <cell r="Z67">
            <v>0</v>
          </cell>
          <cell r="AA67">
            <v>100</v>
          </cell>
          <cell r="AB67">
            <v>0</v>
          </cell>
          <cell r="AC67">
            <v>0</v>
          </cell>
          <cell r="AK67">
            <v>1</v>
          </cell>
          <cell r="AL67" t="str">
            <v>0</v>
          </cell>
          <cell r="AM67">
            <v>0</v>
          </cell>
          <cell r="AN67">
            <v>0</v>
          </cell>
          <cell r="AO67" t="str">
            <v>56-4</v>
          </cell>
          <cell r="AP67" t="str">
            <v>IPB-36</v>
          </cell>
          <cell r="AQ67" t="str">
            <v>2</v>
          </cell>
          <cell r="AS67">
            <v>65</v>
          </cell>
          <cell r="AT67" t="str">
            <v>MAD</v>
          </cell>
          <cell r="AW67">
            <v>64</v>
          </cell>
          <cell r="AX67" t="str">
            <v xml:space="preserve">LP 22,9 kV, 2ø-HUARAMPAY , 2-1x35mm² AAAC</v>
          </cell>
          <cell r="AY67" t="str">
            <v>LP-64</v>
          </cell>
          <cell r="AZ67" t="str">
            <v>HUANUCO</v>
          </cell>
          <cell r="BA67">
            <v>0</v>
          </cell>
        </row>
        <row r="68">
          <cell r="A68">
            <v>66</v>
          </cell>
          <cell r="B68">
            <v>9</v>
          </cell>
          <cell r="C68" t="str">
            <v xml:space="preserve">LP 22,9 kV, 2ø-SAN AGUSTIN DE CEDRONIYOG_MARIAN , 2-1x35mm² AAAC</v>
          </cell>
          <cell r="D68">
            <v>9</v>
          </cell>
          <cell r="E68" t="str">
            <v>PS1-2</v>
          </cell>
          <cell r="G68" t="str">
            <v>AAAC-35</v>
          </cell>
          <cell r="H68">
            <v>3236.97</v>
          </cell>
          <cell r="I68">
            <v>3288.67</v>
          </cell>
          <cell r="K68" t="str">
            <v>0°</v>
          </cell>
          <cell r="L68">
            <v>191</v>
          </cell>
          <cell r="M68">
            <v>1</v>
          </cell>
          <cell r="N68" t="str">
            <v>11/C6</v>
          </cell>
          <cell r="O68">
            <v>144.59</v>
          </cell>
          <cell r="P68">
            <v>161.84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 t="str">
            <v>PAT-1C</v>
          </cell>
          <cell r="W68" t="str">
            <v>CIM1</v>
          </cell>
          <cell r="Y68" t="str">
            <v>S</v>
          </cell>
          <cell r="Z68">
            <v>0</v>
          </cell>
          <cell r="AA68">
            <v>100</v>
          </cell>
          <cell r="AB68">
            <v>0</v>
          </cell>
          <cell r="AC68">
            <v>0</v>
          </cell>
          <cell r="AK68">
            <v>1</v>
          </cell>
          <cell r="AL68" t="str">
            <v>0</v>
          </cell>
          <cell r="AM68">
            <v>0</v>
          </cell>
          <cell r="AN68">
            <v>0</v>
          </cell>
          <cell r="AO68" t="str">
            <v>56-4</v>
          </cell>
          <cell r="AP68" t="str">
            <v>IPB-36</v>
          </cell>
          <cell r="AQ68" t="str">
            <v>2</v>
          </cell>
          <cell r="AS68">
            <v>66</v>
          </cell>
          <cell r="AT68" t="str">
            <v>MAD</v>
          </cell>
          <cell r="AW68">
            <v>65</v>
          </cell>
          <cell r="AX68" t="str">
            <v xml:space="preserve">LP 22,9 kV, 2ø-SANTA FE DE QUEPAYNA , 2-1x35mm² AAAC</v>
          </cell>
          <cell r="AY68" t="str">
            <v>LP-65</v>
          </cell>
          <cell r="AZ68" t="str">
            <v>HUANUCO</v>
          </cell>
          <cell r="BA68">
            <v>0</v>
          </cell>
        </row>
        <row r="69">
          <cell r="A69">
            <v>67</v>
          </cell>
          <cell r="B69">
            <v>9</v>
          </cell>
          <cell r="C69" t="str">
            <v xml:space="preserve">LP 22,9 kV, 2ø-SAN AGUSTIN DE CEDRONIYOG_MARIAN , 2-1x35mm² AAAC</v>
          </cell>
          <cell r="D69">
            <v>10</v>
          </cell>
          <cell r="E69" t="str">
            <v>PS1-2</v>
          </cell>
          <cell r="G69" t="str">
            <v>AAAC-35</v>
          </cell>
          <cell r="H69">
            <v>3427.98</v>
          </cell>
          <cell r="I69">
            <v>3291.76</v>
          </cell>
          <cell r="K69" t="str">
            <v>0°</v>
          </cell>
          <cell r="L69">
            <v>222.12</v>
          </cell>
          <cell r="M69">
            <v>1</v>
          </cell>
          <cell r="N69" t="str">
            <v>11/C6</v>
          </cell>
          <cell r="O69">
            <v>90.61</v>
          </cell>
          <cell r="P69">
            <v>206.56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>PAT-1C</v>
          </cell>
          <cell r="W69" t="str">
            <v>CIM1</v>
          </cell>
          <cell r="Y69" t="str">
            <v>S</v>
          </cell>
          <cell r="Z69">
            <v>0</v>
          </cell>
          <cell r="AA69">
            <v>100</v>
          </cell>
          <cell r="AB69">
            <v>0</v>
          </cell>
          <cell r="AC69">
            <v>0</v>
          </cell>
          <cell r="AK69">
            <v>1</v>
          </cell>
          <cell r="AL69" t="str">
            <v>0</v>
          </cell>
          <cell r="AM69">
            <v>0</v>
          </cell>
          <cell r="AN69">
            <v>0</v>
          </cell>
          <cell r="AO69" t="str">
            <v>56-4</v>
          </cell>
          <cell r="AP69" t="str">
            <v>IPB-36</v>
          </cell>
          <cell r="AQ69" t="str">
            <v>2</v>
          </cell>
          <cell r="AS69">
            <v>67</v>
          </cell>
          <cell r="AT69" t="str">
            <v>MAD</v>
          </cell>
          <cell r="AW69">
            <v>66</v>
          </cell>
          <cell r="AX69" t="str">
            <v xml:space="preserve">LP 22,9 kV, 2ø-AUCALLA , 2-1x35mm² AAAC</v>
          </cell>
          <cell r="AY69" t="str">
            <v>LP-66</v>
          </cell>
          <cell r="AZ69" t="str">
            <v>HUANUCO</v>
          </cell>
          <cell r="BA69">
            <v>0</v>
          </cell>
        </row>
        <row r="70">
          <cell r="A70">
            <v>68</v>
          </cell>
          <cell r="B70">
            <v>9</v>
          </cell>
          <cell r="C70" t="str">
            <v xml:space="preserve">LP 22,9 kV, 2ø-SAN AGUSTIN DE CEDRONIYOG_MARIAN , 2-1x35mm² AAAC</v>
          </cell>
          <cell r="D70">
            <v>11</v>
          </cell>
          <cell r="E70" t="str">
            <v>PSH-2</v>
          </cell>
          <cell r="G70" t="str">
            <v>AAAC-35</v>
          </cell>
          <cell r="H70">
            <v>3650.1</v>
          </cell>
          <cell r="I70">
            <v>3318.87</v>
          </cell>
          <cell r="K70" t="str">
            <v>0°</v>
          </cell>
          <cell r="L70">
            <v>343.54</v>
          </cell>
          <cell r="M70">
            <v>2</v>
          </cell>
          <cell r="N70" t="str">
            <v>11/C6</v>
          </cell>
          <cell r="O70">
            <v>238.57</v>
          </cell>
          <cell r="P70">
            <v>282.83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>PAT-1C</v>
          </cell>
          <cell r="W70" t="str">
            <v>CIM1</v>
          </cell>
          <cell r="Y70" t="str">
            <v>S</v>
          </cell>
          <cell r="Z70">
            <v>0</v>
          </cell>
          <cell r="AA70">
            <v>100</v>
          </cell>
          <cell r="AB70">
            <v>0</v>
          </cell>
          <cell r="AC70">
            <v>0</v>
          </cell>
          <cell r="AL70" t="str">
            <v>0</v>
          </cell>
          <cell r="AM70">
            <v>0</v>
          </cell>
          <cell r="AN70">
            <v>0</v>
          </cell>
          <cell r="AO70" t="str">
            <v>56-4</v>
          </cell>
          <cell r="AP70" t="str">
            <v>IPB-36</v>
          </cell>
          <cell r="AQ70" t="str">
            <v>2</v>
          </cell>
          <cell r="AS70">
            <v>68</v>
          </cell>
          <cell r="AT70" t="str">
            <v>MAD</v>
          </cell>
          <cell r="AW70">
            <v>67</v>
          </cell>
          <cell r="AX70" t="str">
            <v xml:space="preserve">LP 22,9 kV, 2ø-LA LINDA , 2-1x35mm² AAAC</v>
          </cell>
          <cell r="AY70" t="str">
            <v>LP-67</v>
          </cell>
          <cell r="AZ70" t="str">
            <v>HUANUCO</v>
          </cell>
          <cell r="BA70">
            <v>0</v>
          </cell>
        </row>
        <row r="71">
          <cell r="A71">
            <v>69</v>
          </cell>
          <cell r="B71">
            <v>9</v>
          </cell>
          <cell r="C71" t="str">
            <v xml:space="preserve">LP 22,9 kV, 2ø-SAN AGUSTIN DE CEDRONIYOG_MARIAN , 2-1x35mm² AAAC</v>
          </cell>
          <cell r="D71">
            <v>12</v>
          </cell>
          <cell r="E71" t="str">
            <v>PA1-2</v>
          </cell>
          <cell r="G71" t="str">
            <v>AAAC-35</v>
          </cell>
          <cell r="H71">
            <v>3993.64</v>
          </cell>
          <cell r="I71">
            <v>3368.94</v>
          </cell>
          <cell r="J71" t="str">
            <v>V3</v>
          </cell>
          <cell r="K71" t="str">
            <v>21°19'23.89"</v>
          </cell>
          <cell r="L71">
            <v>251.33</v>
          </cell>
          <cell r="M71">
            <v>1</v>
          </cell>
          <cell r="N71" t="str">
            <v>11/C6</v>
          </cell>
          <cell r="O71">
            <v>670.97</v>
          </cell>
          <cell r="P71">
            <v>297.43</v>
          </cell>
          <cell r="Q71" t="str">
            <v>1RI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 t="str">
            <v>PAT-1C</v>
          </cell>
          <cell r="W71" t="str">
            <v>CIM1</v>
          </cell>
          <cell r="Y71" t="str">
            <v>S</v>
          </cell>
          <cell r="Z71">
            <v>0</v>
          </cell>
          <cell r="AA71">
            <v>100</v>
          </cell>
          <cell r="AB71">
            <v>0</v>
          </cell>
          <cell r="AC71">
            <v>0</v>
          </cell>
          <cell r="AL71" t="str">
            <v>1</v>
          </cell>
          <cell r="AM71">
            <v>0</v>
          </cell>
          <cell r="AN71">
            <v>0</v>
          </cell>
          <cell r="AO71" t="str">
            <v>56-4</v>
          </cell>
          <cell r="AP71" t="str">
            <v>IPB-36</v>
          </cell>
          <cell r="AQ71" t="str">
            <v>2</v>
          </cell>
          <cell r="AS71">
            <v>69</v>
          </cell>
          <cell r="AT71" t="str">
            <v>MAD</v>
          </cell>
          <cell r="AW71">
            <v>68</v>
          </cell>
          <cell r="AX71" t="str">
            <v xml:space="preserve">LP 22,9 kV, 2ø-BARRIOS ALTOS DE TAPRAG_SAN RAFAEL DE MILPO , 2-1x35mm² AAAC</v>
          </cell>
          <cell r="AY71" t="str">
            <v>LP-68</v>
          </cell>
          <cell r="AZ71" t="str">
            <v>HUANUCO</v>
          </cell>
          <cell r="BA71">
            <v>0</v>
          </cell>
        </row>
        <row r="72">
          <cell r="A72">
            <v>70</v>
          </cell>
          <cell r="B72">
            <v>9</v>
          </cell>
          <cell r="C72" t="str">
            <v xml:space="preserve">LP 22,9 kV, 2ø-SAN AGUSTIN DE CEDRONIYOG_MARIAN , 2-1x35mm² AAAC</v>
          </cell>
          <cell r="D72">
            <v>13</v>
          </cell>
          <cell r="E72" t="str">
            <v>PS1-2</v>
          </cell>
          <cell r="G72" t="str">
            <v>AAAC-35</v>
          </cell>
          <cell r="H72">
            <v>4244.97</v>
          </cell>
          <cell r="I72">
            <v>3327.59</v>
          </cell>
          <cell r="K72" t="str">
            <v>0°</v>
          </cell>
          <cell r="L72">
            <v>181.67</v>
          </cell>
          <cell r="M72">
            <v>1</v>
          </cell>
          <cell r="N72" t="str">
            <v>11/C6</v>
          </cell>
          <cell r="O72">
            <v>76.8</v>
          </cell>
          <cell r="P72">
            <v>216.5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>PAT-1C</v>
          </cell>
          <cell r="W72" t="str">
            <v>CIM1</v>
          </cell>
          <cell r="Y72" t="str">
            <v>S</v>
          </cell>
          <cell r="Z72">
            <v>0</v>
          </cell>
          <cell r="AA72">
            <v>100</v>
          </cell>
          <cell r="AB72">
            <v>0</v>
          </cell>
          <cell r="AC72">
            <v>0</v>
          </cell>
          <cell r="AK72">
            <v>1</v>
          </cell>
          <cell r="AL72" t="str">
            <v>0</v>
          </cell>
          <cell r="AM72">
            <v>0</v>
          </cell>
          <cell r="AN72">
            <v>0</v>
          </cell>
          <cell r="AO72" t="str">
            <v>56-4</v>
          </cell>
          <cell r="AP72" t="str">
            <v>IPB-36</v>
          </cell>
          <cell r="AQ72" t="str">
            <v>2</v>
          </cell>
          <cell r="AS72">
            <v>70</v>
          </cell>
          <cell r="AT72" t="str">
            <v>MAD</v>
          </cell>
          <cell r="AW72">
            <v>69</v>
          </cell>
          <cell r="AX72" t="str">
            <v xml:space="preserve">LP 22,9 kV, 2ø-TAMBO , 2-1x35mm² AAAC</v>
          </cell>
          <cell r="AY72" t="str">
            <v>LP-69</v>
          </cell>
          <cell r="AZ72" t="str">
            <v>HUANUCO</v>
          </cell>
          <cell r="BA72">
            <v>0</v>
          </cell>
        </row>
        <row r="73">
          <cell r="A73">
            <v>71</v>
          </cell>
          <cell r="B73">
            <v>9</v>
          </cell>
          <cell r="C73" t="str">
            <v xml:space="preserve">LP 22,9 kV, 2ø-SAN AGUSTIN DE CEDRONIYOG_MARIAN , 2-1x35mm² AAAC</v>
          </cell>
          <cell r="D73">
            <v>14</v>
          </cell>
          <cell r="E73" t="str">
            <v>PTH-2</v>
          </cell>
          <cell r="G73" t="str">
            <v>AAAC-35</v>
          </cell>
          <cell r="H73">
            <v>4426.6400000000003</v>
          </cell>
          <cell r="I73">
            <v>3319.87</v>
          </cell>
          <cell r="J73" t="str">
            <v>FLP</v>
          </cell>
          <cell r="K73" t="str">
            <v>0°</v>
          </cell>
          <cell r="L73">
            <v>0</v>
          </cell>
          <cell r="M73">
            <v>1</v>
          </cell>
          <cell r="N73" t="str">
            <v>11/C6</v>
          </cell>
          <cell r="O73">
            <v>45.36</v>
          </cell>
          <cell r="P73">
            <v>90.83</v>
          </cell>
          <cell r="Q73" t="str">
            <v>1RI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>PAT-1C</v>
          </cell>
          <cell r="W73" t="str">
            <v>CIM1</v>
          </cell>
          <cell r="Y73" t="str">
            <v>S</v>
          </cell>
          <cell r="Z73">
            <v>0</v>
          </cell>
          <cell r="AA73">
            <v>100</v>
          </cell>
          <cell r="AB73">
            <v>0</v>
          </cell>
          <cell r="AC73">
            <v>0</v>
          </cell>
          <cell r="AK73">
            <v>1</v>
          </cell>
          <cell r="AL73" t="str">
            <v>1</v>
          </cell>
          <cell r="AM73">
            <v>0</v>
          </cell>
          <cell r="AN73">
            <v>0</v>
          </cell>
          <cell r="AO73" t="str">
            <v>56-4</v>
          </cell>
          <cell r="AP73" t="str">
            <v>IPB-36</v>
          </cell>
          <cell r="AQ73" t="str">
            <v>2</v>
          </cell>
          <cell r="AS73">
            <v>71</v>
          </cell>
          <cell r="AT73" t="str">
            <v>MAD</v>
          </cell>
          <cell r="AW73">
            <v>70</v>
          </cell>
          <cell r="AX73" t="str">
            <v xml:space="preserve">LP 22,9 kV, 2ø-HUANUCALLA BAJA , 2-1x35mm² AAAC</v>
          </cell>
          <cell r="AY73" t="str">
            <v>LP-70</v>
          </cell>
          <cell r="AZ73" t="str">
            <v>HUANUCO</v>
          </cell>
          <cell r="BA73">
            <v>0</v>
          </cell>
        </row>
        <row r="74">
          <cell r="A74">
            <v>72</v>
          </cell>
          <cell r="B74">
            <v>10</v>
          </cell>
          <cell r="C74" t="str">
            <v xml:space="preserve">LP 22,9 kV, 2ø-SAN JOSE DE CAYRAN , 2-1x35mm² AAAC</v>
          </cell>
          <cell r="H74">
            <v>0</v>
          </cell>
          <cell r="I74">
            <v>0</v>
          </cell>
          <cell r="Q74">
            <v>0</v>
          </cell>
          <cell r="Y74" t="str">
            <v>S</v>
          </cell>
          <cell r="Z74">
            <v>0</v>
          </cell>
          <cell r="AA74">
            <v>100</v>
          </cell>
          <cell r="AB74">
            <v>0</v>
          </cell>
          <cell r="AC74">
            <v>0</v>
          </cell>
          <cell r="AK74">
            <v>1</v>
          </cell>
          <cell r="AL74" t="str">
            <v>0</v>
          </cell>
          <cell r="AM74">
            <v>0</v>
          </cell>
          <cell r="AN74">
            <v>0</v>
          </cell>
          <cell r="AO74" t="str">
            <v>56-3</v>
          </cell>
          <cell r="AP74" t="str">
            <v>IPB-36</v>
          </cell>
          <cell r="AQ74" t="str">
            <v>2</v>
          </cell>
          <cell r="AS74">
            <v>72</v>
          </cell>
          <cell r="AW74">
            <v>71</v>
          </cell>
          <cell r="AX74" t="str">
            <v xml:space="preserve">LP 22,9 kV, 2ø-HUANUCALLA ALTA , 2-1x35mm² AAAC</v>
          </cell>
          <cell r="AY74" t="str">
            <v>LP-71</v>
          </cell>
          <cell r="AZ74" t="str">
            <v>HUANUCO</v>
          </cell>
          <cell r="BA74">
            <v>0</v>
          </cell>
        </row>
        <row r="75">
          <cell r="A75">
            <v>73</v>
          </cell>
          <cell r="B75">
            <v>11</v>
          </cell>
          <cell r="C75" t="str">
            <v xml:space="preserve">LP 22,9 kV, 2ø-SAN FELIPE , 2-1x35mm² AAAC</v>
          </cell>
          <cell r="D75">
            <v>0</v>
          </cell>
          <cell r="E75" t="str">
            <v>DS-2</v>
          </cell>
          <cell r="G75" t="str">
            <v>AAAC-35</v>
          </cell>
          <cell r="H75">
            <v>0</v>
          </cell>
          <cell r="I75">
            <v>3392.68</v>
          </cell>
          <cell r="J75" t="str">
            <v>EXIST</v>
          </cell>
          <cell r="K75" t="str">
            <v>0°</v>
          </cell>
          <cell r="L75">
            <v>37.909999999999997</v>
          </cell>
          <cell r="M75">
            <v>1</v>
          </cell>
          <cell r="N75" t="str">
            <v>13/400</v>
          </cell>
          <cell r="O75">
            <v>101.5</v>
          </cell>
          <cell r="P75">
            <v>18.95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Y75" t="str">
            <v>S</v>
          </cell>
          <cell r="Z75">
            <v>0</v>
          </cell>
          <cell r="AA75">
            <v>100</v>
          </cell>
          <cell r="AB75">
            <v>0</v>
          </cell>
          <cell r="AC75">
            <v>0</v>
          </cell>
          <cell r="AK75">
            <v>1</v>
          </cell>
          <cell r="AL75" t="str">
            <v>0</v>
          </cell>
          <cell r="AM75">
            <v>0</v>
          </cell>
          <cell r="AN75">
            <v>0</v>
          </cell>
          <cell r="AO75" t="str">
            <v>56-4</v>
          </cell>
          <cell r="AP75" t="str">
            <v>IPB-36</v>
          </cell>
          <cell r="AQ75" t="str">
            <v>2</v>
          </cell>
          <cell r="AS75">
            <v>73</v>
          </cell>
          <cell r="AT75" t="str">
            <v>MAD</v>
          </cell>
          <cell r="AW75">
            <v>72</v>
          </cell>
          <cell r="AX75" t="str">
            <v xml:space="preserve">LP 22,9 kV, 2ø-SAGRAG , 2-1x35mm² AAAC</v>
          </cell>
          <cell r="AY75" t="str">
            <v>LP-72</v>
          </cell>
          <cell r="AZ75" t="str">
            <v>HUANUCO</v>
          </cell>
          <cell r="BA75">
            <v>0</v>
          </cell>
        </row>
        <row r="76">
          <cell r="A76">
            <v>74</v>
          </cell>
          <cell r="B76">
            <v>11</v>
          </cell>
          <cell r="C76" t="str">
            <v xml:space="preserve">LP 22,9 kV, 2ø-SAN FELIPE , 2-1x35mm² AAAC</v>
          </cell>
          <cell r="D76">
            <v>1</v>
          </cell>
          <cell r="E76" t="str">
            <v>TS-2</v>
          </cell>
          <cell r="G76" t="str">
            <v>AAAC-35</v>
          </cell>
          <cell r="H76">
            <v>37.909999999999997</v>
          </cell>
          <cell r="I76">
            <v>3384.54</v>
          </cell>
          <cell r="K76" t="str">
            <v>0°</v>
          </cell>
          <cell r="L76">
            <v>278.22000000000003</v>
          </cell>
          <cell r="M76">
            <v>1</v>
          </cell>
          <cell r="N76" t="str">
            <v>11/C6</v>
          </cell>
          <cell r="O76">
            <v>76.05</v>
          </cell>
          <cell r="P76">
            <v>158.07</v>
          </cell>
          <cell r="Q76" t="str">
            <v>1RI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>PAT-1C</v>
          </cell>
          <cell r="Y76" t="str">
            <v>S</v>
          </cell>
          <cell r="Z76">
            <v>0</v>
          </cell>
          <cell r="AA76">
            <v>100</v>
          </cell>
          <cell r="AB76">
            <v>0</v>
          </cell>
          <cell r="AC76">
            <v>0</v>
          </cell>
          <cell r="AK76">
            <v>1</v>
          </cell>
          <cell r="AL76" t="str">
            <v>1</v>
          </cell>
          <cell r="AM76">
            <v>0</v>
          </cell>
          <cell r="AN76">
            <v>0</v>
          </cell>
          <cell r="AO76" t="str">
            <v>56-4</v>
          </cell>
          <cell r="AP76" t="str">
            <v>IPB-36</v>
          </cell>
          <cell r="AQ76" t="str">
            <v>2</v>
          </cell>
          <cell r="AS76">
            <v>74</v>
          </cell>
          <cell r="AT76" t="str">
            <v>MAD</v>
          </cell>
          <cell r="AW76">
            <v>73</v>
          </cell>
          <cell r="AX76" t="str">
            <v xml:space="preserve">LP 22,9 kV, 2ø-NUEVA FLORIDA , 2-1x35mm² AAAC</v>
          </cell>
          <cell r="AY76" t="str">
            <v>LP-73</v>
          </cell>
          <cell r="AZ76" t="str">
            <v>HUANUCO</v>
          </cell>
          <cell r="BA76">
            <v>0</v>
          </cell>
        </row>
        <row r="77">
          <cell r="A77">
            <v>75</v>
          </cell>
          <cell r="B77">
            <v>11</v>
          </cell>
          <cell r="C77" t="str">
            <v xml:space="preserve">LP 22,9 kV, 2ø-SAN FELIPE , 2-1x35mm² AAAC</v>
          </cell>
          <cell r="D77">
            <v>2</v>
          </cell>
          <cell r="E77" t="str">
            <v>PS1-2</v>
          </cell>
          <cell r="G77" t="str">
            <v>AAAC-35</v>
          </cell>
          <cell r="H77">
            <v>316.13</v>
          </cell>
          <cell r="I77">
            <v>3384.45</v>
          </cell>
          <cell r="K77" t="str">
            <v>0°</v>
          </cell>
          <cell r="L77">
            <v>71.209999999999994</v>
          </cell>
          <cell r="M77">
            <v>1</v>
          </cell>
          <cell r="N77" t="str">
            <v>11/C6</v>
          </cell>
          <cell r="O77">
            <v>215.96</v>
          </cell>
          <cell r="P77">
            <v>174.72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Y77" t="str">
            <v>S</v>
          </cell>
          <cell r="Z77">
            <v>0</v>
          </cell>
          <cell r="AA77">
            <v>100</v>
          </cell>
          <cell r="AB77">
            <v>0</v>
          </cell>
          <cell r="AC77">
            <v>0</v>
          </cell>
          <cell r="AK77">
            <v>1</v>
          </cell>
          <cell r="AL77" t="str">
            <v>0</v>
          </cell>
          <cell r="AM77">
            <v>0</v>
          </cell>
          <cell r="AN77">
            <v>0</v>
          </cell>
          <cell r="AO77" t="str">
            <v>56-4</v>
          </cell>
          <cell r="AP77" t="str">
            <v>IPB-36</v>
          </cell>
          <cell r="AQ77" t="str">
            <v>2</v>
          </cell>
          <cell r="AS77">
            <v>75</v>
          </cell>
          <cell r="AT77" t="str">
            <v>MAD</v>
          </cell>
          <cell r="AW77">
            <v>74</v>
          </cell>
          <cell r="AX77" t="str">
            <v xml:space="preserve">LP 22,9 kV, 2ø-SAN PEDRO DE CHAUPALLGA , 2-1x35mm² AAAC</v>
          </cell>
          <cell r="AY77" t="str">
            <v>LP-74</v>
          </cell>
          <cell r="AZ77" t="str">
            <v>HUANUCO</v>
          </cell>
          <cell r="BA77">
            <v>0</v>
          </cell>
        </row>
        <row r="78">
          <cell r="A78">
            <v>76</v>
          </cell>
          <cell r="B78">
            <v>11</v>
          </cell>
          <cell r="C78" t="str">
            <v xml:space="preserve">LP 22,9 kV, 2ø-SAN FELIPE , 2-1x35mm² AAAC</v>
          </cell>
          <cell r="D78">
            <v>3</v>
          </cell>
          <cell r="E78" t="str">
            <v>PTV-2</v>
          </cell>
          <cell r="G78" t="str">
            <v>AAAC-35</v>
          </cell>
          <cell r="H78">
            <v>387.34</v>
          </cell>
          <cell r="I78">
            <v>3381.17</v>
          </cell>
          <cell r="K78" t="str">
            <v>0°</v>
          </cell>
          <cell r="L78">
            <v>0</v>
          </cell>
          <cell r="M78">
            <v>1</v>
          </cell>
          <cell r="N78" t="str">
            <v>11/C6</v>
          </cell>
          <cell r="O78">
            <v>-4.07</v>
          </cell>
          <cell r="P78">
            <v>35.6</v>
          </cell>
          <cell r="Q78" t="str">
            <v>1RI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str">
            <v>PAT-1C</v>
          </cell>
          <cell r="Y78" t="str">
            <v>S</v>
          </cell>
          <cell r="Z78">
            <v>0</v>
          </cell>
          <cell r="AA78">
            <v>100</v>
          </cell>
          <cell r="AB78">
            <v>0</v>
          </cell>
          <cell r="AC78">
            <v>0</v>
          </cell>
          <cell r="AK78">
            <v>1</v>
          </cell>
          <cell r="AL78" t="str">
            <v>1</v>
          </cell>
          <cell r="AM78">
            <v>0</v>
          </cell>
          <cell r="AN78">
            <v>0</v>
          </cell>
          <cell r="AO78" t="str">
            <v>56-4</v>
          </cell>
          <cell r="AP78" t="str">
            <v>IPB-36</v>
          </cell>
          <cell r="AQ78" t="str">
            <v>2</v>
          </cell>
          <cell r="AS78">
            <v>76</v>
          </cell>
          <cell r="AT78" t="str">
            <v>MAD</v>
          </cell>
          <cell r="AW78">
            <v>75</v>
          </cell>
          <cell r="AX78" t="str">
            <v xml:space="preserve">LP 22,9 kV, 2ø-SHIPA , 2-1x35mm² AAAC</v>
          </cell>
          <cell r="AY78" t="str">
            <v>LP-75</v>
          </cell>
          <cell r="AZ78" t="str">
            <v>HUANUCO</v>
          </cell>
          <cell r="BA78">
            <v>0</v>
          </cell>
        </row>
        <row r="79">
          <cell r="A79">
            <v>77</v>
          </cell>
          <cell r="B79">
            <v>12</v>
          </cell>
          <cell r="C79" t="str">
            <v xml:space="preserve">LP 22,9 kV, 2ø-GASAJ GRANDE , 2-1x35mm² AAAC</v>
          </cell>
          <cell r="D79">
            <v>0</v>
          </cell>
          <cell r="E79" t="str">
            <v>DS-2</v>
          </cell>
          <cell r="G79" t="str">
            <v>AAAC-35</v>
          </cell>
          <cell r="H79">
            <v>0</v>
          </cell>
          <cell r="I79">
            <v>3889.74</v>
          </cell>
          <cell r="J79" t="str">
            <v>EXIST</v>
          </cell>
          <cell r="K79" t="str">
            <v>0°</v>
          </cell>
          <cell r="L79">
            <v>19.739999999999998</v>
          </cell>
          <cell r="M79">
            <v>1</v>
          </cell>
          <cell r="N79" t="str">
            <v>13/400</v>
          </cell>
          <cell r="O79">
            <v>129.01</v>
          </cell>
          <cell r="P79">
            <v>9.8699999999999992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Y79" t="str">
            <v>S</v>
          </cell>
          <cell r="Z79">
            <v>0</v>
          </cell>
          <cell r="AA79">
            <v>100</v>
          </cell>
          <cell r="AB79">
            <v>0</v>
          </cell>
          <cell r="AC79">
            <v>0</v>
          </cell>
          <cell r="AK79">
            <v>1</v>
          </cell>
          <cell r="AL79" t="str">
            <v>0</v>
          </cell>
          <cell r="AM79">
            <v>0</v>
          </cell>
          <cell r="AN79">
            <v>0</v>
          </cell>
          <cell r="AO79" t="str">
            <v>56-4</v>
          </cell>
          <cell r="AP79" t="str">
            <v>IPB-36</v>
          </cell>
          <cell r="AQ79" t="str">
            <v>2</v>
          </cell>
          <cell r="AS79">
            <v>77</v>
          </cell>
          <cell r="AT79" t="str">
            <v>MAD</v>
          </cell>
          <cell r="AW79">
            <v>76</v>
          </cell>
          <cell r="AX79" t="str">
            <v xml:space="preserve">LP 22,9 kV, 2ø-BUENOS AIRES DE PICAHUAY , 2-1x35mm² AAAC</v>
          </cell>
          <cell r="AY79" t="str">
            <v>LP-76</v>
          </cell>
          <cell r="AZ79" t="str">
            <v>HUANUCO</v>
          </cell>
          <cell r="BA79">
            <v>0</v>
          </cell>
        </row>
        <row r="80">
          <cell r="A80">
            <v>78</v>
          </cell>
          <cell r="B80">
            <v>12</v>
          </cell>
          <cell r="C80" t="str">
            <v xml:space="preserve">LP 22,9 kV, 2ø-GASAJ GRANDE , 2-1x35mm² AAAC</v>
          </cell>
          <cell r="D80">
            <v>1</v>
          </cell>
          <cell r="E80" t="str">
            <v>TS-2</v>
          </cell>
          <cell r="G80" t="str">
            <v>AAAC-35</v>
          </cell>
          <cell r="H80">
            <v>19.739999999999998</v>
          </cell>
          <cell r="I80">
            <v>3875.92</v>
          </cell>
          <cell r="K80" t="str">
            <v>0°</v>
          </cell>
          <cell r="L80">
            <v>94.76</v>
          </cell>
          <cell r="M80">
            <v>1</v>
          </cell>
          <cell r="N80" t="str">
            <v>11/C6</v>
          </cell>
          <cell r="O80">
            <v>359.68</v>
          </cell>
          <cell r="P80">
            <v>57.25</v>
          </cell>
          <cell r="Q80" t="str">
            <v>1RI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>PAT-1C</v>
          </cell>
          <cell r="Y80" t="str">
            <v>S</v>
          </cell>
          <cell r="Z80">
            <v>0</v>
          </cell>
          <cell r="AA80">
            <v>100</v>
          </cell>
          <cell r="AB80">
            <v>0</v>
          </cell>
          <cell r="AC80">
            <v>0</v>
          </cell>
          <cell r="AK80">
            <v>1</v>
          </cell>
          <cell r="AL80" t="str">
            <v>1</v>
          </cell>
          <cell r="AM80">
            <v>0</v>
          </cell>
          <cell r="AN80">
            <v>0</v>
          </cell>
          <cell r="AO80" t="str">
            <v>56-4</v>
          </cell>
          <cell r="AP80" t="str">
            <v>IPB-36</v>
          </cell>
          <cell r="AQ80" t="str">
            <v>2</v>
          </cell>
          <cell r="AS80">
            <v>78</v>
          </cell>
          <cell r="AT80" t="str">
            <v>MAD</v>
          </cell>
          <cell r="AW80">
            <v>77</v>
          </cell>
          <cell r="AX80" t="str">
            <v xml:space="preserve">LP 22,9 kV, 2ø-SAN PEDRO DE MONTERREY , 2-1x35mm² AAAC</v>
          </cell>
          <cell r="AY80" t="str">
            <v>LP-77</v>
          </cell>
          <cell r="AZ80" t="str">
            <v>HUANUCO</v>
          </cell>
          <cell r="BA80">
            <v>0</v>
          </cell>
        </row>
        <row r="81">
          <cell r="A81">
            <v>79</v>
          </cell>
          <cell r="B81">
            <v>12</v>
          </cell>
          <cell r="C81" t="str">
            <v xml:space="preserve">LP 22,9 kV, 2ø-GASAJ GRANDE , 2-1x35mm² AAAC</v>
          </cell>
          <cell r="D81">
            <v>2</v>
          </cell>
          <cell r="E81" t="str">
            <v>PS1-2</v>
          </cell>
          <cell r="G81" t="str">
            <v>AAAC-35</v>
          </cell>
          <cell r="H81">
            <v>114.5</v>
          </cell>
          <cell r="I81">
            <v>3828.71</v>
          </cell>
          <cell r="K81" t="str">
            <v>0°</v>
          </cell>
          <cell r="L81">
            <v>98.45</v>
          </cell>
          <cell r="M81">
            <v>1</v>
          </cell>
          <cell r="N81" t="str">
            <v>11/C6</v>
          </cell>
          <cell r="O81">
            <v>93.58</v>
          </cell>
          <cell r="P81">
            <v>96.6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>PAT-1C</v>
          </cell>
          <cell r="Y81" t="str">
            <v>S</v>
          </cell>
          <cell r="Z81">
            <v>0</v>
          </cell>
          <cell r="AA81">
            <v>100</v>
          </cell>
          <cell r="AB81">
            <v>0</v>
          </cell>
          <cell r="AC81">
            <v>0</v>
          </cell>
          <cell r="AK81">
            <v>1</v>
          </cell>
          <cell r="AL81" t="str">
            <v>0</v>
          </cell>
          <cell r="AM81">
            <v>0</v>
          </cell>
          <cell r="AN81">
            <v>0</v>
          </cell>
          <cell r="AO81" t="str">
            <v>56-4</v>
          </cell>
          <cell r="AP81" t="str">
            <v>IPB-36</v>
          </cell>
          <cell r="AQ81" t="str">
            <v>2</v>
          </cell>
          <cell r="AS81">
            <v>79</v>
          </cell>
          <cell r="AW81">
            <v>78</v>
          </cell>
          <cell r="AX81" t="str">
            <v xml:space="preserve">LP 22,9 kV, 2ø-HUAYRAPATA , 2-1x35mm² AAAC</v>
          </cell>
          <cell r="AY81" t="str">
            <v>LP-78</v>
          </cell>
          <cell r="AZ81" t="str">
            <v>HUANUCO</v>
          </cell>
          <cell r="BA81">
            <v>0</v>
          </cell>
        </row>
        <row r="82">
          <cell r="A82">
            <v>80</v>
          </cell>
          <cell r="B82">
            <v>12</v>
          </cell>
          <cell r="C82" t="str">
            <v xml:space="preserve">LP 22,9 kV, 2ø-GASAJ GRANDE , 2-1x35mm² AAAC</v>
          </cell>
          <cell r="D82">
            <v>3</v>
          </cell>
          <cell r="E82" t="str">
            <v>2PR3-0</v>
          </cell>
          <cell r="G82" t="str">
            <v>AAAC-35</v>
          </cell>
          <cell r="H82">
            <v>212.95</v>
          </cell>
          <cell r="I82">
            <v>3781.56</v>
          </cell>
          <cell r="K82" t="str">
            <v>0°</v>
          </cell>
          <cell r="L82">
            <v>493.55</v>
          </cell>
          <cell r="M82">
            <v>2</v>
          </cell>
          <cell r="N82" t="str">
            <v>11/C6</v>
          </cell>
          <cell r="O82">
            <v>430.53</v>
          </cell>
          <cell r="P82">
            <v>296</v>
          </cell>
          <cell r="Q82" t="str">
            <v>4RI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>PAT-1C</v>
          </cell>
          <cell r="Y82" t="str">
            <v>S</v>
          </cell>
          <cell r="Z82">
            <v>0</v>
          </cell>
          <cell r="AA82">
            <v>100</v>
          </cell>
          <cell r="AB82">
            <v>0</v>
          </cell>
          <cell r="AC82">
            <v>0</v>
          </cell>
          <cell r="AK82">
            <v>1</v>
          </cell>
          <cell r="AL82" t="str">
            <v>4</v>
          </cell>
          <cell r="AM82">
            <v>0</v>
          </cell>
          <cell r="AN82">
            <v>0</v>
          </cell>
          <cell r="AO82" t="str">
            <v>56-4</v>
          </cell>
          <cell r="AP82" t="str">
            <v>IPB-36</v>
          </cell>
          <cell r="AQ82" t="str">
            <v>2</v>
          </cell>
          <cell r="AS82">
            <v>80</v>
          </cell>
          <cell r="AT82" t="str">
            <v>MAD</v>
          </cell>
          <cell r="AW82">
            <v>79</v>
          </cell>
          <cell r="AX82" t="str">
            <v xml:space="preserve">LP 22,9 kV, 2ø-PARADA , 2-1x35mm² AAAC</v>
          </cell>
          <cell r="AY82" t="str">
            <v>LP-79</v>
          </cell>
          <cell r="AZ82" t="str">
            <v>HUANUCO</v>
          </cell>
          <cell r="BA82">
            <v>0</v>
          </cell>
        </row>
        <row r="83">
          <cell r="A83">
            <v>81</v>
          </cell>
          <cell r="B83">
            <v>12</v>
          </cell>
          <cell r="C83" t="str">
            <v xml:space="preserve">LP 22,9 kV, 2ø-GASAJ GRANDE , 2-1x35mm² AAAC</v>
          </cell>
          <cell r="D83">
            <v>4</v>
          </cell>
          <cell r="E83" t="str">
            <v>PTH-2</v>
          </cell>
          <cell r="G83" t="str">
            <v>AAAC-35</v>
          </cell>
          <cell r="H83">
            <v>706.5</v>
          </cell>
          <cell r="I83">
            <v>3616</v>
          </cell>
          <cell r="J83" t="str">
            <v>FLP</v>
          </cell>
          <cell r="K83" t="str">
            <v>0°</v>
          </cell>
          <cell r="L83">
            <v>0</v>
          </cell>
          <cell r="M83">
            <v>1</v>
          </cell>
          <cell r="N83" t="str">
            <v>11/C6</v>
          </cell>
          <cell r="O83">
            <v>-250.15</v>
          </cell>
          <cell r="P83">
            <v>246.78</v>
          </cell>
          <cell r="Q83" t="str">
            <v>1RI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>PAT-1C</v>
          </cell>
          <cell r="Y83" t="str">
            <v>S</v>
          </cell>
          <cell r="Z83">
            <v>0</v>
          </cell>
          <cell r="AA83">
            <v>100</v>
          </cell>
          <cell r="AB83">
            <v>0</v>
          </cell>
          <cell r="AC83">
            <v>0</v>
          </cell>
          <cell r="AK83">
            <v>1</v>
          </cell>
          <cell r="AL83" t="str">
            <v>1</v>
          </cell>
          <cell r="AM83">
            <v>0</v>
          </cell>
          <cell r="AN83">
            <v>0</v>
          </cell>
          <cell r="AO83" t="str">
            <v>56-4</v>
          </cell>
          <cell r="AP83" t="str">
            <v>IPB-36</v>
          </cell>
          <cell r="AQ83" t="str">
            <v>2</v>
          </cell>
          <cell r="AS83">
            <v>81</v>
          </cell>
          <cell r="AT83" t="str">
            <v>MAD</v>
          </cell>
          <cell r="AW83">
            <v>80</v>
          </cell>
          <cell r="AX83" t="str">
            <v xml:space="preserve">LP 22,9 kV, 2ø-LAS ESTELAS , 2-1x35mm² AAAC</v>
          </cell>
          <cell r="AY83" t="str">
            <v>LP-80</v>
          </cell>
          <cell r="AZ83" t="str">
            <v>HUANUCO</v>
          </cell>
          <cell r="BA83">
            <v>0</v>
          </cell>
        </row>
        <row r="84">
          <cell r="A84">
            <v>82</v>
          </cell>
          <cell r="B84">
            <v>13</v>
          </cell>
          <cell r="C84" t="str">
            <v xml:space="preserve">LP 22,9 kV, 2ø-SAN SEBASTIAN DE GORAMARCA , 2-1x35mm² AAAC</v>
          </cell>
          <cell r="H84">
            <v>0</v>
          </cell>
          <cell r="I84">
            <v>0</v>
          </cell>
          <cell r="Q84">
            <v>0</v>
          </cell>
          <cell r="Y84" t="str">
            <v>S</v>
          </cell>
          <cell r="Z84">
            <v>0</v>
          </cell>
          <cell r="AA84">
            <v>100</v>
          </cell>
          <cell r="AB84">
            <v>0</v>
          </cell>
          <cell r="AC84">
            <v>0</v>
          </cell>
          <cell r="AK84">
            <v>1</v>
          </cell>
          <cell r="AL84" t="str">
            <v>0</v>
          </cell>
          <cell r="AM84">
            <v>0</v>
          </cell>
          <cell r="AN84">
            <v>0</v>
          </cell>
          <cell r="AO84" t="str">
            <v>56-3</v>
          </cell>
          <cell r="AP84" t="str">
            <v>IPB-36</v>
          </cell>
          <cell r="AQ84" t="str">
            <v>2</v>
          </cell>
          <cell r="AS84">
            <v>82</v>
          </cell>
          <cell r="AT84" t="str">
            <v>MAD</v>
          </cell>
          <cell r="AW84">
            <v>81</v>
          </cell>
          <cell r="AX84" t="str">
            <v xml:space="preserve">LP 22,9 kV, 2ø-HUANACAURE SECTOR SUR , 2-1x35mm² AAAC</v>
          </cell>
          <cell r="AY84" t="str">
            <v>LP-81</v>
          </cell>
          <cell r="AZ84" t="str">
            <v>HUANUCO</v>
          </cell>
          <cell r="BA84">
            <v>0</v>
          </cell>
        </row>
        <row r="85">
          <cell r="A85">
            <v>83</v>
          </cell>
          <cell r="B85">
            <v>14</v>
          </cell>
          <cell r="C85" t="str">
            <v xml:space="preserve">LP 22,9 kV, 2ø-SAN ASUNCION DE RACCHECANCHA , 2-1x35mm² AAAC</v>
          </cell>
          <cell r="D85">
            <v>0</v>
          </cell>
          <cell r="E85" t="str">
            <v>DS-2</v>
          </cell>
          <cell r="G85" t="str">
            <v>AAAC-35</v>
          </cell>
          <cell r="H85">
            <v>0</v>
          </cell>
          <cell r="I85">
            <v>2646.95</v>
          </cell>
          <cell r="J85" t="str">
            <v>EXIST</v>
          </cell>
          <cell r="K85" t="str">
            <v>0°</v>
          </cell>
          <cell r="L85">
            <v>41.56</v>
          </cell>
          <cell r="M85">
            <v>1</v>
          </cell>
          <cell r="N85" t="str">
            <v>12/200</v>
          </cell>
          <cell r="O85">
            <v>-200.88</v>
          </cell>
          <cell r="P85">
            <v>20.78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Y85" t="str">
            <v>S</v>
          </cell>
          <cell r="Z85">
            <v>0</v>
          </cell>
          <cell r="AA85">
            <v>100</v>
          </cell>
          <cell r="AB85">
            <v>0</v>
          </cell>
          <cell r="AC85">
            <v>0</v>
          </cell>
          <cell r="AK85">
            <v>1</v>
          </cell>
          <cell r="AL85" t="str">
            <v>0</v>
          </cell>
          <cell r="AM85">
            <v>0</v>
          </cell>
          <cell r="AN85">
            <v>0</v>
          </cell>
          <cell r="AO85" t="str">
            <v>56-3</v>
          </cell>
          <cell r="AP85" t="str">
            <v>IPB-36</v>
          </cell>
          <cell r="AQ85" t="str">
            <v>2</v>
          </cell>
          <cell r="AS85">
            <v>83</v>
          </cell>
          <cell r="AT85" t="str">
            <v>MAD</v>
          </cell>
          <cell r="AW85">
            <v>82</v>
          </cell>
          <cell r="AX85" t="str">
            <v xml:space="preserve">LP 22,9 kV, 2ø-PAMPA ALEGRE DE HUANACAURE , 2-1x35mm² AAAC</v>
          </cell>
          <cell r="AY85" t="str">
            <v>LP-82</v>
          </cell>
          <cell r="AZ85" t="str">
            <v>HUANUCO</v>
          </cell>
          <cell r="BA85">
            <v>0</v>
          </cell>
        </row>
        <row r="86">
          <cell r="A86">
            <v>84</v>
          </cell>
          <cell r="B86">
            <v>14</v>
          </cell>
          <cell r="C86" t="str">
            <v xml:space="preserve">LP 22,9 kV, 2ø-SAN ASUNCION DE RACCHECANCHA , 2-1x35mm² AAAC</v>
          </cell>
          <cell r="D86">
            <v>1</v>
          </cell>
          <cell r="E86" t="str">
            <v>TS-2</v>
          </cell>
          <cell r="G86" t="str">
            <v>AAAC-35</v>
          </cell>
          <cell r="H86">
            <v>41.56</v>
          </cell>
          <cell r="I86">
            <v>2665.01</v>
          </cell>
          <cell r="K86" t="str">
            <v>0°</v>
          </cell>
          <cell r="L86">
            <v>37.6</v>
          </cell>
          <cell r="M86">
            <v>1</v>
          </cell>
          <cell r="N86" t="str">
            <v>11/C6</v>
          </cell>
          <cell r="O86">
            <v>66.13</v>
          </cell>
          <cell r="P86">
            <v>39.58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>PAT-1C</v>
          </cell>
          <cell r="W86" t="str">
            <v>CIM1</v>
          </cell>
          <cell r="Y86" t="str">
            <v>S</v>
          </cell>
          <cell r="Z86">
            <v>0</v>
          </cell>
          <cell r="AA86">
            <v>100</v>
          </cell>
          <cell r="AB86">
            <v>0</v>
          </cell>
          <cell r="AC86">
            <v>0</v>
          </cell>
          <cell r="AK86">
            <v>1</v>
          </cell>
          <cell r="AL86" t="str">
            <v>0</v>
          </cell>
          <cell r="AM86">
            <v>0</v>
          </cell>
          <cell r="AN86">
            <v>0</v>
          </cell>
          <cell r="AO86" t="str">
            <v>56-3</v>
          </cell>
          <cell r="AP86" t="str">
            <v>IPB-36</v>
          </cell>
          <cell r="AQ86" t="str">
            <v>2</v>
          </cell>
          <cell r="AS86">
            <v>84</v>
          </cell>
          <cell r="AT86" t="str">
            <v>MAD</v>
          </cell>
          <cell r="AW86">
            <v>83</v>
          </cell>
          <cell r="AX86" t="str">
            <v xml:space="preserve">LP 22,9 kV, 2ø-PICAHUAY , 2-1x35mm² AAAC</v>
          </cell>
          <cell r="AY86" t="str">
            <v>LP-83</v>
          </cell>
          <cell r="AZ86" t="str">
            <v>HUANUCO</v>
          </cell>
          <cell r="BA86">
            <v>0</v>
          </cell>
        </row>
        <row r="87">
          <cell r="A87">
            <v>85</v>
          </cell>
          <cell r="B87">
            <v>14</v>
          </cell>
          <cell r="C87" t="str">
            <v xml:space="preserve">LP 22,9 kV, 2ø-SAN ASUNCION DE RACCHECANCHA , 2-1x35mm² AAAC</v>
          </cell>
          <cell r="D87">
            <v>2</v>
          </cell>
          <cell r="E87" t="str">
            <v>PTH-2</v>
          </cell>
          <cell r="G87" t="str">
            <v>AAAC-35</v>
          </cell>
          <cell r="H87">
            <v>79.17</v>
          </cell>
          <cell r="I87">
            <v>2680.44</v>
          </cell>
          <cell r="J87" t="str">
            <v>FLP</v>
          </cell>
          <cell r="K87" t="str">
            <v>0°</v>
          </cell>
          <cell r="L87">
            <v>0</v>
          </cell>
          <cell r="M87">
            <v>1</v>
          </cell>
          <cell r="N87" t="str">
            <v>11/C6</v>
          </cell>
          <cell r="O87">
            <v>220.63</v>
          </cell>
          <cell r="P87">
            <v>18.8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 t="str">
            <v>PAT-1C</v>
          </cell>
          <cell r="W87" t="str">
            <v>CIM1</v>
          </cell>
          <cell r="Y87" t="str">
            <v>S</v>
          </cell>
          <cell r="Z87">
            <v>0</v>
          </cell>
          <cell r="AA87">
            <v>100</v>
          </cell>
          <cell r="AB87">
            <v>0</v>
          </cell>
          <cell r="AC87">
            <v>0</v>
          </cell>
          <cell r="AK87">
            <v>1</v>
          </cell>
          <cell r="AL87" t="str">
            <v>0</v>
          </cell>
          <cell r="AM87">
            <v>0</v>
          </cell>
          <cell r="AN87">
            <v>0</v>
          </cell>
          <cell r="AO87" t="str">
            <v>56-3</v>
          </cell>
          <cell r="AP87" t="str">
            <v>IPB-36</v>
          </cell>
          <cell r="AQ87" t="str">
            <v>2</v>
          </cell>
          <cell r="AS87">
            <v>85</v>
          </cell>
          <cell r="AT87" t="str">
            <v>MAD</v>
          </cell>
          <cell r="AW87">
            <v>84</v>
          </cell>
          <cell r="AX87" t="str">
            <v xml:space="preserve">LP 22,9 kV, 2ø-CANGRA BAJA , 2-1x35mm² AAAC</v>
          </cell>
          <cell r="AY87" t="str">
            <v>LP-84</v>
          </cell>
          <cell r="AZ87" t="str">
            <v>HUANUCO</v>
          </cell>
          <cell r="BA87">
            <v>0</v>
          </cell>
        </row>
        <row r="88">
          <cell r="A88">
            <v>86</v>
          </cell>
          <cell r="B88">
            <v>15</v>
          </cell>
          <cell r="C88" t="str">
            <v xml:space="preserve">LP 22,9 kV, 2ø-SAN SEBASTIAN DE SECCHA , 2-1x35mm² AAAC</v>
          </cell>
          <cell r="D88">
            <v>0</v>
          </cell>
          <cell r="E88" t="str">
            <v>DS-2</v>
          </cell>
          <cell r="G88" t="str">
            <v>AAAC-35</v>
          </cell>
          <cell r="H88">
            <v>0</v>
          </cell>
          <cell r="I88">
            <v>2632</v>
          </cell>
          <cell r="K88" t="str">
            <v>0°</v>
          </cell>
          <cell r="L88">
            <v>10</v>
          </cell>
          <cell r="M88">
            <v>1</v>
          </cell>
          <cell r="N88" t="str">
            <v>11/C6</v>
          </cell>
          <cell r="O88">
            <v>7.92</v>
          </cell>
          <cell r="P88">
            <v>5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Y88" t="str">
            <v>S</v>
          </cell>
          <cell r="Z88">
            <v>0</v>
          </cell>
          <cell r="AA88">
            <v>100</v>
          </cell>
          <cell r="AB88">
            <v>0</v>
          </cell>
          <cell r="AC88">
            <v>0</v>
          </cell>
          <cell r="AK88">
            <v>1</v>
          </cell>
          <cell r="AL88" t="str">
            <v>0</v>
          </cell>
          <cell r="AM88">
            <v>0</v>
          </cell>
          <cell r="AN88">
            <v>0</v>
          </cell>
          <cell r="AO88" t="str">
            <v>56-3</v>
          </cell>
          <cell r="AP88" t="str">
            <v>IPB-36</v>
          </cell>
          <cell r="AQ88" t="str">
            <v>2</v>
          </cell>
          <cell r="AS88">
            <v>86</v>
          </cell>
          <cell r="AT88" t="str">
            <v>MAD</v>
          </cell>
          <cell r="AW88">
            <v>85</v>
          </cell>
          <cell r="AX88" t="str">
            <v xml:space="preserve">LP 22,9 kV, 2ø-CUCHO BAJO , 2-1x35mm² AAAC</v>
          </cell>
          <cell r="AY88" t="str">
            <v>LP-85</v>
          </cell>
          <cell r="AZ88" t="str">
            <v>HUANUCO</v>
          </cell>
          <cell r="BA88">
            <v>0</v>
          </cell>
        </row>
        <row r="89">
          <cell r="A89">
            <v>87</v>
          </cell>
          <cell r="B89">
            <v>15</v>
          </cell>
          <cell r="C89" t="str">
            <v xml:space="preserve">LP 22,9 kV, 2ø-SAN SEBASTIAN DE SECCHA , 2-1x35mm² AAAC</v>
          </cell>
          <cell r="D89">
            <v>1</v>
          </cell>
          <cell r="E89" t="str">
            <v>PSEC-2PA</v>
          </cell>
          <cell r="G89" t="str">
            <v>AAAC-35</v>
          </cell>
          <cell r="H89">
            <v>10</v>
          </cell>
          <cell r="I89">
            <v>2631.1</v>
          </cell>
          <cell r="K89" t="str">
            <v>0°</v>
          </cell>
          <cell r="L89">
            <v>87.44</v>
          </cell>
          <cell r="M89">
            <v>1</v>
          </cell>
          <cell r="N89" t="str">
            <v>11/C6</v>
          </cell>
          <cell r="O89">
            <v>-639.41999999999996</v>
          </cell>
          <cell r="P89">
            <v>48.72</v>
          </cell>
          <cell r="Q89" t="str">
            <v>1RI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Y89" t="str">
            <v>S</v>
          </cell>
          <cell r="Z89">
            <v>0</v>
          </cell>
          <cell r="AA89">
            <v>100</v>
          </cell>
          <cell r="AB89">
            <v>0</v>
          </cell>
          <cell r="AC89">
            <v>0</v>
          </cell>
          <cell r="AK89">
            <v>1</v>
          </cell>
          <cell r="AL89" t="str">
            <v>1</v>
          </cell>
          <cell r="AM89">
            <v>0</v>
          </cell>
          <cell r="AN89">
            <v>0</v>
          </cell>
          <cell r="AO89" t="str">
            <v>56-3</v>
          </cell>
          <cell r="AP89" t="str">
            <v>IPB-36</v>
          </cell>
          <cell r="AQ89" t="str">
            <v>2</v>
          </cell>
          <cell r="AS89">
            <v>87</v>
          </cell>
          <cell r="AT89" t="str">
            <v>MAD</v>
          </cell>
          <cell r="AW89">
            <v>86</v>
          </cell>
          <cell r="AX89" t="str">
            <v xml:space="preserve">LP 22,9 kV, 2ø-CASA BLANCA , 2-1x35mm² AAAC</v>
          </cell>
          <cell r="AY89" t="str">
            <v>LP-86</v>
          </cell>
          <cell r="AZ89" t="str">
            <v>HUANUCO</v>
          </cell>
          <cell r="BA89">
            <v>0</v>
          </cell>
        </row>
        <row r="90">
          <cell r="A90">
            <v>88</v>
          </cell>
          <cell r="B90">
            <v>15</v>
          </cell>
          <cell r="C90" t="str">
            <v xml:space="preserve">LP 22,9 kV, 2ø-SAN SEBASTIAN DE SECCHA , 2-1x35mm² AAAC</v>
          </cell>
          <cell r="D90">
            <v>2</v>
          </cell>
          <cell r="E90" t="str">
            <v>PS1-2</v>
          </cell>
          <cell r="G90" t="str">
            <v>AAAC-35</v>
          </cell>
          <cell r="H90">
            <v>97.44</v>
          </cell>
          <cell r="I90">
            <v>2661.6</v>
          </cell>
          <cell r="K90" t="str">
            <v>0°</v>
          </cell>
          <cell r="L90">
            <v>82</v>
          </cell>
          <cell r="M90">
            <v>1</v>
          </cell>
          <cell r="N90" t="str">
            <v>11/C6</v>
          </cell>
          <cell r="O90">
            <v>31.51</v>
          </cell>
          <cell r="P90">
            <v>84.72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Y90" t="str">
            <v>S</v>
          </cell>
          <cell r="Z90">
            <v>0</v>
          </cell>
          <cell r="AA90">
            <v>100</v>
          </cell>
          <cell r="AB90">
            <v>0</v>
          </cell>
          <cell r="AC90">
            <v>0</v>
          </cell>
          <cell r="AK90">
            <v>1</v>
          </cell>
          <cell r="AL90" t="str">
            <v>0</v>
          </cell>
          <cell r="AM90">
            <v>0</v>
          </cell>
          <cell r="AN90">
            <v>0</v>
          </cell>
          <cell r="AO90" t="str">
            <v>56-3</v>
          </cell>
          <cell r="AP90" t="str">
            <v>IPB-36</v>
          </cell>
          <cell r="AQ90" t="str">
            <v>2</v>
          </cell>
          <cell r="AS90">
            <v>88</v>
          </cell>
          <cell r="AT90" t="str">
            <v>MAD</v>
          </cell>
          <cell r="AW90">
            <v>87</v>
          </cell>
          <cell r="AX90" t="str">
            <v xml:space="preserve">LP 22,9 kV, 2ø-OLLUCOLOMA BAJO , 2-1x35mm² AAAC</v>
          </cell>
          <cell r="AY90" t="str">
            <v>LP-87</v>
          </cell>
          <cell r="AZ90" t="str">
            <v>HUANUCO</v>
          </cell>
          <cell r="BA90">
            <v>0</v>
          </cell>
        </row>
        <row r="91">
          <cell r="A91">
            <v>89</v>
          </cell>
          <cell r="B91">
            <v>15</v>
          </cell>
          <cell r="C91" t="str">
            <v xml:space="preserve">LP 22,9 kV, 2ø-SAN SEBASTIAN DE SECCHA , 2-1x35mm² AAAC</v>
          </cell>
          <cell r="D91">
            <v>3</v>
          </cell>
          <cell r="E91" t="str">
            <v>PS1-2</v>
          </cell>
          <cell r="G91" t="str">
            <v>AAAC-35</v>
          </cell>
          <cell r="H91">
            <v>179.44</v>
          </cell>
          <cell r="I91">
            <v>2693.02</v>
          </cell>
          <cell r="K91" t="str">
            <v>0°</v>
          </cell>
          <cell r="L91">
            <v>68.260000000000005</v>
          </cell>
          <cell r="M91">
            <v>1</v>
          </cell>
          <cell r="N91" t="str">
            <v>11/C6</v>
          </cell>
          <cell r="O91">
            <v>711.68</v>
          </cell>
          <cell r="P91">
            <v>75.13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Y91" t="str">
            <v>S</v>
          </cell>
          <cell r="Z91">
            <v>0</v>
          </cell>
          <cell r="AA91">
            <v>100</v>
          </cell>
          <cell r="AB91">
            <v>0</v>
          </cell>
          <cell r="AC91">
            <v>0</v>
          </cell>
          <cell r="AK91">
            <v>1</v>
          </cell>
          <cell r="AL91" t="str">
            <v>0</v>
          </cell>
          <cell r="AM91">
            <v>0</v>
          </cell>
          <cell r="AN91">
            <v>0</v>
          </cell>
          <cell r="AO91" t="str">
            <v>56-3</v>
          </cell>
          <cell r="AP91" t="str">
            <v>IPB-36</v>
          </cell>
          <cell r="AQ91" t="str">
            <v>2</v>
          </cell>
          <cell r="AS91">
            <v>89</v>
          </cell>
          <cell r="AW91">
            <v>88</v>
          </cell>
          <cell r="AX91" t="str">
            <v xml:space="preserve">LP 22,9 kV, 2ø-OLLUCOLOMA ALTO , 2-1x35mm² AAAC</v>
          </cell>
          <cell r="AY91" t="str">
            <v>LP-88</v>
          </cell>
          <cell r="AZ91" t="str">
            <v>HUANUCO</v>
          </cell>
          <cell r="BA91">
            <v>0</v>
          </cell>
        </row>
        <row r="92">
          <cell r="A92">
            <v>90</v>
          </cell>
          <cell r="B92">
            <v>15</v>
          </cell>
          <cell r="C92" t="str">
            <v xml:space="preserve">LP 22,9 kV, 2ø-SAN SEBASTIAN DE SECCHA , 2-1x35mm² AAAC</v>
          </cell>
          <cell r="D92">
            <v>4</v>
          </cell>
          <cell r="E92" t="str">
            <v>PS1-2</v>
          </cell>
          <cell r="G92" t="str">
            <v>AAAC-35</v>
          </cell>
          <cell r="H92">
            <v>247.69</v>
          </cell>
          <cell r="I92">
            <v>2704.44</v>
          </cell>
          <cell r="K92" t="str">
            <v>0°</v>
          </cell>
          <cell r="L92">
            <v>553.46</v>
          </cell>
          <cell r="M92">
            <v>1</v>
          </cell>
          <cell r="N92" t="str">
            <v>11/C6</v>
          </cell>
          <cell r="O92">
            <v>-42.06</v>
          </cell>
          <cell r="P92">
            <v>310.86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Y92" t="str">
            <v>S</v>
          </cell>
          <cell r="Z92">
            <v>0</v>
          </cell>
          <cell r="AA92">
            <v>100</v>
          </cell>
          <cell r="AB92">
            <v>0</v>
          </cell>
          <cell r="AC92">
            <v>0</v>
          </cell>
          <cell r="AK92">
            <v>1</v>
          </cell>
          <cell r="AL92" t="str">
            <v>0</v>
          </cell>
          <cell r="AM92">
            <v>0</v>
          </cell>
          <cell r="AN92">
            <v>0</v>
          </cell>
          <cell r="AO92" t="str">
            <v>56-3</v>
          </cell>
          <cell r="AP92" t="str">
            <v>IPB-36</v>
          </cell>
          <cell r="AQ92" t="str">
            <v>2</v>
          </cell>
          <cell r="AS92">
            <v>90</v>
          </cell>
          <cell r="AW92">
            <v>89</v>
          </cell>
          <cell r="AX92" t="str">
            <v xml:space="preserve">LP 22,9 kV, 2ø-TAMBILLO ALTO , 2-1x35mm² AAAC</v>
          </cell>
          <cell r="AY92" t="str">
            <v>LP-89</v>
          </cell>
          <cell r="AZ92" t="str">
            <v>HUANUCO</v>
          </cell>
          <cell r="BA92">
            <v>0</v>
          </cell>
        </row>
        <row r="93">
          <cell r="A93">
            <v>91</v>
          </cell>
          <cell r="B93">
            <v>15</v>
          </cell>
          <cell r="C93" t="str">
            <v xml:space="preserve">LP 22,9 kV, 2ø-SAN SEBASTIAN DE SECCHA , 2-1x35mm² AAAC</v>
          </cell>
          <cell r="D93">
            <v>5</v>
          </cell>
          <cell r="E93" t="str">
            <v>PR3-2</v>
          </cell>
          <cell r="G93" t="str">
            <v>AAAC-35</v>
          </cell>
          <cell r="H93">
            <v>801.15</v>
          </cell>
          <cell r="I93">
            <v>2844</v>
          </cell>
          <cell r="K93" t="str">
            <v>0°</v>
          </cell>
          <cell r="L93">
            <v>265.14</v>
          </cell>
          <cell r="M93">
            <v>1</v>
          </cell>
          <cell r="N93" t="str">
            <v>11/C6</v>
          </cell>
          <cell r="O93">
            <v>165.76</v>
          </cell>
          <cell r="P93">
            <v>409.3</v>
          </cell>
          <cell r="Q93" t="str">
            <v>2RI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Y93" t="str">
            <v>S</v>
          </cell>
          <cell r="Z93">
            <v>0</v>
          </cell>
          <cell r="AA93">
            <v>100</v>
          </cell>
          <cell r="AB93">
            <v>0</v>
          </cell>
          <cell r="AC93">
            <v>0</v>
          </cell>
          <cell r="AK93">
            <v>1</v>
          </cell>
          <cell r="AL93" t="str">
            <v>2</v>
          </cell>
          <cell r="AM93">
            <v>0</v>
          </cell>
          <cell r="AN93">
            <v>0</v>
          </cell>
          <cell r="AO93" t="str">
            <v>56-3</v>
          </cell>
          <cell r="AP93" t="str">
            <v>IPB-36</v>
          </cell>
          <cell r="AQ93" t="str">
            <v>2</v>
          </cell>
          <cell r="AS93">
            <v>91</v>
          </cell>
          <cell r="AW93">
            <v>90</v>
          </cell>
          <cell r="AX93" t="str">
            <v xml:space="preserve">LP 22,9 kV, 2ø-SHALLA BAJA , 2-1x35mm² AAAC</v>
          </cell>
          <cell r="AY93" t="str">
            <v>LP-90</v>
          </cell>
          <cell r="AZ93" t="str">
            <v>HUANUCO</v>
          </cell>
          <cell r="BA93">
            <v>0</v>
          </cell>
        </row>
        <row r="94">
          <cell r="A94">
            <v>92</v>
          </cell>
          <cell r="B94">
            <v>15</v>
          </cell>
          <cell r="C94" t="str">
            <v xml:space="preserve">LP 22,9 kV, 2ø-SAN SEBASTIAN DE SECCHA , 2-1x35mm² AAAC</v>
          </cell>
          <cell r="D94">
            <v>6</v>
          </cell>
          <cell r="E94" t="str">
            <v>PS1-2</v>
          </cell>
          <cell r="G94" t="str">
            <v>AAAC-35</v>
          </cell>
          <cell r="H94">
            <v>1066.29</v>
          </cell>
          <cell r="I94">
            <v>2969.63</v>
          </cell>
          <cell r="K94" t="str">
            <v>0°</v>
          </cell>
          <cell r="L94">
            <v>44.74</v>
          </cell>
          <cell r="M94">
            <v>1</v>
          </cell>
          <cell r="N94" t="str">
            <v>11/C6</v>
          </cell>
          <cell r="O94">
            <v>210.76</v>
          </cell>
          <cell r="P94">
            <v>154.94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Y94" t="str">
            <v>S</v>
          </cell>
          <cell r="Z94">
            <v>0</v>
          </cell>
          <cell r="AA94">
            <v>100</v>
          </cell>
          <cell r="AB94">
            <v>0</v>
          </cell>
          <cell r="AC94">
            <v>0</v>
          </cell>
          <cell r="AK94">
            <v>1</v>
          </cell>
          <cell r="AL94" t="str">
            <v>0</v>
          </cell>
          <cell r="AM94">
            <v>0</v>
          </cell>
          <cell r="AN94">
            <v>0</v>
          </cell>
          <cell r="AO94" t="str">
            <v>56-3</v>
          </cell>
          <cell r="AP94" t="str">
            <v>IPB-36</v>
          </cell>
          <cell r="AQ94" t="str">
            <v>2</v>
          </cell>
          <cell r="AS94">
            <v>92</v>
          </cell>
          <cell r="AT94" t="str">
            <v>MAD</v>
          </cell>
          <cell r="AW94">
            <v>91</v>
          </cell>
          <cell r="AX94" t="str">
            <v xml:space="preserve">LP 22,9 kV, 2ø-CHOJNI , 2-1x35mm² AAAC</v>
          </cell>
          <cell r="AY94" t="str">
            <v>LP-91</v>
          </cell>
          <cell r="AZ94" t="str">
            <v>HUANUCO</v>
          </cell>
          <cell r="BA94">
            <v>0</v>
          </cell>
        </row>
        <row r="95">
          <cell r="A95">
            <v>93</v>
          </cell>
          <cell r="B95">
            <v>15</v>
          </cell>
          <cell r="C95" t="str">
            <v xml:space="preserve">LP 22,9 kV, 2ø-SAN SEBASTIAN DE SECCHA , 2-1x35mm² AAAC</v>
          </cell>
          <cell r="D95">
            <v>7</v>
          </cell>
          <cell r="E95" t="str">
            <v>PS1-2</v>
          </cell>
          <cell r="G95" t="str">
            <v>AAAC-35</v>
          </cell>
          <cell r="H95">
            <v>1111.03</v>
          </cell>
          <cell r="I95">
            <v>2986</v>
          </cell>
          <cell r="K95" t="str">
            <v>1°55'18.47"</v>
          </cell>
          <cell r="L95">
            <v>90</v>
          </cell>
          <cell r="M95">
            <v>1</v>
          </cell>
          <cell r="N95" t="str">
            <v>11/C6</v>
          </cell>
          <cell r="O95">
            <v>191.81</v>
          </cell>
          <cell r="P95">
            <v>67.37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Y95" t="str">
            <v>S</v>
          </cell>
          <cell r="Z95">
            <v>0</v>
          </cell>
          <cell r="AA95">
            <v>100</v>
          </cell>
          <cell r="AB95">
            <v>0</v>
          </cell>
          <cell r="AC95">
            <v>0</v>
          </cell>
          <cell r="AK95">
            <v>1</v>
          </cell>
          <cell r="AL95" t="str">
            <v>0</v>
          </cell>
          <cell r="AM95">
            <v>0</v>
          </cell>
          <cell r="AN95">
            <v>0</v>
          </cell>
          <cell r="AO95" t="str">
            <v>56-3</v>
          </cell>
          <cell r="AP95" t="str">
            <v>IPB-36</v>
          </cell>
          <cell r="AQ95" t="str">
            <v>2</v>
          </cell>
          <cell r="AS95">
            <v>93</v>
          </cell>
          <cell r="AT95" t="str">
            <v>MAD</v>
          </cell>
          <cell r="AW95">
            <v>92</v>
          </cell>
          <cell r="AX95" t="str">
            <v xml:space="preserve">LP 22,9 kV, 2ø-TAYAPAMPA_BARRIOS ALTOS DE CUCHO , 2-1x35mm² AAAC</v>
          </cell>
          <cell r="AY95" t="str">
            <v>LP-92</v>
          </cell>
          <cell r="AZ95" t="str">
            <v>HUANUCO</v>
          </cell>
          <cell r="BA95">
            <v>0</v>
          </cell>
        </row>
        <row r="96">
          <cell r="A96">
            <v>94</v>
          </cell>
          <cell r="B96">
            <v>15</v>
          </cell>
          <cell r="C96" t="str">
            <v xml:space="preserve">LP 22,9 kV, 2ø-SAN SEBASTIAN DE SECCHA , 2-1x35mm² AAAC</v>
          </cell>
          <cell r="D96">
            <v>8</v>
          </cell>
          <cell r="E96" t="str">
            <v>PS1-2</v>
          </cell>
          <cell r="G96" t="str">
            <v>AAAC-35</v>
          </cell>
          <cell r="H96">
            <v>1201.03</v>
          </cell>
          <cell r="I96">
            <v>3012.95</v>
          </cell>
          <cell r="K96" t="str">
            <v>0°</v>
          </cell>
          <cell r="L96">
            <v>135.69999999999999</v>
          </cell>
          <cell r="M96">
            <v>1</v>
          </cell>
          <cell r="N96" t="str">
            <v>11/C6</v>
          </cell>
          <cell r="O96">
            <v>336.32</v>
          </cell>
          <cell r="P96">
            <v>112.85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Y96" t="str">
            <v>S</v>
          </cell>
          <cell r="Z96">
            <v>0</v>
          </cell>
          <cell r="AA96">
            <v>100</v>
          </cell>
          <cell r="AB96">
            <v>0</v>
          </cell>
          <cell r="AC96">
            <v>0</v>
          </cell>
          <cell r="AK96">
            <v>1</v>
          </cell>
          <cell r="AL96" t="str">
            <v>0</v>
          </cell>
          <cell r="AM96">
            <v>0</v>
          </cell>
          <cell r="AN96">
            <v>0</v>
          </cell>
          <cell r="AO96" t="str">
            <v>56-4</v>
          </cell>
          <cell r="AP96" t="str">
            <v>IPB-36</v>
          </cell>
          <cell r="AQ96" t="str">
            <v>2</v>
          </cell>
          <cell r="AS96">
            <v>94</v>
          </cell>
          <cell r="AT96" t="str">
            <v>MAD</v>
          </cell>
          <cell r="AW96">
            <v>93</v>
          </cell>
          <cell r="AX96" t="str">
            <v xml:space="preserve">LP 22,9 kV, 2ø-AMBAR , 2-1x35mm² AAAC</v>
          </cell>
          <cell r="AY96" t="str">
            <v>LP-93</v>
          </cell>
          <cell r="AZ96" t="str">
            <v>HUANUCO</v>
          </cell>
          <cell r="BA96">
            <v>0</v>
          </cell>
        </row>
        <row r="97">
          <cell r="A97">
            <v>95</v>
          </cell>
          <cell r="B97">
            <v>15</v>
          </cell>
          <cell r="C97" t="str">
            <v xml:space="preserve">LP 22,9 kV, 2ø-SAN SEBASTIAN DE SECCHA , 2-1x35mm² AAAC</v>
          </cell>
          <cell r="D97">
            <v>9</v>
          </cell>
          <cell r="E97" t="str">
            <v>PS1-2</v>
          </cell>
          <cell r="G97" t="str">
            <v>AAAC-35</v>
          </cell>
          <cell r="H97">
            <v>1336.72</v>
          </cell>
          <cell r="I97">
            <v>3051.13</v>
          </cell>
          <cell r="K97" t="str">
            <v>0°</v>
          </cell>
          <cell r="L97">
            <v>73.510000000000005</v>
          </cell>
          <cell r="M97">
            <v>1</v>
          </cell>
          <cell r="N97" t="str">
            <v>11/C6</v>
          </cell>
          <cell r="O97">
            <v>356.36</v>
          </cell>
          <cell r="P97">
            <v>104.6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Y97" t="str">
            <v>S</v>
          </cell>
          <cell r="Z97">
            <v>0</v>
          </cell>
          <cell r="AA97">
            <v>100</v>
          </cell>
          <cell r="AB97">
            <v>0</v>
          </cell>
          <cell r="AC97">
            <v>0</v>
          </cell>
          <cell r="AK97">
            <v>1</v>
          </cell>
          <cell r="AL97" t="str">
            <v>0</v>
          </cell>
          <cell r="AM97">
            <v>0</v>
          </cell>
          <cell r="AN97">
            <v>0</v>
          </cell>
          <cell r="AO97" t="str">
            <v>56-4</v>
          </cell>
          <cell r="AP97" t="str">
            <v>IPB-36</v>
          </cell>
          <cell r="AQ97" t="str">
            <v>2</v>
          </cell>
          <cell r="AS97">
            <v>95</v>
          </cell>
          <cell r="AT97" t="str">
            <v>MAD</v>
          </cell>
          <cell r="AW97">
            <v>94</v>
          </cell>
          <cell r="AX97" t="str">
            <v xml:space="preserve">LP 22,9 kV, 2ø-CARANCHO , 2-1x35mm² AAAC</v>
          </cell>
          <cell r="AY97" t="str">
            <v>LP-94</v>
          </cell>
          <cell r="AZ97" t="str">
            <v>HUANUCO</v>
          </cell>
          <cell r="BA97">
            <v>0</v>
          </cell>
        </row>
        <row r="98">
          <cell r="A98">
            <v>96</v>
          </cell>
          <cell r="B98">
            <v>15</v>
          </cell>
          <cell r="C98" t="str">
            <v xml:space="preserve">LP 22,9 kV, 2ø-SAN SEBASTIAN DE SECCHA , 2-1x35mm² AAAC</v>
          </cell>
          <cell r="D98">
            <v>10</v>
          </cell>
          <cell r="E98" t="str">
            <v>PS1-2</v>
          </cell>
          <cell r="G98" t="str">
            <v>AAAC-35</v>
          </cell>
          <cell r="H98">
            <v>1410.23</v>
          </cell>
          <cell r="I98">
            <v>3063</v>
          </cell>
          <cell r="K98" t="str">
            <v>-0°14'51.14"</v>
          </cell>
          <cell r="L98">
            <v>153.57</v>
          </cell>
          <cell r="M98">
            <v>1</v>
          </cell>
          <cell r="N98" t="str">
            <v>11/C6</v>
          </cell>
          <cell r="O98">
            <v>-85.25</v>
          </cell>
          <cell r="P98">
            <v>113.54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Y98" t="str">
            <v>S</v>
          </cell>
          <cell r="Z98">
            <v>0</v>
          </cell>
          <cell r="AA98">
            <v>100</v>
          </cell>
          <cell r="AB98">
            <v>0</v>
          </cell>
          <cell r="AC98">
            <v>0</v>
          </cell>
          <cell r="AK98">
            <v>1</v>
          </cell>
          <cell r="AL98" t="str">
            <v>0</v>
          </cell>
          <cell r="AM98">
            <v>0</v>
          </cell>
          <cell r="AN98">
            <v>0</v>
          </cell>
          <cell r="AO98" t="str">
            <v>56-4</v>
          </cell>
          <cell r="AP98" t="str">
            <v>IPB-36</v>
          </cell>
          <cell r="AQ98" t="str">
            <v>2</v>
          </cell>
          <cell r="AS98">
            <v>96</v>
          </cell>
          <cell r="AT98" t="str">
            <v>MAD</v>
          </cell>
          <cell r="AW98">
            <v>95</v>
          </cell>
          <cell r="AX98" t="str">
            <v xml:space="preserve">LP 22,9 kV, 2ø-USHNO , 2-1x35mm² AAAC</v>
          </cell>
          <cell r="AY98" t="str">
            <v>LP-95</v>
          </cell>
          <cell r="AZ98" t="str">
            <v>HUANUCO</v>
          </cell>
          <cell r="BA98">
            <v>0</v>
          </cell>
        </row>
        <row r="99">
          <cell r="A99">
            <v>97</v>
          </cell>
          <cell r="B99">
            <v>15</v>
          </cell>
          <cell r="C99" t="str">
            <v xml:space="preserve">LP 22,9 kV, 2ø-SAN SEBASTIAN DE SECCHA , 2-1x35mm² AAAC</v>
          </cell>
          <cell r="D99">
            <v>11</v>
          </cell>
          <cell r="E99" t="str">
            <v>PS1-2</v>
          </cell>
          <cell r="G99" t="str">
            <v>AAAC-35</v>
          </cell>
          <cell r="H99">
            <v>1563.8</v>
          </cell>
          <cell r="I99">
            <v>3098.92</v>
          </cell>
          <cell r="K99" t="str">
            <v>0°</v>
          </cell>
          <cell r="L99">
            <v>61.48</v>
          </cell>
          <cell r="M99">
            <v>1</v>
          </cell>
          <cell r="N99" t="str">
            <v>11/C6</v>
          </cell>
          <cell r="O99">
            <v>-278.36</v>
          </cell>
          <cell r="P99">
            <v>107.53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Y99" t="str">
            <v>S</v>
          </cell>
          <cell r="Z99">
            <v>0</v>
          </cell>
          <cell r="AA99">
            <v>100</v>
          </cell>
          <cell r="AB99">
            <v>0</v>
          </cell>
          <cell r="AC99">
            <v>0</v>
          </cell>
          <cell r="AK99">
            <v>1</v>
          </cell>
          <cell r="AL99" t="str">
            <v>0</v>
          </cell>
          <cell r="AM99">
            <v>0</v>
          </cell>
          <cell r="AN99">
            <v>0</v>
          </cell>
          <cell r="AO99" t="str">
            <v>56-4</v>
          </cell>
          <cell r="AP99" t="str">
            <v>IPB-36</v>
          </cell>
          <cell r="AQ99" t="str">
            <v>2</v>
          </cell>
          <cell r="AS99">
            <v>97</v>
          </cell>
          <cell r="AW99">
            <v>96</v>
          </cell>
          <cell r="AX99" t="str">
            <v xml:space="preserve">LP 22,9 kV, 2ø-COCHAPAMPA , 2-1x35mm² AAAC</v>
          </cell>
          <cell r="AY99" t="str">
            <v>LP-96</v>
          </cell>
          <cell r="AZ99" t="str">
            <v>HUANUCO</v>
          </cell>
          <cell r="BA99">
            <v>0</v>
          </cell>
        </row>
        <row r="100">
          <cell r="A100">
            <v>98</v>
          </cell>
          <cell r="B100">
            <v>15</v>
          </cell>
          <cell r="C100" t="str">
            <v xml:space="preserve">LP 22,9 kV, 2ø-SAN SEBASTIAN DE SECCHA , 2-1x35mm² AAAC</v>
          </cell>
          <cell r="D100">
            <v>12</v>
          </cell>
          <cell r="E100" t="str">
            <v>PTV-2</v>
          </cell>
          <cell r="G100" t="str">
            <v>AAAC-35</v>
          </cell>
          <cell r="H100">
            <v>1625.29</v>
          </cell>
          <cell r="I100">
            <v>3113</v>
          </cell>
          <cell r="K100" t="str">
            <v>0°</v>
          </cell>
          <cell r="L100">
            <v>0</v>
          </cell>
          <cell r="M100">
            <v>1</v>
          </cell>
          <cell r="N100" t="str">
            <v>11/C6</v>
          </cell>
          <cell r="O100">
            <v>736.94</v>
          </cell>
          <cell r="P100">
            <v>30.74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Y100" t="str">
            <v>S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K100">
            <v>1</v>
          </cell>
          <cell r="AL100" t="str">
            <v>0</v>
          </cell>
          <cell r="AM100">
            <v>0</v>
          </cell>
          <cell r="AN100">
            <v>0</v>
          </cell>
          <cell r="AO100" t="str">
            <v>56-4</v>
          </cell>
          <cell r="AP100" t="str">
            <v>IPB-36</v>
          </cell>
          <cell r="AQ100" t="str">
            <v>2</v>
          </cell>
          <cell r="AS100">
            <v>98</v>
          </cell>
          <cell r="AT100" t="str">
            <v>MAD</v>
          </cell>
          <cell r="AW100">
            <v>97</v>
          </cell>
          <cell r="AX100" t="str">
            <v xml:space="preserve">LP 22,9 kV, 2ø-INCA POZO , 2-1x35mm² AAAC</v>
          </cell>
          <cell r="AY100" t="str">
            <v>LP-97</v>
          </cell>
          <cell r="AZ100" t="str">
            <v>HUANUCO</v>
          </cell>
          <cell r="BA100">
            <v>0</v>
          </cell>
        </row>
        <row r="101">
          <cell r="A101">
            <v>99</v>
          </cell>
          <cell r="B101">
            <v>16</v>
          </cell>
          <cell r="C101" t="str">
            <v xml:space="preserve">LP 22,9 kV, 2ø-HUAYLLAPATA , 2-1x35mm² AAAC</v>
          </cell>
          <cell r="D101">
            <v>0</v>
          </cell>
          <cell r="E101" t="str">
            <v>DS-2</v>
          </cell>
          <cell r="G101" t="str">
            <v>AAAC-35</v>
          </cell>
          <cell r="H101">
            <v>0</v>
          </cell>
          <cell r="I101">
            <v>2641</v>
          </cell>
          <cell r="K101" t="str">
            <v>0°</v>
          </cell>
          <cell r="L101">
            <v>30</v>
          </cell>
          <cell r="M101">
            <v>1</v>
          </cell>
          <cell r="N101" t="str">
            <v>11/C6</v>
          </cell>
          <cell r="O101">
            <v>62.5</v>
          </cell>
          <cell r="P101">
            <v>15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Y101" t="str">
            <v>S</v>
          </cell>
          <cell r="Z101">
            <v>0</v>
          </cell>
          <cell r="AA101">
            <v>100</v>
          </cell>
          <cell r="AB101">
            <v>0</v>
          </cell>
          <cell r="AC101">
            <v>0</v>
          </cell>
          <cell r="AK101">
            <v>1</v>
          </cell>
          <cell r="AL101" t="str">
            <v>0</v>
          </cell>
          <cell r="AM101">
            <v>0</v>
          </cell>
          <cell r="AN101">
            <v>0</v>
          </cell>
          <cell r="AO101" t="str">
            <v>56-3</v>
          </cell>
          <cell r="AP101" t="str">
            <v>IPB-36</v>
          </cell>
          <cell r="AQ101" t="str">
            <v>2</v>
          </cell>
          <cell r="AS101">
            <v>99</v>
          </cell>
          <cell r="AT101" t="str">
            <v>MAD</v>
          </cell>
          <cell r="AW101">
            <v>98</v>
          </cell>
          <cell r="AX101" t="str">
            <v xml:space="preserve">LP 22,9 kV, 2ø-ISHISPICALLA , 2-1x35mm² AAAC</v>
          </cell>
          <cell r="AY101" t="str">
            <v>LP-98</v>
          </cell>
          <cell r="AZ101" t="str">
            <v>HUANUCO</v>
          </cell>
          <cell r="BA101">
            <v>0</v>
          </cell>
        </row>
        <row r="102">
          <cell r="A102">
            <v>100</v>
          </cell>
          <cell r="B102">
            <v>16</v>
          </cell>
          <cell r="C102" t="str">
            <v xml:space="preserve">LP 22,9 kV, 2ø-HUAYLLAPATA , 2-1x35mm² AAAC</v>
          </cell>
          <cell r="D102">
            <v>1</v>
          </cell>
          <cell r="E102" t="str">
            <v>TS-2</v>
          </cell>
          <cell r="G102" t="str">
            <v>AAAC-35</v>
          </cell>
          <cell r="H102">
            <v>30</v>
          </cell>
          <cell r="I102">
            <v>2635.24</v>
          </cell>
          <cell r="K102" t="str">
            <v>0°</v>
          </cell>
          <cell r="L102">
            <v>698.13</v>
          </cell>
          <cell r="M102">
            <v>1</v>
          </cell>
          <cell r="N102" t="str">
            <v>11/C6</v>
          </cell>
          <cell r="O102">
            <v>-484.72</v>
          </cell>
          <cell r="P102">
            <v>364.07</v>
          </cell>
          <cell r="Q102" t="str">
            <v>1RI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Y102" t="str">
            <v>S</v>
          </cell>
          <cell r="Z102">
            <v>0</v>
          </cell>
          <cell r="AA102">
            <v>100</v>
          </cell>
          <cell r="AB102">
            <v>0</v>
          </cell>
          <cell r="AC102">
            <v>0</v>
          </cell>
          <cell r="AK102">
            <v>1</v>
          </cell>
          <cell r="AL102" t="str">
            <v>1</v>
          </cell>
          <cell r="AM102">
            <v>0</v>
          </cell>
          <cell r="AN102">
            <v>0</v>
          </cell>
          <cell r="AO102" t="str">
            <v>56-3</v>
          </cell>
          <cell r="AP102" t="str">
            <v>IPB-36</v>
          </cell>
          <cell r="AQ102" t="str">
            <v>2</v>
          </cell>
          <cell r="AS102">
            <v>100</v>
          </cell>
          <cell r="AT102" t="str">
            <v>MAD</v>
          </cell>
          <cell r="AW102">
            <v>99</v>
          </cell>
          <cell r="AX102" t="str">
            <v xml:space="preserve">LP 22,9 kV, 2ø-PICHANAYOC , 2-1x35mm² AAAC</v>
          </cell>
          <cell r="AY102" t="str">
            <v>LP-99</v>
          </cell>
          <cell r="AZ102" t="str">
            <v>HUANUCO</v>
          </cell>
          <cell r="BA102">
            <v>0</v>
          </cell>
        </row>
        <row r="103">
          <cell r="A103">
            <v>101</v>
          </cell>
          <cell r="B103">
            <v>16</v>
          </cell>
          <cell r="C103" t="str">
            <v xml:space="preserve">LP 22,9 kV, 2ø-HUAYLLAPATA , 2-1x35mm² AAAC</v>
          </cell>
          <cell r="D103">
            <v>2</v>
          </cell>
          <cell r="E103" t="str">
            <v>TS-2</v>
          </cell>
          <cell r="G103" t="str">
            <v>AAAC-35</v>
          </cell>
          <cell r="H103">
            <v>728.13</v>
          </cell>
          <cell r="I103">
            <v>2933</v>
          </cell>
          <cell r="J103" t="str">
            <v>E</v>
          </cell>
          <cell r="K103" t="str">
            <v>38°41'7.15"</v>
          </cell>
          <cell r="L103">
            <v>27.46</v>
          </cell>
          <cell r="M103">
            <v>1</v>
          </cell>
          <cell r="N103" t="str">
            <v>11/C6</v>
          </cell>
          <cell r="O103">
            <v>646.92999999999995</v>
          </cell>
          <cell r="P103">
            <v>362.8</v>
          </cell>
          <cell r="Q103" t="str">
            <v>1RI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Y103" t="str">
            <v>S</v>
          </cell>
          <cell r="Z103">
            <v>0</v>
          </cell>
          <cell r="AA103">
            <v>100</v>
          </cell>
          <cell r="AB103">
            <v>0</v>
          </cell>
          <cell r="AC103">
            <v>0</v>
          </cell>
          <cell r="AK103">
            <v>1</v>
          </cell>
          <cell r="AL103" t="str">
            <v>1</v>
          </cell>
          <cell r="AM103">
            <v>0</v>
          </cell>
          <cell r="AN103">
            <v>0</v>
          </cell>
          <cell r="AO103" t="str">
            <v>56-3</v>
          </cell>
          <cell r="AP103" t="str">
            <v>IPB-36</v>
          </cell>
          <cell r="AQ103" t="str">
            <v>2</v>
          </cell>
          <cell r="AS103">
            <v>101</v>
          </cell>
          <cell r="AT103" t="str">
            <v>MAD</v>
          </cell>
          <cell r="AW103">
            <v>100</v>
          </cell>
          <cell r="AX103" t="str">
            <v xml:space="preserve">LP 22,9 kV, 2ø-MARAYPAMPA , 2-1x35mm² AAAC</v>
          </cell>
          <cell r="AY103" t="str">
            <v>LP-100</v>
          </cell>
          <cell r="AZ103" t="str">
            <v>HUANUCO</v>
          </cell>
          <cell r="BA103">
            <v>0</v>
          </cell>
        </row>
        <row r="104">
          <cell r="A104">
            <v>102</v>
          </cell>
          <cell r="B104">
            <v>16</v>
          </cell>
          <cell r="C104" t="str">
            <v xml:space="preserve">LP 22,9 kV, 2ø-HUAYLLAPATA , 2-1x35mm² AAAC</v>
          </cell>
          <cell r="D104">
            <v>3</v>
          </cell>
          <cell r="E104" t="str">
            <v>PS1-2</v>
          </cell>
          <cell r="G104" t="str">
            <v>AAAC-35</v>
          </cell>
          <cell r="H104">
            <v>755.59</v>
          </cell>
          <cell r="I104">
            <v>2941</v>
          </cell>
          <cell r="K104" t="str">
            <v>0°</v>
          </cell>
          <cell r="L104">
            <v>0</v>
          </cell>
          <cell r="M104">
            <v>1</v>
          </cell>
          <cell r="N104" t="str">
            <v>11/C6</v>
          </cell>
          <cell r="O104">
            <v>596.91</v>
          </cell>
          <cell r="P104">
            <v>13.73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 t="str">
            <v>PAT-1C</v>
          </cell>
          <cell r="Y104" t="str">
            <v>S</v>
          </cell>
          <cell r="Z104">
            <v>0</v>
          </cell>
          <cell r="AA104">
            <v>100</v>
          </cell>
          <cell r="AB104">
            <v>0</v>
          </cell>
          <cell r="AC104">
            <v>0</v>
          </cell>
          <cell r="AK104">
            <v>1</v>
          </cell>
          <cell r="AL104" t="str">
            <v>0</v>
          </cell>
          <cell r="AM104">
            <v>0</v>
          </cell>
          <cell r="AN104">
            <v>0</v>
          </cell>
          <cell r="AO104" t="str">
            <v>56-3</v>
          </cell>
          <cell r="AP104" t="str">
            <v>IPB-36</v>
          </cell>
          <cell r="AQ104" t="str">
            <v>2</v>
          </cell>
          <cell r="AS104">
            <v>102</v>
          </cell>
          <cell r="AT104" t="str">
            <v>MAD</v>
          </cell>
          <cell r="AW104">
            <v>101</v>
          </cell>
          <cell r="AX104" t="str">
            <v xml:space="preserve">LP 22,9 kV, 2ø-WILLCA BAJA , 2-1x35mm² AAAC</v>
          </cell>
          <cell r="AY104" t="str">
            <v>LP-101</v>
          </cell>
          <cell r="AZ104" t="str">
            <v>HUANUCO</v>
          </cell>
          <cell r="BA104">
            <v>0</v>
          </cell>
        </row>
        <row r="105">
          <cell r="A105">
            <v>103</v>
          </cell>
          <cell r="B105">
            <v>17</v>
          </cell>
          <cell r="C105" t="str">
            <v xml:space="preserve">LP 22,9 kV, 2ø-MARAYPAMPA , 2-1x35mm² AAAC</v>
          </cell>
          <cell r="D105">
            <v>0</v>
          </cell>
          <cell r="E105" t="str">
            <v>DS-2</v>
          </cell>
          <cell r="G105" t="str">
            <v>AAAC-35</v>
          </cell>
          <cell r="H105">
            <v>0.21</v>
          </cell>
          <cell r="I105">
            <v>2714.97</v>
          </cell>
          <cell r="K105" t="str">
            <v>0°</v>
          </cell>
          <cell r="L105">
            <v>26.96</v>
          </cell>
          <cell r="M105">
            <v>1</v>
          </cell>
          <cell r="N105" t="str">
            <v>11/C6</v>
          </cell>
          <cell r="O105">
            <v>62.35</v>
          </cell>
          <cell r="P105">
            <v>13.48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Y105" t="str">
            <v>S</v>
          </cell>
          <cell r="Z105">
            <v>0</v>
          </cell>
          <cell r="AA105">
            <v>100</v>
          </cell>
          <cell r="AB105">
            <v>0</v>
          </cell>
          <cell r="AC105">
            <v>0</v>
          </cell>
          <cell r="AK105">
            <v>1</v>
          </cell>
          <cell r="AL105" t="str">
            <v>0</v>
          </cell>
          <cell r="AM105">
            <v>0</v>
          </cell>
          <cell r="AN105">
            <v>0</v>
          </cell>
          <cell r="AO105" t="str">
            <v>56-3</v>
          </cell>
          <cell r="AP105" t="str">
            <v>IPB-36</v>
          </cell>
          <cell r="AQ105" t="str">
            <v>2</v>
          </cell>
          <cell r="AS105">
            <v>103</v>
          </cell>
          <cell r="AT105" t="str">
            <v>MAD</v>
          </cell>
          <cell r="AW105">
            <v>102</v>
          </cell>
          <cell r="AX105" t="str">
            <v xml:space="preserve">LP 22,9 kV, 2ø-WILLCA ALTA , 2-1x35mm² AAAC</v>
          </cell>
          <cell r="AY105" t="str">
            <v>LP-102</v>
          </cell>
          <cell r="AZ105" t="str">
            <v>HUANUCO</v>
          </cell>
          <cell r="BA105">
            <v>0</v>
          </cell>
        </row>
        <row r="106">
          <cell r="A106">
            <v>104</v>
          </cell>
          <cell r="B106">
            <v>17</v>
          </cell>
          <cell r="C106" t="str">
            <v xml:space="preserve">LP 22,9 kV, 2ø-MARAYPAMPA , 2-1x35mm² AAAC</v>
          </cell>
          <cell r="D106">
            <v>1</v>
          </cell>
          <cell r="E106" t="str">
            <v>TS-0</v>
          </cell>
          <cell r="G106" t="str">
            <v>AAAC-35</v>
          </cell>
          <cell r="H106">
            <v>27.17</v>
          </cell>
          <cell r="I106">
            <v>2709</v>
          </cell>
          <cell r="K106" t="str">
            <v>0°</v>
          </cell>
          <cell r="L106">
            <v>67.33</v>
          </cell>
          <cell r="M106">
            <v>1</v>
          </cell>
          <cell r="N106" t="str">
            <v>11/C6</v>
          </cell>
          <cell r="O106">
            <v>516.02</v>
          </cell>
          <cell r="P106">
            <v>47.15</v>
          </cell>
          <cell r="Q106" t="str">
            <v>1RI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Y106" t="str">
            <v>S</v>
          </cell>
          <cell r="Z106">
            <v>0</v>
          </cell>
          <cell r="AA106">
            <v>100</v>
          </cell>
          <cell r="AB106">
            <v>0</v>
          </cell>
          <cell r="AC106">
            <v>0</v>
          </cell>
          <cell r="AK106">
            <v>1</v>
          </cell>
          <cell r="AL106" t="str">
            <v>1</v>
          </cell>
          <cell r="AM106">
            <v>0</v>
          </cell>
          <cell r="AN106">
            <v>0</v>
          </cell>
          <cell r="AO106" t="str">
            <v>56-3</v>
          </cell>
          <cell r="AP106" t="str">
            <v>IPB-36</v>
          </cell>
          <cell r="AQ106" t="str">
            <v>2</v>
          </cell>
          <cell r="AS106">
            <v>104</v>
          </cell>
          <cell r="AT106" t="str">
            <v>MAD</v>
          </cell>
          <cell r="AW106">
            <v>103</v>
          </cell>
          <cell r="AX106" t="str">
            <v xml:space="preserve">LP 22,9 kV, 2ø-CHALHUAYOC , 2-1x35mm² AAAC</v>
          </cell>
          <cell r="AY106" t="str">
            <v>LP-103</v>
          </cell>
          <cell r="AZ106" t="str">
            <v>HUANUCO</v>
          </cell>
          <cell r="BA106">
            <v>0</v>
          </cell>
        </row>
        <row r="107">
          <cell r="A107">
            <v>105</v>
          </cell>
          <cell r="B107">
            <v>17</v>
          </cell>
          <cell r="C107" t="str">
            <v xml:space="preserve">LP 22,9 kV, 2ø-MARAYPAMPA , 2-1x35mm² AAAC</v>
          </cell>
          <cell r="D107">
            <v>2</v>
          </cell>
          <cell r="E107" t="str">
            <v>PS1-0</v>
          </cell>
          <cell r="G107" t="str">
            <v>AAAC-35</v>
          </cell>
          <cell r="H107">
            <v>94.5</v>
          </cell>
          <cell r="I107">
            <v>2690.63</v>
          </cell>
          <cell r="K107" t="str">
            <v>0°</v>
          </cell>
          <cell r="L107">
            <v>255.68</v>
          </cell>
          <cell r="M107">
            <v>1</v>
          </cell>
          <cell r="N107" t="str">
            <v>11/C6</v>
          </cell>
          <cell r="O107">
            <v>-13.45</v>
          </cell>
          <cell r="P107">
            <v>161.5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Y107" t="str">
            <v>S</v>
          </cell>
          <cell r="Z107">
            <v>0</v>
          </cell>
          <cell r="AA107">
            <v>100</v>
          </cell>
          <cell r="AB107">
            <v>0</v>
          </cell>
          <cell r="AC107">
            <v>0</v>
          </cell>
          <cell r="AK107">
            <v>1</v>
          </cell>
          <cell r="AL107" t="str">
            <v>0</v>
          </cell>
          <cell r="AM107">
            <v>0</v>
          </cell>
          <cell r="AN107">
            <v>0</v>
          </cell>
          <cell r="AO107" t="str">
            <v>56-3</v>
          </cell>
          <cell r="AP107" t="str">
            <v>IPB-36</v>
          </cell>
          <cell r="AQ107" t="str">
            <v>2</v>
          </cell>
          <cell r="AS107">
            <v>105</v>
          </cell>
          <cell r="AT107" t="str">
            <v>MAD</v>
          </cell>
          <cell r="AW107">
            <v>104</v>
          </cell>
          <cell r="AX107" t="str">
            <v xml:space="preserve">LP 22,9 kV, 2ø-TRANCA DE MITOQUERA , 2-1x35mm² AAAC</v>
          </cell>
          <cell r="AY107" t="str">
            <v>LP-104</v>
          </cell>
          <cell r="AZ107" t="str">
            <v>HUANUCO</v>
          </cell>
          <cell r="BA107">
            <v>0</v>
          </cell>
        </row>
        <row r="108">
          <cell r="A108">
            <v>106</v>
          </cell>
          <cell r="B108">
            <v>17</v>
          </cell>
          <cell r="C108" t="str">
            <v xml:space="preserve">LP 22,9 kV, 2ø-MARAYPAMPA , 2-1x35mm² AAAC</v>
          </cell>
          <cell r="D108">
            <v>3</v>
          </cell>
          <cell r="E108" t="str">
            <v>PTV-2</v>
          </cell>
          <cell r="G108" t="str">
            <v>AAAC-35</v>
          </cell>
          <cell r="H108">
            <v>350.17</v>
          </cell>
          <cell r="I108">
            <v>2636.49</v>
          </cell>
          <cell r="K108" t="str">
            <v>0°</v>
          </cell>
          <cell r="L108">
            <v>138.93</v>
          </cell>
          <cell r="M108">
            <v>1</v>
          </cell>
          <cell r="N108" t="str">
            <v>11/C6</v>
          </cell>
          <cell r="O108">
            <v>183.98</v>
          </cell>
          <cell r="P108">
            <v>197.3</v>
          </cell>
          <cell r="Q108" t="str">
            <v>1RI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Y108" t="str">
            <v>S</v>
          </cell>
          <cell r="Z108">
            <v>0</v>
          </cell>
          <cell r="AA108">
            <v>100</v>
          </cell>
          <cell r="AB108">
            <v>0</v>
          </cell>
          <cell r="AC108">
            <v>0</v>
          </cell>
          <cell r="AK108">
            <v>1</v>
          </cell>
          <cell r="AL108" t="str">
            <v>1</v>
          </cell>
          <cell r="AM108">
            <v>0</v>
          </cell>
          <cell r="AN108">
            <v>0</v>
          </cell>
          <cell r="AO108" t="str">
            <v>56-3</v>
          </cell>
          <cell r="AP108" t="str">
            <v>IPB-36</v>
          </cell>
          <cell r="AQ108" t="str">
            <v>2</v>
          </cell>
          <cell r="AS108">
            <v>106</v>
          </cell>
          <cell r="AT108" t="str">
            <v>MAD</v>
          </cell>
          <cell r="AW108">
            <v>105</v>
          </cell>
          <cell r="AX108" t="str">
            <v xml:space="preserve">LP 22,9 kV, 2ø-INGENIO BAJO , 2-1x35mm² AAAC</v>
          </cell>
          <cell r="AY108" t="str">
            <v>LP-105</v>
          </cell>
          <cell r="AZ108" t="str">
            <v>HUANUCO</v>
          </cell>
          <cell r="BA108">
            <v>0</v>
          </cell>
        </row>
        <row r="109">
          <cell r="A109">
            <v>107</v>
          </cell>
          <cell r="B109">
            <v>17</v>
          </cell>
          <cell r="C109" t="str">
            <v xml:space="preserve">LP 22,9 kV, 2ø-MARAYPAMPA , 2-1x35mm² AAAC</v>
          </cell>
          <cell r="D109">
            <v>4</v>
          </cell>
          <cell r="E109" t="str">
            <v>PS1-0</v>
          </cell>
          <cell r="G109" t="str">
            <v>AAAC-35</v>
          </cell>
          <cell r="H109">
            <v>489.1</v>
          </cell>
          <cell r="I109">
            <v>2600</v>
          </cell>
          <cell r="K109" t="str">
            <v>0°</v>
          </cell>
          <cell r="L109">
            <v>0</v>
          </cell>
          <cell r="M109">
            <v>1</v>
          </cell>
          <cell r="N109" t="str">
            <v>12/6D</v>
          </cell>
          <cell r="O109">
            <v>-247.08</v>
          </cell>
          <cell r="P109">
            <v>69.459999999999994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Y109" t="str">
            <v>S</v>
          </cell>
          <cell r="Z109">
            <v>0</v>
          </cell>
          <cell r="AA109">
            <v>100</v>
          </cell>
          <cell r="AB109">
            <v>0</v>
          </cell>
          <cell r="AC109">
            <v>0</v>
          </cell>
          <cell r="AK109">
            <v>1</v>
          </cell>
          <cell r="AL109" t="str">
            <v>0</v>
          </cell>
          <cell r="AM109">
            <v>0</v>
          </cell>
          <cell r="AN109">
            <v>0</v>
          </cell>
          <cell r="AO109" t="str">
            <v>56-3</v>
          </cell>
          <cell r="AP109" t="str">
            <v>IPB-36</v>
          </cell>
          <cell r="AQ109" t="str">
            <v>2</v>
          </cell>
          <cell r="AS109">
            <v>107</v>
          </cell>
          <cell r="AT109" t="str">
            <v>MAD</v>
          </cell>
          <cell r="AW109">
            <v>106</v>
          </cell>
          <cell r="AX109" t="str">
            <v xml:space="preserve">LP 22,9 kV, 2ø-MARANQUILLA , 2-1x35mm² AAAC</v>
          </cell>
          <cell r="AY109" t="str">
            <v>LP-106</v>
          </cell>
          <cell r="AZ109" t="str">
            <v>HUANUCO</v>
          </cell>
          <cell r="BA109">
            <v>0</v>
          </cell>
        </row>
        <row r="110">
          <cell r="A110">
            <v>108</v>
          </cell>
          <cell r="B110">
            <v>18</v>
          </cell>
          <cell r="C110" t="str">
            <v xml:space="preserve">LP 22,9 kV, 2ø-SAN MATEO DE CHINCHAN , 2-1x35mm² AAAC</v>
          </cell>
          <cell r="D110">
            <v>0</v>
          </cell>
          <cell r="E110" t="str">
            <v>DT-2</v>
          </cell>
          <cell r="F110">
            <v>0</v>
          </cell>
          <cell r="G110" t="str">
            <v>AAAC-35</v>
          </cell>
          <cell r="H110">
            <v>0</v>
          </cell>
          <cell r="I110">
            <v>2371.06</v>
          </cell>
          <cell r="J110" t="str">
            <v>EXIST</v>
          </cell>
          <cell r="K110" t="str">
            <v>0°</v>
          </cell>
          <cell r="L110">
            <v>59.7</v>
          </cell>
          <cell r="M110">
            <v>1</v>
          </cell>
          <cell r="N110" t="str">
            <v>11/C6</v>
          </cell>
          <cell r="O110">
            <v>-182.61</v>
          </cell>
          <cell r="P110">
            <v>29.85</v>
          </cell>
          <cell r="Q110" t="str">
            <v>1RI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Y110" t="str">
            <v>S</v>
          </cell>
          <cell r="Z110">
            <v>0</v>
          </cell>
          <cell r="AA110">
            <v>100</v>
          </cell>
          <cell r="AB110">
            <v>0</v>
          </cell>
          <cell r="AC110">
            <v>0</v>
          </cell>
          <cell r="AK110">
            <v>1</v>
          </cell>
          <cell r="AL110" t="str">
            <v>1</v>
          </cell>
          <cell r="AM110">
            <v>0</v>
          </cell>
          <cell r="AN110">
            <v>0</v>
          </cell>
          <cell r="AO110" t="str">
            <v>56-3</v>
          </cell>
          <cell r="AP110" t="str">
            <v>IPB-36</v>
          </cell>
          <cell r="AQ110" t="str">
            <v>2</v>
          </cell>
          <cell r="AS110">
            <v>108</v>
          </cell>
          <cell r="AT110" t="str">
            <v>CAC</v>
          </cell>
          <cell r="AW110">
            <v>107</v>
          </cell>
          <cell r="AX110" t="str">
            <v xml:space="preserve">LP 22,9 kV, 2ø-LLAMAPUNTA , 2-1x35mm² AAAC</v>
          </cell>
          <cell r="AY110" t="str">
            <v>LP-107</v>
          </cell>
          <cell r="AZ110" t="str">
            <v>HUANUCO</v>
          </cell>
          <cell r="BA110">
            <v>0</v>
          </cell>
        </row>
        <row r="111">
          <cell r="A111">
            <v>109</v>
          </cell>
          <cell r="B111">
            <v>18</v>
          </cell>
          <cell r="C111" t="str">
            <v xml:space="preserve">LP 22,9 kV, 2ø-SAN MATEO DE CHINCHAN , 2-1x35mm² AAAC</v>
          </cell>
          <cell r="D111">
            <v>1</v>
          </cell>
          <cell r="E111" t="str">
            <v>PR3-2</v>
          </cell>
          <cell r="F111">
            <v>0</v>
          </cell>
          <cell r="G111" t="str">
            <v>AAAC-35</v>
          </cell>
          <cell r="H111">
            <v>59.7</v>
          </cell>
          <cell r="I111">
            <v>2389.5300000000002</v>
          </cell>
          <cell r="J111" t="str">
            <v>E1</v>
          </cell>
          <cell r="K111" t="str">
            <v>22°48'1.95"</v>
          </cell>
          <cell r="L111">
            <v>464.23</v>
          </cell>
          <cell r="M111">
            <v>1</v>
          </cell>
          <cell r="N111" t="str">
            <v>11/C6</v>
          </cell>
          <cell r="O111">
            <v>22.01</v>
          </cell>
          <cell r="P111">
            <v>261.97000000000003</v>
          </cell>
          <cell r="Q111" t="str">
            <v>1RI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 t="str">
            <v>PAT-1C</v>
          </cell>
          <cell r="W111" t="str">
            <v>CIM1</v>
          </cell>
          <cell r="Y111" t="str">
            <v>S</v>
          </cell>
          <cell r="Z111">
            <v>0</v>
          </cell>
          <cell r="AA111">
            <v>100</v>
          </cell>
          <cell r="AB111">
            <v>0</v>
          </cell>
          <cell r="AC111">
            <v>0</v>
          </cell>
          <cell r="AK111">
            <v>1</v>
          </cell>
          <cell r="AL111" t="str">
            <v>1</v>
          </cell>
          <cell r="AM111">
            <v>0</v>
          </cell>
          <cell r="AN111">
            <v>0</v>
          </cell>
          <cell r="AO111" t="str">
            <v>56-3</v>
          </cell>
          <cell r="AP111" t="str">
            <v>IPB-36</v>
          </cell>
          <cell r="AQ111" t="str">
            <v>2</v>
          </cell>
          <cell r="AS111">
            <v>109</v>
          </cell>
          <cell r="AT111" t="str">
            <v>CAC</v>
          </cell>
          <cell r="AW111">
            <v>108</v>
          </cell>
          <cell r="AX111" t="str">
            <v xml:space="preserve">LP 22,9 kV, 2ø-VINCHOS CUCHO , 2-1x35mm² AAAC</v>
          </cell>
          <cell r="AY111" t="str">
            <v>LP-108</v>
          </cell>
          <cell r="AZ111" t="str">
            <v>HUANUCO</v>
          </cell>
          <cell r="BA111">
            <v>0</v>
          </cell>
        </row>
        <row r="112">
          <cell r="A112">
            <v>110</v>
          </cell>
          <cell r="B112">
            <v>18</v>
          </cell>
          <cell r="C112" t="str">
            <v xml:space="preserve">LP 22,9 kV, 2ø-SAN MATEO DE CHINCHAN , 2-1x35mm² AAAC</v>
          </cell>
          <cell r="D112">
            <v>2</v>
          </cell>
          <cell r="E112" t="str">
            <v>PRH-2</v>
          </cell>
          <cell r="F112">
            <v>0</v>
          </cell>
          <cell r="G112" t="str">
            <v>AAAC-35</v>
          </cell>
          <cell r="H112">
            <v>523.92999999999995</v>
          </cell>
          <cell r="I112">
            <v>2508.4499999999998</v>
          </cell>
          <cell r="J112">
            <v>0</v>
          </cell>
          <cell r="K112" t="str">
            <v>0°</v>
          </cell>
          <cell r="L112">
            <v>512.75</v>
          </cell>
          <cell r="M112">
            <v>2</v>
          </cell>
          <cell r="N112" t="str">
            <v>11/C6</v>
          </cell>
          <cell r="O112">
            <v>158.63</v>
          </cell>
          <cell r="P112">
            <v>488.49</v>
          </cell>
          <cell r="Q112" t="str">
            <v>8RI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>PAT-1C</v>
          </cell>
          <cell r="W112" t="str">
            <v>CIM1</v>
          </cell>
          <cell r="Y112" t="str">
            <v>S</v>
          </cell>
          <cell r="Z112">
            <v>0</v>
          </cell>
          <cell r="AA112">
            <v>100</v>
          </cell>
          <cell r="AB112">
            <v>0</v>
          </cell>
          <cell r="AC112">
            <v>0</v>
          </cell>
          <cell r="AK112">
            <v>1</v>
          </cell>
          <cell r="AL112" t="str">
            <v>8</v>
          </cell>
          <cell r="AM112">
            <v>0</v>
          </cell>
          <cell r="AN112">
            <v>0</v>
          </cell>
          <cell r="AO112" t="str">
            <v>56-3</v>
          </cell>
          <cell r="AP112" t="str">
            <v>IPB-36</v>
          </cell>
          <cell r="AQ112" t="str">
            <v>2</v>
          </cell>
          <cell r="AS112">
            <v>110</v>
          </cell>
          <cell r="AT112" t="str">
            <v>CAC</v>
          </cell>
          <cell r="AW112">
            <v>109</v>
          </cell>
          <cell r="AX112" t="str">
            <v xml:space="preserve">LP 22,9 kV, 2ø-CHOGOPAMPA , 2-1x35mm² AAAC</v>
          </cell>
          <cell r="AY112" t="str">
            <v>LP-109</v>
          </cell>
          <cell r="AZ112" t="str">
            <v>HUANUCO</v>
          </cell>
          <cell r="BA112">
            <v>0</v>
          </cell>
        </row>
        <row r="113">
          <cell r="A113">
            <v>111</v>
          </cell>
          <cell r="B113">
            <v>18</v>
          </cell>
          <cell r="C113" t="str">
            <v xml:space="preserve">LP 22,9 kV, 2ø-SAN MATEO DE CHINCHAN , 2-1x35mm² AAAC</v>
          </cell>
          <cell r="D113">
            <v>3</v>
          </cell>
          <cell r="E113" t="str">
            <v>2PR3-0</v>
          </cell>
          <cell r="F113">
            <v>0</v>
          </cell>
          <cell r="G113" t="str">
            <v>AAAC-35</v>
          </cell>
          <cell r="H113">
            <v>1036.68</v>
          </cell>
          <cell r="I113">
            <v>2736.65</v>
          </cell>
          <cell r="J113">
            <v>0</v>
          </cell>
          <cell r="K113" t="str">
            <v>0°</v>
          </cell>
          <cell r="L113">
            <v>119.42</v>
          </cell>
          <cell r="M113">
            <v>2</v>
          </cell>
          <cell r="N113" t="str">
            <v>11/C6</v>
          </cell>
          <cell r="O113">
            <v>610.27</v>
          </cell>
          <cell r="P113">
            <v>316.08</v>
          </cell>
          <cell r="Q113" t="str">
            <v>8RI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>2PAT-1C</v>
          </cell>
          <cell r="W113" t="str">
            <v>CIM1</v>
          </cell>
          <cell r="Y113" t="str">
            <v>S</v>
          </cell>
          <cell r="Z113">
            <v>0</v>
          </cell>
          <cell r="AA113">
            <v>100</v>
          </cell>
          <cell r="AB113">
            <v>0</v>
          </cell>
          <cell r="AC113">
            <v>0</v>
          </cell>
          <cell r="AK113">
            <v>1</v>
          </cell>
          <cell r="AL113" t="str">
            <v>8</v>
          </cell>
          <cell r="AM113">
            <v>0</v>
          </cell>
          <cell r="AN113">
            <v>0</v>
          </cell>
          <cell r="AO113" t="str">
            <v>56-3</v>
          </cell>
          <cell r="AP113" t="str">
            <v>IPB-36</v>
          </cell>
          <cell r="AQ113" t="str">
            <v>2</v>
          </cell>
          <cell r="AS113">
            <v>111</v>
          </cell>
          <cell r="AT113" t="str">
            <v>CAC</v>
          </cell>
          <cell r="AW113">
            <v>110</v>
          </cell>
          <cell r="AX113" t="str">
            <v xml:space="preserve">REHABILITACIÓN DE ALIMENTADORES 4259 Y 4260 </v>
          </cell>
          <cell r="AY113" t="str">
            <v>LP-110</v>
          </cell>
          <cell r="AZ113" t="str">
            <v>HUANUCO</v>
          </cell>
          <cell r="BA113">
            <v>0</v>
          </cell>
        </row>
        <row r="114">
          <cell r="A114">
            <v>112</v>
          </cell>
          <cell r="B114">
            <v>18</v>
          </cell>
          <cell r="C114" t="str">
            <v xml:space="preserve">LP 22,9 kV, 2ø-SAN MATEO DE CHINCHAN , 2-1x35mm² AAAC</v>
          </cell>
          <cell r="D114">
            <v>4</v>
          </cell>
          <cell r="E114" t="str">
            <v>PTH-2</v>
          </cell>
          <cell r="F114">
            <v>0</v>
          </cell>
          <cell r="G114" t="str">
            <v>AAAC-35</v>
          </cell>
          <cell r="H114">
            <v>1156.0999999999999</v>
          </cell>
          <cell r="I114">
            <v>2804</v>
          </cell>
          <cell r="J114" t="str">
            <v>FLP</v>
          </cell>
          <cell r="K114" t="str">
            <v>0°</v>
          </cell>
          <cell r="L114">
            <v>0</v>
          </cell>
          <cell r="M114">
            <v>1</v>
          </cell>
          <cell r="N114" t="str">
            <v>11/C6</v>
          </cell>
          <cell r="O114">
            <v>634.82000000000005</v>
          </cell>
          <cell r="P114">
            <v>59.71</v>
          </cell>
          <cell r="Q114" t="str">
            <v>1RI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>PAT-1C</v>
          </cell>
          <cell r="W114" t="str">
            <v>CIM1</v>
          </cell>
          <cell r="Y114" t="str">
            <v>S</v>
          </cell>
          <cell r="Z114">
            <v>0</v>
          </cell>
          <cell r="AA114">
            <v>100</v>
          </cell>
          <cell r="AB114">
            <v>0</v>
          </cell>
          <cell r="AC114">
            <v>0</v>
          </cell>
          <cell r="AK114">
            <v>1</v>
          </cell>
          <cell r="AL114" t="str">
            <v>1</v>
          </cell>
          <cell r="AM114">
            <v>0</v>
          </cell>
          <cell r="AN114">
            <v>0</v>
          </cell>
          <cell r="AO114" t="str">
            <v>56-3</v>
          </cell>
          <cell r="AP114" t="str">
            <v>IPB-36</v>
          </cell>
          <cell r="AQ114" t="str">
            <v>2</v>
          </cell>
          <cell r="AS114">
            <v>112</v>
          </cell>
          <cell r="AT114" t="str">
            <v>CAC</v>
          </cell>
          <cell r="AW114">
            <v>111</v>
          </cell>
          <cell r="AX114" t="str">
            <v xml:space="preserve">LP 22,9 kV, 2ø-TINYAHUAIN ALTO1 , 2-1x35mm² AAAC</v>
          </cell>
          <cell r="AY114" t="str">
            <v>LP-111</v>
          </cell>
          <cell r="AZ114" t="str">
            <v>HUANUCO</v>
          </cell>
          <cell r="BA114">
            <v>0</v>
          </cell>
        </row>
        <row r="115">
          <cell r="A115">
            <v>113</v>
          </cell>
          <cell r="B115">
            <v>19</v>
          </cell>
          <cell r="C115" t="str">
            <v xml:space="preserve">LP 22,9 kV, 2ø-PIKI TAMBO_HUANCAN , 2-1x35mm² AAAC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Y115" t="str">
            <v>S</v>
          </cell>
          <cell r="Z115">
            <v>0</v>
          </cell>
          <cell r="AA115">
            <v>100</v>
          </cell>
          <cell r="AB115">
            <v>0</v>
          </cell>
          <cell r="AC115">
            <v>0</v>
          </cell>
          <cell r="AK115">
            <v>1</v>
          </cell>
          <cell r="AL115">
            <v>0</v>
          </cell>
          <cell r="AM115">
            <v>0</v>
          </cell>
          <cell r="AN115">
            <v>0</v>
          </cell>
          <cell r="AO115" t="str">
            <v>56-3</v>
          </cell>
          <cell r="AP115" t="str">
            <v>IPB-36</v>
          </cell>
          <cell r="AQ115" t="str">
            <v>2</v>
          </cell>
          <cell r="AS115">
            <v>113</v>
          </cell>
          <cell r="AT115" t="str">
            <v>CAC</v>
          </cell>
          <cell r="AW115">
            <v>112</v>
          </cell>
          <cell r="AX115" t="str">
            <v xml:space="preserve">LP 22,9 kV, 2ø-SALAPAMPA_MICHO BAJO1 , 2-1x35mm² AAAC</v>
          </cell>
          <cell r="AY115" t="str">
            <v>LP-112</v>
          </cell>
          <cell r="AZ115" t="str">
            <v>HUANUCO</v>
          </cell>
          <cell r="BA115">
            <v>0</v>
          </cell>
        </row>
        <row r="116">
          <cell r="A116">
            <v>114</v>
          </cell>
          <cell r="B116">
            <v>20</v>
          </cell>
          <cell r="C116" t="str">
            <v xml:space="preserve">LP 22,9 kV, 2ø-CHICOPAMPA , 2-1x35mm² AAAC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Y116" t="str">
            <v>S</v>
          </cell>
          <cell r="Z116">
            <v>0</v>
          </cell>
          <cell r="AA116">
            <v>100</v>
          </cell>
          <cell r="AB116">
            <v>0</v>
          </cell>
          <cell r="AC116">
            <v>0</v>
          </cell>
          <cell r="AK116">
            <v>1</v>
          </cell>
          <cell r="AL116">
            <v>0</v>
          </cell>
          <cell r="AM116">
            <v>0</v>
          </cell>
          <cell r="AN116">
            <v>0</v>
          </cell>
          <cell r="AO116" t="str">
            <v>56-3</v>
          </cell>
          <cell r="AP116" t="str">
            <v>IPB-36</v>
          </cell>
          <cell r="AQ116" t="str">
            <v>2</v>
          </cell>
          <cell r="AS116">
            <v>114</v>
          </cell>
          <cell r="AT116" t="str">
            <v>CAC</v>
          </cell>
          <cell r="AY116">
            <v>0</v>
          </cell>
        </row>
        <row r="117">
          <cell r="A117">
            <v>115</v>
          </cell>
          <cell r="B117">
            <v>21</v>
          </cell>
          <cell r="C117" t="str">
            <v xml:space="preserve">LP 22,9 kV, 2ø-YANARUMI , 2-1x35mm² AAAC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Y117" t="str">
            <v>S</v>
          </cell>
          <cell r="Z117">
            <v>0</v>
          </cell>
          <cell r="AA117">
            <v>100</v>
          </cell>
          <cell r="AB117">
            <v>0</v>
          </cell>
          <cell r="AC117">
            <v>0</v>
          </cell>
          <cell r="AK117">
            <v>1</v>
          </cell>
          <cell r="AL117">
            <v>0</v>
          </cell>
          <cell r="AM117">
            <v>0</v>
          </cell>
          <cell r="AN117">
            <v>0</v>
          </cell>
          <cell r="AO117" t="str">
            <v>56-3</v>
          </cell>
          <cell r="AP117" t="str">
            <v>IPB-36</v>
          </cell>
          <cell r="AQ117" t="str">
            <v>2</v>
          </cell>
          <cell r="AS117">
            <v>115</v>
          </cell>
          <cell r="AT117" t="str">
            <v>CAC</v>
          </cell>
          <cell r="AY117">
            <v>0</v>
          </cell>
        </row>
        <row r="118">
          <cell r="A118">
            <v>116</v>
          </cell>
          <cell r="B118">
            <v>22</v>
          </cell>
          <cell r="C118" t="str">
            <v xml:space="preserve">LP 22,9 kV, 2ø-AMBAR , 2-1x35mm² AAAC</v>
          </cell>
          <cell r="D118">
            <v>0</v>
          </cell>
          <cell r="E118" t="str">
            <v>DS-2</v>
          </cell>
          <cell r="F118">
            <v>0</v>
          </cell>
          <cell r="G118" t="str">
            <v>AAAC-35</v>
          </cell>
          <cell r="H118">
            <v>0</v>
          </cell>
          <cell r="I118">
            <v>2948.07</v>
          </cell>
          <cell r="J118" t="str">
            <v>EXIST</v>
          </cell>
          <cell r="K118" t="str">
            <v>0°</v>
          </cell>
          <cell r="L118">
            <v>28.68</v>
          </cell>
          <cell r="M118">
            <v>1</v>
          </cell>
          <cell r="N118" t="str">
            <v>13/400</v>
          </cell>
          <cell r="O118">
            <v>4.66</v>
          </cell>
          <cell r="P118">
            <v>14.34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Y118" t="str">
            <v>S</v>
          </cell>
          <cell r="Z118">
            <v>0</v>
          </cell>
          <cell r="AA118">
            <v>100</v>
          </cell>
          <cell r="AB118">
            <v>0</v>
          </cell>
          <cell r="AC118">
            <v>0</v>
          </cell>
          <cell r="AK118">
            <v>1</v>
          </cell>
          <cell r="AL118" t="str">
            <v>0</v>
          </cell>
          <cell r="AM118">
            <v>0</v>
          </cell>
          <cell r="AN118">
            <v>0</v>
          </cell>
          <cell r="AO118" t="str">
            <v>56-3</v>
          </cell>
          <cell r="AP118" t="str">
            <v>IPB-36</v>
          </cell>
          <cell r="AQ118" t="str">
            <v>2</v>
          </cell>
          <cell r="AS118">
            <v>116</v>
          </cell>
          <cell r="AT118" t="str">
            <v>CAC</v>
          </cell>
          <cell r="AY118">
            <v>0</v>
          </cell>
        </row>
        <row r="119">
          <cell r="A119">
            <v>117</v>
          </cell>
          <cell r="B119">
            <v>22</v>
          </cell>
          <cell r="C119" t="str">
            <v xml:space="preserve">LP 22,9 kV, 2ø-AMBAR , 2-1x35mm² AAAC</v>
          </cell>
          <cell r="D119">
            <v>1</v>
          </cell>
          <cell r="E119" t="str">
            <v>TS-2</v>
          </cell>
          <cell r="F119">
            <v>0</v>
          </cell>
          <cell r="G119" t="str">
            <v>AAAC-35</v>
          </cell>
          <cell r="H119">
            <v>28.68</v>
          </cell>
          <cell r="I119">
            <v>2950.55</v>
          </cell>
          <cell r="J119">
            <v>0</v>
          </cell>
          <cell r="K119" t="str">
            <v>0°</v>
          </cell>
          <cell r="L119">
            <v>139.05000000000001</v>
          </cell>
          <cell r="M119">
            <v>1</v>
          </cell>
          <cell r="N119" t="str">
            <v>11/C6</v>
          </cell>
          <cell r="O119">
            <v>-82.07</v>
          </cell>
          <cell r="P119">
            <v>83.86</v>
          </cell>
          <cell r="Q119" t="str">
            <v>1RI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 t="str">
            <v>PAT-1C</v>
          </cell>
          <cell r="Y119" t="str">
            <v>S</v>
          </cell>
          <cell r="Z119">
            <v>0</v>
          </cell>
          <cell r="AA119">
            <v>100</v>
          </cell>
          <cell r="AB119">
            <v>0</v>
          </cell>
          <cell r="AC119">
            <v>0</v>
          </cell>
          <cell r="AK119">
            <v>1</v>
          </cell>
          <cell r="AL119" t="str">
            <v>1</v>
          </cell>
          <cell r="AM119">
            <v>0</v>
          </cell>
          <cell r="AN119">
            <v>0</v>
          </cell>
          <cell r="AO119" t="str">
            <v>56-3</v>
          </cell>
          <cell r="AP119" t="str">
            <v>IPB-36</v>
          </cell>
          <cell r="AQ119" t="str">
            <v>2</v>
          </cell>
          <cell r="AS119">
            <v>117</v>
          </cell>
          <cell r="AT119" t="str">
            <v>CAC</v>
          </cell>
          <cell r="AY119">
            <v>0</v>
          </cell>
        </row>
        <row r="120">
          <cell r="A120">
            <v>118</v>
          </cell>
          <cell r="B120">
            <v>22</v>
          </cell>
          <cell r="C120" t="str">
            <v xml:space="preserve">LP 22,9 kV, 2ø-AMBAR , 2-1x35mm² AAAC</v>
          </cell>
          <cell r="D120">
            <v>2</v>
          </cell>
          <cell r="E120" t="str">
            <v>PS1-2</v>
          </cell>
          <cell r="F120">
            <v>0</v>
          </cell>
          <cell r="G120" t="str">
            <v>AAAC-35</v>
          </cell>
          <cell r="H120">
            <v>167.73</v>
          </cell>
          <cell r="I120">
            <v>2992.99</v>
          </cell>
          <cell r="J120">
            <v>0</v>
          </cell>
          <cell r="K120" t="str">
            <v>0°</v>
          </cell>
          <cell r="L120">
            <v>71.34</v>
          </cell>
          <cell r="M120">
            <v>1</v>
          </cell>
          <cell r="N120" t="str">
            <v>11/C6</v>
          </cell>
          <cell r="O120">
            <v>48.88</v>
          </cell>
          <cell r="P120">
            <v>105.2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>PAT-1C</v>
          </cell>
          <cell r="Y120" t="str">
            <v>S</v>
          </cell>
          <cell r="Z120">
            <v>0</v>
          </cell>
          <cell r="AA120">
            <v>100</v>
          </cell>
          <cell r="AB120">
            <v>0</v>
          </cell>
          <cell r="AC120">
            <v>0</v>
          </cell>
          <cell r="AK120">
            <v>1</v>
          </cell>
          <cell r="AL120" t="str">
            <v>0</v>
          </cell>
          <cell r="AM120">
            <v>0</v>
          </cell>
          <cell r="AN120">
            <v>0</v>
          </cell>
          <cell r="AO120" t="str">
            <v>56-3</v>
          </cell>
          <cell r="AP120" t="str">
            <v>IPB-36</v>
          </cell>
          <cell r="AQ120" t="str">
            <v>2</v>
          </cell>
          <cell r="AS120">
            <v>118</v>
          </cell>
          <cell r="AT120" t="str">
            <v>CAC</v>
          </cell>
          <cell r="AY120">
            <v>0</v>
          </cell>
        </row>
        <row r="121">
          <cell r="A121">
            <v>119</v>
          </cell>
          <cell r="B121">
            <v>22</v>
          </cell>
          <cell r="C121" t="str">
            <v xml:space="preserve">LP 22,9 kV, 2ø-AMBAR , 2-1x35mm² AAAC</v>
          </cell>
          <cell r="D121">
            <v>3</v>
          </cell>
          <cell r="E121" t="str">
            <v>PS1-2</v>
          </cell>
          <cell r="G121" t="str">
            <v>AAAC-35</v>
          </cell>
          <cell r="H121">
            <v>239.07</v>
          </cell>
          <cell r="I121">
            <v>3012.71</v>
          </cell>
          <cell r="K121" t="str">
            <v>0°</v>
          </cell>
          <cell r="L121">
            <v>177.89</v>
          </cell>
          <cell r="M121">
            <v>1</v>
          </cell>
          <cell r="N121" t="str">
            <v>11/C6</v>
          </cell>
          <cell r="O121">
            <v>210.04</v>
          </cell>
          <cell r="P121">
            <v>124.62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>PAT-1C</v>
          </cell>
          <cell r="Y121" t="str">
            <v>S</v>
          </cell>
          <cell r="Z121">
            <v>0</v>
          </cell>
          <cell r="AA121">
            <v>100</v>
          </cell>
          <cell r="AB121">
            <v>0</v>
          </cell>
          <cell r="AC121">
            <v>0</v>
          </cell>
          <cell r="AK121">
            <v>1</v>
          </cell>
          <cell r="AL121" t="str">
            <v>0</v>
          </cell>
          <cell r="AM121">
            <v>0</v>
          </cell>
          <cell r="AN121">
            <v>0</v>
          </cell>
          <cell r="AO121" t="str">
            <v>56-4</v>
          </cell>
          <cell r="AP121" t="str">
            <v>IPB-36</v>
          </cell>
          <cell r="AQ121" t="str">
            <v>2</v>
          </cell>
          <cell r="AS121">
            <v>119</v>
          </cell>
        </row>
        <row r="122">
          <cell r="A122">
            <v>120</v>
          </cell>
          <cell r="B122">
            <v>22</v>
          </cell>
          <cell r="C122" t="str">
            <v xml:space="preserve">LP 22,9 kV, 2ø-AMBAR , 2-1x35mm² AAAC</v>
          </cell>
          <cell r="D122">
            <v>4</v>
          </cell>
          <cell r="E122" t="str">
            <v>PS1-2</v>
          </cell>
          <cell r="G122" t="str">
            <v>AAAC-35</v>
          </cell>
          <cell r="H122">
            <v>416.97</v>
          </cell>
          <cell r="I122">
            <v>3058.89</v>
          </cell>
          <cell r="K122" t="str">
            <v>0°</v>
          </cell>
          <cell r="L122">
            <v>51.56</v>
          </cell>
          <cell r="M122">
            <v>1</v>
          </cell>
          <cell r="N122" t="str">
            <v>11/C6</v>
          </cell>
          <cell r="O122">
            <v>69.42</v>
          </cell>
          <cell r="P122">
            <v>114.73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 t="str">
            <v>PAT-1C</v>
          </cell>
          <cell r="Y122" t="str">
            <v>S</v>
          </cell>
          <cell r="Z122">
            <v>0</v>
          </cell>
          <cell r="AA122">
            <v>100</v>
          </cell>
          <cell r="AB122">
            <v>0</v>
          </cell>
          <cell r="AC122">
            <v>0</v>
          </cell>
          <cell r="AK122">
            <v>1</v>
          </cell>
          <cell r="AL122" t="str">
            <v>0</v>
          </cell>
          <cell r="AM122">
            <v>0</v>
          </cell>
          <cell r="AN122">
            <v>0</v>
          </cell>
          <cell r="AO122" t="str">
            <v>56-4</v>
          </cell>
          <cell r="AP122" t="str">
            <v>IPB-36</v>
          </cell>
          <cell r="AQ122" t="str">
            <v>2</v>
          </cell>
          <cell r="AS122">
            <v>120</v>
          </cell>
          <cell r="AT122" t="str">
            <v>MAD</v>
          </cell>
        </row>
        <row r="123">
          <cell r="A123">
            <v>121</v>
          </cell>
          <cell r="B123">
            <v>22</v>
          </cell>
          <cell r="C123" t="str">
            <v xml:space="preserve">LP 22,9 kV, 2ø-AMBAR , 2-1x35mm² AAAC</v>
          </cell>
          <cell r="D123">
            <v>5</v>
          </cell>
          <cell r="E123" t="str">
            <v>PS1-2</v>
          </cell>
          <cell r="G123" t="str">
            <v>AAAC-35</v>
          </cell>
          <cell r="H123">
            <v>468.53</v>
          </cell>
          <cell r="I123">
            <v>3076.32</v>
          </cell>
          <cell r="K123" t="str">
            <v>0°</v>
          </cell>
          <cell r="L123">
            <v>151.51</v>
          </cell>
          <cell r="M123">
            <v>1</v>
          </cell>
          <cell r="N123" t="str">
            <v>11/C6</v>
          </cell>
          <cell r="O123">
            <v>172.2</v>
          </cell>
          <cell r="P123">
            <v>101.53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>PAT-1C</v>
          </cell>
          <cell r="Y123" t="str">
            <v>S</v>
          </cell>
          <cell r="Z123">
            <v>0</v>
          </cell>
          <cell r="AA123">
            <v>100</v>
          </cell>
          <cell r="AB123">
            <v>0</v>
          </cell>
          <cell r="AC123">
            <v>0</v>
          </cell>
          <cell r="AK123">
            <v>1</v>
          </cell>
          <cell r="AL123" t="str">
            <v>0</v>
          </cell>
          <cell r="AM123">
            <v>0</v>
          </cell>
          <cell r="AN123">
            <v>0</v>
          </cell>
          <cell r="AO123" t="str">
            <v>56-4</v>
          </cell>
          <cell r="AP123" t="str">
            <v>IPB-36</v>
          </cell>
          <cell r="AQ123" t="str">
            <v>2</v>
          </cell>
          <cell r="AS123">
            <v>121</v>
          </cell>
          <cell r="AT123" t="str">
            <v>MAD</v>
          </cell>
        </row>
        <row r="124">
          <cell r="A124">
            <v>122</v>
          </cell>
          <cell r="B124">
            <v>22</v>
          </cell>
          <cell r="C124" t="str">
            <v xml:space="preserve">LP 22,9 kV, 2ø-AMBAR , 2-1x35mm² AAAC</v>
          </cell>
          <cell r="D124">
            <v>6</v>
          </cell>
          <cell r="E124" t="str">
            <v>PS1-2</v>
          </cell>
          <cell r="G124" t="str">
            <v>AAAC-35</v>
          </cell>
          <cell r="H124">
            <v>620.03</v>
          </cell>
          <cell r="I124">
            <v>3112.56</v>
          </cell>
          <cell r="K124" t="str">
            <v>0°</v>
          </cell>
          <cell r="L124">
            <v>101.22</v>
          </cell>
          <cell r="M124">
            <v>1</v>
          </cell>
          <cell r="N124" t="str">
            <v>11/C6</v>
          </cell>
          <cell r="O124">
            <v>157.46</v>
          </cell>
          <cell r="P124">
            <v>126.37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>PAT-1C</v>
          </cell>
          <cell r="Y124" t="str">
            <v>S</v>
          </cell>
          <cell r="Z124">
            <v>0</v>
          </cell>
          <cell r="AA124">
            <v>100</v>
          </cell>
          <cell r="AB124">
            <v>0</v>
          </cell>
          <cell r="AC124">
            <v>0</v>
          </cell>
          <cell r="AK124">
            <v>1</v>
          </cell>
          <cell r="AL124" t="str">
            <v>0</v>
          </cell>
          <cell r="AM124">
            <v>0</v>
          </cell>
          <cell r="AN124">
            <v>0</v>
          </cell>
          <cell r="AO124" t="str">
            <v>56-4</v>
          </cell>
          <cell r="AP124" t="str">
            <v>IPB-36</v>
          </cell>
          <cell r="AQ124" t="str">
            <v>2</v>
          </cell>
          <cell r="AS124">
            <v>122</v>
          </cell>
          <cell r="AT124" t="str">
            <v>MAD</v>
          </cell>
        </row>
        <row r="125">
          <cell r="A125">
            <v>123</v>
          </cell>
          <cell r="B125">
            <v>22</v>
          </cell>
          <cell r="C125" t="str">
            <v xml:space="preserve">LP 22,9 kV, 2ø-AMBAR , 2-1x35mm² AAAC</v>
          </cell>
          <cell r="D125">
            <v>7</v>
          </cell>
          <cell r="E125" t="str">
            <v>PTH-2</v>
          </cell>
          <cell r="G125" t="str">
            <v>AAAC-35</v>
          </cell>
          <cell r="H125">
            <v>721.26</v>
          </cell>
          <cell r="I125">
            <v>3134.6</v>
          </cell>
          <cell r="J125" t="str">
            <v>FLP</v>
          </cell>
          <cell r="K125" t="str">
            <v>0°</v>
          </cell>
          <cell r="L125">
            <v>0</v>
          </cell>
          <cell r="M125">
            <v>1</v>
          </cell>
          <cell r="N125" t="str">
            <v>11/C6</v>
          </cell>
          <cell r="O125">
            <v>166.66</v>
          </cell>
          <cell r="P125">
            <v>50.61</v>
          </cell>
          <cell r="Q125" t="str">
            <v>1RI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 t="str">
            <v>PAT-1C</v>
          </cell>
          <cell r="Y125" t="str">
            <v>S</v>
          </cell>
          <cell r="Z125">
            <v>0</v>
          </cell>
          <cell r="AA125">
            <v>100</v>
          </cell>
          <cell r="AB125">
            <v>0</v>
          </cell>
          <cell r="AC125">
            <v>0</v>
          </cell>
          <cell r="AK125">
            <v>1</v>
          </cell>
          <cell r="AL125" t="str">
            <v>1</v>
          </cell>
          <cell r="AM125">
            <v>0</v>
          </cell>
          <cell r="AN125">
            <v>0</v>
          </cell>
          <cell r="AO125" t="str">
            <v>56-4</v>
          </cell>
          <cell r="AP125" t="str">
            <v>IPB-36</v>
          </cell>
          <cell r="AQ125" t="str">
            <v>2</v>
          </cell>
          <cell r="AS125">
            <v>123</v>
          </cell>
          <cell r="AT125" t="str">
            <v>MAD</v>
          </cell>
        </row>
        <row r="126">
          <cell r="A126">
            <v>124</v>
          </cell>
          <cell r="B126">
            <v>23</v>
          </cell>
          <cell r="C126" t="str">
            <v xml:space="preserve">LP 22,9 kV, 2ø-CASA BLANCA , 2-1x35mm² AAAC</v>
          </cell>
          <cell r="D126">
            <v>0</v>
          </cell>
          <cell r="E126" t="str">
            <v>DS-2</v>
          </cell>
          <cell r="G126" t="str">
            <v>AAAC-35</v>
          </cell>
          <cell r="H126">
            <v>0</v>
          </cell>
          <cell r="I126">
            <v>2859.8</v>
          </cell>
          <cell r="J126" t="str">
            <v>EXIST</v>
          </cell>
          <cell r="K126" t="str">
            <v>0°</v>
          </cell>
          <cell r="L126">
            <v>11.43</v>
          </cell>
          <cell r="M126">
            <v>1</v>
          </cell>
          <cell r="N126" t="str">
            <v>13/400</v>
          </cell>
          <cell r="O126">
            <v>52.15</v>
          </cell>
          <cell r="P126">
            <v>5.72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Y126" t="str">
            <v>S</v>
          </cell>
          <cell r="Z126">
            <v>0</v>
          </cell>
          <cell r="AA126">
            <v>100</v>
          </cell>
          <cell r="AB126">
            <v>0</v>
          </cell>
          <cell r="AC126">
            <v>0</v>
          </cell>
          <cell r="AK126">
            <v>1</v>
          </cell>
          <cell r="AL126" t="str">
            <v>0</v>
          </cell>
          <cell r="AM126">
            <v>0</v>
          </cell>
          <cell r="AN126">
            <v>0</v>
          </cell>
          <cell r="AO126" t="str">
            <v>56-3</v>
          </cell>
          <cell r="AP126" t="str">
            <v>IPB-36</v>
          </cell>
          <cell r="AQ126" t="str">
            <v>2</v>
          </cell>
          <cell r="AS126">
            <v>124</v>
          </cell>
          <cell r="AT126" t="str">
            <v>MAD</v>
          </cell>
        </row>
        <row r="127">
          <cell r="A127">
            <v>125</v>
          </cell>
          <cell r="B127">
            <v>23</v>
          </cell>
          <cell r="C127" t="str">
            <v xml:space="preserve">LP 22,9 kV, 2ø-CASA BLANCA , 2-1x35mm² AAAC</v>
          </cell>
          <cell r="D127">
            <v>1</v>
          </cell>
          <cell r="E127" t="str">
            <v>TS-2</v>
          </cell>
          <cell r="G127" t="str">
            <v>AAAC-35</v>
          </cell>
          <cell r="H127">
            <v>11.43</v>
          </cell>
          <cell r="I127">
            <v>2855.38</v>
          </cell>
          <cell r="J127" t="str">
            <v>E_DER</v>
          </cell>
          <cell r="K127" t="str">
            <v>60°17'18.45"</v>
          </cell>
          <cell r="L127">
            <v>105.34</v>
          </cell>
          <cell r="M127">
            <v>1</v>
          </cell>
          <cell r="N127" t="str">
            <v>11/C6</v>
          </cell>
          <cell r="O127">
            <v>-60.47</v>
          </cell>
          <cell r="P127">
            <v>58.39</v>
          </cell>
          <cell r="Q127" t="str">
            <v>1RI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>PAT-1C</v>
          </cell>
          <cell r="Y127" t="str">
            <v>S</v>
          </cell>
          <cell r="Z127">
            <v>0</v>
          </cell>
          <cell r="AA127">
            <v>100</v>
          </cell>
          <cell r="AB127">
            <v>0</v>
          </cell>
          <cell r="AC127">
            <v>0</v>
          </cell>
          <cell r="AK127">
            <v>1</v>
          </cell>
          <cell r="AL127" t="str">
            <v>1</v>
          </cell>
          <cell r="AM127">
            <v>0</v>
          </cell>
          <cell r="AN127">
            <v>0</v>
          </cell>
          <cell r="AO127" t="str">
            <v>56-3</v>
          </cell>
          <cell r="AP127" t="str">
            <v>IPB-36</v>
          </cell>
          <cell r="AQ127" t="str">
            <v>2</v>
          </cell>
          <cell r="AS127">
            <v>125</v>
          </cell>
          <cell r="AT127" t="str">
            <v>MAD</v>
          </cell>
        </row>
        <row r="128">
          <cell r="A128">
            <v>126</v>
          </cell>
          <cell r="B128">
            <v>23</v>
          </cell>
          <cell r="C128" t="str">
            <v xml:space="preserve">LP 22,9 kV, 2ø-CASA BLANCA , 2-1x35mm² AAAC</v>
          </cell>
          <cell r="D128">
            <v>2</v>
          </cell>
          <cell r="E128" t="str">
            <v>PS1-2</v>
          </cell>
          <cell r="G128" t="str">
            <v>AAAC-35</v>
          </cell>
          <cell r="H128">
            <v>116.78</v>
          </cell>
          <cell r="I128">
            <v>2865.29</v>
          </cell>
          <cell r="K128" t="str">
            <v>0°</v>
          </cell>
          <cell r="L128">
            <v>137.22</v>
          </cell>
          <cell r="M128">
            <v>1</v>
          </cell>
          <cell r="N128" t="str">
            <v>11/C6</v>
          </cell>
          <cell r="O128">
            <v>83.24</v>
          </cell>
          <cell r="P128">
            <v>121.28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 t="str">
            <v>PAT-1C</v>
          </cell>
          <cell r="Y128" t="str">
            <v>S</v>
          </cell>
          <cell r="Z128">
            <v>0</v>
          </cell>
          <cell r="AA128">
            <v>100</v>
          </cell>
          <cell r="AB128">
            <v>0</v>
          </cell>
          <cell r="AC128">
            <v>0</v>
          </cell>
          <cell r="AK128">
            <v>1</v>
          </cell>
          <cell r="AL128" t="str">
            <v>0</v>
          </cell>
          <cell r="AM128">
            <v>0</v>
          </cell>
          <cell r="AN128">
            <v>0</v>
          </cell>
          <cell r="AO128" t="str">
            <v>56-3</v>
          </cell>
          <cell r="AP128" t="str">
            <v>IPB-36</v>
          </cell>
          <cell r="AQ128" t="str">
            <v>2</v>
          </cell>
          <cell r="AS128">
            <v>126</v>
          </cell>
          <cell r="AT128" t="str">
            <v>MAD</v>
          </cell>
        </row>
        <row r="129">
          <cell r="A129">
            <v>127</v>
          </cell>
          <cell r="B129">
            <v>23</v>
          </cell>
          <cell r="C129" t="str">
            <v xml:space="preserve">LP 22,9 kV, 2ø-CASA BLANCA , 2-1x35mm² AAAC</v>
          </cell>
          <cell r="D129">
            <v>3</v>
          </cell>
          <cell r="E129" t="str">
            <v>PS1-2</v>
          </cell>
          <cell r="G129" t="str">
            <v>AAAC-35</v>
          </cell>
          <cell r="H129">
            <v>254</v>
          </cell>
          <cell r="I129">
            <v>2883.58</v>
          </cell>
          <cell r="K129" t="str">
            <v>0°</v>
          </cell>
          <cell r="L129">
            <v>306.70999999999998</v>
          </cell>
          <cell r="M129">
            <v>1</v>
          </cell>
          <cell r="N129" t="str">
            <v>11/C6</v>
          </cell>
          <cell r="O129">
            <v>98.63</v>
          </cell>
          <cell r="P129">
            <v>221.97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>PAT-1C</v>
          </cell>
          <cell r="Y129" t="str">
            <v>S</v>
          </cell>
          <cell r="Z129">
            <v>0</v>
          </cell>
          <cell r="AA129">
            <v>100</v>
          </cell>
          <cell r="AB129">
            <v>0</v>
          </cell>
          <cell r="AC129">
            <v>0</v>
          </cell>
          <cell r="AK129">
            <v>1</v>
          </cell>
          <cell r="AL129" t="str">
            <v>0</v>
          </cell>
          <cell r="AM129">
            <v>0</v>
          </cell>
          <cell r="AN129">
            <v>0</v>
          </cell>
          <cell r="AO129" t="str">
            <v>56-3</v>
          </cell>
          <cell r="AP129" t="str">
            <v>IPB-36</v>
          </cell>
          <cell r="AQ129" t="str">
            <v>2</v>
          </cell>
          <cell r="AS129">
            <v>127</v>
          </cell>
          <cell r="AT129" t="str">
            <v>MAD</v>
          </cell>
        </row>
        <row r="130">
          <cell r="A130">
            <v>128</v>
          </cell>
          <cell r="B130">
            <v>23</v>
          </cell>
          <cell r="C130" t="str">
            <v xml:space="preserve">LP 22,9 kV, 2ø-CASA BLANCA , 2-1x35mm² AAAC</v>
          </cell>
          <cell r="D130">
            <v>4</v>
          </cell>
          <cell r="E130" t="str">
            <v>PSH-2</v>
          </cell>
          <cell r="G130" t="str">
            <v>AAAC-35</v>
          </cell>
          <cell r="H130">
            <v>560.71</v>
          </cell>
          <cell r="I130">
            <v>2951.08</v>
          </cell>
          <cell r="K130" t="str">
            <v>0°</v>
          </cell>
          <cell r="L130">
            <v>136.33000000000001</v>
          </cell>
          <cell r="M130">
            <v>2</v>
          </cell>
          <cell r="N130" t="str">
            <v>11/C6</v>
          </cell>
          <cell r="O130">
            <v>208.96</v>
          </cell>
          <cell r="P130">
            <v>221.52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>PAT-1C</v>
          </cell>
          <cell r="Y130" t="str">
            <v>S</v>
          </cell>
          <cell r="Z130">
            <v>0</v>
          </cell>
          <cell r="AA130">
            <v>100</v>
          </cell>
          <cell r="AB130">
            <v>0</v>
          </cell>
          <cell r="AC130">
            <v>0</v>
          </cell>
          <cell r="AK130">
            <v>1</v>
          </cell>
          <cell r="AL130" t="str">
            <v>0</v>
          </cell>
          <cell r="AM130">
            <v>0</v>
          </cell>
          <cell r="AN130">
            <v>0</v>
          </cell>
          <cell r="AO130" t="str">
            <v>56-3</v>
          </cell>
          <cell r="AP130" t="str">
            <v>IPB-36</v>
          </cell>
          <cell r="AQ130" t="str">
            <v>2</v>
          </cell>
          <cell r="AS130">
            <v>128</v>
          </cell>
          <cell r="AT130" t="str">
            <v>MAD</v>
          </cell>
        </row>
        <row r="131">
          <cell r="A131">
            <v>129</v>
          </cell>
          <cell r="B131">
            <v>23</v>
          </cell>
          <cell r="C131" t="str">
            <v xml:space="preserve">LP 22,9 kV, 2ø-CASA BLANCA , 2-1x35mm² AAAC</v>
          </cell>
          <cell r="D131">
            <v>5</v>
          </cell>
          <cell r="E131" t="str">
            <v>P3A2-2</v>
          </cell>
          <cell r="G131" t="str">
            <v>AAAC-35</v>
          </cell>
          <cell r="H131">
            <v>697.04</v>
          </cell>
          <cell r="I131">
            <v>2994</v>
          </cell>
          <cell r="J131" t="str">
            <v>V1</v>
          </cell>
          <cell r="K131" t="str">
            <v>-13°43'3.20"</v>
          </cell>
          <cell r="L131">
            <v>63.85</v>
          </cell>
          <cell r="M131">
            <v>2</v>
          </cell>
          <cell r="N131" t="str">
            <v>11/C6</v>
          </cell>
          <cell r="O131">
            <v>388.98</v>
          </cell>
          <cell r="P131">
            <v>100.09</v>
          </cell>
          <cell r="Q131" t="str">
            <v>4RI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>PAT-1C</v>
          </cell>
          <cell r="Y131" t="str">
            <v>S</v>
          </cell>
          <cell r="Z131">
            <v>0</v>
          </cell>
          <cell r="AA131">
            <v>100</v>
          </cell>
          <cell r="AB131">
            <v>0</v>
          </cell>
          <cell r="AC131">
            <v>0</v>
          </cell>
          <cell r="AK131">
            <v>1</v>
          </cell>
          <cell r="AL131" t="str">
            <v>4</v>
          </cell>
          <cell r="AM131">
            <v>0</v>
          </cell>
          <cell r="AN131">
            <v>0</v>
          </cell>
          <cell r="AO131" t="str">
            <v>56-3</v>
          </cell>
          <cell r="AP131" t="str">
            <v>IPB-36</v>
          </cell>
          <cell r="AQ131" t="str">
            <v>2</v>
          </cell>
          <cell r="AS131">
            <v>129</v>
          </cell>
          <cell r="AT131" t="str">
            <v>MAD</v>
          </cell>
        </row>
        <row r="132">
          <cell r="A132">
            <v>130</v>
          </cell>
          <cell r="B132">
            <v>23</v>
          </cell>
          <cell r="C132" t="str">
            <v xml:space="preserve">LP 22,9 kV, 2ø-CASA BLANCA , 2-1x35mm² AAAC</v>
          </cell>
          <cell r="D132">
            <v>6</v>
          </cell>
          <cell r="E132" t="str">
            <v>PA1-2</v>
          </cell>
          <cell r="G132" t="str">
            <v>AAAC-35</v>
          </cell>
          <cell r="H132">
            <v>760.89</v>
          </cell>
          <cell r="I132">
            <v>2991.13</v>
          </cell>
          <cell r="J132" t="str">
            <v>V2</v>
          </cell>
          <cell r="K132" t="str">
            <v>9°51'45.90"</v>
          </cell>
          <cell r="L132">
            <v>239.69</v>
          </cell>
          <cell r="M132">
            <v>1</v>
          </cell>
          <cell r="N132" t="str">
            <v>11/C6</v>
          </cell>
          <cell r="O132">
            <v>307.12</v>
          </cell>
          <cell r="P132">
            <v>151.77000000000001</v>
          </cell>
          <cell r="Q132" t="str">
            <v>1RI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 t="str">
            <v>PAT-1C</v>
          </cell>
          <cell r="Y132" t="str">
            <v>S</v>
          </cell>
          <cell r="Z132">
            <v>0</v>
          </cell>
          <cell r="AA132">
            <v>100</v>
          </cell>
          <cell r="AB132">
            <v>0</v>
          </cell>
          <cell r="AC132">
            <v>0</v>
          </cell>
          <cell r="AK132">
            <v>1</v>
          </cell>
          <cell r="AL132" t="str">
            <v>1</v>
          </cell>
          <cell r="AM132">
            <v>0</v>
          </cell>
          <cell r="AN132">
            <v>0</v>
          </cell>
          <cell r="AO132" t="str">
            <v>56-3</v>
          </cell>
          <cell r="AP132" t="str">
            <v>IPB-36</v>
          </cell>
          <cell r="AQ132" t="str">
            <v>2</v>
          </cell>
          <cell r="AS132">
            <v>130</v>
          </cell>
          <cell r="AT132" t="str">
            <v>MAD</v>
          </cell>
        </row>
        <row r="133">
          <cell r="A133">
            <v>131</v>
          </cell>
          <cell r="B133">
            <v>23</v>
          </cell>
          <cell r="C133" t="str">
            <v xml:space="preserve">LP 22,9 kV, 2ø-CASA BLANCA , 2-1x35mm² AAAC</v>
          </cell>
          <cell r="D133">
            <v>7</v>
          </cell>
          <cell r="E133" t="str">
            <v>PTH-2</v>
          </cell>
          <cell r="G133" t="str">
            <v>AAAC-35</v>
          </cell>
          <cell r="H133">
            <v>1000.58</v>
          </cell>
          <cell r="I133">
            <v>2949.25</v>
          </cell>
          <cell r="J133" t="str">
            <v>FLP</v>
          </cell>
          <cell r="K133" t="str">
            <v>0°</v>
          </cell>
          <cell r="L133">
            <v>0</v>
          </cell>
          <cell r="M133">
            <v>1</v>
          </cell>
          <cell r="N133" t="str">
            <v>11/C6</v>
          </cell>
          <cell r="O133">
            <v>-55.36</v>
          </cell>
          <cell r="P133">
            <v>119.85</v>
          </cell>
          <cell r="Q133" t="str">
            <v>1RI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>PAT-1C</v>
          </cell>
          <cell r="Y133" t="str">
            <v>S</v>
          </cell>
          <cell r="Z133">
            <v>0</v>
          </cell>
          <cell r="AA133">
            <v>100</v>
          </cell>
          <cell r="AB133">
            <v>0</v>
          </cell>
          <cell r="AC133">
            <v>0</v>
          </cell>
          <cell r="AK133">
            <v>1</v>
          </cell>
          <cell r="AL133" t="str">
            <v>1</v>
          </cell>
          <cell r="AM133">
            <v>0</v>
          </cell>
          <cell r="AN133">
            <v>0</v>
          </cell>
          <cell r="AO133" t="str">
            <v>56-3</v>
          </cell>
          <cell r="AP133" t="str">
            <v>IPB-36</v>
          </cell>
          <cell r="AQ133" t="str">
            <v>2</v>
          </cell>
          <cell r="AS133">
            <v>131</v>
          </cell>
          <cell r="AT133" t="str">
            <v>MAD</v>
          </cell>
        </row>
        <row r="134">
          <cell r="A134">
            <v>132</v>
          </cell>
          <cell r="B134">
            <v>24</v>
          </cell>
          <cell r="C134" t="str">
            <v xml:space="preserve">LP 22,9 kV, 2ø-CHAMBIRIN , 2-1x35mm² AAAC</v>
          </cell>
          <cell r="D134">
            <v>0</v>
          </cell>
          <cell r="E134" t="str">
            <v>DS-2</v>
          </cell>
          <cell r="G134" t="str">
            <v>AAAC-35</v>
          </cell>
          <cell r="H134">
            <v>0</v>
          </cell>
          <cell r="I134">
            <v>2545.89</v>
          </cell>
          <cell r="J134" t="str">
            <v>EXIST</v>
          </cell>
          <cell r="K134" t="str">
            <v>0°</v>
          </cell>
          <cell r="L134">
            <v>25.83</v>
          </cell>
          <cell r="M134">
            <v>1</v>
          </cell>
          <cell r="N134" t="str">
            <v>13/400</v>
          </cell>
          <cell r="O134">
            <v>165.64</v>
          </cell>
          <cell r="P134">
            <v>12.91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Y134" t="str">
            <v>S</v>
          </cell>
          <cell r="Z134">
            <v>0</v>
          </cell>
          <cell r="AA134">
            <v>100</v>
          </cell>
          <cell r="AB134">
            <v>0</v>
          </cell>
          <cell r="AC134">
            <v>0</v>
          </cell>
          <cell r="AK134">
            <v>1</v>
          </cell>
          <cell r="AL134" t="str">
            <v>0</v>
          </cell>
          <cell r="AM134">
            <v>0</v>
          </cell>
          <cell r="AN134">
            <v>0</v>
          </cell>
          <cell r="AO134" t="str">
            <v>56-3</v>
          </cell>
          <cell r="AP134" t="str">
            <v>IPB-36</v>
          </cell>
          <cell r="AQ134" t="str">
            <v>2</v>
          </cell>
          <cell r="AS134">
            <v>132</v>
          </cell>
          <cell r="AT134" t="str">
            <v>MAD</v>
          </cell>
        </row>
        <row r="135">
          <cell r="A135">
            <v>133</v>
          </cell>
          <cell r="B135">
            <v>24</v>
          </cell>
          <cell r="C135" t="str">
            <v xml:space="preserve">LP 22,9 kV, 2ø-CHAMBIRIN , 2-1x35mm² AAAC</v>
          </cell>
          <cell r="D135">
            <v>1</v>
          </cell>
          <cell r="E135" t="str">
            <v>P3A2-2</v>
          </cell>
          <cell r="G135" t="str">
            <v>AAAC-70</v>
          </cell>
          <cell r="H135">
            <v>25.83</v>
          </cell>
          <cell r="I135">
            <v>2535.89</v>
          </cell>
          <cell r="K135" t="str">
            <v>0°</v>
          </cell>
          <cell r="L135">
            <v>1311.84</v>
          </cell>
          <cell r="M135">
            <v>2</v>
          </cell>
          <cell r="N135" t="str">
            <v>11/C6</v>
          </cell>
          <cell r="O135">
            <v>609.11</v>
          </cell>
          <cell r="P135">
            <v>668.83</v>
          </cell>
          <cell r="Q135" t="str">
            <v>4RI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>PAT-1C</v>
          </cell>
          <cell r="Y135" t="str">
            <v>S</v>
          </cell>
          <cell r="Z135">
            <v>0</v>
          </cell>
          <cell r="AA135">
            <v>100</v>
          </cell>
          <cell r="AB135">
            <v>0</v>
          </cell>
          <cell r="AC135">
            <v>0</v>
          </cell>
          <cell r="AK135">
            <v>1</v>
          </cell>
          <cell r="AL135" t="str">
            <v>4</v>
          </cell>
          <cell r="AM135">
            <v>0</v>
          </cell>
          <cell r="AN135">
            <v>0</v>
          </cell>
          <cell r="AO135" t="str">
            <v>56-3</v>
          </cell>
          <cell r="AP135" t="str">
            <v>IPB-36</v>
          </cell>
          <cell r="AQ135" t="str">
            <v>2</v>
          </cell>
          <cell r="AS135">
            <v>133</v>
          </cell>
          <cell r="AT135" t="str">
            <v>MAD</v>
          </cell>
        </row>
        <row r="136">
          <cell r="A136">
            <v>134</v>
          </cell>
          <cell r="B136">
            <v>24</v>
          </cell>
          <cell r="C136" t="str">
            <v xml:space="preserve">LP 22,9 kV, 2ø-CHAMBIRIN , 2-1x35mm² AAAC</v>
          </cell>
          <cell r="D136">
            <v>2</v>
          </cell>
          <cell r="E136" t="str">
            <v>2TS-0</v>
          </cell>
          <cell r="G136" t="str">
            <v>AAAC-35</v>
          </cell>
          <cell r="H136">
            <v>1337.66</v>
          </cell>
          <cell r="I136">
            <v>2485</v>
          </cell>
          <cell r="J136" t="str">
            <v>FLP</v>
          </cell>
          <cell r="K136" t="str">
            <v>0°</v>
          </cell>
          <cell r="L136">
            <v>0</v>
          </cell>
          <cell r="M136">
            <v>2</v>
          </cell>
          <cell r="N136" t="str">
            <v>11/C6</v>
          </cell>
          <cell r="O136">
            <v>591.51</v>
          </cell>
          <cell r="P136">
            <v>655.92</v>
          </cell>
          <cell r="Q136" t="str">
            <v>4RI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 t="str">
            <v>PAT-1C</v>
          </cell>
          <cell r="Y136" t="str">
            <v>S</v>
          </cell>
          <cell r="Z136">
            <v>0</v>
          </cell>
          <cell r="AA136">
            <v>100</v>
          </cell>
          <cell r="AB136">
            <v>0</v>
          </cell>
          <cell r="AC136">
            <v>0</v>
          </cell>
          <cell r="AK136">
            <v>1</v>
          </cell>
          <cell r="AL136" t="str">
            <v>4</v>
          </cell>
          <cell r="AM136">
            <v>0</v>
          </cell>
          <cell r="AN136">
            <v>0</v>
          </cell>
          <cell r="AO136" t="str">
            <v>56-3</v>
          </cell>
          <cell r="AP136" t="str">
            <v>IPB-36</v>
          </cell>
          <cell r="AQ136" t="str">
            <v>2</v>
          </cell>
          <cell r="AS136">
            <v>134</v>
          </cell>
          <cell r="AT136" t="str">
            <v>MAD</v>
          </cell>
        </row>
        <row r="137">
          <cell r="A137">
            <v>135</v>
          </cell>
          <cell r="B137">
            <v>25</v>
          </cell>
          <cell r="C137" t="str">
            <v xml:space="preserve">LP 22,9 kV, 2ø-PAMPACHACRA , 2-1x35mm² AAAC</v>
          </cell>
          <cell r="D137">
            <v>0</v>
          </cell>
          <cell r="E137" t="str">
            <v>DS-2</v>
          </cell>
          <cell r="G137" t="str">
            <v>AAAC-35</v>
          </cell>
          <cell r="H137">
            <v>0</v>
          </cell>
          <cell r="I137">
            <v>2221.58</v>
          </cell>
          <cell r="J137" t="str">
            <v>EXIST</v>
          </cell>
          <cell r="K137" t="str">
            <v>0°</v>
          </cell>
          <cell r="L137">
            <v>16.84</v>
          </cell>
          <cell r="M137">
            <v>1</v>
          </cell>
          <cell r="N137" t="str">
            <v>13/400</v>
          </cell>
          <cell r="O137">
            <v>2.5</v>
          </cell>
          <cell r="P137">
            <v>8.42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Y137" t="str">
            <v>S</v>
          </cell>
          <cell r="Z137">
            <v>0</v>
          </cell>
          <cell r="AA137">
            <v>100</v>
          </cell>
          <cell r="AB137">
            <v>0</v>
          </cell>
          <cell r="AC137">
            <v>0</v>
          </cell>
          <cell r="AK137">
            <v>1</v>
          </cell>
          <cell r="AL137" t="str">
            <v>0</v>
          </cell>
          <cell r="AM137">
            <v>0</v>
          </cell>
          <cell r="AN137">
            <v>0</v>
          </cell>
          <cell r="AO137" t="str">
            <v>56-3</v>
          </cell>
          <cell r="AP137" t="str">
            <v>IPB-36</v>
          </cell>
          <cell r="AQ137" t="str">
            <v>2</v>
          </cell>
          <cell r="AS137">
            <v>135</v>
          </cell>
          <cell r="AT137" t="str">
            <v>MAD</v>
          </cell>
        </row>
        <row r="138">
          <cell r="A138">
            <v>136</v>
          </cell>
          <cell r="B138">
            <v>25</v>
          </cell>
          <cell r="C138" t="str">
            <v xml:space="preserve">LP 22,9 kV, 2ø-PAMPACHACRA , 2-1x35mm² AAAC</v>
          </cell>
          <cell r="D138">
            <v>1</v>
          </cell>
          <cell r="E138" t="str">
            <v>TS-2</v>
          </cell>
          <cell r="G138" t="str">
            <v>AAAC-35</v>
          </cell>
          <cell r="H138">
            <v>16.84</v>
          </cell>
          <cell r="I138">
            <v>2224.02</v>
          </cell>
          <cell r="K138" t="str">
            <v>0°</v>
          </cell>
          <cell r="L138">
            <v>227.01</v>
          </cell>
          <cell r="M138">
            <v>1</v>
          </cell>
          <cell r="N138" t="str">
            <v>11/C6</v>
          </cell>
          <cell r="O138">
            <v>-65.19</v>
          </cell>
          <cell r="P138">
            <v>121.92</v>
          </cell>
          <cell r="Q138" t="str">
            <v>1RI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>PAT-1C</v>
          </cell>
          <cell r="Y138" t="str">
            <v>S</v>
          </cell>
          <cell r="Z138">
            <v>0</v>
          </cell>
          <cell r="AA138">
            <v>100</v>
          </cell>
          <cell r="AB138">
            <v>0</v>
          </cell>
          <cell r="AC138">
            <v>0</v>
          </cell>
          <cell r="AK138">
            <v>1</v>
          </cell>
          <cell r="AL138" t="str">
            <v>1</v>
          </cell>
          <cell r="AM138">
            <v>0</v>
          </cell>
          <cell r="AN138">
            <v>0</v>
          </cell>
          <cell r="AO138" t="str">
            <v>56-3</v>
          </cell>
          <cell r="AP138" t="str">
            <v>IPB-36</v>
          </cell>
          <cell r="AQ138" t="str">
            <v>2</v>
          </cell>
          <cell r="AS138">
            <v>136</v>
          </cell>
          <cell r="AT138" t="str">
            <v>MAD</v>
          </cell>
        </row>
        <row r="139">
          <cell r="A139">
            <v>137</v>
          </cell>
          <cell r="B139">
            <v>25</v>
          </cell>
          <cell r="C139" t="str">
            <v xml:space="preserve">LP 22,9 kV, 2ø-PAMPACHACRA , 2-1x35mm² AAAC</v>
          </cell>
          <cell r="D139">
            <v>2</v>
          </cell>
          <cell r="E139" t="str">
            <v>PTH-2</v>
          </cell>
          <cell r="G139" t="str">
            <v>AAAC-35</v>
          </cell>
          <cell r="H139">
            <v>243.85</v>
          </cell>
          <cell r="I139">
            <v>2268</v>
          </cell>
          <cell r="J139" t="str">
            <v>FLP</v>
          </cell>
          <cell r="K139" t="str">
            <v>0°</v>
          </cell>
          <cell r="L139">
            <v>0</v>
          </cell>
          <cell r="M139">
            <v>1</v>
          </cell>
          <cell r="N139" t="str">
            <v>11/C6</v>
          </cell>
          <cell r="O139">
            <v>311.29000000000002</v>
          </cell>
          <cell r="P139">
            <v>113.5</v>
          </cell>
          <cell r="Q139" t="str">
            <v>1RI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 t="str">
            <v>PAT-1C</v>
          </cell>
          <cell r="Y139" t="str">
            <v>S</v>
          </cell>
          <cell r="Z139">
            <v>0</v>
          </cell>
          <cell r="AA139">
            <v>100</v>
          </cell>
          <cell r="AB139">
            <v>0</v>
          </cell>
          <cell r="AC139">
            <v>0</v>
          </cell>
          <cell r="AK139">
            <v>1</v>
          </cell>
          <cell r="AL139" t="str">
            <v>1</v>
          </cell>
          <cell r="AM139">
            <v>0</v>
          </cell>
          <cell r="AN139">
            <v>0</v>
          </cell>
          <cell r="AO139" t="str">
            <v>56-3</v>
          </cell>
          <cell r="AP139" t="str">
            <v>IPB-36</v>
          </cell>
          <cell r="AQ139" t="str">
            <v>2</v>
          </cell>
          <cell r="AS139">
            <v>137</v>
          </cell>
          <cell r="AT139" t="str">
            <v>MAD</v>
          </cell>
        </row>
        <row r="140">
          <cell r="A140">
            <v>138</v>
          </cell>
          <cell r="B140">
            <v>26</v>
          </cell>
          <cell r="C140" t="str">
            <v xml:space="preserve">LP 22,9 kV, 2ø-QUIMIN , 2-1x35mm² AAAC</v>
          </cell>
          <cell r="D140">
            <v>0</v>
          </cell>
          <cell r="E140" t="str">
            <v>DS-2</v>
          </cell>
          <cell r="G140" t="str">
            <v>AAAC-35</v>
          </cell>
          <cell r="H140">
            <v>0</v>
          </cell>
          <cell r="I140">
            <v>2736.45</v>
          </cell>
          <cell r="J140" t="str">
            <v>EXIST</v>
          </cell>
          <cell r="K140" t="str">
            <v>0°</v>
          </cell>
          <cell r="L140">
            <v>28.5</v>
          </cell>
          <cell r="M140">
            <v>1</v>
          </cell>
          <cell r="N140" t="str">
            <v>13/400</v>
          </cell>
          <cell r="O140">
            <v>9.41</v>
          </cell>
          <cell r="P140">
            <v>14.25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Y140" t="str">
            <v>S</v>
          </cell>
          <cell r="Z140">
            <v>0</v>
          </cell>
          <cell r="AA140">
            <v>100</v>
          </cell>
          <cell r="AB140">
            <v>0</v>
          </cell>
          <cell r="AC140">
            <v>0</v>
          </cell>
          <cell r="AK140">
            <v>1</v>
          </cell>
          <cell r="AL140" t="str">
            <v>0</v>
          </cell>
          <cell r="AM140">
            <v>0</v>
          </cell>
          <cell r="AN140">
            <v>0</v>
          </cell>
          <cell r="AO140" t="str">
            <v>56-3</v>
          </cell>
          <cell r="AP140" t="str">
            <v>IPB-36</v>
          </cell>
          <cell r="AQ140" t="str">
            <v>2</v>
          </cell>
          <cell r="AS140">
            <v>138</v>
          </cell>
          <cell r="AT140" t="str">
            <v>MAD</v>
          </cell>
        </row>
        <row r="141">
          <cell r="A141">
            <v>139</v>
          </cell>
          <cell r="B141">
            <v>26</v>
          </cell>
          <cell r="C141" t="str">
            <v xml:space="preserve">LP 22,9 kV, 2ø-QUIMIN , 2-1x35mm² AAAC</v>
          </cell>
          <cell r="D141">
            <v>1</v>
          </cell>
          <cell r="E141" t="str">
            <v>PS1-2</v>
          </cell>
          <cell r="G141" t="str">
            <v>AAAC-35</v>
          </cell>
          <cell r="H141">
            <v>28.5</v>
          </cell>
          <cell r="I141">
            <v>2738.35</v>
          </cell>
          <cell r="K141" t="str">
            <v>0°</v>
          </cell>
          <cell r="L141">
            <v>33.700000000000003</v>
          </cell>
          <cell r="M141">
            <v>1</v>
          </cell>
          <cell r="N141" t="str">
            <v>11/C6</v>
          </cell>
          <cell r="O141">
            <v>50.32</v>
          </cell>
          <cell r="P141">
            <v>31.1</v>
          </cell>
          <cell r="Q141" t="str">
            <v>1RV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>PAT-1C</v>
          </cell>
          <cell r="Y141" t="str">
            <v>S</v>
          </cell>
          <cell r="Z141">
            <v>0</v>
          </cell>
          <cell r="AA141">
            <v>100</v>
          </cell>
          <cell r="AB141">
            <v>0</v>
          </cell>
          <cell r="AC141">
            <v>0</v>
          </cell>
          <cell r="AK141">
            <v>1</v>
          </cell>
          <cell r="AL141" t="str">
            <v>1</v>
          </cell>
          <cell r="AM141">
            <v>0</v>
          </cell>
          <cell r="AN141">
            <v>0</v>
          </cell>
          <cell r="AO141" t="str">
            <v>56-3</v>
          </cell>
          <cell r="AP141" t="str">
            <v>IPB-36</v>
          </cell>
          <cell r="AQ141" t="str">
            <v>2</v>
          </cell>
          <cell r="AS141">
            <v>139</v>
          </cell>
          <cell r="AT141" t="str">
            <v>MAD</v>
          </cell>
        </row>
        <row r="142">
          <cell r="A142">
            <v>140</v>
          </cell>
          <cell r="B142">
            <v>26</v>
          </cell>
          <cell r="C142" t="str">
            <v xml:space="preserve">LP 22,9 kV, 2ø-QUIMIN , 2-1x35mm² AAAC</v>
          </cell>
          <cell r="D142">
            <v>2</v>
          </cell>
          <cell r="E142" t="str">
            <v>TS-2</v>
          </cell>
          <cell r="G142" t="str">
            <v>AAAC-35</v>
          </cell>
          <cell r="H142">
            <v>62.2</v>
          </cell>
          <cell r="I142">
            <v>2735.84</v>
          </cell>
          <cell r="J142">
            <v>0</v>
          </cell>
          <cell r="K142" t="str">
            <v>-14°45'46.46"</v>
          </cell>
          <cell r="L142">
            <v>197.18</v>
          </cell>
          <cell r="M142">
            <v>1</v>
          </cell>
          <cell r="N142" t="str">
            <v>11/C6</v>
          </cell>
          <cell r="O142">
            <v>-104.21</v>
          </cell>
          <cell r="P142">
            <v>115.44</v>
          </cell>
          <cell r="Q142" t="str">
            <v>1RI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>PAT-1C</v>
          </cell>
          <cell r="Y142" t="str">
            <v>S</v>
          </cell>
          <cell r="Z142">
            <v>0</v>
          </cell>
          <cell r="AA142">
            <v>100</v>
          </cell>
          <cell r="AB142">
            <v>0</v>
          </cell>
          <cell r="AC142">
            <v>0</v>
          </cell>
          <cell r="AK142">
            <v>1</v>
          </cell>
          <cell r="AL142" t="str">
            <v>1</v>
          </cell>
          <cell r="AM142">
            <v>0</v>
          </cell>
          <cell r="AN142">
            <v>0</v>
          </cell>
          <cell r="AO142" t="str">
            <v>56-3</v>
          </cell>
          <cell r="AP142" t="str">
            <v>IPB-36</v>
          </cell>
          <cell r="AQ142" t="str">
            <v>2</v>
          </cell>
          <cell r="AS142">
            <v>140</v>
          </cell>
          <cell r="AT142" t="str">
            <v>MAD</v>
          </cell>
        </row>
        <row r="143">
          <cell r="A143">
            <v>141</v>
          </cell>
          <cell r="B143">
            <v>26</v>
          </cell>
          <cell r="C143" t="str">
            <v xml:space="preserve">LP 22,9 kV, 2ø-QUIMIN , 2-1x35mm² AAAC</v>
          </cell>
          <cell r="D143">
            <v>3</v>
          </cell>
          <cell r="E143" t="str">
            <v>PS1-2</v>
          </cell>
          <cell r="G143" t="str">
            <v>AAAC-35</v>
          </cell>
          <cell r="H143">
            <v>259.38</v>
          </cell>
          <cell r="I143">
            <v>2784.26</v>
          </cell>
          <cell r="K143" t="str">
            <v>0°</v>
          </cell>
          <cell r="L143">
            <v>200.54</v>
          </cell>
          <cell r="M143">
            <v>1</v>
          </cell>
          <cell r="N143" t="str">
            <v>11/C6</v>
          </cell>
          <cell r="O143">
            <v>196.45</v>
          </cell>
          <cell r="P143">
            <v>198.86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 t="str">
            <v>PAT-1C</v>
          </cell>
          <cell r="Y143" t="str">
            <v>S</v>
          </cell>
          <cell r="Z143">
            <v>0</v>
          </cell>
          <cell r="AA143">
            <v>100</v>
          </cell>
          <cell r="AB143">
            <v>0</v>
          </cell>
          <cell r="AC143">
            <v>0</v>
          </cell>
          <cell r="AK143">
            <v>1</v>
          </cell>
          <cell r="AL143" t="str">
            <v>0</v>
          </cell>
          <cell r="AM143">
            <v>0</v>
          </cell>
          <cell r="AN143">
            <v>0</v>
          </cell>
          <cell r="AO143" t="str">
            <v>56-3</v>
          </cell>
          <cell r="AP143" t="str">
            <v>IPB-36</v>
          </cell>
          <cell r="AQ143" t="str">
            <v>2</v>
          </cell>
          <cell r="AS143">
            <v>141</v>
          </cell>
          <cell r="AT143" t="str">
            <v>MAD</v>
          </cell>
        </row>
        <row r="144">
          <cell r="A144">
            <v>142</v>
          </cell>
          <cell r="B144">
            <v>26</v>
          </cell>
          <cell r="C144" t="str">
            <v xml:space="preserve">LP 22,9 kV, 2ø-QUIMIN , 2-1x35mm² AAAC</v>
          </cell>
          <cell r="D144">
            <v>4</v>
          </cell>
          <cell r="E144" t="str">
            <v>PS1-2</v>
          </cell>
          <cell r="G144" t="str">
            <v>AAAC-35</v>
          </cell>
          <cell r="H144">
            <v>459.92</v>
          </cell>
          <cell r="I144">
            <v>2835.79</v>
          </cell>
          <cell r="K144" t="str">
            <v>0°</v>
          </cell>
          <cell r="L144">
            <v>77.52</v>
          </cell>
          <cell r="M144">
            <v>1</v>
          </cell>
          <cell r="N144" t="str">
            <v>11/C6</v>
          </cell>
          <cell r="O144">
            <v>24.61</v>
          </cell>
          <cell r="P144">
            <v>139.03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>PAT-1C</v>
          </cell>
          <cell r="Y144" t="str">
            <v>S</v>
          </cell>
          <cell r="Z144">
            <v>0</v>
          </cell>
          <cell r="AA144">
            <v>100</v>
          </cell>
          <cell r="AB144">
            <v>0</v>
          </cell>
          <cell r="AC144">
            <v>0</v>
          </cell>
          <cell r="AK144">
            <v>1</v>
          </cell>
          <cell r="AL144" t="str">
            <v>0</v>
          </cell>
          <cell r="AM144">
            <v>0</v>
          </cell>
          <cell r="AN144">
            <v>0</v>
          </cell>
          <cell r="AO144" t="str">
            <v>56-3</v>
          </cell>
          <cell r="AP144" t="str">
            <v>IPB-36</v>
          </cell>
          <cell r="AQ144" t="str">
            <v>2</v>
          </cell>
          <cell r="AS144">
            <v>142</v>
          </cell>
          <cell r="AT144" t="str">
            <v>MAD</v>
          </cell>
        </row>
        <row r="145">
          <cell r="A145">
            <v>143</v>
          </cell>
          <cell r="B145">
            <v>26</v>
          </cell>
          <cell r="C145" t="str">
            <v xml:space="preserve">LP 22,9 kV, 2ø-QUIMIN , 2-1x35mm² AAAC</v>
          </cell>
          <cell r="D145">
            <v>5</v>
          </cell>
          <cell r="E145" t="str">
            <v>PS1-2</v>
          </cell>
          <cell r="G145" t="str">
            <v>AAAC-35</v>
          </cell>
          <cell r="H145">
            <v>537.44000000000005</v>
          </cell>
          <cell r="I145">
            <v>2856.18</v>
          </cell>
          <cell r="K145" t="str">
            <v>0°</v>
          </cell>
          <cell r="L145">
            <v>41.52</v>
          </cell>
          <cell r="M145">
            <v>1</v>
          </cell>
          <cell r="N145" t="str">
            <v>11/C6</v>
          </cell>
          <cell r="O145">
            <v>361.78</v>
          </cell>
          <cell r="P145">
            <v>59.52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>PAT-1C</v>
          </cell>
          <cell r="Y145" t="str">
            <v>S</v>
          </cell>
          <cell r="Z145">
            <v>0</v>
          </cell>
          <cell r="AA145">
            <v>100</v>
          </cell>
          <cell r="AB145">
            <v>0</v>
          </cell>
          <cell r="AC145">
            <v>0</v>
          </cell>
          <cell r="AK145">
            <v>1</v>
          </cell>
          <cell r="AL145" t="str">
            <v>0</v>
          </cell>
          <cell r="AM145">
            <v>0</v>
          </cell>
          <cell r="AN145">
            <v>0</v>
          </cell>
          <cell r="AO145" t="str">
            <v>56-3</v>
          </cell>
          <cell r="AP145" t="str">
            <v>IPB-36</v>
          </cell>
          <cell r="AQ145" t="str">
            <v>2</v>
          </cell>
          <cell r="AS145">
            <v>143</v>
          </cell>
          <cell r="AT145" t="str">
            <v>MAD</v>
          </cell>
        </row>
        <row r="146">
          <cell r="A146">
            <v>144</v>
          </cell>
          <cell r="B146">
            <v>26</v>
          </cell>
          <cell r="C146" t="str">
            <v xml:space="preserve">LP 22,9 kV, 2ø-QUIMIN , 2-1x35mm² AAAC</v>
          </cell>
          <cell r="D146">
            <v>6</v>
          </cell>
          <cell r="E146" t="str">
            <v>PS1-2</v>
          </cell>
          <cell r="G146" t="str">
            <v>AAAC-35</v>
          </cell>
          <cell r="H146">
            <v>578.96</v>
          </cell>
          <cell r="I146">
            <v>2859.84</v>
          </cell>
          <cell r="K146" t="str">
            <v>0°</v>
          </cell>
          <cell r="L146">
            <v>168.76</v>
          </cell>
          <cell r="M146">
            <v>1</v>
          </cell>
          <cell r="N146" t="str">
            <v>11/C6</v>
          </cell>
          <cell r="O146">
            <v>156.76</v>
          </cell>
          <cell r="P146">
            <v>105.14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 t="str">
            <v>PAT-1C</v>
          </cell>
          <cell r="Y146" t="str">
            <v>S</v>
          </cell>
          <cell r="Z146">
            <v>0</v>
          </cell>
          <cell r="AA146">
            <v>100</v>
          </cell>
          <cell r="AB146">
            <v>0</v>
          </cell>
          <cell r="AC146">
            <v>0</v>
          </cell>
          <cell r="AK146">
            <v>1</v>
          </cell>
          <cell r="AL146" t="str">
            <v>0</v>
          </cell>
          <cell r="AM146">
            <v>0</v>
          </cell>
          <cell r="AN146">
            <v>0</v>
          </cell>
          <cell r="AO146" t="str">
            <v>56-3</v>
          </cell>
          <cell r="AP146" t="str">
            <v>IPB-36</v>
          </cell>
          <cell r="AQ146" t="str">
            <v>2</v>
          </cell>
          <cell r="AS146">
            <v>144</v>
          </cell>
        </row>
        <row r="147">
          <cell r="A147">
            <v>145</v>
          </cell>
          <cell r="B147">
            <v>26</v>
          </cell>
          <cell r="C147" t="str">
            <v xml:space="preserve">LP 22,9 kV, 2ø-QUIMIN , 2-1x35mm² AAAC</v>
          </cell>
          <cell r="D147">
            <v>7</v>
          </cell>
          <cell r="E147" t="str">
            <v>PS1-2</v>
          </cell>
          <cell r="G147" t="str">
            <v>AAAC-35</v>
          </cell>
          <cell r="H147">
            <v>747.72</v>
          </cell>
          <cell r="I147">
            <v>2856.68</v>
          </cell>
          <cell r="K147" t="str">
            <v>0°</v>
          </cell>
          <cell r="L147">
            <v>80.88</v>
          </cell>
          <cell r="M147">
            <v>1</v>
          </cell>
          <cell r="N147" t="str">
            <v>11/C6</v>
          </cell>
          <cell r="O147">
            <v>118.31</v>
          </cell>
          <cell r="P147">
            <v>124.82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>PAT-1C</v>
          </cell>
          <cell r="Y147" t="str">
            <v>S</v>
          </cell>
          <cell r="Z147">
            <v>0</v>
          </cell>
          <cell r="AA147">
            <v>100</v>
          </cell>
          <cell r="AB147">
            <v>0</v>
          </cell>
          <cell r="AC147">
            <v>0</v>
          </cell>
          <cell r="AK147">
            <v>1</v>
          </cell>
          <cell r="AL147" t="str">
            <v>0</v>
          </cell>
          <cell r="AM147">
            <v>0</v>
          </cell>
          <cell r="AN147">
            <v>0</v>
          </cell>
          <cell r="AO147" t="str">
            <v>56-3</v>
          </cell>
          <cell r="AP147" t="str">
            <v>IPB-36</v>
          </cell>
          <cell r="AQ147" t="str">
            <v>2</v>
          </cell>
          <cell r="AS147">
            <v>145</v>
          </cell>
          <cell r="AT147" t="str">
            <v>MAD</v>
          </cell>
        </row>
        <row r="148">
          <cell r="A148">
            <v>146</v>
          </cell>
          <cell r="B148">
            <v>26</v>
          </cell>
          <cell r="C148" t="str">
            <v xml:space="preserve">LP 22,9 kV, 2ø-QUIMIN , 2-1x35mm² AAAC</v>
          </cell>
          <cell r="D148">
            <v>8</v>
          </cell>
          <cell r="E148" t="str">
            <v>PS1-2</v>
          </cell>
          <cell r="G148" t="str">
            <v>AAAC-35</v>
          </cell>
          <cell r="H148">
            <v>828.6</v>
          </cell>
          <cell r="I148">
            <v>2855.57</v>
          </cell>
          <cell r="K148" t="str">
            <v>0°</v>
          </cell>
          <cell r="L148">
            <v>80.06</v>
          </cell>
          <cell r="M148">
            <v>1</v>
          </cell>
          <cell r="N148" t="str">
            <v>11/C6</v>
          </cell>
          <cell r="O148">
            <v>269.91000000000003</v>
          </cell>
          <cell r="P148">
            <v>80.47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>PAT-1C</v>
          </cell>
          <cell r="Y148" t="str">
            <v>S</v>
          </cell>
          <cell r="Z148">
            <v>0</v>
          </cell>
          <cell r="AA148">
            <v>100</v>
          </cell>
          <cell r="AB148">
            <v>0</v>
          </cell>
          <cell r="AC148">
            <v>0</v>
          </cell>
          <cell r="AK148">
            <v>1</v>
          </cell>
          <cell r="AL148" t="str">
            <v>0</v>
          </cell>
          <cell r="AM148">
            <v>0</v>
          </cell>
          <cell r="AN148">
            <v>0</v>
          </cell>
          <cell r="AO148" t="str">
            <v>56-3</v>
          </cell>
          <cell r="AP148" t="str">
            <v>IPB-36</v>
          </cell>
          <cell r="AQ148" t="str">
            <v>2</v>
          </cell>
          <cell r="AS148">
            <v>146</v>
          </cell>
          <cell r="AT148" t="str">
            <v>MAD</v>
          </cell>
        </row>
        <row r="149">
          <cell r="A149">
            <v>147</v>
          </cell>
          <cell r="B149">
            <v>26</v>
          </cell>
          <cell r="C149" t="str">
            <v xml:space="preserve">LP 22,9 kV, 2ø-QUIMIN , 2-1x35mm² AAAC</v>
          </cell>
          <cell r="D149">
            <v>9</v>
          </cell>
          <cell r="E149" t="str">
            <v>PTH-2</v>
          </cell>
          <cell r="G149" t="str">
            <v>AAAC-35</v>
          </cell>
          <cell r="H149">
            <v>908.66</v>
          </cell>
          <cell r="I149">
            <v>2837.71</v>
          </cell>
          <cell r="J149" t="str">
            <v>FLP</v>
          </cell>
          <cell r="K149" t="str">
            <v>0°</v>
          </cell>
          <cell r="L149">
            <v>0</v>
          </cell>
          <cell r="M149">
            <v>1</v>
          </cell>
          <cell r="N149" t="str">
            <v>11/C6</v>
          </cell>
          <cell r="O149">
            <v>-155.79</v>
          </cell>
          <cell r="P149">
            <v>40.03</v>
          </cell>
          <cell r="Q149" t="str">
            <v>1RI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 t="str">
            <v>PAT-1C</v>
          </cell>
          <cell r="Y149" t="str">
            <v>S</v>
          </cell>
          <cell r="Z149">
            <v>0</v>
          </cell>
          <cell r="AA149">
            <v>100</v>
          </cell>
          <cell r="AB149">
            <v>0</v>
          </cell>
          <cell r="AC149">
            <v>0</v>
          </cell>
          <cell r="AK149">
            <v>1</v>
          </cell>
          <cell r="AL149" t="str">
            <v>1</v>
          </cell>
          <cell r="AM149">
            <v>0</v>
          </cell>
          <cell r="AN149">
            <v>0</v>
          </cell>
          <cell r="AO149" t="str">
            <v>56-3</v>
          </cell>
          <cell r="AP149" t="str">
            <v>IPB-36</v>
          </cell>
          <cell r="AQ149" t="str">
            <v>2</v>
          </cell>
          <cell r="AS149">
            <v>147</v>
          </cell>
          <cell r="AT149" t="str">
            <v>MAD</v>
          </cell>
        </row>
        <row r="150">
          <cell r="A150">
            <v>148</v>
          </cell>
          <cell r="B150">
            <v>27</v>
          </cell>
          <cell r="C150" t="str">
            <v xml:space="preserve">LP 22,9 kV, 2ø-KERO CORRAL , 2-1x35mm² AAAC</v>
          </cell>
          <cell r="H150">
            <v>0</v>
          </cell>
          <cell r="I150">
            <v>0</v>
          </cell>
          <cell r="Y150" t="str">
            <v>S</v>
          </cell>
          <cell r="Z150">
            <v>0</v>
          </cell>
          <cell r="AA150">
            <v>100</v>
          </cell>
          <cell r="AB150">
            <v>0</v>
          </cell>
          <cell r="AC150">
            <v>0</v>
          </cell>
          <cell r="AK150">
            <v>1</v>
          </cell>
          <cell r="AL150">
            <v>0</v>
          </cell>
          <cell r="AM150">
            <v>0</v>
          </cell>
          <cell r="AN150">
            <v>0</v>
          </cell>
          <cell r="AO150" t="str">
            <v>56-3</v>
          </cell>
          <cell r="AP150" t="str">
            <v>IPB-36</v>
          </cell>
          <cell r="AQ150" t="str">
            <v>2</v>
          </cell>
          <cell r="AS150">
            <v>148</v>
          </cell>
          <cell r="AT150" t="str">
            <v>MAD</v>
          </cell>
        </row>
        <row r="151">
          <cell r="A151">
            <v>149</v>
          </cell>
          <cell r="B151">
            <v>28</v>
          </cell>
          <cell r="C151" t="str">
            <v xml:space="preserve">LP 22,9 kV, 2ø-CAPILLA PAMPA_PUCANANI , 2-1x35mm² AAAC</v>
          </cell>
          <cell r="D151">
            <v>0</v>
          </cell>
          <cell r="E151" t="str">
            <v>DS-2</v>
          </cell>
          <cell r="G151" t="str">
            <v>AAAC-35</v>
          </cell>
          <cell r="H151">
            <v>0</v>
          </cell>
          <cell r="I151">
            <v>2839.15</v>
          </cell>
          <cell r="J151" t="str">
            <v>ED-PUC</v>
          </cell>
          <cell r="K151" t="str">
            <v>0°</v>
          </cell>
          <cell r="L151">
            <v>27.04</v>
          </cell>
          <cell r="M151">
            <v>1</v>
          </cell>
          <cell r="N151" t="str">
            <v>12/200</v>
          </cell>
          <cell r="O151">
            <v>36.31</v>
          </cell>
          <cell r="P151">
            <v>13.52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Y151" t="str">
            <v>S</v>
          </cell>
          <cell r="Z151">
            <v>0</v>
          </cell>
          <cell r="AA151">
            <v>100</v>
          </cell>
          <cell r="AB151">
            <v>0</v>
          </cell>
          <cell r="AC151">
            <v>0</v>
          </cell>
          <cell r="AK151">
            <v>1</v>
          </cell>
          <cell r="AL151" t="str">
            <v>0</v>
          </cell>
          <cell r="AM151">
            <v>0</v>
          </cell>
          <cell r="AN151">
            <v>0</v>
          </cell>
          <cell r="AO151" t="str">
            <v>56-3</v>
          </cell>
          <cell r="AP151" t="str">
            <v>IPB-36</v>
          </cell>
          <cell r="AQ151" t="str">
            <v>2</v>
          </cell>
          <cell r="AS151">
            <v>149</v>
          </cell>
        </row>
        <row r="152">
          <cell r="A152">
            <v>150</v>
          </cell>
          <cell r="B152">
            <v>28</v>
          </cell>
          <cell r="C152" t="str">
            <v xml:space="preserve">LP 22,9 kV, 2ø-CAPILLA PAMPA_PUCANANI , 2-1x35mm² AAAC</v>
          </cell>
          <cell r="D152">
            <v>1</v>
          </cell>
          <cell r="E152" t="str">
            <v>TS-2</v>
          </cell>
          <cell r="G152" t="str">
            <v>AAAC-35</v>
          </cell>
          <cell r="H152">
            <v>27.04</v>
          </cell>
          <cell r="I152">
            <v>2836.45</v>
          </cell>
          <cell r="K152" t="str">
            <v>0°</v>
          </cell>
          <cell r="L152">
            <v>112.38</v>
          </cell>
          <cell r="M152">
            <v>1</v>
          </cell>
          <cell r="N152" t="str">
            <v>11/C6</v>
          </cell>
          <cell r="O152">
            <v>-8.69</v>
          </cell>
          <cell r="P152">
            <v>69.709999999999994</v>
          </cell>
          <cell r="Q152" t="str">
            <v>1RI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 t="str">
            <v>PAT-1C</v>
          </cell>
          <cell r="W152" t="str">
            <v>CIM1</v>
          </cell>
          <cell r="Y152" t="str">
            <v>S</v>
          </cell>
          <cell r="Z152">
            <v>0</v>
          </cell>
          <cell r="AA152">
            <v>100</v>
          </cell>
          <cell r="AB152">
            <v>0</v>
          </cell>
          <cell r="AC152">
            <v>0</v>
          </cell>
          <cell r="AK152">
            <v>1</v>
          </cell>
          <cell r="AL152" t="str">
            <v>1</v>
          </cell>
          <cell r="AM152">
            <v>0</v>
          </cell>
          <cell r="AN152">
            <v>0</v>
          </cell>
          <cell r="AO152" t="str">
            <v>56-3</v>
          </cell>
          <cell r="AP152" t="str">
            <v>IPB-36</v>
          </cell>
          <cell r="AQ152" t="str">
            <v>2</v>
          </cell>
          <cell r="AS152">
            <v>150</v>
          </cell>
          <cell r="AT152" t="str">
            <v>MAD</v>
          </cell>
        </row>
        <row r="153">
          <cell r="A153">
            <v>151</v>
          </cell>
          <cell r="B153">
            <v>28</v>
          </cell>
          <cell r="C153" t="str">
            <v xml:space="preserve">LP 22,9 kV, 2ø-CAPILLA PAMPA_PUCANANI , 2-1x35mm² AAAC</v>
          </cell>
          <cell r="D153">
            <v>2</v>
          </cell>
          <cell r="E153" t="str">
            <v>PA1-2</v>
          </cell>
          <cell r="G153" t="str">
            <v>AAAC-35</v>
          </cell>
          <cell r="H153">
            <v>139.41999999999999</v>
          </cell>
          <cell r="I153">
            <v>2840.98</v>
          </cell>
          <cell r="J153" t="str">
            <v>V-1-PUC</v>
          </cell>
          <cell r="K153" t="str">
            <v>24°2'35.88"</v>
          </cell>
          <cell r="L153">
            <v>70.28</v>
          </cell>
          <cell r="M153">
            <v>1</v>
          </cell>
          <cell r="N153" t="str">
            <v>11/C6</v>
          </cell>
          <cell r="O153">
            <v>135.41999999999999</v>
          </cell>
          <cell r="P153">
            <v>91.33</v>
          </cell>
          <cell r="Q153" t="str">
            <v>1RI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>PAT-1C</v>
          </cell>
          <cell r="W153" t="str">
            <v>CIM1</v>
          </cell>
          <cell r="Y153" t="str">
            <v>S</v>
          </cell>
          <cell r="Z153">
            <v>0</v>
          </cell>
          <cell r="AA153">
            <v>100</v>
          </cell>
          <cell r="AB153">
            <v>0</v>
          </cell>
          <cell r="AC153">
            <v>0</v>
          </cell>
          <cell r="AK153">
            <v>1</v>
          </cell>
          <cell r="AL153" t="str">
            <v>1</v>
          </cell>
          <cell r="AM153">
            <v>0</v>
          </cell>
          <cell r="AN153">
            <v>0</v>
          </cell>
          <cell r="AO153" t="str">
            <v>56-3</v>
          </cell>
          <cell r="AP153" t="str">
            <v>IPB-36</v>
          </cell>
          <cell r="AQ153" t="str">
            <v>2</v>
          </cell>
          <cell r="AS153">
            <v>151</v>
          </cell>
          <cell r="AT153" t="str">
            <v>MAD</v>
          </cell>
        </row>
        <row r="154">
          <cell r="A154">
            <v>152</v>
          </cell>
          <cell r="B154">
            <v>28</v>
          </cell>
          <cell r="C154" t="str">
            <v xml:space="preserve">LP 22,9 kV, 2ø-CAPILLA PAMPA_PUCANANI , 2-1x35mm² AAAC</v>
          </cell>
          <cell r="D154">
            <v>3</v>
          </cell>
          <cell r="E154" t="str">
            <v>PS1-2</v>
          </cell>
          <cell r="G154" t="str">
            <v>AAAC-35</v>
          </cell>
          <cell r="H154">
            <v>209.7</v>
          </cell>
          <cell r="I154">
            <v>2841.63</v>
          </cell>
          <cell r="K154" t="str">
            <v>0°</v>
          </cell>
          <cell r="L154">
            <v>118.47</v>
          </cell>
          <cell r="M154">
            <v>1</v>
          </cell>
          <cell r="N154" t="str">
            <v>11/C6</v>
          </cell>
          <cell r="O154">
            <v>81.06</v>
          </cell>
          <cell r="P154">
            <v>94.37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>PAT-1C</v>
          </cell>
          <cell r="W154" t="str">
            <v>CIM1</v>
          </cell>
          <cell r="Y154" t="str">
            <v>S</v>
          </cell>
          <cell r="Z154">
            <v>0</v>
          </cell>
          <cell r="AA154">
            <v>100</v>
          </cell>
          <cell r="AB154">
            <v>0</v>
          </cell>
          <cell r="AC154">
            <v>0</v>
          </cell>
          <cell r="AK154">
            <v>1</v>
          </cell>
          <cell r="AL154" t="str">
            <v>0</v>
          </cell>
          <cell r="AM154">
            <v>0</v>
          </cell>
          <cell r="AN154">
            <v>0</v>
          </cell>
          <cell r="AO154" t="str">
            <v>56-3</v>
          </cell>
          <cell r="AP154" t="str">
            <v>IPB-36</v>
          </cell>
          <cell r="AQ154" t="str">
            <v>2</v>
          </cell>
          <cell r="AS154">
            <v>152</v>
          </cell>
          <cell r="AT154" t="str">
            <v>MAD</v>
          </cell>
        </row>
        <row r="155">
          <cell r="A155">
            <v>153</v>
          </cell>
          <cell r="B155">
            <v>28</v>
          </cell>
          <cell r="C155" t="str">
            <v xml:space="preserve">LP 22,9 kV, 2ø-CAPILLA PAMPA_PUCANANI , 2-1x35mm² AAAC</v>
          </cell>
          <cell r="D155">
            <v>4</v>
          </cell>
          <cell r="E155" t="str">
            <v>PS1-2</v>
          </cell>
          <cell r="G155" t="str">
            <v>AAAC-35</v>
          </cell>
          <cell r="H155">
            <v>328.17</v>
          </cell>
          <cell r="I155">
            <v>2843.95</v>
          </cell>
          <cell r="K155" t="str">
            <v>0°</v>
          </cell>
          <cell r="L155">
            <v>230.51</v>
          </cell>
          <cell r="M155">
            <v>1</v>
          </cell>
          <cell r="N155" t="str">
            <v>11/C6</v>
          </cell>
          <cell r="O155">
            <v>54.58</v>
          </cell>
          <cell r="P155">
            <v>174.49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 t="str">
            <v>PAT-1C</v>
          </cell>
          <cell r="W155" t="str">
            <v>CIM1</v>
          </cell>
          <cell r="Y155" t="str">
            <v>S</v>
          </cell>
          <cell r="Z155">
            <v>0</v>
          </cell>
          <cell r="AA155">
            <v>100</v>
          </cell>
          <cell r="AB155">
            <v>0</v>
          </cell>
          <cell r="AC155">
            <v>0</v>
          </cell>
          <cell r="AK155">
            <v>1</v>
          </cell>
          <cell r="AL155" t="str">
            <v>0</v>
          </cell>
          <cell r="AM155">
            <v>0</v>
          </cell>
          <cell r="AN155">
            <v>0</v>
          </cell>
          <cell r="AO155" t="str">
            <v>56-3</v>
          </cell>
          <cell r="AP155" t="str">
            <v>IPB-36</v>
          </cell>
          <cell r="AQ155" t="str">
            <v>2</v>
          </cell>
          <cell r="AS155">
            <v>153</v>
          </cell>
          <cell r="AT155" t="str">
            <v>MAD</v>
          </cell>
        </row>
        <row r="156">
          <cell r="A156">
            <v>154</v>
          </cell>
          <cell r="B156">
            <v>28</v>
          </cell>
          <cell r="C156" t="str">
            <v xml:space="preserve">LP 22,9 kV, 2ø-CAPILLA PAMPA_PUCANANI , 2-1x35mm² AAAC</v>
          </cell>
          <cell r="D156">
            <v>5</v>
          </cell>
          <cell r="E156" t="str">
            <v>PS1-2</v>
          </cell>
          <cell r="G156" t="str">
            <v>AAAC-35</v>
          </cell>
          <cell r="H156">
            <v>558.66999999999996</v>
          </cell>
          <cell r="I156">
            <v>2870.08</v>
          </cell>
          <cell r="K156" t="str">
            <v>0°</v>
          </cell>
          <cell r="L156">
            <v>102.09</v>
          </cell>
          <cell r="M156">
            <v>1</v>
          </cell>
          <cell r="N156" t="str">
            <v>11/C6</v>
          </cell>
          <cell r="O156">
            <v>99.13</v>
          </cell>
          <cell r="P156">
            <v>166.3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>PAT-1C</v>
          </cell>
          <cell r="W156" t="str">
            <v>CIM1</v>
          </cell>
          <cell r="Y156" t="str">
            <v>S</v>
          </cell>
          <cell r="Z156">
            <v>0</v>
          </cell>
          <cell r="AA156">
            <v>100</v>
          </cell>
          <cell r="AB156">
            <v>0</v>
          </cell>
          <cell r="AC156">
            <v>0</v>
          </cell>
          <cell r="AK156">
            <v>1</v>
          </cell>
          <cell r="AL156" t="str">
            <v>0</v>
          </cell>
          <cell r="AM156">
            <v>0</v>
          </cell>
          <cell r="AN156">
            <v>0</v>
          </cell>
          <cell r="AO156" t="str">
            <v>56-3</v>
          </cell>
          <cell r="AP156" t="str">
            <v>IPB-36</v>
          </cell>
          <cell r="AQ156" t="str">
            <v>2</v>
          </cell>
          <cell r="AS156">
            <v>154</v>
          </cell>
          <cell r="AT156" t="str">
            <v>MAD</v>
          </cell>
        </row>
        <row r="157">
          <cell r="A157">
            <v>155</v>
          </cell>
          <cell r="B157">
            <v>28</v>
          </cell>
          <cell r="C157" t="str">
            <v xml:space="preserve">LP 22,9 kV, 2ø-CAPILLA PAMPA_PUCANANI , 2-1x35mm² AAAC</v>
          </cell>
          <cell r="D157">
            <v>6</v>
          </cell>
          <cell r="E157" t="str">
            <v>PS1-2</v>
          </cell>
          <cell r="G157" t="str">
            <v>AAAC-35</v>
          </cell>
          <cell r="H157">
            <v>660.76</v>
          </cell>
          <cell r="I157">
            <v>2887.13</v>
          </cell>
          <cell r="K157" t="str">
            <v>0°</v>
          </cell>
          <cell r="L157">
            <v>210.6</v>
          </cell>
          <cell r="M157">
            <v>1</v>
          </cell>
          <cell r="N157" t="str">
            <v>11/C6</v>
          </cell>
          <cell r="O157">
            <v>203.51</v>
          </cell>
          <cell r="P157">
            <v>156.35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>PAT-1C</v>
          </cell>
          <cell r="W157" t="str">
            <v>CIM1</v>
          </cell>
          <cell r="Y157" t="str">
            <v>S</v>
          </cell>
          <cell r="Z157">
            <v>0</v>
          </cell>
          <cell r="AA157">
            <v>100</v>
          </cell>
          <cell r="AB157">
            <v>0</v>
          </cell>
          <cell r="AC157">
            <v>0</v>
          </cell>
          <cell r="AK157">
            <v>1</v>
          </cell>
          <cell r="AL157" t="str">
            <v>0</v>
          </cell>
          <cell r="AM157">
            <v>0</v>
          </cell>
          <cell r="AN157">
            <v>0</v>
          </cell>
          <cell r="AO157" t="str">
            <v>56-3</v>
          </cell>
          <cell r="AP157" t="str">
            <v>IPB-36</v>
          </cell>
          <cell r="AQ157" t="str">
            <v>2</v>
          </cell>
          <cell r="AS157">
            <v>155</v>
          </cell>
          <cell r="AT157" t="str">
            <v>MAD</v>
          </cell>
        </row>
        <row r="158">
          <cell r="A158">
            <v>156</v>
          </cell>
          <cell r="B158">
            <v>28</v>
          </cell>
          <cell r="C158" t="str">
            <v xml:space="preserve">LP 22,9 kV, 2ø-CAPILLA PAMPA_PUCANANI , 2-1x35mm² AAAC</v>
          </cell>
          <cell r="D158">
            <v>7</v>
          </cell>
          <cell r="E158" t="str">
            <v>PA1-2</v>
          </cell>
          <cell r="G158" t="str">
            <v>AAAC-35</v>
          </cell>
          <cell r="H158">
            <v>871.36</v>
          </cell>
          <cell r="I158">
            <v>2914.83</v>
          </cell>
          <cell r="J158" t="str">
            <v>ESTRUCTURA</v>
          </cell>
          <cell r="K158" t="str">
            <v>-3°51'11.30"</v>
          </cell>
          <cell r="L158">
            <v>261.61</v>
          </cell>
          <cell r="M158">
            <v>1</v>
          </cell>
          <cell r="N158" t="str">
            <v>11/C6</v>
          </cell>
          <cell r="O158">
            <v>714.46</v>
          </cell>
          <cell r="P158">
            <v>236.11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>PAT-1C</v>
          </cell>
          <cell r="W158" t="str">
            <v>CIM1</v>
          </cell>
          <cell r="Y158" t="str">
            <v>S</v>
          </cell>
          <cell r="Z158">
            <v>0</v>
          </cell>
          <cell r="AA158">
            <v>100</v>
          </cell>
          <cell r="AB158">
            <v>0</v>
          </cell>
          <cell r="AC158">
            <v>0</v>
          </cell>
          <cell r="AK158">
            <v>1</v>
          </cell>
          <cell r="AL158" t="str">
            <v>0</v>
          </cell>
          <cell r="AM158">
            <v>0</v>
          </cell>
          <cell r="AN158">
            <v>0</v>
          </cell>
          <cell r="AO158" t="str">
            <v>56-3</v>
          </cell>
          <cell r="AP158" t="str">
            <v>IPB-36</v>
          </cell>
          <cell r="AQ158" t="str">
            <v>2</v>
          </cell>
          <cell r="AS158">
            <v>156</v>
          </cell>
          <cell r="AT158" t="str">
            <v>MAD</v>
          </cell>
        </row>
        <row r="159">
          <cell r="A159">
            <v>157</v>
          </cell>
          <cell r="B159">
            <v>28</v>
          </cell>
          <cell r="C159" t="str">
            <v xml:space="preserve">LP 22,9 kV, 2ø-CAPILLA PAMPA_PUCANANI , 2-1x35mm² AAAC</v>
          </cell>
          <cell r="D159">
            <v>8</v>
          </cell>
          <cell r="E159" t="str">
            <v>PS1-2</v>
          </cell>
          <cell r="G159" t="str">
            <v>AAAC-35</v>
          </cell>
          <cell r="H159">
            <v>1132.98</v>
          </cell>
          <cell r="I159">
            <v>2853.14</v>
          </cell>
          <cell r="K159" t="str">
            <v>0°</v>
          </cell>
          <cell r="L159">
            <v>71.489999999999995</v>
          </cell>
          <cell r="M159">
            <v>1</v>
          </cell>
          <cell r="N159" t="str">
            <v>11/C6</v>
          </cell>
          <cell r="O159">
            <v>141.96</v>
          </cell>
          <cell r="P159">
            <v>166.55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>PAT-1C</v>
          </cell>
          <cell r="W159" t="str">
            <v>CIM1</v>
          </cell>
          <cell r="Y159" t="str">
            <v>S</v>
          </cell>
          <cell r="Z159">
            <v>0</v>
          </cell>
          <cell r="AA159">
            <v>100</v>
          </cell>
          <cell r="AB159">
            <v>0</v>
          </cell>
          <cell r="AC159">
            <v>0</v>
          </cell>
          <cell r="AK159">
            <v>1</v>
          </cell>
          <cell r="AL159" t="str">
            <v>0</v>
          </cell>
          <cell r="AM159">
            <v>0</v>
          </cell>
          <cell r="AN159">
            <v>0</v>
          </cell>
          <cell r="AO159" t="str">
            <v>56-3</v>
          </cell>
          <cell r="AP159" t="str">
            <v>IPB-36</v>
          </cell>
          <cell r="AQ159" t="str">
            <v>2</v>
          </cell>
          <cell r="AS159">
            <v>157</v>
          </cell>
          <cell r="AT159" t="str">
            <v>MAD</v>
          </cell>
        </row>
        <row r="160">
          <cell r="A160">
            <v>158</v>
          </cell>
          <cell r="B160">
            <v>28</v>
          </cell>
          <cell r="C160" t="str">
            <v xml:space="preserve">LP 22,9 kV, 2ø-CAPILLA PAMPA_PUCANANI , 2-1x35mm² AAAC</v>
          </cell>
          <cell r="D160">
            <v>9</v>
          </cell>
          <cell r="E160" t="str">
            <v>PS1-2</v>
          </cell>
          <cell r="G160" t="str">
            <v>AAAC-35</v>
          </cell>
          <cell r="H160">
            <v>1204.47</v>
          </cell>
          <cell r="I160">
            <v>2837.85</v>
          </cell>
          <cell r="K160" t="str">
            <v>0°</v>
          </cell>
          <cell r="L160">
            <v>113.15</v>
          </cell>
          <cell r="M160">
            <v>1</v>
          </cell>
          <cell r="N160" t="str">
            <v>11/C6</v>
          </cell>
          <cell r="O160">
            <v>150.4</v>
          </cell>
          <cell r="P160">
            <v>92.32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 t="str">
            <v>PAT-1C</v>
          </cell>
          <cell r="W160" t="str">
            <v>CIM1</v>
          </cell>
          <cell r="Y160" t="str">
            <v>S</v>
          </cell>
          <cell r="Z160">
            <v>0</v>
          </cell>
          <cell r="AA160">
            <v>100</v>
          </cell>
          <cell r="AB160">
            <v>0</v>
          </cell>
          <cell r="AC160">
            <v>0</v>
          </cell>
          <cell r="AK160">
            <v>1</v>
          </cell>
          <cell r="AL160" t="str">
            <v>0</v>
          </cell>
          <cell r="AM160">
            <v>0</v>
          </cell>
          <cell r="AN160">
            <v>0</v>
          </cell>
          <cell r="AO160" t="str">
            <v>56-3</v>
          </cell>
          <cell r="AP160" t="str">
            <v>IPB-36</v>
          </cell>
          <cell r="AQ160" t="str">
            <v>2</v>
          </cell>
          <cell r="AS160">
            <v>158</v>
          </cell>
          <cell r="AT160" t="str">
            <v>MAD</v>
          </cell>
        </row>
        <row r="161">
          <cell r="A161">
            <v>159</v>
          </cell>
          <cell r="B161">
            <v>28</v>
          </cell>
          <cell r="C161" t="str">
            <v xml:space="preserve">LP 22,9 kV, 2ø-CAPILLA PAMPA_PUCANANI , 2-1x35mm² AAAC</v>
          </cell>
          <cell r="D161">
            <v>10</v>
          </cell>
          <cell r="E161" t="str">
            <v>PTH-2</v>
          </cell>
          <cell r="G161" t="str">
            <v>AAAC-35</v>
          </cell>
          <cell r="H161">
            <v>1317.62</v>
          </cell>
          <cell r="I161">
            <v>2809.13</v>
          </cell>
          <cell r="J161" t="str">
            <v>ESTRUCTURA</v>
          </cell>
          <cell r="K161" t="str">
            <v>0°</v>
          </cell>
          <cell r="L161">
            <v>0</v>
          </cell>
          <cell r="M161">
            <v>1</v>
          </cell>
          <cell r="N161" t="str">
            <v>11/C6</v>
          </cell>
          <cell r="O161">
            <v>-271.88</v>
          </cell>
          <cell r="P161">
            <v>56.58</v>
          </cell>
          <cell r="Q161" t="str">
            <v>1RI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 t="str">
            <v>PAT-1C</v>
          </cell>
          <cell r="W161" t="str">
            <v>CIM1</v>
          </cell>
          <cell r="Y161" t="str">
            <v>S</v>
          </cell>
          <cell r="Z161">
            <v>0</v>
          </cell>
          <cell r="AA161">
            <v>100</v>
          </cell>
          <cell r="AB161">
            <v>0</v>
          </cell>
          <cell r="AC161">
            <v>0</v>
          </cell>
          <cell r="AK161">
            <v>1</v>
          </cell>
          <cell r="AL161" t="str">
            <v>1</v>
          </cell>
          <cell r="AM161">
            <v>0</v>
          </cell>
          <cell r="AN161">
            <v>0</v>
          </cell>
          <cell r="AO161" t="str">
            <v>56-3</v>
          </cell>
          <cell r="AP161" t="str">
            <v>IPB-36</v>
          </cell>
          <cell r="AQ161" t="str">
            <v>2</v>
          </cell>
          <cell r="AS161">
            <v>159</v>
          </cell>
          <cell r="AT161" t="str">
            <v>MAD</v>
          </cell>
        </row>
        <row r="162">
          <cell r="A162">
            <v>160</v>
          </cell>
          <cell r="B162">
            <v>29</v>
          </cell>
          <cell r="C162" t="str">
            <v xml:space="preserve">LP 22,9 kV, 2ø-CUYAU , 2-1x35mm² AAAC</v>
          </cell>
          <cell r="H162">
            <v>0</v>
          </cell>
          <cell r="I162">
            <v>0</v>
          </cell>
          <cell r="Y162" t="str">
            <v>S</v>
          </cell>
          <cell r="Z162">
            <v>0</v>
          </cell>
          <cell r="AA162">
            <v>100</v>
          </cell>
          <cell r="AB162">
            <v>0</v>
          </cell>
          <cell r="AC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 t="str">
            <v>56-3</v>
          </cell>
          <cell r="AP162" t="str">
            <v>IPB-36</v>
          </cell>
          <cell r="AQ162" t="str">
            <v>2</v>
          </cell>
          <cell r="AS162">
            <v>160</v>
          </cell>
          <cell r="AT162" t="str">
            <v>MAD</v>
          </cell>
        </row>
        <row r="163">
          <cell r="A163">
            <v>161</v>
          </cell>
          <cell r="B163">
            <v>30</v>
          </cell>
          <cell r="C163" t="str">
            <v xml:space="preserve">LP 22,9 kV, 2ø-MONZON PAMPA , 2-1x35mm² AAAC</v>
          </cell>
          <cell r="D163">
            <v>0</v>
          </cell>
          <cell r="E163" t="str">
            <v>DS-0</v>
          </cell>
          <cell r="G163" t="str">
            <v>AAAC-35</v>
          </cell>
          <cell r="H163">
            <v>0</v>
          </cell>
          <cell r="I163">
            <v>1978</v>
          </cell>
          <cell r="K163" t="str">
            <v>0°</v>
          </cell>
          <cell r="L163">
            <v>30</v>
          </cell>
          <cell r="M163">
            <v>1</v>
          </cell>
          <cell r="N163" t="str">
            <v>11/C6</v>
          </cell>
          <cell r="O163">
            <v>33.15</v>
          </cell>
          <cell r="P163">
            <v>15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Y163" t="str">
            <v>S</v>
          </cell>
          <cell r="Z163">
            <v>0</v>
          </cell>
          <cell r="AA163">
            <v>100</v>
          </cell>
          <cell r="AB163">
            <v>0</v>
          </cell>
          <cell r="AC163">
            <v>0</v>
          </cell>
          <cell r="AK163">
            <v>1</v>
          </cell>
          <cell r="AL163" t="str">
            <v>0</v>
          </cell>
          <cell r="AM163">
            <v>0</v>
          </cell>
          <cell r="AN163">
            <v>0</v>
          </cell>
          <cell r="AO163" t="str">
            <v>56-3</v>
          </cell>
          <cell r="AP163" t="str">
            <v>IPB-36</v>
          </cell>
          <cell r="AQ163" t="str">
            <v>2</v>
          </cell>
          <cell r="AS163">
            <v>161</v>
          </cell>
          <cell r="AT163" t="str">
            <v>MAD</v>
          </cell>
        </row>
        <row r="164">
          <cell r="A164">
            <v>162</v>
          </cell>
          <cell r="B164">
            <v>30</v>
          </cell>
          <cell r="C164" t="str">
            <v xml:space="preserve">LP 22,9 kV, 2ø-MONZON PAMPA , 2-1x35mm² AAAC</v>
          </cell>
          <cell r="D164">
            <v>1</v>
          </cell>
          <cell r="E164" t="str">
            <v>TS-2</v>
          </cell>
          <cell r="G164" t="str">
            <v>AAAC-35</v>
          </cell>
          <cell r="H164">
            <v>30</v>
          </cell>
          <cell r="I164">
            <v>1974.16</v>
          </cell>
          <cell r="K164" t="str">
            <v>0°</v>
          </cell>
          <cell r="L164">
            <v>215.42</v>
          </cell>
          <cell r="M164">
            <v>1</v>
          </cell>
          <cell r="N164" t="str">
            <v>11/C6</v>
          </cell>
          <cell r="O164">
            <v>-29.43</v>
          </cell>
          <cell r="P164">
            <v>122.71</v>
          </cell>
          <cell r="Q164" t="str">
            <v>1RI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Y164" t="str">
            <v>S</v>
          </cell>
          <cell r="Z164">
            <v>0</v>
          </cell>
          <cell r="AA164">
            <v>100</v>
          </cell>
          <cell r="AB164">
            <v>0</v>
          </cell>
          <cell r="AC164">
            <v>0</v>
          </cell>
          <cell r="AK164">
            <v>1</v>
          </cell>
          <cell r="AL164" t="str">
            <v>1</v>
          </cell>
          <cell r="AM164">
            <v>0</v>
          </cell>
          <cell r="AN164">
            <v>0</v>
          </cell>
          <cell r="AO164" t="str">
            <v>56-3</v>
          </cell>
          <cell r="AP164" t="str">
            <v>IPB-36</v>
          </cell>
          <cell r="AQ164" t="str">
            <v>2</v>
          </cell>
          <cell r="AS164">
            <v>162</v>
          </cell>
          <cell r="AT164" t="str">
            <v>MAD</v>
          </cell>
        </row>
        <row r="165">
          <cell r="A165">
            <v>163</v>
          </cell>
          <cell r="B165">
            <v>30</v>
          </cell>
          <cell r="C165" t="str">
            <v xml:space="preserve">LP 22,9 kV, 2ø-MONZON PAMPA , 2-1x35mm² AAAC</v>
          </cell>
          <cell r="D165">
            <v>2</v>
          </cell>
          <cell r="E165" t="str">
            <v>PTV-2</v>
          </cell>
          <cell r="G165" t="str">
            <v>AAAC-35</v>
          </cell>
          <cell r="H165">
            <v>245.42</v>
          </cell>
          <cell r="I165">
            <v>2000</v>
          </cell>
          <cell r="K165" t="str">
            <v>0°</v>
          </cell>
          <cell r="L165">
            <v>0</v>
          </cell>
          <cell r="M165">
            <v>1</v>
          </cell>
          <cell r="N165" t="str">
            <v>11/C6</v>
          </cell>
          <cell r="O165">
            <v>243.66</v>
          </cell>
          <cell r="P165">
            <v>107.71</v>
          </cell>
          <cell r="Q165" t="str">
            <v>1RI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Y165" t="str">
            <v>S</v>
          </cell>
          <cell r="Z165">
            <v>0</v>
          </cell>
          <cell r="AA165">
            <v>100</v>
          </cell>
          <cell r="AB165">
            <v>0</v>
          </cell>
          <cell r="AC165">
            <v>0</v>
          </cell>
          <cell r="AK165">
            <v>1</v>
          </cell>
          <cell r="AL165" t="str">
            <v>1</v>
          </cell>
          <cell r="AM165">
            <v>0</v>
          </cell>
          <cell r="AN165">
            <v>0</v>
          </cell>
          <cell r="AO165" t="str">
            <v>56-3</v>
          </cell>
          <cell r="AP165" t="str">
            <v>IPB-36</v>
          </cell>
          <cell r="AQ165" t="str">
            <v>2</v>
          </cell>
          <cell r="AS165">
            <v>163</v>
          </cell>
          <cell r="AT165" t="str">
            <v>MAD</v>
          </cell>
        </row>
        <row r="166">
          <cell r="A166">
            <v>164</v>
          </cell>
          <cell r="B166">
            <v>31</v>
          </cell>
          <cell r="C166" t="str">
            <v xml:space="preserve">LP 22,9 kV, 2ø-SEXCEGORA_MACHAHUANCA , 2-1x35mm² AAAC</v>
          </cell>
          <cell r="D166">
            <v>0</v>
          </cell>
          <cell r="E166" t="str">
            <v>DS-0</v>
          </cell>
          <cell r="G166" t="str">
            <v>AAAC-35</v>
          </cell>
          <cell r="H166">
            <v>0</v>
          </cell>
          <cell r="I166">
            <v>2434</v>
          </cell>
          <cell r="K166" t="str">
            <v>0°</v>
          </cell>
          <cell r="L166">
            <v>40.01</v>
          </cell>
          <cell r="M166">
            <v>1</v>
          </cell>
          <cell r="N166" t="str">
            <v>11/C6</v>
          </cell>
          <cell r="O166">
            <v>-212.61</v>
          </cell>
          <cell r="P166">
            <v>20.010000000000002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Y166" t="str">
            <v>S</v>
          </cell>
          <cell r="Z166">
            <v>0</v>
          </cell>
          <cell r="AA166">
            <v>100</v>
          </cell>
          <cell r="AB166">
            <v>0</v>
          </cell>
          <cell r="AC166">
            <v>0</v>
          </cell>
          <cell r="AK166">
            <v>1</v>
          </cell>
          <cell r="AL166" t="str">
            <v>0</v>
          </cell>
          <cell r="AM166">
            <v>0</v>
          </cell>
          <cell r="AN166">
            <v>0</v>
          </cell>
          <cell r="AO166" t="str">
            <v>56-3</v>
          </cell>
          <cell r="AP166" t="str">
            <v>IPB-36</v>
          </cell>
          <cell r="AQ166" t="str">
            <v>2</v>
          </cell>
          <cell r="AS166">
            <v>164</v>
          </cell>
        </row>
        <row r="167">
          <cell r="A167">
            <v>165</v>
          </cell>
          <cell r="B167">
            <v>31</v>
          </cell>
          <cell r="C167" t="str">
            <v xml:space="preserve">LP 22,9 kV, 2ø-SEXCEGORA_MACHAHUANCA , 2-1x35mm² AAAC</v>
          </cell>
          <cell r="D167">
            <v>1</v>
          </cell>
          <cell r="E167" t="str">
            <v>TS-0</v>
          </cell>
          <cell r="G167" t="str">
            <v>AAAC-35</v>
          </cell>
          <cell r="H167">
            <v>40.01</v>
          </cell>
          <cell r="I167">
            <v>2449</v>
          </cell>
          <cell r="J167" t="str">
            <v>V1</v>
          </cell>
          <cell r="K167" t="str">
            <v>26°17'44.85"</v>
          </cell>
          <cell r="L167">
            <v>235.79</v>
          </cell>
          <cell r="M167">
            <v>1</v>
          </cell>
          <cell r="N167" t="str">
            <v>11/C6</v>
          </cell>
          <cell r="O167">
            <v>-30.35</v>
          </cell>
          <cell r="P167">
            <v>137.9</v>
          </cell>
          <cell r="Q167" t="str">
            <v>1RI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Y167" t="str">
            <v>S</v>
          </cell>
          <cell r="Z167">
            <v>0</v>
          </cell>
          <cell r="AA167">
            <v>100</v>
          </cell>
          <cell r="AB167">
            <v>0</v>
          </cell>
          <cell r="AC167">
            <v>0</v>
          </cell>
          <cell r="AK167">
            <v>1</v>
          </cell>
          <cell r="AL167" t="str">
            <v>1</v>
          </cell>
          <cell r="AM167">
            <v>0</v>
          </cell>
          <cell r="AN167">
            <v>0</v>
          </cell>
          <cell r="AO167" t="str">
            <v>56-3</v>
          </cell>
          <cell r="AP167" t="str">
            <v>IPB-36</v>
          </cell>
          <cell r="AQ167" t="str">
            <v>2</v>
          </cell>
          <cell r="AS167">
            <v>165</v>
          </cell>
          <cell r="AT167" t="str">
            <v>MAD</v>
          </cell>
        </row>
        <row r="168">
          <cell r="A168">
            <v>166</v>
          </cell>
          <cell r="B168">
            <v>31</v>
          </cell>
          <cell r="C168" t="str">
            <v xml:space="preserve">LP 22,9 kV, 2ø-SEXCEGORA_MACHAHUANCA , 2-1x35mm² AAAC</v>
          </cell>
          <cell r="D168">
            <v>2</v>
          </cell>
          <cell r="E168" t="str">
            <v>PS1-0</v>
          </cell>
          <cell r="G168" t="str">
            <v>AAAC-35</v>
          </cell>
          <cell r="H168">
            <v>275.81</v>
          </cell>
          <cell r="I168">
            <v>2534.33</v>
          </cell>
          <cell r="K168" t="str">
            <v>0°</v>
          </cell>
          <cell r="L168">
            <v>80.53</v>
          </cell>
          <cell r="M168">
            <v>1</v>
          </cell>
          <cell r="N168" t="str">
            <v>11/C6</v>
          </cell>
          <cell r="O168">
            <v>-72.8</v>
          </cell>
          <cell r="P168">
            <v>158.16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>PAT-1C</v>
          </cell>
          <cell r="Y168" t="str">
            <v>S</v>
          </cell>
          <cell r="Z168">
            <v>0</v>
          </cell>
          <cell r="AA168">
            <v>100</v>
          </cell>
          <cell r="AB168">
            <v>0</v>
          </cell>
          <cell r="AC168">
            <v>0</v>
          </cell>
          <cell r="AK168">
            <v>1</v>
          </cell>
          <cell r="AL168" t="str">
            <v>0</v>
          </cell>
          <cell r="AM168">
            <v>0</v>
          </cell>
          <cell r="AN168">
            <v>0</v>
          </cell>
          <cell r="AO168" t="str">
            <v>56-3</v>
          </cell>
          <cell r="AP168" t="str">
            <v>IPB-36</v>
          </cell>
          <cell r="AQ168" t="str">
            <v>2</v>
          </cell>
          <cell r="AS168">
            <v>166</v>
          </cell>
          <cell r="AT168" t="str">
            <v>MAD</v>
          </cell>
        </row>
        <row r="169">
          <cell r="A169">
            <v>167</v>
          </cell>
          <cell r="B169">
            <v>31</v>
          </cell>
          <cell r="C169" t="str">
            <v xml:space="preserve">LP 22,9 kV, 2ø-SEXCEGORA_MACHAHUANCA , 2-1x35mm² AAAC</v>
          </cell>
          <cell r="D169">
            <v>3</v>
          </cell>
          <cell r="E169" t="str">
            <v>PA1-2</v>
          </cell>
          <cell r="G169" t="str">
            <v>AAAC-35</v>
          </cell>
          <cell r="H169">
            <v>356.33</v>
          </cell>
          <cell r="I169">
            <v>2574</v>
          </cell>
          <cell r="J169" t="str">
            <v>V2</v>
          </cell>
          <cell r="K169" t="str">
            <v>16°26'41.70"</v>
          </cell>
          <cell r="L169">
            <v>43.93</v>
          </cell>
          <cell r="M169">
            <v>1</v>
          </cell>
          <cell r="N169" t="str">
            <v>11/C6</v>
          </cell>
          <cell r="O169">
            <v>250.38</v>
          </cell>
          <cell r="P169">
            <v>62.23</v>
          </cell>
          <cell r="Q169" t="str">
            <v>1RI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Y169" t="str">
            <v>S</v>
          </cell>
          <cell r="Z169">
            <v>0</v>
          </cell>
          <cell r="AA169">
            <v>100</v>
          </cell>
          <cell r="AB169">
            <v>0</v>
          </cell>
          <cell r="AC169">
            <v>0</v>
          </cell>
          <cell r="AK169">
            <v>1</v>
          </cell>
          <cell r="AL169" t="str">
            <v>1</v>
          </cell>
          <cell r="AM169">
            <v>0</v>
          </cell>
          <cell r="AN169">
            <v>0</v>
          </cell>
          <cell r="AO169" t="str">
            <v>56-3</v>
          </cell>
          <cell r="AP169" t="str">
            <v>IPB-36</v>
          </cell>
          <cell r="AQ169" t="str">
            <v>2</v>
          </cell>
          <cell r="AS169">
            <v>167</v>
          </cell>
          <cell r="AT169" t="str">
            <v>MAD</v>
          </cell>
        </row>
        <row r="170">
          <cell r="A170">
            <v>168</v>
          </cell>
          <cell r="B170">
            <v>31</v>
          </cell>
          <cell r="C170" t="str">
            <v xml:space="preserve">LP 22,9 kV, 2ø-SEXCEGORA_MACHAHUANCA , 2-1x35mm² AAAC</v>
          </cell>
          <cell r="D170">
            <v>4</v>
          </cell>
          <cell r="E170" t="str">
            <v>PTV-2</v>
          </cell>
          <cell r="G170" t="str">
            <v>AAAC-35</v>
          </cell>
          <cell r="H170">
            <v>400.26</v>
          </cell>
          <cell r="I170">
            <v>2590</v>
          </cell>
          <cell r="K170" t="str">
            <v>0°</v>
          </cell>
          <cell r="L170">
            <v>0</v>
          </cell>
          <cell r="M170">
            <v>1</v>
          </cell>
          <cell r="N170" t="str">
            <v>11/C6</v>
          </cell>
          <cell r="O170">
            <v>496.25</v>
          </cell>
          <cell r="P170">
            <v>21.97</v>
          </cell>
          <cell r="Q170" t="str">
            <v>1RI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Y170" t="str">
            <v>S</v>
          </cell>
          <cell r="Z170">
            <v>0</v>
          </cell>
          <cell r="AA170">
            <v>100</v>
          </cell>
          <cell r="AB170">
            <v>0</v>
          </cell>
          <cell r="AC170">
            <v>0</v>
          </cell>
          <cell r="AK170">
            <v>1</v>
          </cell>
          <cell r="AL170" t="str">
            <v>1</v>
          </cell>
          <cell r="AM170">
            <v>0</v>
          </cell>
          <cell r="AN170">
            <v>0</v>
          </cell>
          <cell r="AO170" t="str">
            <v>56-3</v>
          </cell>
          <cell r="AP170" t="str">
            <v>IPB-36</v>
          </cell>
          <cell r="AQ170" t="str">
            <v>2</v>
          </cell>
          <cell r="AS170">
            <v>168</v>
          </cell>
          <cell r="AT170" t="str">
            <v>MAD</v>
          </cell>
        </row>
        <row r="171">
          <cell r="A171">
            <v>169</v>
          </cell>
          <cell r="B171">
            <v>32</v>
          </cell>
          <cell r="C171" t="str">
            <v xml:space="preserve">LP 22,9 kV, 2ø-SHURUCA , 2-1x35mm² AAAC</v>
          </cell>
          <cell r="D171">
            <v>0</v>
          </cell>
          <cell r="E171" t="str">
            <v>DS-2</v>
          </cell>
          <cell r="G171" t="str">
            <v>AAAC-35</v>
          </cell>
          <cell r="H171">
            <v>0</v>
          </cell>
          <cell r="I171">
            <v>2434</v>
          </cell>
          <cell r="K171" t="str">
            <v>0°</v>
          </cell>
          <cell r="L171">
            <v>40.01</v>
          </cell>
          <cell r="M171">
            <v>1</v>
          </cell>
          <cell r="N171" t="str">
            <v>11/C6</v>
          </cell>
          <cell r="O171">
            <v>-207.28</v>
          </cell>
          <cell r="P171">
            <v>20.010000000000002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Y171" t="str">
            <v>S</v>
          </cell>
          <cell r="Z171">
            <v>0</v>
          </cell>
          <cell r="AA171">
            <v>100</v>
          </cell>
          <cell r="AB171">
            <v>0</v>
          </cell>
          <cell r="AC171">
            <v>0</v>
          </cell>
          <cell r="AK171">
            <v>1</v>
          </cell>
          <cell r="AL171" t="str">
            <v>0</v>
          </cell>
          <cell r="AM171">
            <v>0</v>
          </cell>
          <cell r="AN171">
            <v>0</v>
          </cell>
          <cell r="AO171" t="str">
            <v>56-3</v>
          </cell>
          <cell r="AP171" t="str">
            <v>IPB-36</v>
          </cell>
          <cell r="AQ171" t="str">
            <v>2</v>
          </cell>
          <cell r="AS171">
            <v>169</v>
          </cell>
          <cell r="AT171" t="str">
            <v>MAD</v>
          </cell>
        </row>
        <row r="172">
          <cell r="A172">
            <v>170</v>
          </cell>
          <cell r="B172">
            <v>32</v>
          </cell>
          <cell r="C172" t="str">
            <v xml:space="preserve">LP 22,9 kV, 2ø-SHURUCA , 2-1x35mm² AAAC</v>
          </cell>
          <cell r="D172">
            <v>1</v>
          </cell>
          <cell r="E172" t="str">
            <v>TS-2</v>
          </cell>
          <cell r="G172" t="str">
            <v>AAAC-35</v>
          </cell>
          <cell r="H172">
            <v>40.01</v>
          </cell>
          <cell r="I172">
            <v>2449</v>
          </cell>
          <cell r="K172" t="str">
            <v>26°17'44.85"</v>
          </cell>
          <cell r="L172">
            <v>69</v>
          </cell>
          <cell r="M172">
            <v>1</v>
          </cell>
          <cell r="N172" t="str">
            <v>11/C6</v>
          </cell>
          <cell r="O172">
            <v>-50.16</v>
          </cell>
          <cell r="P172">
            <v>54.51</v>
          </cell>
          <cell r="Q172" t="str">
            <v>1RI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Y172" t="str">
            <v>S</v>
          </cell>
          <cell r="Z172">
            <v>0</v>
          </cell>
          <cell r="AA172">
            <v>100</v>
          </cell>
          <cell r="AB172">
            <v>0</v>
          </cell>
          <cell r="AC172">
            <v>0</v>
          </cell>
          <cell r="AK172">
            <v>1</v>
          </cell>
          <cell r="AL172" t="str">
            <v>1</v>
          </cell>
          <cell r="AM172">
            <v>0</v>
          </cell>
          <cell r="AN172">
            <v>0</v>
          </cell>
          <cell r="AO172" t="str">
            <v>56-3</v>
          </cell>
          <cell r="AP172" t="str">
            <v>IPB-36</v>
          </cell>
          <cell r="AQ172" t="str">
            <v>2</v>
          </cell>
          <cell r="AS172">
            <v>170</v>
          </cell>
          <cell r="AT172" t="str">
            <v>MAD</v>
          </cell>
        </row>
        <row r="173">
          <cell r="A173">
            <v>171</v>
          </cell>
          <cell r="B173">
            <v>32</v>
          </cell>
          <cell r="C173" t="str">
            <v xml:space="preserve">LP 22,9 kV, 2ø-SHURUCA , 2-1x35mm² AAAC</v>
          </cell>
          <cell r="D173">
            <v>2</v>
          </cell>
          <cell r="E173" t="str">
            <v>PS1-2</v>
          </cell>
          <cell r="G173" t="str">
            <v>AAAC-35</v>
          </cell>
          <cell r="H173">
            <v>109.01</v>
          </cell>
          <cell r="I173">
            <v>2469.12</v>
          </cell>
          <cell r="K173" t="str">
            <v>0°</v>
          </cell>
          <cell r="L173">
            <v>181.98</v>
          </cell>
          <cell r="M173">
            <v>1</v>
          </cell>
          <cell r="N173" t="str">
            <v>11/C6</v>
          </cell>
          <cell r="O173">
            <v>96.38</v>
          </cell>
          <cell r="P173">
            <v>125.49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>PAT-1C</v>
          </cell>
          <cell r="Y173" t="str">
            <v>S</v>
          </cell>
          <cell r="Z173">
            <v>0</v>
          </cell>
          <cell r="AA173">
            <v>100</v>
          </cell>
          <cell r="AB173">
            <v>0</v>
          </cell>
          <cell r="AC173">
            <v>0</v>
          </cell>
          <cell r="AK173">
            <v>1</v>
          </cell>
          <cell r="AL173" t="str">
            <v>0</v>
          </cell>
          <cell r="AM173">
            <v>0</v>
          </cell>
          <cell r="AN173">
            <v>0</v>
          </cell>
          <cell r="AO173" t="str">
            <v>56-3</v>
          </cell>
          <cell r="AP173" t="str">
            <v>IPB-36</v>
          </cell>
          <cell r="AQ173" t="str">
            <v>2</v>
          </cell>
          <cell r="AS173">
            <v>171</v>
          </cell>
          <cell r="AT173" t="str">
            <v>MAD</v>
          </cell>
        </row>
        <row r="174">
          <cell r="A174">
            <v>172</v>
          </cell>
          <cell r="B174">
            <v>32</v>
          </cell>
          <cell r="C174" t="str">
            <v xml:space="preserve">LP 22,9 kV, 2ø-SHURUCA , 2-1x35mm² AAAC</v>
          </cell>
          <cell r="D174">
            <v>3</v>
          </cell>
          <cell r="E174" t="str">
            <v>PS1-2</v>
          </cell>
          <cell r="G174" t="str">
            <v>AAAC-35</v>
          </cell>
          <cell r="H174">
            <v>291</v>
          </cell>
          <cell r="I174">
            <v>2543.15</v>
          </cell>
          <cell r="K174" t="str">
            <v>0°</v>
          </cell>
          <cell r="L174">
            <v>65.34</v>
          </cell>
          <cell r="M174">
            <v>1</v>
          </cell>
          <cell r="N174" t="str">
            <v>11/C6</v>
          </cell>
          <cell r="O174">
            <v>-25.44</v>
          </cell>
          <cell r="P174">
            <v>123.66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 t="str">
            <v>PAT-1C</v>
          </cell>
          <cell r="Y174" t="str">
            <v>S</v>
          </cell>
          <cell r="Z174">
            <v>0</v>
          </cell>
          <cell r="AA174">
            <v>100</v>
          </cell>
          <cell r="AB174">
            <v>0</v>
          </cell>
          <cell r="AC174">
            <v>0</v>
          </cell>
          <cell r="AK174">
            <v>1</v>
          </cell>
          <cell r="AL174" t="str">
            <v>0</v>
          </cell>
          <cell r="AM174">
            <v>0</v>
          </cell>
          <cell r="AN174">
            <v>0</v>
          </cell>
          <cell r="AO174" t="str">
            <v>56-3</v>
          </cell>
          <cell r="AP174" t="str">
            <v>IPB-36</v>
          </cell>
          <cell r="AQ174" t="str">
            <v>2</v>
          </cell>
          <cell r="AS174">
            <v>172</v>
          </cell>
          <cell r="AT174" t="str">
            <v>MAD</v>
          </cell>
        </row>
        <row r="175">
          <cell r="A175">
            <v>173</v>
          </cell>
          <cell r="B175">
            <v>32</v>
          </cell>
          <cell r="C175" t="str">
            <v xml:space="preserve">LP 22,9 kV, 2ø-SHURUCA , 2-1x35mm² AAAC</v>
          </cell>
          <cell r="D175">
            <v>4</v>
          </cell>
          <cell r="E175" t="str">
            <v>PS1-2</v>
          </cell>
          <cell r="G175" t="str">
            <v>AAAC-35</v>
          </cell>
          <cell r="H175">
            <v>356.33</v>
          </cell>
          <cell r="I175">
            <v>2574</v>
          </cell>
          <cell r="K175" t="str">
            <v>16°26'41.70"</v>
          </cell>
          <cell r="L175">
            <v>43.93</v>
          </cell>
          <cell r="M175">
            <v>1</v>
          </cell>
          <cell r="N175" t="str">
            <v>11/C6</v>
          </cell>
          <cell r="O175">
            <v>214.11</v>
          </cell>
          <cell r="P175">
            <v>54.63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>PAT-1C</v>
          </cell>
          <cell r="Y175" t="str">
            <v>S</v>
          </cell>
          <cell r="Z175">
            <v>0</v>
          </cell>
          <cell r="AA175">
            <v>100</v>
          </cell>
          <cell r="AB175">
            <v>0</v>
          </cell>
          <cell r="AC175">
            <v>0</v>
          </cell>
          <cell r="AK175">
            <v>1</v>
          </cell>
          <cell r="AL175" t="str">
            <v>0</v>
          </cell>
          <cell r="AM175">
            <v>0</v>
          </cell>
          <cell r="AN175">
            <v>0</v>
          </cell>
          <cell r="AO175" t="str">
            <v>56-3</v>
          </cell>
          <cell r="AP175" t="str">
            <v>IPB-36</v>
          </cell>
          <cell r="AQ175" t="str">
            <v>2</v>
          </cell>
          <cell r="AS175">
            <v>173</v>
          </cell>
          <cell r="AT175" t="str">
            <v>MAD</v>
          </cell>
        </row>
        <row r="176">
          <cell r="A176">
            <v>174</v>
          </cell>
          <cell r="B176">
            <v>32</v>
          </cell>
          <cell r="C176" t="str">
            <v xml:space="preserve">LP 22,9 kV, 2ø-SHURUCA , 2-1x35mm² AAAC</v>
          </cell>
          <cell r="D176">
            <v>5</v>
          </cell>
          <cell r="E176" t="str">
            <v>PTV-2</v>
          </cell>
          <cell r="G176" t="str">
            <v>AAAC-35</v>
          </cell>
          <cell r="H176">
            <v>400.26</v>
          </cell>
          <cell r="I176">
            <v>2590</v>
          </cell>
          <cell r="K176" t="str">
            <v>0°</v>
          </cell>
          <cell r="L176">
            <v>0</v>
          </cell>
          <cell r="M176">
            <v>1</v>
          </cell>
          <cell r="N176" t="str">
            <v>11/C6</v>
          </cell>
          <cell r="O176">
            <v>402.7</v>
          </cell>
          <cell r="P176">
            <v>21.97</v>
          </cell>
          <cell r="Q176" t="str">
            <v>1RI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Y176" t="str">
            <v>S</v>
          </cell>
          <cell r="Z176">
            <v>0</v>
          </cell>
          <cell r="AA176">
            <v>100</v>
          </cell>
          <cell r="AB176">
            <v>0</v>
          </cell>
          <cell r="AC176">
            <v>0</v>
          </cell>
          <cell r="AK176">
            <v>1</v>
          </cell>
          <cell r="AL176" t="str">
            <v>1</v>
          </cell>
          <cell r="AM176">
            <v>0</v>
          </cell>
          <cell r="AN176">
            <v>0</v>
          </cell>
          <cell r="AO176" t="str">
            <v>56-3</v>
          </cell>
          <cell r="AP176" t="str">
            <v>IPB-36</v>
          </cell>
          <cell r="AQ176" t="str">
            <v>2</v>
          </cell>
          <cell r="AS176">
            <v>174</v>
          </cell>
          <cell r="AT176" t="str">
            <v>MAD</v>
          </cell>
        </row>
        <row r="177">
          <cell r="A177">
            <v>175</v>
          </cell>
          <cell r="B177">
            <v>33</v>
          </cell>
          <cell r="C177" t="str">
            <v xml:space="preserve">LP 22,9 kV, 2ø-QUENRAPAMPA , 2-1x35mm² AAAC</v>
          </cell>
          <cell r="D177">
            <v>0</v>
          </cell>
          <cell r="E177" t="str">
            <v>DS-2</v>
          </cell>
          <cell r="G177" t="str">
            <v>AAAC-35</v>
          </cell>
          <cell r="H177">
            <v>0</v>
          </cell>
          <cell r="I177">
            <v>2601</v>
          </cell>
          <cell r="K177" t="str">
            <v>0°</v>
          </cell>
          <cell r="L177">
            <v>34.049999999999997</v>
          </cell>
          <cell r="M177">
            <v>1</v>
          </cell>
          <cell r="N177" t="str">
            <v>11/C6</v>
          </cell>
          <cell r="O177">
            <v>659.22</v>
          </cell>
          <cell r="P177">
            <v>17.02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Y177" t="str">
            <v>S</v>
          </cell>
          <cell r="Z177">
            <v>0</v>
          </cell>
          <cell r="AA177">
            <v>100</v>
          </cell>
          <cell r="AB177">
            <v>0</v>
          </cell>
          <cell r="AC177">
            <v>0</v>
          </cell>
          <cell r="AK177">
            <v>1</v>
          </cell>
          <cell r="AL177" t="str">
            <v>0</v>
          </cell>
          <cell r="AM177">
            <v>0</v>
          </cell>
          <cell r="AN177">
            <v>0</v>
          </cell>
          <cell r="AO177" t="str">
            <v>56-3</v>
          </cell>
          <cell r="AP177" t="str">
            <v>IPB-36</v>
          </cell>
          <cell r="AQ177" t="str">
            <v>2</v>
          </cell>
          <cell r="AS177">
            <v>175</v>
          </cell>
          <cell r="AT177" t="str">
            <v>MAD</v>
          </cell>
        </row>
        <row r="178">
          <cell r="A178">
            <v>176</v>
          </cell>
          <cell r="B178">
            <v>33</v>
          </cell>
          <cell r="C178" t="str">
            <v xml:space="preserve">LP 22,9 kV, 2ø-QUENRAPAMPA , 2-1x35mm² AAAC</v>
          </cell>
          <cell r="D178">
            <v>1</v>
          </cell>
          <cell r="E178" t="str">
            <v>TS-2</v>
          </cell>
          <cell r="G178" t="str">
            <v>AAAC-35</v>
          </cell>
          <cell r="H178">
            <v>34.049999999999997</v>
          </cell>
          <cell r="I178">
            <v>2588.9699999999998</v>
          </cell>
          <cell r="K178" t="str">
            <v>0°</v>
          </cell>
          <cell r="L178">
            <v>381.1</v>
          </cell>
          <cell r="M178">
            <v>1</v>
          </cell>
          <cell r="N178" t="str">
            <v>11/C6</v>
          </cell>
          <cell r="O178">
            <v>106.13</v>
          </cell>
          <cell r="P178">
            <v>207.57</v>
          </cell>
          <cell r="Q178" t="str">
            <v>1RI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Y178" t="str">
            <v>S</v>
          </cell>
          <cell r="Z178">
            <v>0</v>
          </cell>
          <cell r="AA178">
            <v>100</v>
          </cell>
          <cell r="AB178">
            <v>0</v>
          </cell>
          <cell r="AC178">
            <v>0</v>
          </cell>
          <cell r="AK178">
            <v>1</v>
          </cell>
          <cell r="AL178" t="str">
            <v>1</v>
          </cell>
          <cell r="AM178">
            <v>0</v>
          </cell>
          <cell r="AN178">
            <v>0</v>
          </cell>
          <cell r="AO178" t="str">
            <v>56-3</v>
          </cell>
          <cell r="AP178" t="str">
            <v>IPB-36</v>
          </cell>
          <cell r="AQ178" t="str">
            <v>2</v>
          </cell>
          <cell r="AS178">
            <v>176</v>
          </cell>
          <cell r="AT178" t="str">
            <v>MAD</v>
          </cell>
        </row>
        <row r="179">
          <cell r="A179">
            <v>177</v>
          </cell>
          <cell r="B179">
            <v>33</v>
          </cell>
          <cell r="C179" t="str">
            <v xml:space="preserve">LP 22,9 kV, 2ø-QUENRAPAMPA , 2-1x35mm² AAAC</v>
          </cell>
          <cell r="D179">
            <v>2</v>
          </cell>
          <cell r="E179" t="str">
            <v>PTV-0</v>
          </cell>
          <cell r="G179" t="str">
            <v>AAAC-35</v>
          </cell>
          <cell r="H179">
            <v>415.15</v>
          </cell>
          <cell r="I179">
            <v>2473</v>
          </cell>
          <cell r="K179" t="str">
            <v>0°</v>
          </cell>
          <cell r="L179">
            <v>0</v>
          </cell>
          <cell r="M179">
            <v>1</v>
          </cell>
          <cell r="N179" t="str">
            <v>11/C6</v>
          </cell>
          <cell r="O179">
            <v>-330.47</v>
          </cell>
          <cell r="P179">
            <v>190.55</v>
          </cell>
          <cell r="Q179" t="str">
            <v>1RI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Y179" t="str">
            <v>S</v>
          </cell>
          <cell r="Z179">
            <v>0</v>
          </cell>
          <cell r="AA179">
            <v>100</v>
          </cell>
          <cell r="AB179">
            <v>0</v>
          </cell>
          <cell r="AC179">
            <v>0</v>
          </cell>
          <cell r="AK179">
            <v>1</v>
          </cell>
          <cell r="AL179" t="str">
            <v>1</v>
          </cell>
          <cell r="AM179">
            <v>0</v>
          </cell>
          <cell r="AN179">
            <v>0</v>
          </cell>
          <cell r="AO179" t="str">
            <v>56-3</v>
          </cell>
          <cell r="AP179" t="str">
            <v>IPB-36</v>
          </cell>
          <cell r="AQ179" t="str">
            <v>2</v>
          </cell>
          <cell r="AS179">
            <v>177</v>
          </cell>
          <cell r="AT179" t="str">
            <v>MAD</v>
          </cell>
        </row>
        <row r="180">
          <cell r="A180">
            <v>178</v>
          </cell>
          <cell r="B180">
            <v>34</v>
          </cell>
          <cell r="C180" t="str">
            <v xml:space="preserve">LP 22,9 kV, 2ø-MAMATO , 2-1x35mm² AAAC</v>
          </cell>
          <cell r="D180">
            <v>0</v>
          </cell>
          <cell r="E180" t="str">
            <v>DS-2</v>
          </cell>
          <cell r="G180" t="str">
            <v>AAAC-35</v>
          </cell>
          <cell r="H180">
            <v>0</v>
          </cell>
          <cell r="I180">
            <v>2757</v>
          </cell>
          <cell r="K180" t="str">
            <v>0°</v>
          </cell>
          <cell r="L180">
            <v>30</v>
          </cell>
          <cell r="M180">
            <v>1</v>
          </cell>
          <cell r="N180" t="str">
            <v>11/C6</v>
          </cell>
          <cell r="O180">
            <v>-32.9</v>
          </cell>
          <cell r="P180">
            <v>15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Y180" t="str">
            <v>S</v>
          </cell>
          <cell r="Z180">
            <v>0</v>
          </cell>
          <cell r="AA180">
            <v>100</v>
          </cell>
          <cell r="AB180">
            <v>0</v>
          </cell>
          <cell r="AC180">
            <v>0</v>
          </cell>
          <cell r="AK180">
            <v>1</v>
          </cell>
          <cell r="AL180" t="str">
            <v>0</v>
          </cell>
          <cell r="AM180">
            <v>0</v>
          </cell>
          <cell r="AN180">
            <v>0</v>
          </cell>
          <cell r="AO180" t="str">
            <v>56-3</v>
          </cell>
          <cell r="AP180" t="str">
            <v>IPB-36</v>
          </cell>
          <cell r="AQ180" t="str">
            <v>2</v>
          </cell>
          <cell r="AS180">
            <v>178</v>
          </cell>
        </row>
        <row r="181">
          <cell r="A181">
            <v>179</v>
          </cell>
          <cell r="B181">
            <v>34</v>
          </cell>
          <cell r="C181" t="str">
            <v xml:space="preserve">LP 22,9 kV, 2ø-MAMATO , 2-1x35mm² AAAC</v>
          </cell>
          <cell r="D181">
            <v>1</v>
          </cell>
          <cell r="E181" t="str">
            <v>TS-2</v>
          </cell>
          <cell r="G181" t="str">
            <v>AAAC-35</v>
          </cell>
          <cell r="H181">
            <v>30</v>
          </cell>
          <cell r="I181">
            <v>2761.51</v>
          </cell>
          <cell r="K181" t="str">
            <v>0°</v>
          </cell>
          <cell r="L181">
            <v>100.12</v>
          </cell>
          <cell r="M181">
            <v>1</v>
          </cell>
          <cell r="N181" t="str">
            <v>11/C6</v>
          </cell>
          <cell r="O181">
            <v>-196.68</v>
          </cell>
          <cell r="P181">
            <v>65.06</v>
          </cell>
          <cell r="Q181" t="str">
            <v>1RI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Y181" t="str">
            <v>S</v>
          </cell>
          <cell r="Z181">
            <v>0</v>
          </cell>
          <cell r="AA181">
            <v>100</v>
          </cell>
          <cell r="AB181">
            <v>0</v>
          </cell>
          <cell r="AC181">
            <v>0</v>
          </cell>
          <cell r="AK181">
            <v>1</v>
          </cell>
          <cell r="AL181" t="str">
            <v>1</v>
          </cell>
          <cell r="AM181">
            <v>0</v>
          </cell>
          <cell r="AN181">
            <v>0</v>
          </cell>
          <cell r="AO181" t="str">
            <v>56-3</v>
          </cell>
          <cell r="AP181" t="str">
            <v>IPB-36</v>
          </cell>
          <cell r="AQ181" t="str">
            <v>2</v>
          </cell>
          <cell r="AS181">
            <v>179</v>
          </cell>
          <cell r="AT181" t="str">
            <v>MAD</v>
          </cell>
        </row>
        <row r="182">
          <cell r="A182">
            <v>180</v>
          </cell>
          <cell r="B182">
            <v>34</v>
          </cell>
          <cell r="C182" t="str">
            <v xml:space="preserve">LP 22,9 kV, 2ø-MAMATO , 2-1x35mm² AAAC</v>
          </cell>
          <cell r="D182">
            <v>2</v>
          </cell>
          <cell r="E182" t="str">
            <v>PS1-2</v>
          </cell>
          <cell r="G182" t="str">
            <v>AAAC-35</v>
          </cell>
          <cell r="H182">
            <v>130.12</v>
          </cell>
          <cell r="I182">
            <v>2788.28</v>
          </cell>
          <cell r="K182" t="str">
            <v>0°</v>
          </cell>
          <cell r="L182">
            <v>91.47</v>
          </cell>
          <cell r="M182">
            <v>1</v>
          </cell>
          <cell r="N182" t="str">
            <v>11/C6</v>
          </cell>
          <cell r="O182">
            <v>-157.30000000000001</v>
          </cell>
          <cell r="P182">
            <v>95.79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>PAT-1C</v>
          </cell>
          <cell r="Y182" t="str">
            <v>S</v>
          </cell>
          <cell r="Z182">
            <v>0</v>
          </cell>
          <cell r="AA182">
            <v>100</v>
          </cell>
          <cell r="AB182">
            <v>0</v>
          </cell>
          <cell r="AC182">
            <v>0</v>
          </cell>
          <cell r="AK182">
            <v>1</v>
          </cell>
          <cell r="AL182" t="str">
            <v>0</v>
          </cell>
          <cell r="AM182">
            <v>0</v>
          </cell>
          <cell r="AN182">
            <v>0</v>
          </cell>
          <cell r="AO182" t="str">
            <v>56-3</v>
          </cell>
          <cell r="AP182" t="str">
            <v>IPB-36</v>
          </cell>
          <cell r="AQ182" t="str">
            <v>2</v>
          </cell>
          <cell r="AS182">
            <v>180</v>
          </cell>
          <cell r="AT182" t="str">
            <v>MAD</v>
          </cell>
        </row>
        <row r="183">
          <cell r="A183">
            <v>181</v>
          </cell>
          <cell r="B183">
            <v>34</v>
          </cell>
          <cell r="C183" t="str">
            <v xml:space="preserve">LP 22,9 kV, 2ø-MAMATO , 2-1x35mm² AAAC</v>
          </cell>
          <cell r="D183">
            <v>3</v>
          </cell>
          <cell r="E183" t="str">
            <v>PS1-2</v>
          </cell>
          <cell r="G183" t="str">
            <v>AAAC-35</v>
          </cell>
          <cell r="H183">
            <v>221.59</v>
          </cell>
          <cell r="I183">
            <v>2815.01</v>
          </cell>
          <cell r="K183" t="str">
            <v>0°</v>
          </cell>
          <cell r="L183">
            <v>51.27</v>
          </cell>
          <cell r="M183">
            <v>1</v>
          </cell>
          <cell r="N183" t="str">
            <v>11/C6</v>
          </cell>
          <cell r="O183">
            <v>49.78</v>
          </cell>
          <cell r="P183">
            <v>71.37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>PAT-1C</v>
          </cell>
          <cell r="Y183" t="str">
            <v>S</v>
          </cell>
          <cell r="Z183">
            <v>0</v>
          </cell>
          <cell r="AA183">
            <v>100</v>
          </cell>
          <cell r="AB183">
            <v>0</v>
          </cell>
          <cell r="AC183">
            <v>0</v>
          </cell>
          <cell r="AK183">
            <v>1</v>
          </cell>
          <cell r="AL183" t="str">
            <v>0</v>
          </cell>
          <cell r="AM183">
            <v>0</v>
          </cell>
          <cell r="AN183">
            <v>0</v>
          </cell>
          <cell r="AO183" t="str">
            <v>56-3</v>
          </cell>
          <cell r="AP183" t="str">
            <v>IPB-36</v>
          </cell>
          <cell r="AQ183" t="str">
            <v>2</v>
          </cell>
          <cell r="AS183">
            <v>181</v>
          </cell>
          <cell r="AT183" t="str">
            <v>MAD</v>
          </cell>
        </row>
        <row r="184">
          <cell r="A184">
            <v>182</v>
          </cell>
          <cell r="B184">
            <v>34</v>
          </cell>
          <cell r="C184" t="str">
            <v xml:space="preserve">LP 22,9 kV, 2ø-MAMATO , 2-1x35mm² AAAC</v>
          </cell>
          <cell r="D184">
            <v>4</v>
          </cell>
          <cell r="E184" t="str">
            <v>PA2-2</v>
          </cell>
          <cell r="G184" t="str">
            <v>AAAC-35</v>
          </cell>
          <cell r="H184">
            <v>272.86</v>
          </cell>
          <cell r="I184">
            <v>2832</v>
          </cell>
          <cell r="K184" t="str">
            <v>-55°55'51.78"</v>
          </cell>
          <cell r="L184">
            <v>68.25</v>
          </cell>
          <cell r="M184">
            <v>1</v>
          </cell>
          <cell r="N184" t="str">
            <v>11/C6</v>
          </cell>
          <cell r="O184">
            <v>200.58</v>
          </cell>
          <cell r="P184">
            <v>59.76</v>
          </cell>
          <cell r="Q184" t="str">
            <v>1RI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Y184" t="str">
            <v>S</v>
          </cell>
          <cell r="Z184">
            <v>0</v>
          </cell>
          <cell r="AA184">
            <v>100</v>
          </cell>
          <cell r="AB184">
            <v>0</v>
          </cell>
          <cell r="AC184">
            <v>0</v>
          </cell>
          <cell r="AK184">
            <v>1</v>
          </cell>
          <cell r="AL184" t="str">
            <v>1</v>
          </cell>
          <cell r="AM184">
            <v>0</v>
          </cell>
          <cell r="AN184">
            <v>0</v>
          </cell>
          <cell r="AO184" t="str">
            <v>56-3</v>
          </cell>
          <cell r="AP184" t="str">
            <v>IPB-36</v>
          </cell>
          <cell r="AQ184" t="str">
            <v>2</v>
          </cell>
          <cell r="AS184">
            <v>182</v>
          </cell>
          <cell r="AT184" t="str">
            <v>MAD</v>
          </cell>
        </row>
        <row r="185">
          <cell r="A185">
            <v>183</v>
          </cell>
          <cell r="B185">
            <v>34</v>
          </cell>
          <cell r="C185" t="str">
            <v xml:space="preserve">LP 22,9 kV, 2ø-MAMATO , 2-1x35mm² AAAC</v>
          </cell>
          <cell r="D185">
            <v>5</v>
          </cell>
          <cell r="E185" t="str">
            <v>PTV-2</v>
          </cell>
          <cell r="G185" t="str">
            <v>AAAC-35</v>
          </cell>
          <cell r="H185">
            <v>341.1</v>
          </cell>
          <cell r="I185">
            <v>2848</v>
          </cell>
          <cell r="K185" t="str">
            <v>0°</v>
          </cell>
          <cell r="L185">
            <v>0</v>
          </cell>
          <cell r="M185">
            <v>1</v>
          </cell>
          <cell r="N185" t="str">
            <v>11/C6</v>
          </cell>
          <cell r="O185">
            <v>489.8</v>
          </cell>
          <cell r="P185">
            <v>34.119999999999997</v>
          </cell>
          <cell r="Q185" t="str">
            <v>1RI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Y185" t="str">
            <v>S</v>
          </cell>
          <cell r="Z185">
            <v>0</v>
          </cell>
          <cell r="AA185">
            <v>100</v>
          </cell>
          <cell r="AB185">
            <v>0</v>
          </cell>
          <cell r="AC185">
            <v>0</v>
          </cell>
          <cell r="AK185">
            <v>1</v>
          </cell>
          <cell r="AL185" t="str">
            <v>1</v>
          </cell>
          <cell r="AM185">
            <v>0</v>
          </cell>
          <cell r="AN185">
            <v>0</v>
          </cell>
          <cell r="AO185" t="str">
            <v>56-3</v>
          </cell>
          <cell r="AP185" t="str">
            <v>IPB-36</v>
          </cell>
          <cell r="AQ185" t="str">
            <v>2</v>
          </cell>
          <cell r="AS185">
            <v>183</v>
          </cell>
          <cell r="AT185" t="str">
            <v>MAD</v>
          </cell>
        </row>
        <row r="186">
          <cell r="A186">
            <v>184</v>
          </cell>
          <cell r="B186">
            <v>35</v>
          </cell>
          <cell r="C186" t="str">
            <v xml:space="preserve">LP 22,9 kV, 2ø-PUMANACAN , 2-1x35mm² AAAC</v>
          </cell>
          <cell r="H186">
            <v>0</v>
          </cell>
          <cell r="I186">
            <v>0</v>
          </cell>
          <cell r="Y186" t="str">
            <v>S</v>
          </cell>
          <cell r="Z186">
            <v>0</v>
          </cell>
          <cell r="AA186">
            <v>100</v>
          </cell>
          <cell r="AB186">
            <v>0</v>
          </cell>
          <cell r="AC186">
            <v>0</v>
          </cell>
          <cell r="AK186">
            <v>1</v>
          </cell>
          <cell r="AL186">
            <v>0</v>
          </cell>
          <cell r="AM186">
            <v>0</v>
          </cell>
          <cell r="AN186">
            <v>0</v>
          </cell>
          <cell r="AO186" t="str">
            <v>56-3</v>
          </cell>
          <cell r="AP186" t="str">
            <v>IPB-36</v>
          </cell>
          <cell r="AQ186" t="str">
            <v>2</v>
          </cell>
          <cell r="AS186">
            <v>184</v>
          </cell>
          <cell r="AT186" t="str">
            <v>MAD</v>
          </cell>
        </row>
        <row r="187">
          <cell r="A187">
            <v>185</v>
          </cell>
          <cell r="B187">
            <v>36</v>
          </cell>
          <cell r="C187" t="str">
            <v xml:space="preserve">LP 22,9 kV, 2ø-CULIN PAMPA_CULIN PAMPA ALTA , 2-1x35mm² AAAC</v>
          </cell>
          <cell r="D187">
            <v>0</v>
          </cell>
          <cell r="E187" t="str">
            <v>DS-2</v>
          </cell>
          <cell r="G187" t="str">
            <v>AAAC-35</v>
          </cell>
          <cell r="H187">
            <v>0</v>
          </cell>
          <cell r="I187">
            <v>2692.47</v>
          </cell>
          <cell r="J187" t="str">
            <v>P-Existente</v>
          </cell>
          <cell r="K187" t="str">
            <v>0°</v>
          </cell>
          <cell r="L187">
            <v>43.62</v>
          </cell>
          <cell r="M187">
            <v>1</v>
          </cell>
          <cell r="N187" t="str">
            <v>12/200</v>
          </cell>
          <cell r="O187">
            <v>-79.849999999999994</v>
          </cell>
          <cell r="P187">
            <v>21.81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Y187" t="str">
            <v>S</v>
          </cell>
          <cell r="Z187">
            <v>0</v>
          </cell>
          <cell r="AA187">
            <v>100</v>
          </cell>
          <cell r="AB187">
            <v>0</v>
          </cell>
          <cell r="AC187">
            <v>0</v>
          </cell>
          <cell r="AK187">
            <v>1</v>
          </cell>
          <cell r="AL187" t="str">
            <v>0</v>
          </cell>
          <cell r="AM187">
            <v>0</v>
          </cell>
          <cell r="AN187">
            <v>0</v>
          </cell>
          <cell r="AO187" t="str">
            <v>56-3</v>
          </cell>
          <cell r="AP187" t="str">
            <v>IPB-36</v>
          </cell>
          <cell r="AQ187" t="str">
            <v>2</v>
          </cell>
          <cell r="AS187">
            <v>185</v>
          </cell>
          <cell r="AT187" t="str">
            <v>MAD</v>
          </cell>
        </row>
        <row r="188">
          <cell r="A188">
            <v>186</v>
          </cell>
          <cell r="B188">
            <v>36</v>
          </cell>
          <cell r="C188" t="str">
            <v xml:space="preserve">LP 22,9 kV, 2ø-CULIN PAMPA_CULIN PAMPA ALTA , 2-1x35mm² AAAC</v>
          </cell>
          <cell r="D188">
            <v>1</v>
          </cell>
          <cell r="E188" t="str">
            <v>TS-2</v>
          </cell>
          <cell r="G188" t="str">
            <v>AAAC-35</v>
          </cell>
          <cell r="H188">
            <v>43.62</v>
          </cell>
          <cell r="I188">
            <v>2700.98</v>
          </cell>
          <cell r="K188" t="str">
            <v>0°</v>
          </cell>
          <cell r="L188">
            <v>237.12</v>
          </cell>
          <cell r="M188">
            <v>1</v>
          </cell>
          <cell r="N188" t="str">
            <v>11/C6</v>
          </cell>
          <cell r="O188">
            <v>-111.81</v>
          </cell>
          <cell r="P188">
            <v>140.37</v>
          </cell>
          <cell r="Q188" t="str">
            <v>1RI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>PAT-1C</v>
          </cell>
          <cell r="W188" t="str">
            <v>CIM1</v>
          </cell>
          <cell r="Y188" t="str">
            <v>S</v>
          </cell>
          <cell r="Z188">
            <v>0</v>
          </cell>
          <cell r="AA188">
            <v>100</v>
          </cell>
          <cell r="AB188">
            <v>0</v>
          </cell>
          <cell r="AC188">
            <v>0</v>
          </cell>
          <cell r="AK188">
            <v>1</v>
          </cell>
          <cell r="AL188" t="str">
            <v>1</v>
          </cell>
          <cell r="AM188">
            <v>0</v>
          </cell>
          <cell r="AN188">
            <v>0</v>
          </cell>
          <cell r="AO188" t="str">
            <v>56-3</v>
          </cell>
          <cell r="AP188" t="str">
            <v>IPB-36</v>
          </cell>
          <cell r="AQ188" t="str">
            <v>2</v>
          </cell>
          <cell r="AS188">
            <v>186</v>
          </cell>
          <cell r="AT188" t="str">
            <v>MAD</v>
          </cell>
        </row>
        <row r="189">
          <cell r="A189">
            <v>187</v>
          </cell>
          <cell r="B189">
            <v>36</v>
          </cell>
          <cell r="C189" t="str">
            <v xml:space="preserve">LP 22,9 kV, 2ø-CULIN PAMPA_CULIN PAMPA ALTA , 2-1x35mm² AAAC</v>
          </cell>
          <cell r="D189">
            <v>2</v>
          </cell>
          <cell r="E189" t="str">
            <v>PS1-2</v>
          </cell>
          <cell r="G189" t="str">
            <v>AAAC-35</v>
          </cell>
          <cell r="H189">
            <v>280.74</v>
          </cell>
          <cell r="I189">
            <v>2746.23</v>
          </cell>
          <cell r="K189" t="str">
            <v>0°</v>
          </cell>
          <cell r="L189">
            <v>98.83</v>
          </cell>
          <cell r="M189">
            <v>1</v>
          </cell>
          <cell r="N189" t="str">
            <v>11/C6</v>
          </cell>
          <cell r="O189">
            <v>171.86</v>
          </cell>
          <cell r="P189">
            <v>167.97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>PAT-1C</v>
          </cell>
          <cell r="W189" t="str">
            <v>CIM1</v>
          </cell>
          <cell r="Y189" t="str">
            <v>S</v>
          </cell>
          <cell r="Z189">
            <v>0</v>
          </cell>
          <cell r="AA189">
            <v>100</v>
          </cell>
          <cell r="AB189">
            <v>0</v>
          </cell>
          <cell r="AC189">
            <v>0</v>
          </cell>
          <cell r="AK189">
            <v>1</v>
          </cell>
          <cell r="AL189" t="str">
            <v>0</v>
          </cell>
          <cell r="AM189">
            <v>0</v>
          </cell>
          <cell r="AN189">
            <v>0</v>
          </cell>
          <cell r="AO189" t="str">
            <v>56-3</v>
          </cell>
          <cell r="AP189" t="str">
            <v>IPB-36</v>
          </cell>
          <cell r="AQ189" t="str">
            <v>2</v>
          </cell>
          <cell r="AS189">
            <v>187</v>
          </cell>
          <cell r="AT189" t="str">
            <v>MAD</v>
          </cell>
        </row>
        <row r="190">
          <cell r="A190">
            <v>188</v>
          </cell>
          <cell r="B190">
            <v>36</v>
          </cell>
          <cell r="C190" t="str">
            <v xml:space="preserve">LP 22,9 kV, 2ø-CULIN PAMPA_CULIN PAMPA ALTA , 2-1x35mm² AAAC</v>
          </cell>
          <cell r="D190">
            <v>3</v>
          </cell>
          <cell r="E190" t="str">
            <v>PS1-2</v>
          </cell>
          <cell r="G190" t="str">
            <v>AAAC-35</v>
          </cell>
          <cell r="H190">
            <v>379.56</v>
          </cell>
          <cell r="I190">
            <v>2765.22</v>
          </cell>
          <cell r="K190" t="str">
            <v>0°</v>
          </cell>
          <cell r="L190">
            <v>94</v>
          </cell>
          <cell r="M190">
            <v>1</v>
          </cell>
          <cell r="N190" t="str">
            <v>11/C6</v>
          </cell>
          <cell r="O190">
            <v>91.78</v>
          </cell>
          <cell r="P190">
            <v>96.41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>PAT-1C</v>
          </cell>
          <cell r="W190" t="str">
            <v>CIM1</v>
          </cell>
          <cell r="Y190" t="str">
            <v>S</v>
          </cell>
          <cell r="Z190">
            <v>0</v>
          </cell>
          <cell r="AA190">
            <v>100</v>
          </cell>
          <cell r="AB190">
            <v>0</v>
          </cell>
          <cell r="AC190">
            <v>0</v>
          </cell>
          <cell r="AK190">
            <v>1</v>
          </cell>
          <cell r="AL190" t="str">
            <v>0</v>
          </cell>
          <cell r="AM190">
            <v>0</v>
          </cell>
          <cell r="AN190">
            <v>0</v>
          </cell>
          <cell r="AO190" t="str">
            <v>56-3</v>
          </cell>
          <cell r="AP190" t="str">
            <v>IPB-36</v>
          </cell>
          <cell r="AQ190" t="str">
            <v>2</v>
          </cell>
          <cell r="AS190">
            <v>188</v>
          </cell>
          <cell r="AT190" t="str">
            <v>MAD</v>
          </cell>
        </row>
        <row r="191">
          <cell r="A191">
            <v>189</v>
          </cell>
          <cell r="B191">
            <v>36</v>
          </cell>
          <cell r="C191" t="str">
            <v xml:space="preserve">LP 22,9 kV, 2ø-CULIN PAMPA_CULIN PAMPA ALTA , 2-1x35mm² AAAC</v>
          </cell>
          <cell r="D191">
            <v>4</v>
          </cell>
          <cell r="E191" t="str">
            <v>PA1H-2</v>
          </cell>
          <cell r="G191" t="str">
            <v>AAAC-35</v>
          </cell>
          <cell r="H191">
            <v>473.56</v>
          </cell>
          <cell r="I191">
            <v>2783.61</v>
          </cell>
          <cell r="J191" t="str">
            <v>V-1</v>
          </cell>
          <cell r="K191" t="str">
            <v>14°9'18.56"</v>
          </cell>
          <cell r="L191">
            <v>659.52</v>
          </cell>
          <cell r="M191">
            <v>2</v>
          </cell>
          <cell r="N191" t="str">
            <v>11/C6</v>
          </cell>
          <cell r="O191">
            <v>894.66</v>
          </cell>
          <cell r="P191">
            <v>376.76</v>
          </cell>
          <cell r="Q191" t="str">
            <v>4RI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 t="str">
            <v>PAT-1C</v>
          </cell>
          <cell r="W191" t="str">
            <v>CIM1</v>
          </cell>
          <cell r="Y191" t="str">
            <v>S</v>
          </cell>
          <cell r="Z191">
            <v>0</v>
          </cell>
          <cell r="AA191">
            <v>100</v>
          </cell>
          <cell r="AB191">
            <v>0</v>
          </cell>
          <cell r="AC191">
            <v>0</v>
          </cell>
          <cell r="AK191">
            <v>1</v>
          </cell>
          <cell r="AL191" t="str">
            <v>4</v>
          </cell>
          <cell r="AM191">
            <v>0</v>
          </cell>
          <cell r="AN191">
            <v>0</v>
          </cell>
          <cell r="AO191" t="str">
            <v>56-3</v>
          </cell>
          <cell r="AP191" t="str">
            <v>IPB-36</v>
          </cell>
          <cell r="AQ191" t="str">
            <v>2</v>
          </cell>
          <cell r="AS191">
            <v>189</v>
          </cell>
          <cell r="AT191" t="str">
            <v>MAD</v>
          </cell>
        </row>
        <row r="192">
          <cell r="A192">
            <v>190</v>
          </cell>
          <cell r="B192">
            <v>36</v>
          </cell>
          <cell r="C192" t="str">
            <v xml:space="preserve">LP 22,9 kV, 2ø-CULIN PAMPA_CULIN PAMPA ALTA , 2-1x35mm² AAAC</v>
          </cell>
          <cell r="D192">
            <v>5</v>
          </cell>
          <cell r="E192" t="str">
            <v>P3A2-2</v>
          </cell>
          <cell r="G192" t="str">
            <v>AAAC-35</v>
          </cell>
          <cell r="H192">
            <v>1133.08</v>
          </cell>
          <cell r="I192">
            <v>2730.42</v>
          </cell>
          <cell r="J192" t="str">
            <v>V-2</v>
          </cell>
          <cell r="K192" t="str">
            <v>20°45'29.38"</v>
          </cell>
          <cell r="L192">
            <v>51.78</v>
          </cell>
          <cell r="M192">
            <v>2</v>
          </cell>
          <cell r="N192" t="str">
            <v>11/C6</v>
          </cell>
          <cell r="O192">
            <v>426.42</v>
          </cell>
          <cell r="P192">
            <v>355.65</v>
          </cell>
          <cell r="Q192" t="str">
            <v>8RI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>2PAT-1C</v>
          </cell>
          <cell r="W192" t="str">
            <v>CIM1</v>
          </cell>
          <cell r="Y192" t="str">
            <v>S</v>
          </cell>
          <cell r="Z192">
            <v>0</v>
          </cell>
          <cell r="AA192">
            <v>100</v>
          </cell>
          <cell r="AB192">
            <v>0</v>
          </cell>
          <cell r="AC192">
            <v>0</v>
          </cell>
          <cell r="AK192">
            <v>1</v>
          </cell>
          <cell r="AL192" t="str">
            <v>8</v>
          </cell>
          <cell r="AM192">
            <v>0</v>
          </cell>
          <cell r="AN192">
            <v>0</v>
          </cell>
          <cell r="AO192" t="str">
            <v>56-3</v>
          </cell>
          <cell r="AP192" t="str">
            <v>IPB-36</v>
          </cell>
          <cell r="AQ192" t="str">
            <v>2</v>
          </cell>
          <cell r="AS192">
            <v>190</v>
          </cell>
          <cell r="AT192" t="str">
            <v>MAD</v>
          </cell>
        </row>
        <row r="193">
          <cell r="A193">
            <v>191</v>
          </cell>
          <cell r="B193">
            <v>36</v>
          </cell>
          <cell r="C193" t="str">
            <v xml:space="preserve">LP 22,9 kV, 2ø-CULIN PAMPA_CULIN PAMPA ALTA , 2-1x35mm² AAAC</v>
          </cell>
          <cell r="D193">
            <v>6</v>
          </cell>
          <cell r="E193" t="str">
            <v>2PS1-0</v>
          </cell>
          <cell r="G193" t="str">
            <v>AAAC-35</v>
          </cell>
          <cell r="H193">
            <v>1184.8599999999999</v>
          </cell>
          <cell r="I193">
            <v>2723.97</v>
          </cell>
          <cell r="K193" t="str">
            <v>0°</v>
          </cell>
          <cell r="L193">
            <v>507.92</v>
          </cell>
          <cell r="M193">
            <v>2</v>
          </cell>
          <cell r="N193" t="str">
            <v>11/C6</v>
          </cell>
          <cell r="O193">
            <v>153.1</v>
          </cell>
          <cell r="P193">
            <v>279.85000000000002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>2PAT-1C</v>
          </cell>
          <cell r="W193" t="str">
            <v>CIM1</v>
          </cell>
          <cell r="Y193" t="str">
            <v>S</v>
          </cell>
          <cell r="Z193">
            <v>0</v>
          </cell>
          <cell r="AA193">
            <v>100</v>
          </cell>
          <cell r="AB193">
            <v>0</v>
          </cell>
          <cell r="AC193">
            <v>0</v>
          </cell>
          <cell r="AK193">
            <v>1</v>
          </cell>
          <cell r="AL193" t="str">
            <v>0</v>
          </cell>
          <cell r="AM193">
            <v>0</v>
          </cell>
          <cell r="AN193">
            <v>0</v>
          </cell>
          <cell r="AO193" t="str">
            <v>56-3</v>
          </cell>
          <cell r="AP193" t="str">
            <v>IPB-36</v>
          </cell>
          <cell r="AQ193" t="str">
            <v>2</v>
          </cell>
          <cell r="AS193">
            <v>191</v>
          </cell>
          <cell r="AT193" t="str">
            <v>MAD</v>
          </cell>
        </row>
        <row r="194">
          <cell r="A194">
            <v>192</v>
          </cell>
          <cell r="B194">
            <v>36</v>
          </cell>
          <cell r="C194" t="str">
            <v xml:space="preserve">LP 22,9 kV, 2ø-CULIN PAMPA_CULIN PAMPA ALTA , 2-1x35mm² AAAC</v>
          </cell>
          <cell r="D194">
            <v>7</v>
          </cell>
          <cell r="E194" t="str">
            <v>P3A2-2</v>
          </cell>
          <cell r="G194" t="str">
            <v>AAAC-35</v>
          </cell>
          <cell r="H194">
            <v>1692.78</v>
          </cell>
          <cell r="I194">
            <v>2698.84</v>
          </cell>
          <cell r="K194" t="str">
            <v>0°</v>
          </cell>
          <cell r="L194">
            <v>382.31</v>
          </cell>
          <cell r="M194">
            <v>2</v>
          </cell>
          <cell r="N194" t="str">
            <v>11/C6</v>
          </cell>
          <cell r="O194">
            <v>629.05999999999995</v>
          </cell>
          <cell r="P194">
            <v>445.12</v>
          </cell>
          <cell r="Q194" t="str">
            <v>8RI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 t="str">
            <v>2PAT-1C</v>
          </cell>
          <cell r="W194" t="str">
            <v>CIM1</v>
          </cell>
          <cell r="Y194" t="str">
            <v>S</v>
          </cell>
          <cell r="Z194">
            <v>0</v>
          </cell>
          <cell r="AA194">
            <v>100</v>
          </cell>
          <cell r="AB194">
            <v>0</v>
          </cell>
          <cell r="AC194">
            <v>0</v>
          </cell>
          <cell r="AK194">
            <v>1</v>
          </cell>
          <cell r="AL194" t="str">
            <v>8</v>
          </cell>
          <cell r="AM194">
            <v>0</v>
          </cell>
          <cell r="AN194">
            <v>0</v>
          </cell>
          <cell r="AO194" t="str">
            <v>56-3</v>
          </cell>
          <cell r="AP194" t="str">
            <v>IPB-36</v>
          </cell>
          <cell r="AQ194" t="str">
            <v>2</v>
          </cell>
          <cell r="AS194">
            <v>192</v>
          </cell>
          <cell r="AT194" t="str">
            <v>MAD</v>
          </cell>
        </row>
        <row r="195">
          <cell r="A195">
            <v>193</v>
          </cell>
          <cell r="B195">
            <v>36</v>
          </cell>
          <cell r="C195" t="str">
            <v xml:space="preserve">LP 22,9 kV, 2ø-CULIN PAMPA_CULIN PAMPA ALTA , 2-1x35mm² AAAC</v>
          </cell>
          <cell r="D195">
            <v>8</v>
          </cell>
          <cell r="E195" t="str">
            <v>PSH-2</v>
          </cell>
          <cell r="G195" t="str">
            <v>AAAC-35</v>
          </cell>
          <cell r="H195">
            <v>2075.09</v>
          </cell>
          <cell r="I195">
            <v>2635.42</v>
          </cell>
          <cell r="K195" t="str">
            <v>0°</v>
          </cell>
          <cell r="L195">
            <v>368.33</v>
          </cell>
          <cell r="M195">
            <v>2</v>
          </cell>
          <cell r="N195" t="str">
            <v>11/C6</v>
          </cell>
          <cell r="O195">
            <v>93.08</v>
          </cell>
          <cell r="P195">
            <v>375.32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>PAT-1C</v>
          </cell>
          <cell r="W195" t="str">
            <v>CIM1</v>
          </cell>
          <cell r="Y195" t="str">
            <v>S</v>
          </cell>
          <cell r="Z195">
            <v>0</v>
          </cell>
          <cell r="AA195">
            <v>100</v>
          </cell>
          <cell r="AB195">
            <v>0</v>
          </cell>
          <cell r="AC195">
            <v>0</v>
          </cell>
          <cell r="AK195">
            <v>1</v>
          </cell>
          <cell r="AL195" t="str">
            <v>0</v>
          </cell>
          <cell r="AM195">
            <v>0</v>
          </cell>
          <cell r="AN195">
            <v>0</v>
          </cell>
          <cell r="AO195" t="str">
            <v>56-3</v>
          </cell>
          <cell r="AP195" t="str">
            <v>IPB-36</v>
          </cell>
          <cell r="AQ195" t="str">
            <v>2</v>
          </cell>
          <cell r="AS195">
            <v>193</v>
          </cell>
          <cell r="AT195" t="str">
            <v>MAD</v>
          </cell>
        </row>
        <row r="196">
          <cell r="A196">
            <v>194</v>
          </cell>
          <cell r="B196">
            <v>36</v>
          </cell>
          <cell r="C196" t="str">
            <v xml:space="preserve">LP 22,9 kV, 2ø-CULIN PAMPA_CULIN PAMPA ALTA , 2-1x35mm² AAAC</v>
          </cell>
          <cell r="D196">
            <v>9</v>
          </cell>
          <cell r="E196" t="str">
            <v>P3A1-2</v>
          </cell>
          <cell r="G196" t="str">
            <v>AAAC-35</v>
          </cell>
          <cell r="H196">
            <v>2443.42</v>
          </cell>
          <cell r="I196">
            <v>2639.05</v>
          </cell>
          <cell r="J196" t="str">
            <v>V-3</v>
          </cell>
          <cell r="K196" t="str">
            <v>-47°33'2.69"</v>
          </cell>
          <cell r="L196">
            <v>108.14</v>
          </cell>
          <cell r="M196">
            <v>2</v>
          </cell>
          <cell r="N196" t="str">
            <v>11/C6</v>
          </cell>
          <cell r="O196">
            <v>165.58</v>
          </cell>
          <cell r="P196">
            <v>238.23</v>
          </cell>
          <cell r="Q196" t="str">
            <v>4RI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>2PAT-1C</v>
          </cell>
          <cell r="W196" t="str">
            <v>CIM1</v>
          </cell>
          <cell r="Y196" t="str">
            <v>S</v>
          </cell>
          <cell r="Z196">
            <v>0</v>
          </cell>
          <cell r="AA196">
            <v>100</v>
          </cell>
          <cell r="AB196">
            <v>0</v>
          </cell>
          <cell r="AC196">
            <v>0</v>
          </cell>
          <cell r="AK196">
            <v>1</v>
          </cell>
          <cell r="AL196" t="str">
            <v>4</v>
          </cell>
          <cell r="AM196">
            <v>0</v>
          </cell>
          <cell r="AN196">
            <v>0</v>
          </cell>
          <cell r="AO196" t="str">
            <v>56-3</v>
          </cell>
          <cell r="AP196" t="str">
            <v>IPB-36</v>
          </cell>
          <cell r="AQ196" t="str">
            <v>2</v>
          </cell>
          <cell r="AS196">
            <v>194</v>
          </cell>
          <cell r="AT196" t="str">
            <v>MAD</v>
          </cell>
        </row>
        <row r="197">
          <cell r="A197">
            <v>195</v>
          </cell>
          <cell r="B197">
            <v>36</v>
          </cell>
          <cell r="C197" t="str">
            <v xml:space="preserve">LP 22,9 kV, 2ø-CULIN PAMPA_CULIN PAMPA ALTA , 2-1x35mm² AAAC</v>
          </cell>
          <cell r="D197">
            <v>10</v>
          </cell>
          <cell r="E197" t="str">
            <v>PSH-2</v>
          </cell>
          <cell r="G197" t="str">
            <v>AAAC-35</v>
          </cell>
          <cell r="H197">
            <v>2551.56</v>
          </cell>
          <cell r="I197">
            <v>2644.52</v>
          </cell>
          <cell r="K197" t="str">
            <v>0°</v>
          </cell>
          <cell r="L197">
            <v>366.5</v>
          </cell>
          <cell r="M197">
            <v>2</v>
          </cell>
          <cell r="N197" t="str">
            <v>11/C6</v>
          </cell>
          <cell r="O197">
            <v>165.69</v>
          </cell>
          <cell r="P197">
            <v>237.32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 t="str">
            <v>PAT-1C</v>
          </cell>
          <cell r="W197" t="str">
            <v>CIM1</v>
          </cell>
          <cell r="Y197" t="str">
            <v>S</v>
          </cell>
          <cell r="Z197">
            <v>0</v>
          </cell>
          <cell r="AA197">
            <v>100</v>
          </cell>
          <cell r="AB197">
            <v>0</v>
          </cell>
          <cell r="AC197">
            <v>0</v>
          </cell>
          <cell r="AK197">
            <v>1</v>
          </cell>
          <cell r="AL197" t="str">
            <v>0</v>
          </cell>
          <cell r="AM197">
            <v>0</v>
          </cell>
          <cell r="AN197">
            <v>0</v>
          </cell>
          <cell r="AO197" t="str">
            <v>56-3</v>
          </cell>
          <cell r="AP197" t="str">
            <v>IPB-36</v>
          </cell>
          <cell r="AQ197" t="str">
            <v>2</v>
          </cell>
          <cell r="AS197">
            <v>195</v>
          </cell>
          <cell r="AT197" t="str">
            <v>MAD</v>
          </cell>
        </row>
        <row r="198">
          <cell r="A198">
            <v>196</v>
          </cell>
          <cell r="B198">
            <v>36</v>
          </cell>
          <cell r="C198" t="str">
            <v xml:space="preserve">LP 22,9 kV, 2ø-CULIN PAMPA_CULIN PAMPA ALTA , 2-1x35mm² AAAC</v>
          </cell>
          <cell r="D198">
            <v>11</v>
          </cell>
          <cell r="E198" t="str">
            <v>PA1H-2</v>
          </cell>
          <cell r="G198" t="str">
            <v>AAAC-35</v>
          </cell>
          <cell r="H198">
            <v>2918.06</v>
          </cell>
          <cell r="I198">
            <v>2680.47</v>
          </cell>
          <cell r="K198" t="str">
            <v>0°</v>
          </cell>
          <cell r="L198">
            <v>110.34</v>
          </cell>
          <cell r="M198">
            <v>2</v>
          </cell>
          <cell r="N198" t="str">
            <v>11/C6</v>
          </cell>
          <cell r="O198">
            <v>326.52999999999997</v>
          </cell>
          <cell r="P198">
            <v>238.42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>PAT-1C</v>
          </cell>
          <cell r="W198" t="str">
            <v>CIM1</v>
          </cell>
          <cell r="Y198" t="str">
            <v>S</v>
          </cell>
          <cell r="Z198">
            <v>0</v>
          </cell>
          <cell r="AA198">
            <v>100</v>
          </cell>
          <cell r="AB198">
            <v>0</v>
          </cell>
          <cell r="AC198">
            <v>0</v>
          </cell>
          <cell r="AK198">
            <v>1</v>
          </cell>
          <cell r="AL198" t="str">
            <v>0</v>
          </cell>
          <cell r="AM198">
            <v>0</v>
          </cell>
          <cell r="AN198">
            <v>0</v>
          </cell>
          <cell r="AO198" t="str">
            <v>56-3</v>
          </cell>
          <cell r="AP198" t="str">
            <v>IPB-36</v>
          </cell>
          <cell r="AQ198" t="str">
            <v>2</v>
          </cell>
          <cell r="AS198">
            <v>196</v>
          </cell>
          <cell r="AT198" t="str">
            <v>MAD</v>
          </cell>
        </row>
        <row r="199">
          <cell r="A199">
            <v>197</v>
          </cell>
          <cell r="B199">
            <v>36</v>
          </cell>
          <cell r="C199" t="str">
            <v xml:space="preserve">LP 22,9 kV, 2ø-CULIN PAMPA_CULIN PAMPA ALTA , 2-1x35mm² AAAC</v>
          </cell>
          <cell r="D199">
            <v>12</v>
          </cell>
          <cell r="E199" t="str">
            <v>PS1-2</v>
          </cell>
          <cell r="G199" t="str">
            <v>AAAC-35</v>
          </cell>
          <cell r="H199">
            <v>3028.4</v>
          </cell>
          <cell r="I199">
            <v>2685.47</v>
          </cell>
          <cell r="K199" t="str">
            <v>0°</v>
          </cell>
          <cell r="L199">
            <v>277.77999999999997</v>
          </cell>
          <cell r="M199">
            <v>1</v>
          </cell>
          <cell r="N199" t="str">
            <v>11/C6</v>
          </cell>
          <cell r="O199">
            <v>66.489999999999995</v>
          </cell>
          <cell r="P199">
            <v>194.06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>PAT-1C</v>
          </cell>
          <cell r="W199" t="str">
            <v>CIM1</v>
          </cell>
          <cell r="Y199" t="str">
            <v>S</v>
          </cell>
          <cell r="Z199">
            <v>0</v>
          </cell>
          <cell r="AA199">
            <v>100</v>
          </cell>
          <cell r="AB199">
            <v>0</v>
          </cell>
          <cell r="AC199">
            <v>0</v>
          </cell>
          <cell r="AK199">
            <v>1</v>
          </cell>
          <cell r="AL199" t="str">
            <v>0</v>
          </cell>
          <cell r="AM199">
            <v>0</v>
          </cell>
          <cell r="AN199">
            <v>0</v>
          </cell>
          <cell r="AO199" t="str">
            <v>56-3</v>
          </cell>
          <cell r="AP199" t="str">
            <v>IPB-36</v>
          </cell>
          <cell r="AQ199" t="str">
            <v>2</v>
          </cell>
          <cell r="AS199">
            <v>197</v>
          </cell>
          <cell r="AT199" t="str">
            <v>MAD</v>
          </cell>
        </row>
        <row r="200">
          <cell r="A200">
            <v>198</v>
          </cell>
          <cell r="B200">
            <v>36</v>
          </cell>
          <cell r="C200" t="str">
            <v xml:space="preserve">LP 22,9 kV, 2ø-CULIN PAMPA_CULIN PAMPA ALTA , 2-1x35mm² AAAC</v>
          </cell>
          <cell r="D200">
            <v>13</v>
          </cell>
          <cell r="E200" t="str">
            <v>PTH-2</v>
          </cell>
          <cell r="G200" t="str">
            <v>AAAC-35</v>
          </cell>
          <cell r="H200">
            <v>3306.18</v>
          </cell>
          <cell r="I200">
            <v>2720.26</v>
          </cell>
          <cell r="J200" t="str">
            <v>F-CA</v>
          </cell>
          <cell r="K200" t="str">
            <v>0°</v>
          </cell>
          <cell r="L200">
            <v>0</v>
          </cell>
          <cell r="M200">
            <v>1</v>
          </cell>
          <cell r="N200" t="str">
            <v>11/C6</v>
          </cell>
          <cell r="O200">
            <v>342.93</v>
          </cell>
          <cell r="P200">
            <v>138.88999999999999</v>
          </cell>
          <cell r="Q200" t="str">
            <v>1RI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 t="str">
            <v>PAT-1C</v>
          </cell>
          <cell r="W200" t="str">
            <v>CIM1</v>
          </cell>
          <cell r="Y200" t="str">
            <v>S</v>
          </cell>
          <cell r="Z200">
            <v>0</v>
          </cell>
          <cell r="AA200">
            <v>100</v>
          </cell>
          <cell r="AB200">
            <v>0</v>
          </cell>
          <cell r="AC200">
            <v>0</v>
          </cell>
          <cell r="AK200">
            <v>1</v>
          </cell>
          <cell r="AL200" t="str">
            <v>1</v>
          </cell>
          <cell r="AM200">
            <v>0</v>
          </cell>
          <cell r="AN200">
            <v>0</v>
          </cell>
          <cell r="AO200" t="str">
            <v>56-3</v>
          </cell>
          <cell r="AP200" t="str">
            <v>IPB-36</v>
          </cell>
          <cell r="AQ200" t="str">
            <v>2</v>
          </cell>
          <cell r="AS200">
            <v>198</v>
          </cell>
          <cell r="AT200" t="str">
            <v>MAD</v>
          </cell>
        </row>
        <row r="201">
          <cell r="A201">
            <v>199</v>
          </cell>
          <cell r="B201">
            <v>37</v>
          </cell>
          <cell r="C201" t="str">
            <v xml:space="preserve">LP 22,9 kV, 2ø-PIRCO , 2-1x35mm² AAAC</v>
          </cell>
          <cell r="H201">
            <v>0</v>
          </cell>
          <cell r="I201">
            <v>0</v>
          </cell>
          <cell r="Y201" t="str">
            <v>S</v>
          </cell>
          <cell r="Z201">
            <v>0</v>
          </cell>
          <cell r="AA201">
            <v>100</v>
          </cell>
          <cell r="AB201">
            <v>0</v>
          </cell>
          <cell r="AC201">
            <v>0</v>
          </cell>
          <cell r="AK201">
            <v>1</v>
          </cell>
          <cell r="AL201">
            <v>0</v>
          </cell>
          <cell r="AM201">
            <v>0</v>
          </cell>
          <cell r="AN201">
            <v>0</v>
          </cell>
          <cell r="AO201" t="str">
            <v>56-3</v>
          </cell>
          <cell r="AP201" t="str">
            <v>IPB-36</v>
          </cell>
          <cell r="AQ201" t="str">
            <v>2</v>
          </cell>
          <cell r="AS201">
            <v>199</v>
          </cell>
          <cell r="AT201" t="str">
            <v>MAD</v>
          </cell>
        </row>
        <row r="202">
          <cell r="A202">
            <v>200</v>
          </cell>
          <cell r="B202">
            <v>38</v>
          </cell>
          <cell r="C202" t="str">
            <v xml:space="preserve">LP 22,9 kV, 2ø-YURACNIYOC , 2-1x35mm² AAAC</v>
          </cell>
          <cell r="H202">
            <v>0</v>
          </cell>
          <cell r="I202">
            <v>0</v>
          </cell>
          <cell r="Y202" t="str">
            <v>S</v>
          </cell>
          <cell r="Z202">
            <v>0</v>
          </cell>
          <cell r="AA202">
            <v>100</v>
          </cell>
          <cell r="AB202">
            <v>0</v>
          </cell>
          <cell r="AC202">
            <v>0</v>
          </cell>
          <cell r="AK202">
            <v>1</v>
          </cell>
          <cell r="AL202">
            <v>0</v>
          </cell>
          <cell r="AM202">
            <v>0</v>
          </cell>
          <cell r="AN202">
            <v>0</v>
          </cell>
          <cell r="AO202" t="str">
            <v>56-3</v>
          </cell>
          <cell r="AP202" t="str">
            <v>IPB-36</v>
          </cell>
          <cell r="AQ202" t="str">
            <v>2</v>
          </cell>
          <cell r="AS202">
            <v>200</v>
          </cell>
          <cell r="AT202" t="str">
            <v>MAD</v>
          </cell>
        </row>
        <row r="203">
          <cell r="A203">
            <v>201</v>
          </cell>
          <cell r="B203">
            <v>39</v>
          </cell>
          <cell r="C203" t="str">
            <v xml:space="preserve">LP 22,9 kV, 2ø-NAHUINPUQUIO , 2-1x35mm² AAAC</v>
          </cell>
          <cell r="D203">
            <v>0</v>
          </cell>
          <cell r="E203" t="str">
            <v>PS1-2</v>
          </cell>
          <cell r="G203" t="str">
            <v>AAAC-35</v>
          </cell>
          <cell r="H203">
            <v>0</v>
          </cell>
          <cell r="I203">
            <v>2531</v>
          </cell>
          <cell r="J203" t="str">
            <v>Seedd</v>
          </cell>
          <cell r="K203" t="str">
            <v>0°</v>
          </cell>
          <cell r="L203">
            <v>62.4</v>
          </cell>
          <cell r="M203">
            <v>1</v>
          </cell>
          <cell r="N203" t="str">
            <v>11/6C</v>
          </cell>
          <cell r="O203">
            <v>-21.1</v>
          </cell>
          <cell r="P203">
            <v>31.2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 t="str">
            <v>PAT-1C</v>
          </cell>
          <cell r="Y203" t="str">
            <v>S</v>
          </cell>
          <cell r="Z203">
            <v>0</v>
          </cell>
          <cell r="AA203">
            <v>100</v>
          </cell>
          <cell r="AB203">
            <v>0</v>
          </cell>
          <cell r="AC203">
            <v>0</v>
          </cell>
          <cell r="AK203">
            <v>1</v>
          </cell>
          <cell r="AL203" t="str">
            <v>0</v>
          </cell>
          <cell r="AM203">
            <v>0</v>
          </cell>
          <cell r="AN203">
            <v>0</v>
          </cell>
          <cell r="AO203" t="str">
            <v>56-3</v>
          </cell>
          <cell r="AP203" t="str">
            <v>IPB-36</v>
          </cell>
          <cell r="AQ203" t="str">
            <v>2</v>
          </cell>
          <cell r="AS203">
            <v>201</v>
          </cell>
          <cell r="AT203" t="str">
            <v>MAD</v>
          </cell>
        </row>
        <row r="204">
          <cell r="A204">
            <v>202</v>
          </cell>
          <cell r="B204">
            <v>39</v>
          </cell>
          <cell r="C204" t="str">
            <v xml:space="preserve">LP 22,9 kV, 2ø-NAHUINPUQUIO , 2-1x35mm² AAAC</v>
          </cell>
          <cell r="D204">
            <v>1</v>
          </cell>
          <cell r="E204" t="str">
            <v>TS-2</v>
          </cell>
          <cell r="G204" t="str">
            <v>AAAC-35</v>
          </cell>
          <cell r="H204">
            <v>62.4</v>
          </cell>
          <cell r="I204">
            <v>2539</v>
          </cell>
          <cell r="J204">
            <v>1</v>
          </cell>
          <cell r="K204" t="str">
            <v>9°1'36.00"</v>
          </cell>
          <cell r="L204">
            <v>275.35000000000002</v>
          </cell>
          <cell r="M204">
            <v>1</v>
          </cell>
          <cell r="N204" t="str">
            <v>11/6C</v>
          </cell>
          <cell r="O204">
            <v>-203.23</v>
          </cell>
          <cell r="P204">
            <v>168.88</v>
          </cell>
          <cell r="Q204">
            <v>0</v>
          </cell>
          <cell r="R204">
            <v>0</v>
          </cell>
          <cell r="S204">
            <v>4</v>
          </cell>
          <cell r="T204">
            <v>0</v>
          </cell>
          <cell r="U204">
            <v>0</v>
          </cell>
          <cell r="V204" t="str">
            <v>PAT-1C</v>
          </cell>
          <cell r="Y204" t="str">
            <v>S</v>
          </cell>
          <cell r="Z204">
            <v>0</v>
          </cell>
          <cell r="AA204">
            <v>100</v>
          </cell>
          <cell r="AB204">
            <v>0</v>
          </cell>
          <cell r="AC204">
            <v>0</v>
          </cell>
          <cell r="AK204">
            <v>1</v>
          </cell>
          <cell r="AL204" t="str">
            <v>0</v>
          </cell>
          <cell r="AM204">
            <v>0</v>
          </cell>
          <cell r="AN204">
            <v>0</v>
          </cell>
          <cell r="AO204" t="str">
            <v>56-3</v>
          </cell>
          <cell r="AP204" t="str">
            <v>IPB-36</v>
          </cell>
          <cell r="AQ204" t="str">
            <v>2</v>
          </cell>
          <cell r="AS204">
            <v>202</v>
          </cell>
          <cell r="AT204" t="str">
            <v>MAD</v>
          </cell>
        </row>
        <row r="205">
          <cell r="A205">
            <v>203</v>
          </cell>
          <cell r="B205">
            <v>39</v>
          </cell>
          <cell r="C205" t="str">
            <v xml:space="preserve">LP 22,9 kV, 2ø-NAHUINPUQUIO , 2-1x35mm² AAAC</v>
          </cell>
          <cell r="D205">
            <v>2</v>
          </cell>
          <cell r="E205" t="str">
            <v>PS1-2</v>
          </cell>
          <cell r="G205" t="str">
            <v>AAAC-35</v>
          </cell>
          <cell r="H205">
            <v>337.75</v>
          </cell>
          <cell r="I205">
            <v>2625.96</v>
          </cell>
          <cell r="K205" t="str">
            <v>0°</v>
          </cell>
          <cell r="L205">
            <v>68.209999999999994</v>
          </cell>
          <cell r="M205">
            <v>1</v>
          </cell>
          <cell r="N205" t="str">
            <v>11/6C</v>
          </cell>
          <cell r="O205">
            <v>218.78</v>
          </cell>
          <cell r="P205">
            <v>171.78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>PAT-1C</v>
          </cell>
          <cell r="Y205" t="str">
            <v>S</v>
          </cell>
          <cell r="Z205">
            <v>0</v>
          </cell>
          <cell r="AA205">
            <v>100</v>
          </cell>
          <cell r="AB205">
            <v>0</v>
          </cell>
          <cell r="AC205">
            <v>0</v>
          </cell>
          <cell r="AK205">
            <v>1</v>
          </cell>
          <cell r="AL205" t="str">
            <v>0</v>
          </cell>
          <cell r="AM205">
            <v>0</v>
          </cell>
          <cell r="AN205">
            <v>0</v>
          </cell>
          <cell r="AO205" t="str">
            <v>56-3</v>
          </cell>
          <cell r="AP205" t="str">
            <v>IPB-36</v>
          </cell>
          <cell r="AQ205" t="str">
            <v>2</v>
          </cell>
          <cell r="AS205">
            <v>203</v>
          </cell>
          <cell r="AT205" t="str">
            <v>MAD</v>
          </cell>
        </row>
        <row r="206">
          <cell r="A206">
            <v>204</v>
          </cell>
          <cell r="B206">
            <v>39</v>
          </cell>
          <cell r="C206" t="str">
            <v xml:space="preserve">LP 22,9 kV, 2ø-NAHUINPUQUIO , 2-1x35mm² AAAC</v>
          </cell>
          <cell r="D206">
            <v>3</v>
          </cell>
          <cell r="E206" t="str">
            <v>PA2-2</v>
          </cell>
          <cell r="G206" t="str">
            <v>AAAC-35</v>
          </cell>
          <cell r="H206">
            <v>405.96</v>
          </cell>
          <cell r="I206">
            <v>2646</v>
          </cell>
          <cell r="J206" t="str">
            <v>Punttooop</v>
          </cell>
          <cell r="K206" t="str">
            <v>26°27'23.00"</v>
          </cell>
          <cell r="L206">
            <v>296.5</v>
          </cell>
          <cell r="M206">
            <v>1</v>
          </cell>
          <cell r="N206" t="str">
            <v>11/6D</v>
          </cell>
          <cell r="O206">
            <v>275.43</v>
          </cell>
          <cell r="P206">
            <v>182.35</v>
          </cell>
          <cell r="Q206" t="str">
            <v>1RI</v>
          </cell>
          <cell r="R206">
            <v>0</v>
          </cell>
          <cell r="S206">
            <v>4</v>
          </cell>
          <cell r="T206">
            <v>0</v>
          </cell>
          <cell r="U206">
            <v>0</v>
          </cell>
          <cell r="V206" t="str">
            <v>PAT-1C</v>
          </cell>
          <cell r="Y206" t="str">
            <v>S</v>
          </cell>
          <cell r="Z206">
            <v>0</v>
          </cell>
          <cell r="AA206">
            <v>100</v>
          </cell>
          <cell r="AB206">
            <v>0</v>
          </cell>
          <cell r="AC206">
            <v>0</v>
          </cell>
          <cell r="AK206">
            <v>1</v>
          </cell>
          <cell r="AL206" t="str">
            <v>1</v>
          </cell>
          <cell r="AM206">
            <v>0</v>
          </cell>
          <cell r="AN206">
            <v>0</v>
          </cell>
          <cell r="AO206" t="str">
            <v>56-3</v>
          </cell>
          <cell r="AP206" t="str">
            <v>IPB-36</v>
          </cell>
          <cell r="AQ206" t="str">
            <v>2</v>
          </cell>
          <cell r="AS206">
            <v>204</v>
          </cell>
          <cell r="AT206" t="str">
            <v>MAD</v>
          </cell>
        </row>
        <row r="207">
          <cell r="A207">
            <v>205</v>
          </cell>
          <cell r="B207">
            <v>39</v>
          </cell>
          <cell r="C207" t="str">
            <v xml:space="preserve">LP 22,9 kV, 2ø-NAHUINPUQUIO , 2-1x35mm² AAAC</v>
          </cell>
          <cell r="D207">
            <v>4</v>
          </cell>
          <cell r="E207" t="str">
            <v>TS-2</v>
          </cell>
          <cell r="G207" t="str">
            <v>AAAC-35</v>
          </cell>
          <cell r="H207">
            <v>702.46</v>
          </cell>
          <cell r="I207">
            <v>2711</v>
          </cell>
          <cell r="J207" t="str">
            <v>Finnawipukio</v>
          </cell>
          <cell r="K207" t="str">
            <v>0°</v>
          </cell>
          <cell r="L207">
            <v>0</v>
          </cell>
          <cell r="M207">
            <v>1</v>
          </cell>
          <cell r="N207" t="str">
            <v>11/6D</v>
          </cell>
          <cell r="O207">
            <v>457.42</v>
          </cell>
          <cell r="P207">
            <v>148.25</v>
          </cell>
          <cell r="Q207" t="str">
            <v>1RI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>PAT-1C</v>
          </cell>
          <cell r="Y207" t="str">
            <v>S</v>
          </cell>
          <cell r="Z207">
            <v>0</v>
          </cell>
          <cell r="AA207">
            <v>100</v>
          </cell>
          <cell r="AB207">
            <v>0</v>
          </cell>
          <cell r="AC207">
            <v>0</v>
          </cell>
          <cell r="AK207">
            <v>1</v>
          </cell>
          <cell r="AL207" t="str">
            <v>1</v>
          </cell>
          <cell r="AM207">
            <v>0</v>
          </cell>
          <cell r="AN207">
            <v>0</v>
          </cell>
          <cell r="AO207" t="str">
            <v>56-3</v>
          </cell>
          <cell r="AP207" t="str">
            <v>IPB-36</v>
          </cell>
          <cell r="AQ207" t="str">
            <v>2</v>
          </cell>
          <cell r="AS207">
            <v>205</v>
          </cell>
          <cell r="AT207" t="str">
            <v>MAD</v>
          </cell>
        </row>
        <row r="208">
          <cell r="A208">
            <v>206</v>
          </cell>
          <cell r="B208">
            <v>40</v>
          </cell>
          <cell r="C208" t="str">
            <v xml:space="preserve">LP 22,9 kV, 2ø-TUMARI , 2-1x35mm² AAAC</v>
          </cell>
          <cell r="D208">
            <v>0</v>
          </cell>
          <cell r="E208" t="str">
            <v>TS-2</v>
          </cell>
          <cell r="G208" t="str">
            <v>AAAC-35</v>
          </cell>
          <cell r="H208">
            <v>0</v>
          </cell>
          <cell r="I208">
            <v>2372</v>
          </cell>
          <cell r="J208" t="str">
            <v>Sed</v>
          </cell>
          <cell r="K208" t="str">
            <v>0°</v>
          </cell>
          <cell r="L208">
            <v>17.600000000000001</v>
          </cell>
          <cell r="M208">
            <v>1</v>
          </cell>
          <cell r="N208" t="str">
            <v>11/6D</v>
          </cell>
          <cell r="O208">
            <v>20.98</v>
          </cell>
          <cell r="P208">
            <v>8.8000000000000007</v>
          </cell>
          <cell r="Q208" t="str">
            <v>1RI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 t="str">
            <v>PAT-1C</v>
          </cell>
          <cell r="Y208" t="str">
            <v>S</v>
          </cell>
          <cell r="Z208">
            <v>0</v>
          </cell>
          <cell r="AA208">
            <v>100</v>
          </cell>
          <cell r="AB208">
            <v>0</v>
          </cell>
          <cell r="AC208">
            <v>0</v>
          </cell>
          <cell r="AK208">
            <v>1</v>
          </cell>
          <cell r="AL208" t="str">
            <v>1</v>
          </cell>
          <cell r="AM208">
            <v>0</v>
          </cell>
          <cell r="AN208">
            <v>0</v>
          </cell>
          <cell r="AO208" t="str">
            <v>56-3</v>
          </cell>
          <cell r="AP208" t="str">
            <v>IPB-36</v>
          </cell>
          <cell r="AQ208" t="str">
            <v>2</v>
          </cell>
          <cell r="AS208">
            <v>206</v>
          </cell>
          <cell r="AT208" t="str">
            <v>MAD</v>
          </cell>
        </row>
        <row r="209">
          <cell r="A209">
            <v>207</v>
          </cell>
          <cell r="B209">
            <v>40</v>
          </cell>
          <cell r="C209" t="str">
            <v xml:space="preserve">LP 22,9 kV, 2ø-TUMARI , 2-1x35mm² AAAC</v>
          </cell>
          <cell r="D209">
            <v>1</v>
          </cell>
          <cell r="E209" t="str">
            <v>TS-2</v>
          </cell>
          <cell r="G209" t="str">
            <v>AAAC-35</v>
          </cell>
          <cell r="H209">
            <v>17.600000000000001</v>
          </cell>
          <cell r="I209">
            <v>2370</v>
          </cell>
          <cell r="J209" t="str">
            <v>Pos</v>
          </cell>
          <cell r="K209" t="str">
            <v>-23°29'17.00"</v>
          </cell>
          <cell r="L209">
            <v>90.25</v>
          </cell>
          <cell r="M209">
            <v>1</v>
          </cell>
          <cell r="N209" t="str">
            <v>11/6C</v>
          </cell>
          <cell r="O209">
            <v>22.75</v>
          </cell>
          <cell r="P209">
            <v>53.92</v>
          </cell>
          <cell r="Q209" t="str">
            <v>1RI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>PAT-1C</v>
          </cell>
          <cell r="Y209" t="str">
            <v>S</v>
          </cell>
          <cell r="Z209">
            <v>0</v>
          </cell>
          <cell r="AA209">
            <v>100</v>
          </cell>
          <cell r="AB209">
            <v>0</v>
          </cell>
          <cell r="AC209">
            <v>0</v>
          </cell>
          <cell r="AK209">
            <v>1</v>
          </cell>
          <cell r="AL209" t="str">
            <v>1</v>
          </cell>
          <cell r="AM209">
            <v>0</v>
          </cell>
          <cell r="AN209">
            <v>0</v>
          </cell>
          <cell r="AO209" t="str">
            <v>56-3</v>
          </cell>
          <cell r="AP209" t="str">
            <v>IPB-36</v>
          </cell>
          <cell r="AQ209" t="str">
            <v>2</v>
          </cell>
          <cell r="AS209">
            <v>207</v>
          </cell>
          <cell r="AT209" t="str">
            <v>MAD</v>
          </cell>
        </row>
        <row r="210">
          <cell r="A210">
            <v>208</v>
          </cell>
          <cell r="B210">
            <v>40</v>
          </cell>
          <cell r="C210" t="str">
            <v xml:space="preserve">LP 22,9 kV, 2ø-TUMARI , 2-1x35mm² AAAC</v>
          </cell>
          <cell r="D210">
            <v>2</v>
          </cell>
          <cell r="E210" t="str">
            <v>PS1-2</v>
          </cell>
          <cell r="G210" t="str">
            <v>AAAC-35</v>
          </cell>
          <cell r="H210">
            <v>107.85</v>
          </cell>
          <cell r="I210">
            <v>2370.87</v>
          </cell>
          <cell r="K210" t="str">
            <v>0°</v>
          </cell>
          <cell r="L210">
            <v>71.97</v>
          </cell>
          <cell r="M210">
            <v>1</v>
          </cell>
          <cell r="N210" t="str">
            <v>11/6D</v>
          </cell>
          <cell r="O210">
            <v>91.09</v>
          </cell>
          <cell r="P210">
            <v>81.11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>PAT-1C</v>
          </cell>
          <cell r="Y210" t="str">
            <v>S</v>
          </cell>
          <cell r="Z210">
            <v>0</v>
          </cell>
          <cell r="AA210">
            <v>100</v>
          </cell>
          <cell r="AB210">
            <v>0</v>
          </cell>
          <cell r="AC210">
            <v>0</v>
          </cell>
          <cell r="AK210">
            <v>1</v>
          </cell>
          <cell r="AL210" t="str">
            <v>0</v>
          </cell>
          <cell r="AM210">
            <v>0</v>
          </cell>
          <cell r="AN210">
            <v>0</v>
          </cell>
          <cell r="AO210" t="str">
            <v>56-3</v>
          </cell>
          <cell r="AP210" t="str">
            <v>IPB-36</v>
          </cell>
          <cell r="AQ210" t="str">
            <v>2</v>
          </cell>
          <cell r="AS210">
            <v>208</v>
          </cell>
          <cell r="AT210" t="str">
            <v>MAD</v>
          </cell>
        </row>
        <row r="211">
          <cell r="A211">
            <v>209</v>
          </cell>
          <cell r="B211">
            <v>40</v>
          </cell>
          <cell r="C211" t="str">
            <v xml:space="preserve">LP 22,9 kV, 2ø-TUMARI , 2-1x35mm² AAAC</v>
          </cell>
          <cell r="D211">
            <v>3</v>
          </cell>
          <cell r="E211" t="str">
            <v>2PS1-0</v>
          </cell>
          <cell r="G211" t="str">
            <v>AAAC-35</v>
          </cell>
          <cell r="H211">
            <v>179.82</v>
          </cell>
          <cell r="I211">
            <v>2371</v>
          </cell>
          <cell r="J211" t="str">
            <v>Punt</v>
          </cell>
          <cell r="K211" t="str">
            <v>8°34'59.00"</v>
          </cell>
          <cell r="L211">
            <v>496.36</v>
          </cell>
          <cell r="M211">
            <v>2</v>
          </cell>
          <cell r="N211" t="str">
            <v>11/6D</v>
          </cell>
          <cell r="O211">
            <v>61.85</v>
          </cell>
          <cell r="P211">
            <v>284.16000000000003</v>
          </cell>
          <cell r="Q211">
            <v>0</v>
          </cell>
          <cell r="R211">
            <v>0</v>
          </cell>
          <cell r="S211">
            <v>8</v>
          </cell>
          <cell r="T211">
            <v>0</v>
          </cell>
          <cell r="U211">
            <v>0</v>
          </cell>
          <cell r="V211" t="str">
            <v>PAT-1C</v>
          </cell>
          <cell r="Y211" t="str">
            <v>S</v>
          </cell>
          <cell r="Z211">
            <v>0</v>
          </cell>
          <cell r="AA211">
            <v>100</v>
          </cell>
          <cell r="AB211">
            <v>0</v>
          </cell>
          <cell r="AC211">
            <v>0</v>
          </cell>
          <cell r="AK211">
            <v>1</v>
          </cell>
          <cell r="AL211" t="str">
            <v>0</v>
          </cell>
          <cell r="AM211">
            <v>0</v>
          </cell>
          <cell r="AN211">
            <v>0</v>
          </cell>
          <cell r="AO211" t="str">
            <v>56-3</v>
          </cell>
          <cell r="AP211" t="str">
            <v>IPB-36</v>
          </cell>
          <cell r="AQ211" t="str">
            <v>2</v>
          </cell>
          <cell r="AS211">
            <v>209</v>
          </cell>
          <cell r="AT211" t="str">
            <v>MAD</v>
          </cell>
        </row>
        <row r="212">
          <cell r="A212">
            <v>210</v>
          </cell>
          <cell r="B212">
            <v>40</v>
          </cell>
          <cell r="C212" t="str">
            <v xml:space="preserve">LP 22,9 kV, 2ø-TUMARI , 2-1x35mm² AAAC</v>
          </cell>
          <cell r="D212">
            <v>4</v>
          </cell>
          <cell r="E212" t="str">
            <v>2PR3-0</v>
          </cell>
          <cell r="G212" t="str">
            <v>AAAC-35</v>
          </cell>
          <cell r="H212">
            <v>676.18</v>
          </cell>
          <cell r="I212">
            <v>2437.6999999999998</v>
          </cell>
          <cell r="K212" t="str">
            <v>0°</v>
          </cell>
          <cell r="L212">
            <v>154.81</v>
          </cell>
          <cell r="M212">
            <v>2</v>
          </cell>
          <cell r="N212" t="str">
            <v>11/6D</v>
          </cell>
          <cell r="O212">
            <v>299.55</v>
          </cell>
          <cell r="P212">
            <v>325.58999999999997</v>
          </cell>
          <cell r="Q212" t="str">
            <v>8RI</v>
          </cell>
          <cell r="R212">
            <v>0</v>
          </cell>
          <cell r="S212">
            <v>4</v>
          </cell>
          <cell r="T212">
            <v>0</v>
          </cell>
          <cell r="U212">
            <v>0</v>
          </cell>
          <cell r="V212" t="str">
            <v>PAT-1C</v>
          </cell>
          <cell r="Y212" t="str">
            <v>S</v>
          </cell>
          <cell r="Z212">
            <v>0</v>
          </cell>
          <cell r="AA212">
            <v>100</v>
          </cell>
          <cell r="AB212">
            <v>0</v>
          </cell>
          <cell r="AC212">
            <v>0</v>
          </cell>
          <cell r="AK212">
            <v>1</v>
          </cell>
          <cell r="AL212" t="str">
            <v>8</v>
          </cell>
          <cell r="AM212">
            <v>0</v>
          </cell>
          <cell r="AN212">
            <v>0</v>
          </cell>
          <cell r="AO212" t="str">
            <v>56-3</v>
          </cell>
          <cell r="AP212" t="str">
            <v>IPB-36</v>
          </cell>
          <cell r="AQ212" t="str">
            <v>2</v>
          </cell>
          <cell r="AS212">
            <v>210</v>
          </cell>
          <cell r="AT212" t="str">
            <v>MAD</v>
          </cell>
        </row>
        <row r="213">
          <cell r="A213">
            <v>211</v>
          </cell>
          <cell r="B213">
            <v>40</v>
          </cell>
          <cell r="C213" t="str">
            <v xml:space="preserve">LP 22,9 kV, 2ø-TUMARI , 2-1x35mm² AAAC</v>
          </cell>
          <cell r="D213">
            <v>5</v>
          </cell>
          <cell r="E213" t="str">
            <v>PA3-2</v>
          </cell>
          <cell r="G213" t="str">
            <v>AAAC-35</v>
          </cell>
          <cell r="H213">
            <v>830.99</v>
          </cell>
          <cell r="I213">
            <v>2476</v>
          </cell>
          <cell r="J213" t="str">
            <v>POSTANG</v>
          </cell>
          <cell r="K213" t="str">
            <v>34°0'0.00"</v>
          </cell>
          <cell r="L213">
            <v>210.58</v>
          </cell>
          <cell r="M213">
            <v>1</v>
          </cell>
          <cell r="N213" t="str">
            <v>11/6D</v>
          </cell>
          <cell r="O213">
            <v>206.28</v>
          </cell>
          <cell r="P213">
            <v>182.7</v>
          </cell>
          <cell r="Q213" t="str">
            <v>2RI</v>
          </cell>
          <cell r="R213">
            <v>0</v>
          </cell>
          <cell r="S213">
            <v>4</v>
          </cell>
          <cell r="T213">
            <v>0</v>
          </cell>
          <cell r="U213">
            <v>0</v>
          </cell>
          <cell r="V213" t="str">
            <v>PAT-1C</v>
          </cell>
          <cell r="Y213" t="str">
            <v>S</v>
          </cell>
          <cell r="Z213">
            <v>0</v>
          </cell>
          <cell r="AA213">
            <v>100</v>
          </cell>
          <cell r="AB213">
            <v>0</v>
          </cell>
          <cell r="AC213">
            <v>0</v>
          </cell>
          <cell r="AK213">
            <v>1</v>
          </cell>
          <cell r="AL213" t="str">
            <v>2</v>
          </cell>
          <cell r="AM213">
            <v>0</v>
          </cell>
          <cell r="AN213">
            <v>0</v>
          </cell>
          <cell r="AO213" t="str">
            <v>56-3</v>
          </cell>
          <cell r="AP213" t="str">
            <v>IPB-36</v>
          </cell>
          <cell r="AQ213" t="str">
            <v>2</v>
          </cell>
          <cell r="AS213">
            <v>211</v>
          </cell>
          <cell r="AT213" t="str">
            <v>MAD</v>
          </cell>
        </row>
        <row r="214">
          <cell r="A214">
            <v>212</v>
          </cell>
          <cell r="B214">
            <v>40</v>
          </cell>
          <cell r="C214" t="str">
            <v xml:space="preserve">LP 22,9 kV, 2ø-TUMARI , 2-1x35mm² AAAC</v>
          </cell>
          <cell r="D214">
            <v>6</v>
          </cell>
          <cell r="E214" t="str">
            <v>TS-2</v>
          </cell>
          <cell r="G214" t="str">
            <v>AAAC-35</v>
          </cell>
          <cell r="H214">
            <v>1041.57</v>
          </cell>
          <cell r="I214">
            <v>2515</v>
          </cell>
          <cell r="J214" t="str">
            <v>PFINPOST</v>
          </cell>
          <cell r="K214" t="str">
            <v>0°</v>
          </cell>
          <cell r="L214">
            <v>0</v>
          </cell>
          <cell r="M214">
            <v>1</v>
          </cell>
          <cell r="N214" t="str">
            <v>11/6D</v>
          </cell>
          <cell r="O214">
            <v>353.87</v>
          </cell>
          <cell r="P214">
            <v>105.29</v>
          </cell>
          <cell r="Q214" t="str">
            <v>1RI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>PAT-1C</v>
          </cell>
          <cell r="Y214" t="str">
            <v>S</v>
          </cell>
          <cell r="Z214">
            <v>0</v>
          </cell>
          <cell r="AA214">
            <v>100</v>
          </cell>
          <cell r="AB214">
            <v>0</v>
          </cell>
          <cell r="AC214">
            <v>0</v>
          </cell>
          <cell r="AK214">
            <v>1</v>
          </cell>
          <cell r="AL214" t="str">
            <v>1</v>
          </cell>
          <cell r="AM214">
            <v>0</v>
          </cell>
          <cell r="AN214">
            <v>0</v>
          </cell>
          <cell r="AO214" t="str">
            <v>56-3</v>
          </cell>
          <cell r="AP214" t="str">
            <v>IPB-36</v>
          </cell>
          <cell r="AQ214" t="str">
            <v>2</v>
          </cell>
          <cell r="AS214">
            <v>212</v>
          </cell>
          <cell r="AT214" t="str">
            <v>MAD</v>
          </cell>
        </row>
        <row r="215">
          <cell r="A215">
            <v>213</v>
          </cell>
          <cell r="B215">
            <v>41</v>
          </cell>
          <cell r="C215" t="str">
            <v xml:space="preserve">LP 22,9 kV, 2ø-LUCMAYOC , 2-1x35mm² AAAC</v>
          </cell>
          <cell r="D215">
            <v>0</v>
          </cell>
          <cell r="E215" t="str">
            <v>PS1-2</v>
          </cell>
          <cell r="G215" t="str">
            <v>AAAC-35</v>
          </cell>
          <cell r="H215">
            <v>0</v>
          </cell>
          <cell r="I215">
            <v>2371</v>
          </cell>
          <cell r="J215" t="str">
            <v>Punt</v>
          </cell>
          <cell r="K215" t="str">
            <v>0°</v>
          </cell>
          <cell r="L215">
            <v>326.06</v>
          </cell>
          <cell r="M215">
            <v>1</v>
          </cell>
          <cell r="N215" t="str">
            <v>12/6D</v>
          </cell>
          <cell r="O215">
            <v>-47.16</v>
          </cell>
          <cell r="P215">
            <v>163.03</v>
          </cell>
          <cell r="Q215">
            <v>0</v>
          </cell>
          <cell r="R215">
            <v>0</v>
          </cell>
          <cell r="S215">
            <v>8</v>
          </cell>
          <cell r="T215">
            <v>0</v>
          </cell>
          <cell r="U215">
            <v>0</v>
          </cell>
          <cell r="V215" t="str">
            <v>PAT-1C</v>
          </cell>
          <cell r="Y215" t="str">
            <v>S</v>
          </cell>
          <cell r="Z215">
            <v>0</v>
          </cell>
          <cell r="AA215">
            <v>100</v>
          </cell>
          <cell r="AB215">
            <v>0</v>
          </cell>
          <cell r="AC215">
            <v>0</v>
          </cell>
          <cell r="AK215">
            <v>1</v>
          </cell>
          <cell r="AL215" t="str">
            <v>0</v>
          </cell>
          <cell r="AM215">
            <v>0</v>
          </cell>
          <cell r="AN215">
            <v>0</v>
          </cell>
          <cell r="AO215" t="str">
            <v>56-3</v>
          </cell>
          <cell r="AP215" t="str">
            <v>IPB-36</v>
          </cell>
          <cell r="AQ215" t="str">
            <v>2</v>
          </cell>
          <cell r="AS215">
            <v>213</v>
          </cell>
          <cell r="AT215" t="str">
            <v>MAD</v>
          </cell>
        </row>
        <row r="216">
          <cell r="A216">
            <v>214</v>
          </cell>
          <cell r="B216">
            <v>41</v>
          </cell>
          <cell r="C216" t="str">
            <v xml:space="preserve">LP 22,9 kV, 2ø-LUCMAYOC , 2-1x35mm² AAAC</v>
          </cell>
          <cell r="D216">
            <v>1</v>
          </cell>
          <cell r="E216" t="str">
            <v>PS1-2</v>
          </cell>
          <cell r="G216" t="str">
            <v>AAAC-35</v>
          </cell>
          <cell r="H216">
            <v>326.06</v>
          </cell>
          <cell r="I216">
            <v>2422.6999999999998</v>
          </cell>
          <cell r="K216" t="str">
            <v>0°</v>
          </cell>
          <cell r="L216">
            <v>34.24</v>
          </cell>
          <cell r="M216">
            <v>1</v>
          </cell>
          <cell r="N216" t="str">
            <v>11/6C</v>
          </cell>
          <cell r="O216">
            <v>132.96</v>
          </cell>
          <cell r="P216">
            <v>180.15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 t="str">
            <v>PAT-1C</v>
          </cell>
          <cell r="Y216" t="str">
            <v>S</v>
          </cell>
          <cell r="Z216">
            <v>0</v>
          </cell>
          <cell r="AA216">
            <v>100</v>
          </cell>
          <cell r="AB216">
            <v>0</v>
          </cell>
          <cell r="AC216">
            <v>0</v>
          </cell>
          <cell r="AK216">
            <v>1</v>
          </cell>
          <cell r="AL216" t="str">
            <v>0</v>
          </cell>
          <cell r="AM216">
            <v>0</v>
          </cell>
          <cell r="AN216">
            <v>0</v>
          </cell>
          <cell r="AO216" t="str">
            <v>56-3</v>
          </cell>
          <cell r="AP216" t="str">
            <v>IPB-36</v>
          </cell>
          <cell r="AQ216" t="str">
            <v>2</v>
          </cell>
          <cell r="AS216">
            <v>214</v>
          </cell>
          <cell r="AT216" t="str">
            <v>MAD</v>
          </cell>
        </row>
        <row r="217">
          <cell r="A217">
            <v>215</v>
          </cell>
          <cell r="B217">
            <v>41</v>
          </cell>
          <cell r="C217" t="str">
            <v xml:space="preserve">LP 22,9 kV, 2ø-LUCMAYOC , 2-1x35mm² AAAC</v>
          </cell>
          <cell r="D217">
            <v>2</v>
          </cell>
          <cell r="E217" t="str">
            <v>PA2-2</v>
          </cell>
          <cell r="G217" t="str">
            <v>AAAC-35</v>
          </cell>
          <cell r="H217">
            <v>360.3</v>
          </cell>
          <cell r="I217">
            <v>2428.5</v>
          </cell>
          <cell r="J217" t="str">
            <v>Ver</v>
          </cell>
          <cell r="K217" t="str">
            <v>27°54'23.00"</v>
          </cell>
          <cell r="L217">
            <v>64.61</v>
          </cell>
          <cell r="M217">
            <v>1</v>
          </cell>
          <cell r="N217" t="str">
            <v>12/6D</v>
          </cell>
          <cell r="O217">
            <v>221.4</v>
          </cell>
          <cell r="P217">
            <v>49.43</v>
          </cell>
          <cell r="Q217" t="str">
            <v>1RI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>PAT-1C</v>
          </cell>
          <cell r="Y217" t="str">
            <v>S</v>
          </cell>
          <cell r="Z217">
            <v>0</v>
          </cell>
          <cell r="AA217">
            <v>100</v>
          </cell>
          <cell r="AB217">
            <v>0</v>
          </cell>
          <cell r="AC217">
            <v>0</v>
          </cell>
          <cell r="AK217">
            <v>1</v>
          </cell>
          <cell r="AL217" t="str">
            <v>1</v>
          </cell>
          <cell r="AM217">
            <v>0</v>
          </cell>
          <cell r="AN217">
            <v>0</v>
          </cell>
          <cell r="AO217" t="str">
            <v>56-3</v>
          </cell>
          <cell r="AP217" t="str">
            <v>IPB-36</v>
          </cell>
          <cell r="AQ217" t="str">
            <v>2</v>
          </cell>
          <cell r="AS217">
            <v>215</v>
          </cell>
          <cell r="AT217" t="str">
            <v>MAD</v>
          </cell>
        </row>
        <row r="218">
          <cell r="A218">
            <v>216</v>
          </cell>
          <cell r="B218">
            <v>41</v>
          </cell>
          <cell r="C218" t="str">
            <v xml:space="preserve">LP 22,9 kV, 2ø-LUCMAYOC , 2-1x35mm² AAAC</v>
          </cell>
          <cell r="D218">
            <v>3</v>
          </cell>
          <cell r="E218" t="str">
            <v>PS1-2</v>
          </cell>
          <cell r="G218" t="str">
            <v>AAAC-35</v>
          </cell>
          <cell r="H218">
            <v>424.91</v>
          </cell>
          <cell r="I218">
            <v>2435.08</v>
          </cell>
          <cell r="K218" t="str">
            <v>0°</v>
          </cell>
          <cell r="L218">
            <v>129.9</v>
          </cell>
          <cell r="M218">
            <v>1</v>
          </cell>
          <cell r="N218" t="str">
            <v>12/6D</v>
          </cell>
          <cell r="O218">
            <v>11.26</v>
          </cell>
          <cell r="P218">
            <v>97.26</v>
          </cell>
          <cell r="Q218">
            <v>0</v>
          </cell>
          <cell r="R218">
            <v>0</v>
          </cell>
          <cell r="S218">
            <v>4</v>
          </cell>
          <cell r="T218">
            <v>0</v>
          </cell>
          <cell r="U218">
            <v>0</v>
          </cell>
          <cell r="V218" t="str">
            <v>PAT-1C</v>
          </cell>
          <cell r="Y218" t="str">
            <v>S</v>
          </cell>
          <cell r="Z218">
            <v>0</v>
          </cell>
          <cell r="AA218">
            <v>100</v>
          </cell>
          <cell r="AB218">
            <v>0</v>
          </cell>
          <cell r="AC218">
            <v>0</v>
          </cell>
          <cell r="AK218">
            <v>1</v>
          </cell>
          <cell r="AL218" t="str">
            <v>0</v>
          </cell>
          <cell r="AM218">
            <v>0</v>
          </cell>
          <cell r="AN218">
            <v>0</v>
          </cell>
          <cell r="AO218" t="str">
            <v>56-3</v>
          </cell>
          <cell r="AP218" t="str">
            <v>IPB-36</v>
          </cell>
          <cell r="AQ218" t="str">
            <v>2</v>
          </cell>
          <cell r="AS218">
            <v>216</v>
          </cell>
          <cell r="AT218" t="str">
            <v>MAD</v>
          </cell>
        </row>
        <row r="219">
          <cell r="A219">
            <v>217</v>
          </cell>
          <cell r="B219">
            <v>41</v>
          </cell>
          <cell r="C219" t="str">
            <v xml:space="preserve">LP 22,9 kV, 2ø-LUCMAYOC , 2-1x35mm² AAAC</v>
          </cell>
          <cell r="D219">
            <v>4</v>
          </cell>
          <cell r="E219" t="str">
            <v>TS-2</v>
          </cell>
          <cell r="G219" t="str">
            <v>AAAC-35</v>
          </cell>
          <cell r="H219">
            <v>554.80999999999995</v>
          </cell>
          <cell r="I219">
            <v>2454</v>
          </cell>
          <cell r="J219" t="str">
            <v>Finlp</v>
          </cell>
          <cell r="K219" t="str">
            <v>0°</v>
          </cell>
          <cell r="L219">
            <v>0</v>
          </cell>
          <cell r="M219">
            <v>1</v>
          </cell>
          <cell r="N219" t="str">
            <v>12/6D</v>
          </cell>
          <cell r="O219">
            <v>243.36</v>
          </cell>
          <cell r="P219">
            <v>64.95</v>
          </cell>
          <cell r="Q219" t="str">
            <v>1RI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>PAT-1C</v>
          </cell>
          <cell r="Y219" t="str">
            <v>S</v>
          </cell>
          <cell r="Z219">
            <v>0</v>
          </cell>
          <cell r="AA219">
            <v>100</v>
          </cell>
          <cell r="AB219">
            <v>0</v>
          </cell>
          <cell r="AC219">
            <v>0</v>
          </cell>
          <cell r="AK219">
            <v>1</v>
          </cell>
          <cell r="AL219" t="str">
            <v>1</v>
          </cell>
          <cell r="AM219">
            <v>0</v>
          </cell>
          <cell r="AN219">
            <v>0</v>
          </cell>
          <cell r="AO219" t="str">
            <v>56-3</v>
          </cell>
          <cell r="AP219" t="str">
            <v>IPB-36</v>
          </cell>
          <cell r="AQ219" t="str">
            <v>2</v>
          </cell>
          <cell r="AS219">
            <v>217</v>
          </cell>
          <cell r="AT219" t="str">
            <v>MAD</v>
          </cell>
        </row>
        <row r="220">
          <cell r="A220">
            <v>218</v>
          </cell>
          <cell r="B220">
            <v>42</v>
          </cell>
          <cell r="C220" t="str">
            <v xml:space="preserve">LP 22,9 kV, 2ø-QUINTA PRAGA , 2-1x35mm² AAAC</v>
          </cell>
          <cell r="H220">
            <v>0</v>
          </cell>
          <cell r="I220">
            <v>0</v>
          </cell>
          <cell r="Y220" t="str">
            <v>S</v>
          </cell>
          <cell r="Z220">
            <v>0</v>
          </cell>
          <cell r="AA220">
            <v>100</v>
          </cell>
          <cell r="AB220">
            <v>0</v>
          </cell>
          <cell r="AC220">
            <v>0</v>
          </cell>
          <cell r="AK220">
            <v>1</v>
          </cell>
          <cell r="AL220">
            <v>0</v>
          </cell>
          <cell r="AM220">
            <v>0</v>
          </cell>
          <cell r="AN220">
            <v>0</v>
          </cell>
          <cell r="AO220" t="str">
            <v>56-3</v>
          </cell>
          <cell r="AP220" t="str">
            <v>IPB-36</v>
          </cell>
          <cell r="AQ220" t="str">
            <v>2</v>
          </cell>
          <cell r="AS220">
            <v>218</v>
          </cell>
          <cell r="AT220" t="str">
            <v>MAD</v>
          </cell>
        </row>
        <row r="221">
          <cell r="A221">
            <v>219</v>
          </cell>
          <cell r="B221">
            <v>43</v>
          </cell>
          <cell r="C221" t="str">
            <v xml:space="preserve">LP 22,9 kV, 2ø-ANTAPUCRO , 2-1x35mm² AAAC</v>
          </cell>
          <cell r="D221">
            <v>0</v>
          </cell>
          <cell r="E221" t="str">
            <v>DS-2</v>
          </cell>
          <cell r="G221" t="str">
            <v>AAAC-35</v>
          </cell>
          <cell r="H221">
            <v>0</v>
          </cell>
          <cell r="I221">
            <v>2566.83</v>
          </cell>
          <cell r="J221" t="str">
            <v>EXIST</v>
          </cell>
          <cell r="K221" t="str">
            <v>0°</v>
          </cell>
          <cell r="L221">
            <v>41.7</v>
          </cell>
          <cell r="M221">
            <v>1</v>
          </cell>
          <cell r="N221" t="str">
            <v>13/400</v>
          </cell>
          <cell r="O221">
            <v>104.52</v>
          </cell>
          <cell r="P221">
            <v>20.85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Y221" t="str">
            <v>S</v>
          </cell>
          <cell r="Z221">
            <v>0</v>
          </cell>
          <cell r="AA221">
            <v>100</v>
          </cell>
          <cell r="AB221">
            <v>0</v>
          </cell>
          <cell r="AC221">
            <v>0</v>
          </cell>
          <cell r="AK221">
            <v>1</v>
          </cell>
          <cell r="AL221" t="str">
            <v>0</v>
          </cell>
          <cell r="AM221">
            <v>0</v>
          </cell>
          <cell r="AN221">
            <v>0</v>
          </cell>
          <cell r="AO221" t="str">
            <v>56-3</v>
          </cell>
          <cell r="AP221" t="str">
            <v>IPB-36</v>
          </cell>
          <cell r="AQ221" t="str">
            <v>2</v>
          </cell>
          <cell r="AS221">
            <v>219</v>
          </cell>
          <cell r="AT221" t="str">
            <v>MAD</v>
          </cell>
        </row>
        <row r="222">
          <cell r="A222">
            <v>220</v>
          </cell>
          <cell r="B222">
            <v>43</v>
          </cell>
          <cell r="C222" t="str">
            <v xml:space="preserve">LP 22,9 kV, 2ø-ANTAPUCRO , 2-1x35mm² AAAC</v>
          </cell>
          <cell r="D222">
            <v>1</v>
          </cell>
          <cell r="E222" t="str">
            <v>PSEC-2PA</v>
          </cell>
          <cell r="G222" t="str">
            <v>AAAC-35</v>
          </cell>
          <cell r="H222">
            <v>41.7</v>
          </cell>
          <cell r="I222">
            <v>2556.25</v>
          </cell>
          <cell r="K222" t="str">
            <v>0°</v>
          </cell>
          <cell r="L222">
            <v>330.25</v>
          </cell>
          <cell r="M222">
            <v>1</v>
          </cell>
          <cell r="N222" t="str">
            <v>11/C6</v>
          </cell>
          <cell r="O222">
            <v>34.840000000000003</v>
          </cell>
          <cell r="P222">
            <v>185.97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 t="str">
            <v>PAT-1</v>
          </cell>
          <cell r="W222" t="str">
            <v>CIM1</v>
          </cell>
          <cell r="Y222" t="str">
            <v>S</v>
          </cell>
          <cell r="Z222">
            <v>0</v>
          </cell>
          <cell r="AA222">
            <v>100</v>
          </cell>
          <cell r="AB222">
            <v>0</v>
          </cell>
          <cell r="AC222">
            <v>0</v>
          </cell>
          <cell r="AK222">
            <v>1</v>
          </cell>
          <cell r="AL222" t="str">
            <v>0</v>
          </cell>
          <cell r="AM222">
            <v>0</v>
          </cell>
          <cell r="AN222">
            <v>0</v>
          </cell>
          <cell r="AO222" t="str">
            <v>56-3</v>
          </cell>
          <cell r="AP222" t="str">
            <v>IPB-36</v>
          </cell>
          <cell r="AQ222" t="str">
            <v>2</v>
          </cell>
          <cell r="AS222">
            <v>220</v>
          </cell>
          <cell r="AT222" t="str">
            <v>MAD</v>
          </cell>
        </row>
        <row r="223">
          <cell r="A223">
            <v>221</v>
          </cell>
          <cell r="B223">
            <v>43</v>
          </cell>
          <cell r="C223" t="str">
            <v xml:space="preserve">LP 22,9 kV, 2ø-ANTAPUCRO , 2-1x35mm² AAAC</v>
          </cell>
          <cell r="D223">
            <v>2</v>
          </cell>
          <cell r="E223" t="str">
            <v>P3A1-2</v>
          </cell>
          <cell r="G223" t="str">
            <v>AAAC-35</v>
          </cell>
          <cell r="H223">
            <v>371.95</v>
          </cell>
          <cell r="I223">
            <v>2575.4</v>
          </cell>
          <cell r="J223" t="str">
            <v>V1</v>
          </cell>
          <cell r="K223" t="str">
            <v>32°53'26.58"</v>
          </cell>
          <cell r="L223">
            <v>52.34</v>
          </cell>
          <cell r="M223">
            <v>2</v>
          </cell>
          <cell r="N223" t="str">
            <v>11/C6</v>
          </cell>
          <cell r="O223">
            <v>148.41</v>
          </cell>
          <cell r="P223">
            <v>191.29</v>
          </cell>
          <cell r="Q223" t="str">
            <v>4RI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>PAT-1C</v>
          </cell>
          <cell r="W223" t="str">
            <v>CIM1</v>
          </cell>
          <cell r="Y223" t="str">
            <v>S</v>
          </cell>
          <cell r="Z223">
            <v>0</v>
          </cell>
          <cell r="AA223">
            <v>100</v>
          </cell>
          <cell r="AB223">
            <v>0</v>
          </cell>
          <cell r="AC223">
            <v>0</v>
          </cell>
          <cell r="AK223">
            <v>1</v>
          </cell>
          <cell r="AL223" t="str">
            <v>4</v>
          </cell>
          <cell r="AM223">
            <v>0</v>
          </cell>
          <cell r="AN223">
            <v>0</v>
          </cell>
          <cell r="AO223" t="str">
            <v>56-3</v>
          </cell>
          <cell r="AP223" t="str">
            <v>IPB-36</v>
          </cell>
          <cell r="AQ223" t="str">
            <v>2</v>
          </cell>
          <cell r="AS223">
            <v>221</v>
          </cell>
          <cell r="AT223" t="str">
            <v>MAD</v>
          </cell>
        </row>
        <row r="224">
          <cell r="A224">
            <v>222</v>
          </cell>
          <cell r="B224">
            <v>43</v>
          </cell>
          <cell r="C224" t="str">
            <v xml:space="preserve">LP 22,9 kV, 2ø-ANTAPUCRO , 2-1x35mm² AAAC</v>
          </cell>
          <cell r="D224">
            <v>3</v>
          </cell>
          <cell r="E224" t="str">
            <v>PS1-2</v>
          </cell>
          <cell r="G224" t="str">
            <v>AAAC-35</v>
          </cell>
          <cell r="H224">
            <v>424.28</v>
          </cell>
          <cell r="I224">
            <v>2586.42</v>
          </cell>
          <cell r="K224" t="str">
            <v>0°</v>
          </cell>
          <cell r="L224">
            <v>91.06</v>
          </cell>
          <cell r="M224">
            <v>1</v>
          </cell>
          <cell r="N224" t="str">
            <v>11/C6</v>
          </cell>
          <cell r="O224">
            <v>171.14</v>
          </cell>
          <cell r="P224">
            <v>71.7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>PAT-1C</v>
          </cell>
          <cell r="Y224" t="str">
            <v>S</v>
          </cell>
          <cell r="Z224">
            <v>0</v>
          </cell>
          <cell r="AA224">
            <v>100</v>
          </cell>
          <cell r="AB224">
            <v>0</v>
          </cell>
          <cell r="AC224">
            <v>0</v>
          </cell>
          <cell r="AK224">
            <v>1</v>
          </cell>
          <cell r="AL224" t="str">
            <v>0</v>
          </cell>
          <cell r="AM224">
            <v>0</v>
          </cell>
          <cell r="AN224">
            <v>0</v>
          </cell>
          <cell r="AO224" t="str">
            <v>56-3</v>
          </cell>
          <cell r="AP224" t="str">
            <v>IPB-36</v>
          </cell>
          <cell r="AQ224" t="str">
            <v>2</v>
          </cell>
          <cell r="AS224">
            <v>222</v>
          </cell>
          <cell r="AT224" t="str">
            <v>MAD</v>
          </cell>
        </row>
        <row r="225">
          <cell r="A225">
            <v>223</v>
          </cell>
          <cell r="B225">
            <v>43</v>
          </cell>
          <cell r="C225" t="str">
            <v xml:space="preserve">LP 22,9 kV, 2ø-ANTAPUCRO , 2-1x35mm² AAAC</v>
          </cell>
          <cell r="D225">
            <v>4</v>
          </cell>
          <cell r="E225" t="str">
            <v>PS1-2</v>
          </cell>
          <cell r="G225" t="str">
            <v>AAAC-35</v>
          </cell>
          <cell r="H225">
            <v>515.34</v>
          </cell>
          <cell r="I225">
            <v>2588.2600000000002</v>
          </cell>
          <cell r="K225" t="str">
            <v>0°</v>
          </cell>
          <cell r="L225">
            <v>229.06</v>
          </cell>
          <cell r="M225">
            <v>1</v>
          </cell>
          <cell r="N225" t="str">
            <v>11/C6</v>
          </cell>
          <cell r="O225">
            <v>128.6</v>
          </cell>
          <cell r="P225">
            <v>160.06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>PAT-1C</v>
          </cell>
          <cell r="W225" t="str">
            <v>CIM1</v>
          </cell>
          <cell r="Y225" t="str">
            <v>S</v>
          </cell>
          <cell r="Z225">
            <v>0</v>
          </cell>
          <cell r="AA225">
            <v>100</v>
          </cell>
          <cell r="AB225">
            <v>0</v>
          </cell>
          <cell r="AC225">
            <v>0</v>
          </cell>
          <cell r="AK225">
            <v>1</v>
          </cell>
          <cell r="AL225" t="str">
            <v>0</v>
          </cell>
          <cell r="AM225">
            <v>0</v>
          </cell>
          <cell r="AN225">
            <v>0</v>
          </cell>
          <cell r="AO225" t="str">
            <v>56-3</v>
          </cell>
          <cell r="AP225" t="str">
            <v>IPB-36</v>
          </cell>
          <cell r="AQ225" t="str">
            <v>2</v>
          </cell>
          <cell r="AS225">
            <v>223</v>
          </cell>
          <cell r="AT225" t="str">
            <v>MAD</v>
          </cell>
        </row>
        <row r="226">
          <cell r="A226">
            <v>224</v>
          </cell>
          <cell r="B226">
            <v>43</v>
          </cell>
          <cell r="C226" t="str">
            <v xml:space="preserve">LP 22,9 kV, 2ø-ANTAPUCRO , 2-1x35mm² AAAC</v>
          </cell>
          <cell r="D226">
            <v>5</v>
          </cell>
          <cell r="E226" t="str">
            <v>PSH-2</v>
          </cell>
          <cell r="G226" t="str">
            <v>AAAC-35</v>
          </cell>
          <cell r="H226">
            <v>744.4</v>
          </cell>
          <cell r="I226">
            <v>2598.2199999999998</v>
          </cell>
          <cell r="K226" t="str">
            <v>0°</v>
          </cell>
          <cell r="L226">
            <v>296.12</v>
          </cell>
          <cell r="M226">
            <v>2</v>
          </cell>
          <cell r="N226" t="str">
            <v>11/C6</v>
          </cell>
          <cell r="O226">
            <v>175.57</v>
          </cell>
          <cell r="P226">
            <v>262.58999999999997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 t="str">
            <v>PAT-1C</v>
          </cell>
          <cell r="W226" t="str">
            <v>CIM1</v>
          </cell>
          <cell r="Y226" t="str">
            <v>S</v>
          </cell>
          <cell r="Z226">
            <v>0</v>
          </cell>
          <cell r="AA226">
            <v>100</v>
          </cell>
          <cell r="AB226">
            <v>0</v>
          </cell>
          <cell r="AC226">
            <v>0</v>
          </cell>
          <cell r="AK226">
            <v>1</v>
          </cell>
          <cell r="AL226" t="str">
            <v>0</v>
          </cell>
          <cell r="AM226">
            <v>0</v>
          </cell>
          <cell r="AN226">
            <v>0</v>
          </cell>
          <cell r="AO226" t="str">
            <v>56-3</v>
          </cell>
          <cell r="AP226" t="str">
            <v>IPB-36</v>
          </cell>
          <cell r="AQ226" t="str">
            <v>2</v>
          </cell>
          <cell r="AS226">
            <v>224</v>
          </cell>
          <cell r="AT226" t="str">
            <v>MAD</v>
          </cell>
        </row>
        <row r="227">
          <cell r="A227">
            <v>225</v>
          </cell>
          <cell r="B227">
            <v>43</v>
          </cell>
          <cell r="C227" t="str">
            <v xml:space="preserve">LP 22,9 kV, 2ø-ANTAPUCRO , 2-1x35mm² AAAC</v>
          </cell>
          <cell r="D227">
            <v>6</v>
          </cell>
          <cell r="E227" t="str">
            <v>2PR3-0</v>
          </cell>
          <cell r="G227" t="str">
            <v>AAAC-35</v>
          </cell>
          <cell r="H227">
            <v>1040.52</v>
          </cell>
          <cell r="I227">
            <v>2632.63</v>
          </cell>
          <cell r="K227" t="str">
            <v>0°</v>
          </cell>
          <cell r="L227">
            <v>584.02</v>
          </cell>
          <cell r="M227">
            <v>2</v>
          </cell>
          <cell r="N227" t="str">
            <v>11/C6</v>
          </cell>
          <cell r="O227">
            <v>544.52</v>
          </cell>
          <cell r="P227">
            <v>440.07</v>
          </cell>
          <cell r="Q227" t="str">
            <v>8RI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>PAT-1C</v>
          </cell>
          <cell r="W227" t="str">
            <v>CIM1</v>
          </cell>
          <cell r="Y227" t="str">
            <v>S</v>
          </cell>
          <cell r="Z227">
            <v>0</v>
          </cell>
          <cell r="AA227">
            <v>100</v>
          </cell>
          <cell r="AB227">
            <v>0</v>
          </cell>
          <cell r="AC227">
            <v>0</v>
          </cell>
          <cell r="AK227">
            <v>1</v>
          </cell>
          <cell r="AL227" t="str">
            <v>8</v>
          </cell>
          <cell r="AM227">
            <v>0</v>
          </cell>
          <cell r="AN227">
            <v>0</v>
          </cell>
          <cell r="AO227" t="str">
            <v>56-3</v>
          </cell>
          <cell r="AP227" t="str">
            <v>IPB-36</v>
          </cell>
          <cell r="AQ227" t="str">
            <v>2</v>
          </cell>
          <cell r="AS227">
            <v>225</v>
          </cell>
          <cell r="AT227" t="str">
            <v>MAD</v>
          </cell>
        </row>
        <row r="228">
          <cell r="A228">
            <v>226</v>
          </cell>
          <cell r="B228">
            <v>43</v>
          </cell>
          <cell r="C228" t="str">
            <v xml:space="preserve">LP 22,9 kV, 2ø-ANTAPUCRO , 2-1x35mm² AAAC</v>
          </cell>
          <cell r="D228">
            <v>7</v>
          </cell>
          <cell r="E228" t="str">
            <v>2PR3-0</v>
          </cell>
          <cell r="G228" t="str">
            <v>AAAC-35</v>
          </cell>
          <cell r="H228">
            <v>1624.54</v>
          </cell>
          <cell r="I228">
            <v>2644.89</v>
          </cell>
          <cell r="J228" t="str">
            <v>V2</v>
          </cell>
          <cell r="K228" t="str">
            <v>-0°49'22.94"</v>
          </cell>
          <cell r="L228">
            <v>609.51</v>
          </cell>
          <cell r="M228">
            <v>2</v>
          </cell>
          <cell r="N228" t="str">
            <v>11/C6</v>
          </cell>
          <cell r="O228">
            <v>725.38</v>
          </cell>
          <cell r="P228">
            <v>596.76</v>
          </cell>
          <cell r="Q228" t="str">
            <v>8RI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>PAT-1C</v>
          </cell>
          <cell r="W228" t="str">
            <v>CIM1</v>
          </cell>
          <cell r="Y228" t="str">
            <v>S</v>
          </cell>
          <cell r="Z228">
            <v>0</v>
          </cell>
          <cell r="AA228">
            <v>100</v>
          </cell>
          <cell r="AB228">
            <v>0</v>
          </cell>
          <cell r="AC228">
            <v>0</v>
          </cell>
          <cell r="AK228">
            <v>1</v>
          </cell>
          <cell r="AL228" t="str">
            <v>8</v>
          </cell>
          <cell r="AM228">
            <v>0</v>
          </cell>
          <cell r="AN228">
            <v>0</v>
          </cell>
          <cell r="AO228" t="str">
            <v>56-3</v>
          </cell>
          <cell r="AP228" t="str">
            <v>IPB-36</v>
          </cell>
          <cell r="AQ228" t="str">
            <v>2</v>
          </cell>
          <cell r="AS228">
            <v>226</v>
          </cell>
          <cell r="AT228" t="str">
            <v>MAD</v>
          </cell>
        </row>
        <row r="229">
          <cell r="A229">
            <v>227</v>
          </cell>
          <cell r="B229">
            <v>43</v>
          </cell>
          <cell r="C229" t="str">
            <v xml:space="preserve">LP 22,9 kV, 2ø-ANTAPUCRO , 2-1x35mm² AAAC</v>
          </cell>
          <cell r="D229">
            <v>8</v>
          </cell>
          <cell r="E229" t="str">
            <v>PSH-2</v>
          </cell>
          <cell r="G229" t="str">
            <v>AAAC-35</v>
          </cell>
          <cell r="H229">
            <v>2234.0500000000002</v>
          </cell>
          <cell r="I229">
            <v>2610.4499999999998</v>
          </cell>
          <cell r="K229" t="str">
            <v>0°</v>
          </cell>
          <cell r="L229">
            <v>179.15</v>
          </cell>
          <cell r="M229">
            <v>2</v>
          </cell>
          <cell r="N229" t="str">
            <v>11/C6</v>
          </cell>
          <cell r="O229">
            <v>189.88</v>
          </cell>
          <cell r="P229">
            <v>394.33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>PAT-1C</v>
          </cell>
          <cell r="W229" t="str">
            <v>CIM1</v>
          </cell>
          <cell r="Y229" t="str">
            <v>S</v>
          </cell>
          <cell r="Z229">
            <v>0</v>
          </cell>
          <cell r="AA229">
            <v>100</v>
          </cell>
          <cell r="AB229">
            <v>0</v>
          </cell>
          <cell r="AC229">
            <v>0</v>
          </cell>
          <cell r="AK229">
            <v>1</v>
          </cell>
          <cell r="AL229" t="str">
            <v>0</v>
          </cell>
          <cell r="AM229">
            <v>0</v>
          </cell>
          <cell r="AN229">
            <v>0</v>
          </cell>
          <cell r="AO229" t="str">
            <v>56-3</v>
          </cell>
          <cell r="AP229" t="str">
            <v>IPB-36</v>
          </cell>
          <cell r="AQ229" t="str">
            <v>2</v>
          </cell>
          <cell r="AS229">
            <v>227</v>
          </cell>
          <cell r="AT229" t="str">
            <v>MAD</v>
          </cell>
        </row>
        <row r="230">
          <cell r="A230">
            <v>228</v>
          </cell>
          <cell r="B230">
            <v>43</v>
          </cell>
          <cell r="C230" t="str">
            <v xml:space="preserve">LP 22,9 kV, 2ø-ANTAPUCRO , 2-1x35mm² AAAC</v>
          </cell>
          <cell r="D230">
            <v>9</v>
          </cell>
          <cell r="E230" t="str">
            <v>PS1-2</v>
          </cell>
          <cell r="G230" t="str">
            <v>AAAC-35</v>
          </cell>
          <cell r="H230">
            <v>2413.1999999999998</v>
          </cell>
          <cell r="I230">
            <v>2629.61</v>
          </cell>
          <cell r="K230" t="str">
            <v>0°</v>
          </cell>
          <cell r="L230">
            <v>149</v>
          </cell>
          <cell r="M230">
            <v>1</v>
          </cell>
          <cell r="N230" t="str">
            <v>11/C6</v>
          </cell>
          <cell r="O230">
            <v>39.82</v>
          </cell>
          <cell r="P230">
            <v>164.08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 t="str">
            <v>PAT-1C</v>
          </cell>
          <cell r="W230" t="str">
            <v>CIM1</v>
          </cell>
          <cell r="Y230" t="str">
            <v>S</v>
          </cell>
          <cell r="Z230">
            <v>0</v>
          </cell>
          <cell r="AA230">
            <v>100</v>
          </cell>
          <cell r="AB230">
            <v>0</v>
          </cell>
          <cell r="AC230">
            <v>0</v>
          </cell>
          <cell r="AK230">
            <v>1</v>
          </cell>
          <cell r="AL230" t="str">
            <v>0</v>
          </cell>
          <cell r="AM230">
            <v>0</v>
          </cell>
          <cell r="AN230">
            <v>0</v>
          </cell>
          <cell r="AO230" t="str">
            <v>56-3</v>
          </cell>
          <cell r="AP230" t="str">
            <v>IPB-36</v>
          </cell>
          <cell r="AQ230" t="str">
            <v>2</v>
          </cell>
          <cell r="AS230">
            <v>228</v>
          </cell>
          <cell r="AT230" t="str">
            <v>MAD</v>
          </cell>
        </row>
        <row r="231">
          <cell r="A231">
            <v>229</v>
          </cell>
          <cell r="B231">
            <v>43</v>
          </cell>
          <cell r="C231" t="str">
            <v xml:space="preserve">LP 22,9 kV, 2ø-ANTAPUCRO , 2-1x35mm² AAAC</v>
          </cell>
          <cell r="D231">
            <v>10</v>
          </cell>
          <cell r="E231" t="str">
            <v>PS1-2</v>
          </cell>
          <cell r="G231" t="str">
            <v>AAAC-35</v>
          </cell>
          <cell r="H231">
            <v>2562.1999999999998</v>
          </cell>
          <cell r="I231">
            <v>2665.79</v>
          </cell>
          <cell r="K231" t="str">
            <v>0°</v>
          </cell>
          <cell r="L231">
            <v>50.04</v>
          </cell>
          <cell r="M231">
            <v>1</v>
          </cell>
          <cell r="N231" t="str">
            <v>11/C6</v>
          </cell>
          <cell r="O231">
            <v>255.59</v>
          </cell>
          <cell r="P231">
            <v>99.52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>PAT-1C</v>
          </cell>
          <cell r="W231" t="str">
            <v>CIM1</v>
          </cell>
          <cell r="Y231" t="str">
            <v>S</v>
          </cell>
          <cell r="Z231">
            <v>0</v>
          </cell>
          <cell r="AA231">
            <v>100</v>
          </cell>
          <cell r="AB231">
            <v>0</v>
          </cell>
          <cell r="AC231">
            <v>0</v>
          </cell>
          <cell r="AK231">
            <v>1</v>
          </cell>
          <cell r="AL231" t="str">
            <v>0</v>
          </cell>
          <cell r="AM231">
            <v>0</v>
          </cell>
          <cell r="AN231">
            <v>0</v>
          </cell>
          <cell r="AO231" t="str">
            <v>56-3</v>
          </cell>
          <cell r="AP231" t="str">
            <v>IPB-36</v>
          </cell>
          <cell r="AQ231" t="str">
            <v>2</v>
          </cell>
          <cell r="AS231">
            <v>229</v>
          </cell>
          <cell r="AT231" t="str">
            <v>MAD</v>
          </cell>
        </row>
        <row r="232">
          <cell r="A232">
            <v>230</v>
          </cell>
          <cell r="B232">
            <v>43</v>
          </cell>
          <cell r="C232" t="str">
            <v xml:space="preserve">LP 22,9 kV, 2ø-ANTAPUCRO , 2-1x35mm² AAAC</v>
          </cell>
          <cell r="D232">
            <v>11</v>
          </cell>
          <cell r="E232" t="str">
            <v>PS1-2</v>
          </cell>
          <cell r="G232" t="str">
            <v>AAAC-35</v>
          </cell>
          <cell r="H232">
            <v>2612.2399999999998</v>
          </cell>
          <cell r="I232">
            <v>2675.69</v>
          </cell>
          <cell r="K232" t="str">
            <v>0°</v>
          </cell>
          <cell r="L232">
            <v>175.11</v>
          </cell>
          <cell r="M232">
            <v>1</v>
          </cell>
          <cell r="N232" t="str">
            <v>11/C6</v>
          </cell>
          <cell r="O232">
            <v>191.65</v>
          </cell>
          <cell r="P232">
            <v>112.58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>PAT-1C</v>
          </cell>
          <cell r="W232" t="str">
            <v>CIM1</v>
          </cell>
          <cell r="Y232" t="str">
            <v>S</v>
          </cell>
          <cell r="Z232">
            <v>0</v>
          </cell>
          <cell r="AA232">
            <v>100</v>
          </cell>
          <cell r="AB232">
            <v>0</v>
          </cell>
          <cell r="AC232">
            <v>0</v>
          </cell>
          <cell r="AK232">
            <v>1</v>
          </cell>
          <cell r="AL232" t="str">
            <v>0</v>
          </cell>
          <cell r="AM232">
            <v>0</v>
          </cell>
          <cell r="AN232">
            <v>0</v>
          </cell>
          <cell r="AO232" t="str">
            <v>56-3</v>
          </cell>
          <cell r="AP232" t="str">
            <v>IPB-36</v>
          </cell>
          <cell r="AQ232" t="str">
            <v>2</v>
          </cell>
          <cell r="AS232">
            <v>230</v>
          </cell>
          <cell r="AT232" t="str">
            <v>MAD</v>
          </cell>
        </row>
        <row r="233">
          <cell r="A233">
            <v>231</v>
          </cell>
          <cell r="B233">
            <v>43</v>
          </cell>
          <cell r="C233" t="str">
            <v xml:space="preserve">LP 22,9 kV, 2ø-ANTAPUCRO , 2-1x35mm² AAAC</v>
          </cell>
          <cell r="D233">
            <v>12</v>
          </cell>
          <cell r="E233" t="str">
            <v>2PR3-0</v>
          </cell>
          <cell r="G233" t="str">
            <v>AAAC-35</v>
          </cell>
          <cell r="H233">
            <v>2787.35</v>
          </cell>
          <cell r="I233">
            <v>2677.72</v>
          </cell>
          <cell r="K233" t="str">
            <v>0°</v>
          </cell>
          <cell r="L233">
            <v>485.56</v>
          </cell>
          <cell r="M233">
            <v>2</v>
          </cell>
          <cell r="N233" t="str">
            <v>11/C6</v>
          </cell>
          <cell r="O233">
            <v>61.25</v>
          </cell>
          <cell r="P233">
            <v>330.34</v>
          </cell>
          <cell r="Q233" t="str">
            <v>8RI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>PAT-1C</v>
          </cell>
          <cell r="W233" t="str">
            <v>CIM1</v>
          </cell>
          <cell r="Y233" t="str">
            <v>S</v>
          </cell>
          <cell r="Z233">
            <v>0</v>
          </cell>
          <cell r="AA233">
            <v>100</v>
          </cell>
          <cell r="AB233">
            <v>0</v>
          </cell>
          <cell r="AC233">
            <v>0</v>
          </cell>
          <cell r="AK233">
            <v>1</v>
          </cell>
          <cell r="AL233" t="str">
            <v>8</v>
          </cell>
          <cell r="AM233">
            <v>0</v>
          </cell>
          <cell r="AN233">
            <v>0</v>
          </cell>
          <cell r="AO233" t="str">
            <v>56-3</v>
          </cell>
          <cell r="AP233" t="str">
            <v>IPB-36</v>
          </cell>
          <cell r="AQ233" t="str">
            <v>2</v>
          </cell>
          <cell r="AS233">
            <v>231</v>
          </cell>
          <cell r="AT233" t="str">
            <v>MAD</v>
          </cell>
        </row>
        <row r="234">
          <cell r="A234">
            <v>232</v>
          </cell>
          <cell r="B234">
            <v>43</v>
          </cell>
          <cell r="C234" t="str">
            <v xml:space="preserve">LP 22,9 kV, 2ø-ANTAPUCRO , 2-1x35mm² AAAC</v>
          </cell>
          <cell r="D234">
            <v>13</v>
          </cell>
          <cell r="E234" t="str">
            <v>PTH-2</v>
          </cell>
          <cell r="G234" t="str">
            <v>AAAC-35</v>
          </cell>
          <cell r="H234">
            <v>3272.92</v>
          </cell>
          <cell r="I234">
            <v>2769.38</v>
          </cell>
          <cell r="K234" t="str">
            <v>0°</v>
          </cell>
          <cell r="L234">
            <v>0</v>
          </cell>
          <cell r="M234">
            <v>1</v>
          </cell>
          <cell r="N234" t="str">
            <v>11/C6</v>
          </cell>
          <cell r="O234">
            <v>535.29</v>
          </cell>
          <cell r="P234">
            <v>242.78</v>
          </cell>
          <cell r="Q234" t="str">
            <v>1RI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>PAT-1C</v>
          </cell>
          <cell r="W234" t="str">
            <v>CIM1</v>
          </cell>
          <cell r="Y234" t="str">
            <v>S</v>
          </cell>
          <cell r="Z234">
            <v>0</v>
          </cell>
          <cell r="AA234">
            <v>100</v>
          </cell>
          <cell r="AB234">
            <v>0</v>
          </cell>
          <cell r="AC234">
            <v>0</v>
          </cell>
          <cell r="AK234">
            <v>1</v>
          </cell>
          <cell r="AL234" t="str">
            <v>1</v>
          </cell>
          <cell r="AM234">
            <v>0</v>
          </cell>
          <cell r="AN234">
            <v>0</v>
          </cell>
          <cell r="AO234" t="str">
            <v>56-3</v>
          </cell>
          <cell r="AP234" t="str">
            <v>IPB-36</v>
          </cell>
          <cell r="AQ234" t="str">
            <v>2</v>
          </cell>
          <cell r="AS234">
            <v>232</v>
          </cell>
          <cell r="AT234" t="str">
            <v>MAD</v>
          </cell>
        </row>
        <row r="235">
          <cell r="A235">
            <v>233</v>
          </cell>
          <cell r="B235">
            <v>44</v>
          </cell>
          <cell r="C235" t="str">
            <v xml:space="preserve">LP 22,9 kV, 2ø-MANCACHACA , 2-1x35mm² AAAC</v>
          </cell>
          <cell r="H235">
            <v>0</v>
          </cell>
          <cell r="I235">
            <v>0</v>
          </cell>
          <cell r="Y235" t="str">
            <v>S</v>
          </cell>
          <cell r="Z235">
            <v>0</v>
          </cell>
          <cell r="AA235">
            <v>100</v>
          </cell>
          <cell r="AB235">
            <v>0</v>
          </cell>
          <cell r="AC235">
            <v>0</v>
          </cell>
          <cell r="AK235">
            <v>1</v>
          </cell>
          <cell r="AL235">
            <v>0</v>
          </cell>
          <cell r="AM235">
            <v>0</v>
          </cell>
          <cell r="AN235">
            <v>0</v>
          </cell>
          <cell r="AO235" t="str">
            <v>56-3</v>
          </cell>
          <cell r="AP235" t="str">
            <v>IPB-36</v>
          </cell>
          <cell r="AQ235" t="str">
            <v>2</v>
          </cell>
          <cell r="AS235">
            <v>233</v>
          </cell>
          <cell r="AT235" t="str">
            <v>MAD</v>
          </cell>
        </row>
        <row r="236">
          <cell r="A236">
            <v>234</v>
          </cell>
          <cell r="B236">
            <v>45</v>
          </cell>
          <cell r="C236" t="str">
            <v xml:space="preserve">LP 22,9 kV, 2ø-HUAGUIN ALTO , 2-1x35mm² AAAC</v>
          </cell>
          <cell r="D236">
            <v>0</v>
          </cell>
          <cell r="E236" t="str">
            <v>DS-2</v>
          </cell>
          <cell r="G236" t="str">
            <v>AAAC-35</v>
          </cell>
          <cell r="H236">
            <v>0</v>
          </cell>
          <cell r="I236">
            <v>2527.38</v>
          </cell>
          <cell r="J236" t="str">
            <v>EXIST</v>
          </cell>
          <cell r="K236" t="str">
            <v>0°</v>
          </cell>
          <cell r="L236">
            <v>45.51</v>
          </cell>
          <cell r="M236">
            <v>1</v>
          </cell>
          <cell r="N236" t="str">
            <v>13/400</v>
          </cell>
          <cell r="O236">
            <v>-176.48</v>
          </cell>
          <cell r="P236">
            <v>22.76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Y236" t="str">
            <v>S</v>
          </cell>
          <cell r="Z236">
            <v>0</v>
          </cell>
          <cell r="AA236">
            <v>100</v>
          </cell>
          <cell r="AB236">
            <v>0</v>
          </cell>
          <cell r="AC236">
            <v>0</v>
          </cell>
          <cell r="AK236">
            <v>1</v>
          </cell>
          <cell r="AL236" t="str">
            <v>0</v>
          </cell>
          <cell r="AM236">
            <v>0</v>
          </cell>
          <cell r="AN236">
            <v>0</v>
          </cell>
          <cell r="AO236" t="str">
            <v>56-3</v>
          </cell>
          <cell r="AP236" t="str">
            <v>IPB-36</v>
          </cell>
          <cell r="AQ236" t="str">
            <v>2</v>
          </cell>
          <cell r="AS236">
            <v>234</v>
          </cell>
          <cell r="AT236" t="str">
            <v>MAD</v>
          </cell>
        </row>
        <row r="237">
          <cell r="A237">
            <v>235</v>
          </cell>
          <cell r="B237">
            <v>45</v>
          </cell>
          <cell r="C237" t="str">
            <v xml:space="preserve">LP 22,9 kV, 2ø-HUAGUIN ALTO , 2-1x35mm² AAAC</v>
          </cell>
          <cell r="D237">
            <v>1</v>
          </cell>
          <cell r="E237" t="str">
            <v>TS-2</v>
          </cell>
          <cell r="G237" t="str">
            <v>AAAC-35</v>
          </cell>
          <cell r="H237">
            <v>45.51</v>
          </cell>
          <cell r="I237">
            <v>2558.66</v>
          </cell>
          <cell r="J237" t="str">
            <v>E1</v>
          </cell>
          <cell r="K237" t="str">
            <v>8°7'38.09"</v>
          </cell>
          <cell r="L237">
            <v>37.53</v>
          </cell>
          <cell r="M237">
            <v>1</v>
          </cell>
          <cell r="N237" t="str">
            <v>11/C6</v>
          </cell>
          <cell r="O237">
            <v>-49.5</v>
          </cell>
          <cell r="P237">
            <v>41.52</v>
          </cell>
          <cell r="Q237" t="str">
            <v>1RI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>PAT-1C</v>
          </cell>
          <cell r="W237" t="str">
            <v>CIM1</v>
          </cell>
          <cell r="Y237" t="str">
            <v>S</v>
          </cell>
          <cell r="Z237">
            <v>0</v>
          </cell>
          <cell r="AA237">
            <v>100</v>
          </cell>
          <cell r="AB237">
            <v>0</v>
          </cell>
          <cell r="AC237">
            <v>0</v>
          </cell>
          <cell r="AK237">
            <v>1</v>
          </cell>
          <cell r="AL237" t="str">
            <v>1</v>
          </cell>
          <cell r="AM237">
            <v>0</v>
          </cell>
          <cell r="AN237">
            <v>0</v>
          </cell>
          <cell r="AO237" t="str">
            <v>56-3</v>
          </cell>
          <cell r="AP237" t="str">
            <v>IPB-36</v>
          </cell>
          <cell r="AQ237" t="str">
            <v>2</v>
          </cell>
          <cell r="AS237">
            <v>235</v>
          </cell>
          <cell r="AT237" t="str">
            <v>MAD</v>
          </cell>
        </row>
        <row r="238">
          <cell r="A238">
            <v>236</v>
          </cell>
          <cell r="B238">
            <v>45</v>
          </cell>
          <cell r="C238" t="str">
            <v xml:space="preserve">LP 22,9 kV, 2ø-HUAGUIN ALTO , 2-1x35mm² AAAC</v>
          </cell>
          <cell r="D238">
            <v>2</v>
          </cell>
          <cell r="E238" t="str">
            <v>PR3-2</v>
          </cell>
          <cell r="G238" t="str">
            <v>AAAC-35</v>
          </cell>
          <cell r="H238">
            <v>83.04</v>
          </cell>
          <cell r="I238">
            <v>2583.4899999999998</v>
          </cell>
          <cell r="K238" t="str">
            <v>0°</v>
          </cell>
          <cell r="L238">
            <v>54.09</v>
          </cell>
          <cell r="M238">
            <v>1</v>
          </cell>
          <cell r="N238" t="str">
            <v>11/C6</v>
          </cell>
          <cell r="O238">
            <v>-87.62</v>
          </cell>
          <cell r="P238">
            <v>45.81</v>
          </cell>
          <cell r="Q238" t="str">
            <v>2RI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 t="str">
            <v>PAT-1C</v>
          </cell>
          <cell r="W238" t="str">
            <v>CIM1</v>
          </cell>
          <cell r="Y238" t="str">
            <v>S</v>
          </cell>
          <cell r="Z238">
            <v>0</v>
          </cell>
          <cell r="AA238">
            <v>100</v>
          </cell>
          <cell r="AB238">
            <v>0</v>
          </cell>
          <cell r="AC238">
            <v>0</v>
          </cell>
          <cell r="AK238">
            <v>1</v>
          </cell>
          <cell r="AL238" t="str">
            <v>2</v>
          </cell>
          <cell r="AM238">
            <v>0</v>
          </cell>
          <cell r="AN238">
            <v>0</v>
          </cell>
          <cell r="AO238" t="str">
            <v>56-3</v>
          </cell>
          <cell r="AP238" t="str">
            <v>IPB-36</v>
          </cell>
          <cell r="AQ238" t="str">
            <v>2</v>
          </cell>
          <cell r="AS238">
            <v>236</v>
          </cell>
          <cell r="AT238" t="str">
            <v>MAD</v>
          </cell>
        </row>
        <row r="239">
          <cell r="A239">
            <v>237</v>
          </cell>
          <cell r="B239">
            <v>45</v>
          </cell>
          <cell r="C239" t="str">
            <v xml:space="preserve">LP 22,9 kV, 2ø-HUAGUIN ALTO , 2-1x35mm² AAAC</v>
          </cell>
          <cell r="D239">
            <v>3</v>
          </cell>
          <cell r="E239" t="str">
            <v>PSH-2</v>
          </cell>
          <cell r="G239" t="str">
            <v>AAAC-35</v>
          </cell>
          <cell r="H239">
            <v>137.13</v>
          </cell>
          <cell r="I239">
            <v>2597.04</v>
          </cell>
          <cell r="K239" t="str">
            <v>0°</v>
          </cell>
          <cell r="L239">
            <v>303.54000000000002</v>
          </cell>
          <cell r="M239">
            <v>2</v>
          </cell>
          <cell r="N239" t="str">
            <v>11/C6</v>
          </cell>
          <cell r="O239">
            <v>406.74</v>
          </cell>
          <cell r="P239">
            <v>178.81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>PAT-1C</v>
          </cell>
          <cell r="W239" t="str">
            <v>CIM1</v>
          </cell>
          <cell r="Y239" t="str">
            <v>S</v>
          </cell>
          <cell r="Z239">
            <v>0</v>
          </cell>
          <cell r="AA239">
            <v>100</v>
          </cell>
          <cell r="AB239">
            <v>0</v>
          </cell>
          <cell r="AC239">
            <v>0</v>
          </cell>
          <cell r="AK239">
            <v>1</v>
          </cell>
          <cell r="AL239" t="str">
            <v>0</v>
          </cell>
          <cell r="AM239">
            <v>0</v>
          </cell>
          <cell r="AN239">
            <v>0</v>
          </cell>
          <cell r="AO239" t="str">
            <v>56-3</v>
          </cell>
          <cell r="AP239" t="str">
            <v>IPB-36</v>
          </cell>
          <cell r="AQ239" t="str">
            <v>2</v>
          </cell>
          <cell r="AS239">
            <v>237</v>
          </cell>
          <cell r="AT239" t="str">
            <v>MAD</v>
          </cell>
        </row>
        <row r="240">
          <cell r="A240">
            <v>238</v>
          </cell>
          <cell r="B240">
            <v>45</v>
          </cell>
          <cell r="C240" t="str">
            <v xml:space="preserve">LP 22,9 kV, 2ø-HUAGUIN ALTO , 2-1x35mm² AAAC</v>
          </cell>
          <cell r="D240">
            <v>4</v>
          </cell>
          <cell r="E240" t="str">
            <v>PTH-2</v>
          </cell>
          <cell r="G240" t="str">
            <v>AAAC-35</v>
          </cell>
          <cell r="H240">
            <v>440.67</v>
          </cell>
          <cell r="I240">
            <v>2653</v>
          </cell>
          <cell r="J240" t="str">
            <v>FLP</v>
          </cell>
          <cell r="K240" t="str">
            <v>0°</v>
          </cell>
          <cell r="L240">
            <v>0</v>
          </cell>
          <cell r="M240">
            <v>1</v>
          </cell>
          <cell r="N240" t="str">
            <v>11/C6</v>
          </cell>
          <cell r="O240">
            <v>371.62</v>
          </cell>
          <cell r="P240">
            <v>151.77000000000001</v>
          </cell>
          <cell r="Q240" t="str">
            <v>1RI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>PAT-1C</v>
          </cell>
          <cell r="W240" t="str">
            <v>CIM1</v>
          </cell>
          <cell r="Y240" t="str">
            <v>S</v>
          </cell>
          <cell r="Z240">
            <v>0</v>
          </cell>
          <cell r="AA240">
            <v>100</v>
          </cell>
          <cell r="AB240">
            <v>0</v>
          </cell>
          <cell r="AC240">
            <v>0</v>
          </cell>
          <cell r="AK240">
            <v>1</v>
          </cell>
          <cell r="AL240" t="str">
            <v>1</v>
          </cell>
          <cell r="AM240">
            <v>0</v>
          </cell>
          <cell r="AN240">
            <v>0</v>
          </cell>
          <cell r="AO240" t="str">
            <v>56-3</v>
          </cell>
          <cell r="AP240" t="str">
            <v>IPB-36</v>
          </cell>
          <cell r="AQ240" t="str">
            <v>2</v>
          </cell>
          <cell r="AS240">
            <v>238</v>
          </cell>
          <cell r="AT240" t="str">
            <v>MAD</v>
          </cell>
        </row>
        <row r="241">
          <cell r="A241">
            <v>239</v>
          </cell>
          <cell r="B241">
            <v>46</v>
          </cell>
          <cell r="C241" t="str">
            <v xml:space="preserve">LP 22,9 kV, 2ø-SAN PEDRO DE SAIRICANCHA , 2-1x35mm² AAAC</v>
          </cell>
          <cell r="D241">
            <v>0</v>
          </cell>
          <cell r="E241" t="str">
            <v>DS-2</v>
          </cell>
          <cell r="G241" t="str">
            <v>AAAC-35</v>
          </cell>
          <cell r="H241">
            <v>0</v>
          </cell>
          <cell r="I241">
            <v>2522.92</v>
          </cell>
          <cell r="J241" t="str">
            <v>EXIST</v>
          </cell>
          <cell r="K241" t="str">
            <v>0°</v>
          </cell>
          <cell r="L241">
            <v>29.15</v>
          </cell>
          <cell r="M241">
            <v>1</v>
          </cell>
          <cell r="N241" t="str">
            <v>13/400</v>
          </cell>
          <cell r="O241">
            <v>-63.17</v>
          </cell>
          <cell r="P241">
            <v>14.58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Y241" t="str">
            <v>S</v>
          </cell>
          <cell r="Z241">
            <v>0</v>
          </cell>
          <cell r="AA241">
            <v>100</v>
          </cell>
          <cell r="AB241">
            <v>0</v>
          </cell>
          <cell r="AC241">
            <v>0</v>
          </cell>
          <cell r="AK241">
            <v>1</v>
          </cell>
          <cell r="AL241" t="str">
            <v>0</v>
          </cell>
          <cell r="AM241">
            <v>0</v>
          </cell>
          <cell r="AN241">
            <v>0</v>
          </cell>
          <cell r="AO241" t="str">
            <v>56-3</v>
          </cell>
          <cell r="AP241" t="str">
            <v>IPB-36</v>
          </cell>
          <cell r="AQ241" t="str">
            <v>2</v>
          </cell>
          <cell r="AS241">
            <v>239</v>
          </cell>
          <cell r="AT241" t="str">
            <v>MAD</v>
          </cell>
        </row>
        <row r="242">
          <cell r="A242">
            <v>240</v>
          </cell>
          <cell r="B242">
            <v>46</v>
          </cell>
          <cell r="C242" t="str">
            <v xml:space="preserve">LP 22,9 kV, 2ø-SAN PEDRO DE SAIRICANCHA , 2-1x35mm² AAAC</v>
          </cell>
          <cell r="D242">
            <v>1</v>
          </cell>
          <cell r="E242" t="str">
            <v>TS-2</v>
          </cell>
          <cell r="G242" t="str">
            <v>AAAC-35</v>
          </cell>
          <cell r="H242">
            <v>29.15</v>
          </cell>
          <cell r="I242">
            <v>2534.89</v>
          </cell>
          <cell r="J242" t="str">
            <v>V1</v>
          </cell>
          <cell r="K242" t="str">
            <v>-2°34'38.32"</v>
          </cell>
          <cell r="L242">
            <v>148.97999999999999</v>
          </cell>
          <cell r="M242">
            <v>1</v>
          </cell>
          <cell r="N242" t="str">
            <v>11/C6</v>
          </cell>
          <cell r="O242">
            <v>46.49</v>
          </cell>
          <cell r="P242">
            <v>89.07</v>
          </cell>
          <cell r="Q242" t="str">
            <v>1RI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>PAT-1C</v>
          </cell>
          <cell r="W242" t="str">
            <v>CIM1</v>
          </cell>
          <cell r="Y242" t="str">
            <v>S</v>
          </cell>
          <cell r="Z242">
            <v>0</v>
          </cell>
          <cell r="AA242">
            <v>100</v>
          </cell>
          <cell r="AB242">
            <v>0</v>
          </cell>
          <cell r="AC242">
            <v>0</v>
          </cell>
          <cell r="AK242">
            <v>1</v>
          </cell>
          <cell r="AL242" t="str">
            <v>1</v>
          </cell>
          <cell r="AM242">
            <v>0</v>
          </cell>
          <cell r="AN242">
            <v>0</v>
          </cell>
          <cell r="AO242" t="str">
            <v>56-3</v>
          </cell>
          <cell r="AP242" t="str">
            <v>IPB-36</v>
          </cell>
          <cell r="AQ242" t="str">
            <v>2</v>
          </cell>
          <cell r="AS242">
            <v>240</v>
          </cell>
          <cell r="AT242" t="str">
            <v>MAD</v>
          </cell>
        </row>
        <row r="243">
          <cell r="A243">
            <v>241</v>
          </cell>
          <cell r="B243">
            <v>46</v>
          </cell>
          <cell r="C243" t="str">
            <v xml:space="preserve">LP 22,9 kV, 2ø-SAN PEDRO DE SAIRICANCHA , 2-1x35mm² AAAC</v>
          </cell>
          <cell r="D243">
            <v>2</v>
          </cell>
          <cell r="E243" t="str">
            <v>PS1-2</v>
          </cell>
          <cell r="G243" t="str">
            <v>AAAC-35</v>
          </cell>
          <cell r="H243">
            <v>178.13</v>
          </cell>
          <cell r="I243">
            <v>2557.9899999999998</v>
          </cell>
          <cell r="K243" t="str">
            <v>0°</v>
          </cell>
          <cell r="L243">
            <v>117.89</v>
          </cell>
          <cell r="M243">
            <v>1</v>
          </cell>
          <cell r="N243" t="str">
            <v>11/C6</v>
          </cell>
          <cell r="O243">
            <v>58.73</v>
          </cell>
          <cell r="P243">
            <v>133.43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>PAT-1C</v>
          </cell>
          <cell r="W243" t="str">
            <v>CIM1</v>
          </cell>
          <cell r="Y243" t="str">
            <v>S</v>
          </cell>
          <cell r="Z243">
            <v>0</v>
          </cell>
          <cell r="AA243">
            <v>100</v>
          </cell>
          <cell r="AB243">
            <v>0</v>
          </cell>
          <cell r="AC243">
            <v>0</v>
          </cell>
          <cell r="AK243">
            <v>1</v>
          </cell>
          <cell r="AL243" t="str">
            <v>0</v>
          </cell>
          <cell r="AM243">
            <v>0</v>
          </cell>
          <cell r="AN243">
            <v>0</v>
          </cell>
          <cell r="AO243" t="str">
            <v>56-3</v>
          </cell>
          <cell r="AP243" t="str">
            <v>IPB-36</v>
          </cell>
          <cell r="AQ243" t="str">
            <v>2</v>
          </cell>
          <cell r="AS243">
            <v>241</v>
          </cell>
          <cell r="AT243" t="str">
            <v>MAD</v>
          </cell>
        </row>
        <row r="244">
          <cell r="A244">
            <v>242</v>
          </cell>
          <cell r="B244">
            <v>46</v>
          </cell>
          <cell r="C244" t="str">
            <v xml:space="preserve">LP 22,9 kV, 2ø-SAN PEDRO DE SAIRICANCHA , 2-1x35mm² AAAC</v>
          </cell>
          <cell r="D244">
            <v>3</v>
          </cell>
          <cell r="E244" t="str">
            <v>PS1-2</v>
          </cell>
          <cell r="G244" t="str">
            <v>AAAC-35</v>
          </cell>
          <cell r="H244">
            <v>296.02</v>
          </cell>
          <cell r="I244">
            <v>2590.83</v>
          </cell>
          <cell r="K244" t="str">
            <v>0°</v>
          </cell>
          <cell r="L244">
            <v>94.3</v>
          </cell>
          <cell r="M244">
            <v>1</v>
          </cell>
          <cell r="N244" t="str">
            <v>11/C6</v>
          </cell>
          <cell r="O244">
            <v>77.87</v>
          </cell>
          <cell r="P244">
            <v>106.09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>PAT-1C</v>
          </cell>
          <cell r="W244" t="str">
            <v>CIM1</v>
          </cell>
          <cell r="Y244" t="str">
            <v>S</v>
          </cell>
          <cell r="Z244">
            <v>0</v>
          </cell>
          <cell r="AA244">
            <v>100</v>
          </cell>
          <cell r="AB244">
            <v>0</v>
          </cell>
          <cell r="AC244">
            <v>0</v>
          </cell>
          <cell r="AK244">
            <v>1</v>
          </cell>
          <cell r="AL244" t="str">
            <v>0</v>
          </cell>
          <cell r="AM244">
            <v>0</v>
          </cell>
          <cell r="AN244">
            <v>0</v>
          </cell>
          <cell r="AO244" t="str">
            <v>56-3</v>
          </cell>
          <cell r="AP244" t="str">
            <v>IPB-36</v>
          </cell>
          <cell r="AQ244" t="str">
            <v>2</v>
          </cell>
          <cell r="AS244">
            <v>242</v>
          </cell>
          <cell r="AT244" t="str">
            <v>MAD</v>
          </cell>
        </row>
        <row r="245">
          <cell r="A245">
            <v>243</v>
          </cell>
          <cell r="B245">
            <v>46</v>
          </cell>
          <cell r="C245" t="str">
            <v xml:space="preserve">LP 22,9 kV, 2ø-SAN PEDRO DE SAIRICANCHA , 2-1x35mm² AAAC</v>
          </cell>
          <cell r="D245">
            <v>4</v>
          </cell>
          <cell r="E245" t="str">
            <v>PS1-2</v>
          </cell>
          <cell r="G245" t="str">
            <v>AAAC-35</v>
          </cell>
          <cell r="H245">
            <v>390.32</v>
          </cell>
          <cell r="I245">
            <v>2613.39</v>
          </cell>
          <cell r="K245" t="str">
            <v>0°</v>
          </cell>
          <cell r="L245">
            <v>223.13</v>
          </cell>
          <cell r="M245">
            <v>1</v>
          </cell>
          <cell r="N245" t="str">
            <v>11/C6</v>
          </cell>
          <cell r="O245">
            <v>173.05</v>
          </cell>
          <cell r="P245">
            <v>158.72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>PAT-1C</v>
          </cell>
          <cell r="W245" t="str">
            <v>CIM1</v>
          </cell>
          <cell r="Y245" t="str">
            <v>S</v>
          </cell>
          <cell r="Z245">
            <v>0</v>
          </cell>
          <cell r="AA245">
            <v>100</v>
          </cell>
          <cell r="AB245">
            <v>0</v>
          </cell>
          <cell r="AC245">
            <v>0</v>
          </cell>
          <cell r="AK245">
            <v>1</v>
          </cell>
          <cell r="AL245" t="str">
            <v>0</v>
          </cell>
          <cell r="AM245">
            <v>0</v>
          </cell>
          <cell r="AN245">
            <v>0</v>
          </cell>
          <cell r="AO245" t="str">
            <v>56-3</v>
          </cell>
          <cell r="AP245" t="str">
            <v>IPB-36</v>
          </cell>
          <cell r="AQ245" t="str">
            <v>2</v>
          </cell>
          <cell r="AS245">
            <v>243</v>
          </cell>
          <cell r="AT245" t="str">
            <v>MAD</v>
          </cell>
        </row>
        <row r="246">
          <cell r="A246">
            <v>244</v>
          </cell>
          <cell r="B246">
            <v>46</v>
          </cell>
          <cell r="C246" t="str">
            <v xml:space="preserve">LP 22,9 kV, 2ø-SAN PEDRO DE SAIRICANCHA , 2-1x35mm² AAAC</v>
          </cell>
          <cell r="D246">
            <v>5</v>
          </cell>
          <cell r="E246" t="str">
            <v>PS1-2</v>
          </cell>
          <cell r="G246" t="str">
            <v>AAAC-35</v>
          </cell>
          <cell r="H246">
            <v>613.46</v>
          </cell>
          <cell r="I246">
            <v>2670.92</v>
          </cell>
          <cell r="K246" t="str">
            <v>0°</v>
          </cell>
          <cell r="L246">
            <v>44.43</v>
          </cell>
          <cell r="M246">
            <v>1</v>
          </cell>
          <cell r="N246" t="str">
            <v>11/C6</v>
          </cell>
          <cell r="O246">
            <v>251.35</v>
          </cell>
          <cell r="P246">
            <v>133.78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>PAT-1C</v>
          </cell>
          <cell r="W246" t="str">
            <v>CIM1</v>
          </cell>
          <cell r="Y246" t="str">
            <v>S</v>
          </cell>
          <cell r="Z246">
            <v>0</v>
          </cell>
          <cell r="AA246">
            <v>100</v>
          </cell>
          <cell r="AB246">
            <v>0</v>
          </cell>
          <cell r="AC246">
            <v>0</v>
          </cell>
          <cell r="AK246">
            <v>1</v>
          </cell>
          <cell r="AL246" t="str">
            <v>0</v>
          </cell>
          <cell r="AM246">
            <v>0</v>
          </cell>
          <cell r="AN246">
            <v>0</v>
          </cell>
          <cell r="AO246" t="str">
            <v>56-3</v>
          </cell>
          <cell r="AP246" t="str">
            <v>IPB-36</v>
          </cell>
          <cell r="AQ246" t="str">
            <v>2</v>
          </cell>
          <cell r="AS246">
            <v>244</v>
          </cell>
          <cell r="AT246" t="str">
            <v>MAD</v>
          </cell>
        </row>
        <row r="247">
          <cell r="A247">
            <v>245</v>
          </cell>
          <cell r="B247">
            <v>46</v>
          </cell>
          <cell r="C247" t="str">
            <v xml:space="preserve">LP 22,9 kV, 2ø-SAN PEDRO DE SAIRICANCHA , 2-1x35mm² AAAC</v>
          </cell>
          <cell r="D247">
            <v>6</v>
          </cell>
          <cell r="E247" t="str">
            <v>PS1-2</v>
          </cell>
          <cell r="G247" t="str">
            <v>AAAC-35</v>
          </cell>
          <cell r="H247">
            <v>657.88</v>
          </cell>
          <cell r="I247">
            <v>2681.16</v>
          </cell>
          <cell r="K247" t="str">
            <v>0°</v>
          </cell>
          <cell r="L247">
            <v>114.86</v>
          </cell>
          <cell r="M247">
            <v>1</v>
          </cell>
          <cell r="N247" t="str">
            <v>11/C6</v>
          </cell>
          <cell r="O247">
            <v>178.19</v>
          </cell>
          <cell r="P247">
            <v>79.650000000000006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 t="str">
            <v>PAT-1C</v>
          </cell>
          <cell r="W247" t="str">
            <v>CIM1</v>
          </cell>
          <cell r="Y247" t="str">
            <v>S</v>
          </cell>
          <cell r="Z247">
            <v>0</v>
          </cell>
          <cell r="AA247">
            <v>100</v>
          </cell>
          <cell r="AB247">
            <v>0</v>
          </cell>
          <cell r="AC247">
            <v>0</v>
          </cell>
          <cell r="AK247">
            <v>1</v>
          </cell>
          <cell r="AL247" t="str">
            <v>0</v>
          </cell>
          <cell r="AM247">
            <v>0</v>
          </cell>
          <cell r="AN247">
            <v>0</v>
          </cell>
          <cell r="AO247" t="str">
            <v>56-3</v>
          </cell>
          <cell r="AP247" t="str">
            <v>IPB-36</v>
          </cell>
          <cell r="AQ247" t="str">
            <v>2</v>
          </cell>
          <cell r="AS247">
            <v>245</v>
          </cell>
          <cell r="AT247" t="str">
            <v>MAD</v>
          </cell>
        </row>
        <row r="248">
          <cell r="A248">
            <v>246</v>
          </cell>
          <cell r="B248">
            <v>46</v>
          </cell>
          <cell r="C248" t="str">
            <v xml:space="preserve">LP 22,9 kV, 2ø-SAN PEDRO DE SAIRICANCHA , 2-1x35mm² AAAC</v>
          </cell>
          <cell r="D248">
            <v>7</v>
          </cell>
          <cell r="E248" t="str">
            <v>PTH-2</v>
          </cell>
          <cell r="G248" t="str">
            <v>AAAC-35</v>
          </cell>
          <cell r="H248">
            <v>772.75</v>
          </cell>
          <cell r="I248">
            <v>2683.6</v>
          </cell>
          <cell r="J248" t="str">
            <v>S,E</v>
          </cell>
          <cell r="K248" t="str">
            <v>0°</v>
          </cell>
          <cell r="L248">
            <v>0</v>
          </cell>
          <cell r="M248">
            <v>1</v>
          </cell>
          <cell r="N248" t="str">
            <v>11/C6</v>
          </cell>
          <cell r="O248">
            <v>70.7</v>
          </cell>
          <cell r="P248">
            <v>57.43</v>
          </cell>
          <cell r="Q248" t="str">
            <v>1RI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>PAT-1C</v>
          </cell>
          <cell r="W248" t="str">
            <v>CIM1</v>
          </cell>
          <cell r="Y248" t="str">
            <v>S</v>
          </cell>
          <cell r="Z248">
            <v>0</v>
          </cell>
          <cell r="AA248">
            <v>100</v>
          </cell>
          <cell r="AB248">
            <v>0</v>
          </cell>
          <cell r="AC248">
            <v>0</v>
          </cell>
          <cell r="AK248">
            <v>1</v>
          </cell>
          <cell r="AL248" t="str">
            <v>1</v>
          </cell>
          <cell r="AM248">
            <v>0</v>
          </cell>
          <cell r="AN248">
            <v>0</v>
          </cell>
          <cell r="AO248" t="str">
            <v>56-3</v>
          </cell>
          <cell r="AP248" t="str">
            <v>IPB-36</v>
          </cell>
          <cell r="AQ248" t="str">
            <v>2</v>
          </cell>
          <cell r="AS248">
            <v>246</v>
          </cell>
          <cell r="AT248" t="str">
            <v>MAD</v>
          </cell>
        </row>
        <row r="249">
          <cell r="A249">
            <v>247</v>
          </cell>
          <cell r="B249">
            <v>47</v>
          </cell>
          <cell r="C249" t="str">
            <v xml:space="preserve">LP 22,9 kV, 2ø-TINYAHUAIN ALTO , 2-1x35mm² AAAC</v>
          </cell>
          <cell r="D249">
            <v>0</v>
          </cell>
          <cell r="E249" t="str">
            <v>DS-2</v>
          </cell>
          <cell r="G249" t="str">
            <v>AAAC-35</v>
          </cell>
          <cell r="H249">
            <v>0</v>
          </cell>
          <cell r="I249">
            <v>2658.9</v>
          </cell>
          <cell r="J249" t="str">
            <v>EXIST</v>
          </cell>
          <cell r="K249" t="str">
            <v>0°</v>
          </cell>
          <cell r="L249">
            <v>12.06</v>
          </cell>
          <cell r="M249">
            <v>1</v>
          </cell>
          <cell r="N249" t="str">
            <v>13/400</v>
          </cell>
          <cell r="O249">
            <v>17.87</v>
          </cell>
          <cell r="P249">
            <v>6.03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Y249" t="str">
            <v>S</v>
          </cell>
          <cell r="Z249">
            <v>0</v>
          </cell>
          <cell r="AA249">
            <v>100</v>
          </cell>
          <cell r="AB249">
            <v>0</v>
          </cell>
          <cell r="AC249">
            <v>0</v>
          </cell>
          <cell r="AK249">
            <v>1</v>
          </cell>
          <cell r="AL249" t="str">
            <v>0</v>
          </cell>
          <cell r="AM249">
            <v>0</v>
          </cell>
          <cell r="AN249">
            <v>0</v>
          </cell>
          <cell r="AO249" t="str">
            <v>56-3</v>
          </cell>
          <cell r="AP249" t="str">
            <v>IPB-36</v>
          </cell>
          <cell r="AQ249" t="str">
            <v>2</v>
          </cell>
          <cell r="AS249">
            <v>247</v>
          </cell>
          <cell r="AT249" t="str">
            <v>MAD</v>
          </cell>
        </row>
        <row r="250">
          <cell r="A250">
            <v>248</v>
          </cell>
          <cell r="B250">
            <v>47</v>
          </cell>
          <cell r="C250" t="str">
            <v xml:space="preserve">LP 22,9 kV, 2ø-TINYAHUAIN ALTO , 2-1x35mm² AAAC</v>
          </cell>
          <cell r="D250">
            <v>1</v>
          </cell>
          <cell r="E250" t="str">
            <v>TS-2</v>
          </cell>
          <cell r="G250" t="str">
            <v>AAAC-35</v>
          </cell>
          <cell r="H250">
            <v>12.06</v>
          </cell>
          <cell r="I250">
            <v>2658.18</v>
          </cell>
          <cell r="K250" t="str">
            <v>0°</v>
          </cell>
          <cell r="L250">
            <v>125.79</v>
          </cell>
          <cell r="M250">
            <v>1</v>
          </cell>
          <cell r="N250" t="str">
            <v>11/C5</v>
          </cell>
          <cell r="O250">
            <v>-77.66</v>
          </cell>
          <cell r="P250">
            <v>68.92</v>
          </cell>
          <cell r="Q250" t="str">
            <v>1RI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 t="str">
            <v>PAT-1C</v>
          </cell>
          <cell r="W250" t="str">
            <v>CIM1</v>
          </cell>
          <cell r="Y250" t="str">
            <v>S</v>
          </cell>
          <cell r="Z250">
            <v>0</v>
          </cell>
          <cell r="AA250">
            <v>100</v>
          </cell>
          <cell r="AB250">
            <v>0</v>
          </cell>
          <cell r="AC250">
            <v>0</v>
          </cell>
          <cell r="AK250">
            <v>1</v>
          </cell>
          <cell r="AL250" t="str">
            <v>1</v>
          </cell>
          <cell r="AM250">
            <v>0</v>
          </cell>
          <cell r="AN250">
            <v>0</v>
          </cell>
          <cell r="AO250" t="str">
            <v>56-3</v>
          </cell>
          <cell r="AP250" t="str">
            <v>IPB-36</v>
          </cell>
          <cell r="AQ250" t="str">
            <v>2</v>
          </cell>
          <cell r="AS250">
            <v>248</v>
          </cell>
          <cell r="AT250" t="str">
            <v>MAD</v>
          </cell>
        </row>
        <row r="251">
          <cell r="A251">
            <v>249</v>
          </cell>
          <cell r="B251">
            <v>47</v>
          </cell>
          <cell r="C251" t="str">
            <v xml:space="preserve">LP 22,9 kV, 2ø-TINYAHUAIN ALTO , 2-1x35mm² AAAC</v>
          </cell>
          <cell r="D251">
            <v>2</v>
          </cell>
          <cell r="E251" t="str">
            <v>PS1-2</v>
          </cell>
          <cell r="G251" t="str">
            <v>AAAC-35</v>
          </cell>
          <cell r="H251">
            <v>137.85</v>
          </cell>
          <cell r="I251">
            <v>2677.65</v>
          </cell>
          <cell r="K251" t="str">
            <v>0°</v>
          </cell>
          <cell r="L251">
            <v>247.11</v>
          </cell>
          <cell r="M251">
            <v>1</v>
          </cell>
          <cell r="N251" t="str">
            <v>11/C5</v>
          </cell>
          <cell r="O251">
            <v>183.85</v>
          </cell>
          <cell r="P251">
            <v>186.45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>PAT-1C</v>
          </cell>
          <cell r="W251" t="str">
            <v>CIM1</v>
          </cell>
          <cell r="Y251" t="str">
            <v>S</v>
          </cell>
          <cell r="Z251">
            <v>0</v>
          </cell>
          <cell r="AA251">
            <v>100</v>
          </cell>
          <cell r="AB251">
            <v>0</v>
          </cell>
          <cell r="AC251">
            <v>0</v>
          </cell>
          <cell r="AK251">
            <v>1</v>
          </cell>
          <cell r="AL251" t="str">
            <v>0</v>
          </cell>
          <cell r="AM251">
            <v>0</v>
          </cell>
          <cell r="AN251">
            <v>0</v>
          </cell>
          <cell r="AO251" t="str">
            <v>56-3</v>
          </cell>
          <cell r="AP251" t="str">
            <v>IPB-36</v>
          </cell>
          <cell r="AQ251" t="str">
            <v>2</v>
          </cell>
          <cell r="AS251">
            <v>249</v>
          </cell>
          <cell r="AT251" t="str">
            <v>MAD</v>
          </cell>
        </row>
        <row r="252">
          <cell r="A252">
            <v>250</v>
          </cell>
          <cell r="B252">
            <v>47</v>
          </cell>
          <cell r="C252" t="str">
            <v xml:space="preserve">LP 22,9 kV, 2ø-TINYAHUAIN ALTO , 2-1x35mm² AAAC</v>
          </cell>
          <cell r="D252">
            <v>3</v>
          </cell>
          <cell r="E252" t="str">
            <v>PA1-2</v>
          </cell>
          <cell r="G252" t="str">
            <v>AAAC-35</v>
          </cell>
          <cell r="H252">
            <v>384.96</v>
          </cell>
          <cell r="I252">
            <v>2709.65</v>
          </cell>
          <cell r="J252" t="str">
            <v>V1</v>
          </cell>
          <cell r="K252" t="str">
            <v>11°6'28.43"</v>
          </cell>
          <cell r="L252">
            <v>289.61</v>
          </cell>
          <cell r="M252">
            <v>1</v>
          </cell>
          <cell r="N252" t="str">
            <v>11/C5</v>
          </cell>
          <cell r="O252">
            <v>276.89999999999998</v>
          </cell>
          <cell r="P252">
            <v>268.36</v>
          </cell>
          <cell r="Q252" t="str">
            <v>1RI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>PAT-1C</v>
          </cell>
          <cell r="W252" t="str">
            <v>CIM1</v>
          </cell>
          <cell r="Y252" t="str">
            <v>S</v>
          </cell>
          <cell r="Z252">
            <v>0</v>
          </cell>
          <cell r="AA252">
            <v>100</v>
          </cell>
          <cell r="AB252">
            <v>0</v>
          </cell>
          <cell r="AC252">
            <v>0</v>
          </cell>
          <cell r="AK252">
            <v>1</v>
          </cell>
          <cell r="AL252" t="str">
            <v>1</v>
          </cell>
          <cell r="AM252">
            <v>0</v>
          </cell>
          <cell r="AN252">
            <v>0</v>
          </cell>
          <cell r="AO252" t="str">
            <v>56-3</v>
          </cell>
          <cell r="AP252" t="str">
            <v>IPB-36</v>
          </cell>
          <cell r="AQ252" t="str">
            <v>2</v>
          </cell>
          <cell r="AS252">
            <v>250</v>
          </cell>
          <cell r="AT252" t="str">
            <v>MAD</v>
          </cell>
        </row>
        <row r="253">
          <cell r="A253">
            <v>251</v>
          </cell>
          <cell r="B253">
            <v>47</v>
          </cell>
          <cell r="C253" t="str">
            <v xml:space="preserve">LP 22,9 kV, 2ø-TINYAHUAIN ALTO , 2-1x35mm² AAAC</v>
          </cell>
          <cell r="D253">
            <v>4</v>
          </cell>
          <cell r="E253" t="str">
            <v>PS1-2</v>
          </cell>
          <cell r="G253" t="str">
            <v>AAAC-35</v>
          </cell>
          <cell r="H253">
            <v>674.57</v>
          </cell>
          <cell r="I253">
            <v>2744.03</v>
          </cell>
          <cell r="K253" t="str">
            <v>0°</v>
          </cell>
          <cell r="L253">
            <v>262.63</v>
          </cell>
          <cell r="M253">
            <v>1</v>
          </cell>
          <cell r="N253" t="str">
            <v>11/C5</v>
          </cell>
          <cell r="O253">
            <v>250.02</v>
          </cell>
          <cell r="P253">
            <v>276.12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>PAT-1C</v>
          </cell>
          <cell r="W253" t="str">
            <v>CIM1</v>
          </cell>
          <cell r="Y253" t="str">
            <v>S</v>
          </cell>
          <cell r="Z253">
            <v>0</v>
          </cell>
          <cell r="AA253">
            <v>100</v>
          </cell>
          <cell r="AB253">
            <v>0</v>
          </cell>
          <cell r="AC253">
            <v>0</v>
          </cell>
          <cell r="AK253">
            <v>1</v>
          </cell>
          <cell r="AL253" t="str">
            <v>0</v>
          </cell>
          <cell r="AM253">
            <v>0</v>
          </cell>
          <cell r="AN253">
            <v>0</v>
          </cell>
          <cell r="AO253" t="str">
            <v>56-3</v>
          </cell>
          <cell r="AP253" t="str">
            <v>IPB-36</v>
          </cell>
          <cell r="AQ253" t="str">
            <v>2</v>
          </cell>
          <cell r="AS253">
            <v>251</v>
          </cell>
          <cell r="AT253" t="str">
            <v>MAD</v>
          </cell>
        </row>
        <row r="254">
          <cell r="A254">
            <v>252</v>
          </cell>
          <cell r="B254">
            <v>47</v>
          </cell>
          <cell r="C254" t="str">
            <v xml:space="preserve">LP 22,9 kV, 2ø-TINYAHUAIN ALTO , 2-1x35mm² AAAC</v>
          </cell>
          <cell r="D254">
            <v>5</v>
          </cell>
          <cell r="E254" t="str">
            <v>P3A2-2</v>
          </cell>
          <cell r="G254" t="str">
            <v>AAAC-35</v>
          </cell>
          <cell r="H254">
            <v>937.2</v>
          </cell>
          <cell r="I254">
            <v>2783.25</v>
          </cell>
          <cell r="J254" t="str">
            <v>V2</v>
          </cell>
          <cell r="K254" t="str">
            <v>-18°26'0.41"</v>
          </cell>
          <cell r="L254">
            <v>438.96</v>
          </cell>
          <cell r="M254">
            <v>2</v>
          </cell>
          <cell r="N254" t="str">
            <v>11/C5</v>
          </cell>
          <cell r="O254">
            <v>452.25</v>
          </cell>
          <cell r="P254">
            <v>350.79</v>
          </cell>
          <cell r="Q254" t="str">
            <v>8RI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 t="str">
            <v>PAT-1C</v>
          </cell>
          <cell r="W254" t="str">
            <v>CIM1</v>
          </cell>
          <cell r="Y254" t="str">
            <v>S</v>
          </cell>
          <cell r="Z254">
            <v>0</v>
          </cell>
          <cell r="AA254">
            <v>100</v>
          </cell>
          <cell r="AB254">
            <v>0</v>
          </cell>
          <cell r="AC254">
            <v>0</v>
          </cell>
          <cell r="AK254">
            <v>1</v>
          </cell>
          <cell r="AL254" t="str">
            <v>8</v>
          </cell>
          <cell r="AM254">
            <v>0</v>
          </cell>
          <cell r="AN254">
            <v>0</v>
          </cell>
          <cell r="AO254" t="str">
            <v>56-3</v>
          </cell>
          <cell r="AP254" t="str">
            <v>IPB-36</v>
          </cell>
          <cell r="AQ254" t="str">
            <v>2</v>
          </cell>
          <cell r="AS254">
            <v>252</v>
          </cell>
          <cell r="AT254" t="str">
            <v>MAD</v>
          </cell>
        </row>
        <row r="255">
          <cell r="A255">
            <v>253</v>
          </cell>
          <cell r="B255">
            <v>47</v>
          </cell>
          <cell r="C255" t="str">
            <v xml:space="preserve">LP 22,9 kV, 2ø-TINYAHUAIN ALTO , 2-1x35mm² AAAC</v>
          </cell>
          <cell r="D255">
            <v>6</v>
          </cell>
          <cell r="E255" t="str">
            <v>PTH-2</v>
          </cell>
          <cell r="G255" t="str">
            <v>AAAC-35</v>
          </cell>
          <cell r="H255">
            <v>1376.16</v>
          </cell>
          <cell r="I255">
            <v>2802.93</v>
          </cell>
          <cell r="J255">
            <v>0</v>
          </cell>
          <cell r="K255" t="str">
            <v>0°</v>
          </cell>
          <cell r="L255">
            <v>0</v>
          </cell>
          <cell r="M255">
            <v>1</v>
          </cell>
          <cell r="N255" t="str">
            <v>11/C5</v>
          </cell>
          <cell r="O255">
            <v>285.81</v>
          </cell>
          <cell r="P255">
            <v>219.48</v>
          </cell>
          <cell r="Q255" t="str">
            <v>1RI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>PAT-1C</v>
          </cell>
          <cell r="W255" t="str">
            <v>CIM1</v>
          </cell>
          <cell r="Y255" t="str">
            <v>S</v>
          </cell>
          <cell r="Z255">
            <v>0</v>
          </cell>
          <cell r="AA255">
            <v>100</v>
          </cell>
          <cell r="AB255">
            <v>0</v>
          </cell>
          <cell r="AC255">
            <v>0</v>
          </cell>
          <cell r="AK255">
            <v>1</v>
          </cell>
          <cell r="AL255" t="str">
            <v>1</v>
          </cell>
          <cell r="AM255">
            <v>0</v>
          </cell>
          <cell r="AN255">
            <v>0</v>
          </cell>
          <cell r="AO255" t="str">
            <v>56-3</v>
          </cell>
          <cell r="AP255" t="str">
            <v>IPB-36</v>
          </cell>
          <cell r="AQ255" t="str">
            <v>2</v>
          </cell>
          <cell r="AS255">
            <v>253</v>
          </cell>
          <cell r="AT255" t="str">
            <v>MAD</v>
          </cell>
        </row>
        <row r="256">
          <cell r="A256">
            <v>254</v>
          </cell>
          <cell r="B256">
            <v>48</v>
          </cell>
          <cell r="C256" t="str">
            <v xml:space="preserve">LP 22,9 kV, 2ø-KM. 40 , 2-1x35mm² AAAC</v>
          </cell>
          <cell r="D256">
            <v>0</v>
          </cell>
          <cell r="E256" t="str">
            <v>DS-2</v>
          </cell>
          <cell r="G256" t="str">
            <v>AAAC-35</v>
          </cell>
          <cell r="H256">
            <v>0</v>
          </cell>
          <cell r="I256">
            <v>2793.27</v>
          </cell>
          <cell r="J256" t="str">
            <v>V1</v>
          </cell>
          <cell r="K256" t="str">
            <v>0°</v>
          </cell>
          <cell r="L256">
            <v>22.6</v>
          </cell>
          <cell r="M256">
            <v>1</v>
          </cell>
          <cell r="N256" t="str">
            <v>11/C6</v>
          </cell>
          <cell r="O256">
            <v>119.71</v>
          </cell>
          <cell r="P256">
            <v>11.3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Y256" t="str">
            <v>S</v>
          </cell>
          <cell r="Z256">
            <v>0</v>
          </cell>
          <cell r="AA256">
            <v>100</v>
          </cell>
          <cell r="AB256">
            <v>0</v>
          </cell>
          <cell r="AC256">
            <v>0</v>
          </cell>
          <cell r="AK256">
            <v>1</v>
          </cell>
          <cell r="AL256" t="str">
            <v>0</v>
          </cell>
          <cell r="AM256">
            <v>0</v>
          </cell>
          <cell r="AN256">
            <v>0</v>
          </cell>
          <cell r="AO256" t="str">
            <v>56-3</v>
          </cell>
          <cell r="AP256" t="str">
            <v>IPB-36</v>
          </cell>
          <cell r="AQ256" t="str">
            <v>2</v>
          </cell>
          <cell r="AS256">
            <v>254</v>
          </cell>
          <cell r="AT256" t="str">
            <v>MAD</v>
          </cell>
        </row>
        <row r="257">
          <cell r="A257">
            <v>255</v>
          </cell>
          <cell r="B257">
            <v>48</v>
          </cell>
          <cell r="C257" t="str">
            <v xml:space="preserve">LP 22,9 kV, 2ø-KM. 40 , 2-1x35mm² AAAC</v>
          </cell>
          <cell r="D257">
            <v>1</v>
          </cell>
          <cell r="E257" t="str">
            <v>TS-2</v>
          </cell>
          <cell r="G257" t="str">
            <v>AAAC-35</v>
          </cell>
          <cell r="H257">
            <v>22.6</v>
          </cell>
          <cell r="I257">
            <v>2784.93</v>
          </cell>
          <cell r="K257" t="str">
            <v>0°</v>
          </cell>
          <cell r="L257">
            <v>233.04</v>
          </cell>
          <cell r="M257">
            <v>1</v>
          </cell>
          <cell r="N257" t="str">
            <v>11/C6</v>
          </cell>
          <cell r="O257">
            <v>504.92</v>
          </cell>
          <cell r="P257">
            <v>127.82</v>
          </cell>
          <cell r="Q257" t="str">
            <v>1RI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>PAT-1C</v>
          </cell>
          <cell r="W257" t="str">
            <v>CIM1</v>
          </cell>
          <cell r="Y257" t="str">
            <v>S</v>
          </cell>
          <cell r="Z257">
            <v>0</v>
          </cell>
          <cell r="AA257">
            <v>100</v>
          </cell>
          <cell r="AB257">
            <v>0</v>
          </cell>
          <cell r="AC257">
            <v>0</v>
          </cell>
          <cell r="AK257">
            <v>1</v>
          </cell>
          <cell r="AL257" t="str">
            <v>1</v>
          </cell>
          <cell r="AM257">
            <v>0</v>
          </cell>
          <cell r="AN257">
            <v>0</v>
          </cell>
          <cell r="AO257" t="str">
            <v>56-3</v>
          </cell>
          <cell r="AP257" t="str">
            <v>IPB-36</v>
          </cell>
          <cell r="AQ257" t="str">
            <v>2</v>
          </cell>
          <cell r="AS257">
            <v>255</v>
          </cell>
          <cell r="AT257" t="str">
            <v>MAD</v>
          </cell>
        </row>
        <row r="258">
          <cell r="A258">
            <v>256</v>
          </cell>
          <cell r="B258">
            <v>48</v>
          </cell>
          <cell r="C258" t="str">
            <v xml:space="preserve">LP 22,9 kV, 2ø-KM. 40 , 2-1x35mm² AAAC</v>
          </cell>
          <cell r="D258">
            <v>2</v>
          </cell>
          <cell r="E258" t="str">
            <v>PS1-2</v>
          </cell>
          <cell r="G258" t="str">
            <v>AAAC-35</v>
          </cell>
          <cell r="H258">
            <v>255.64</v>
          </cell>
          <cell r="I258">
            <v>2676.38</v>
          </cell>
          <cell r="K258" t="str">
            <v>0°</v>
          </cell>
          <cell r="L258">
            <v>240.78</v>
          </cell>
          <cell r="M258">
            <v>1</v>
          </cell>
          <cell r="N258" t="str">
            <v>11/C6</v>
          </cell>
          <cell r="O258">
            <v>253.63</v>
          </cell>
          <cell r="P258">
            <v>236.91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>PAT-1C</v>
          </cell>
          <cell r="W258" t="str">
            <v>CIM1</v>
          </cell>
          <cell r="Y258" t="str">
            <v>S</v>
          </cell>
          <cell r="Z258">
            <v>0</v>
          </cell>
          <cell r="AA258">
            <v>100</v>
          </cell>
          <cell r="AB258">
            <v>0</v>
          </cell>
          <cell r="AC258">
            <v>0</v>
          </cell>
          <cell r="AK258">
            <v>1</v>
          </cell>
          <cell r="AL258" t="str">
            <v>0</v>
          </cell>
          <cell r="AM258">
            <v>0</v>
          </cell>
          <cell r="AN258">
            <v>0</v>
          </cell>
          <cell r="AO258" t="str">
            <v>56-3</v>
          </cell>
          <cell r="AP258" t="str">
            <v>IPB-36</v>
          </cell>
          <cell r="AQ258" t="str">
            <v>2</v>
          </cell>
          <cell r="AS258">
            <v>256</v>
          </cell>
          <cell r="AT258" t="str">
            <v>MAD</v>
          </cell>
        </row>
        <row r="259">
          <cell r="A259">
            <v>257</v>
          </cell>
          <cell r="B259">
            <v>48</v>
          </cell>
          <cell r="C259" t="str">
            <v xml:space="preserve">LP 22,9 kV, 2ø-KM. 40 , 2-1x35mm² AAAC</v>
          </cell>
          <cell r="D259">
            <v>3</v>
          </cell>
          <cell r="E259" t="str">
            <v>PTH-2</v>
          </cell>
          <cell r="G259" t="str">
            <v>AAAC-35</v>
          </cell>
          <cell r="H259">
            <v>496.42</v>
          </cell>
          <cell r="I259">
            <v>2567.92</v>
          </cell>
          <cell r="J259" t="str">
            <v>FLP</v>
          </cell>
          <cell r="K259" t="str">
            <v>0°</v>
          </cell>
          <cell r="L259">
            <v>0</v>
          </cell>
          <cell r="M259">
            <v>1</v>
          </cell>
          <cell r="N259" t="str">
            <v>11/C6</v>
          </cell>
          <cell r="O259">
            <v>-332.27</v>
          </cell>
          <cell r="P259">
            <v>120.39</v>
          </cell>
          <cell r="Q259" t="str">
            <v>1RI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>PAT-1C</v>
          </cell>
          <cell r="W259" t="str">
            <v>CIM1</v>
          </cell>
          <cell r="Y259" t="str">
            <v>S</v>
          </cell>
          <cell r="Z259">
            <v>0</v>
          </cell>
          <cell r="AA259">
            <v>100</v>
          </cell>
          <cell r="AB259">
            <v>0</v>
          </cell>
          <cell r="AC259">
            <v>0</v>
          </cell>
          <cell r="AK259">
            <v>1</v>
          </cell>
          <cell r="AL259" t="str">
            <v>1</v>
          </cell>
          <cell r="AM259">
            <v>0</v>
          </cell>
          <cell r="AN259">
            <v>0</v>
          </cell>
          <cell r="AO259" t="str">
            <v>56-3</v>
          </cell>
          <cell r="AP259" t="str">
            <v>IPB-36</v>
          </cell>
          <cell r="AQ259" t="str">
            <v>2</v>
          </cell>
          <cell r="AS259">
            <v>257</v>
          </cell>
          <cell r="AT259" t="str">
            <v>MAD</v>
          </cell>
        </row>
        <row r="260">
          <cell r="A260">
            <v>258</v>
          </cell>
          <cell r="B260">
            <v>49</v>
          </cell>
          <cell r="C260" t="str">
            <v xml:space="preserve">LP 22,9 kV, 2ø-GAHUINCHO , 2-1x35mm² AAAC</v>
          </cell>
          <cell r="D260">
            <v>0</v>
          </cell>
          <cell r="E260" t="str">
            <v>DS-2</v>
          </cell>
          <cell r="G260" t="str">
            <v>AAAC-35</v>
          </cell>
          <cell r="H260">
            <v>0</v>
          </cell>
          <cell r="I260">
            <v>2670.66</v>
          </cell>
          <cell r="J260" t="str">
            <v>EXIST</v>
          </cell>
          <cell r="K260" t="str">
            <v>0°</v>
          </cell>
          <cell r="L260">
            <v>16.399999999999999</v>
          </cell>
          <cell r="M260">
            <v>1</v>
          </cell>
          <cell r="N260" t="str">
            <v>13/400</v>
          </cell>
          <cell r="O260">
            <v>-8.77</v>
          </cell>
          <cell r="P260">
            <v>8.1999999999999993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Y260" t="str">
            <v>S</v>
          </cell>
          <cell r="Z260">
            <v>0</v>
          </cell>
          <cell r="AA260">
            <v>100</v>
          </cell>
          <cell r="AB260">
            <v>0</v>
          </cell>
          <cell r="AC260">
            <v>0</v>
          </cell>
          <cell r="AK260">
            <v>1</v>
          </cell>
          <cell r="AL260" t="str">
            <v>0</v>
          </cell>
          <cell r="AM260">
            <v>0</v>
          </cell>
          <cell r="AN260">
            <v>0</v>
          </cell>
          <cell r="AO260" t="str">
            <v>56-3</v>
          </cell>
          <cell r="AP260" t="str">
            <v>IPB-36</v>
          </cell>
          <cell r="AQ260" t="str">
            <v>2</v>
          </cell>
          <cell r="AS260">
            <v>258</v>
          </cell>
          <cell r="AT260" t="str">
            <v>MAD</v>
          </cell>
        </row>
        <row r="261">
          <cell r="A261">
            <v>259</v>
          </cell>
          <cell r="B261">
            <v>49</v>
          </cell>
          <cell r="C261" t="str">
            <v xml:space="preserve">LP 22,9 kV, 2ø-GAHUINCHO , 2-1x35mm² AAAC</v>
          </cell>
          <cell r="D261">
            <v>1</v>
          </cell>
          <cell r="E261" t="str">
            <v>TS-2</v>
          </cell>
          <cell r="G261" t="str">
            <v>AAAC-35</v>
          </cell>
          <cell r="H261">
            <v>16.399999999999999</v>
          </cell>
          <cell r="I261">
            <v>2674.98</v>
          </cell>
          <cell r="K261" t="str">
            <v>0°</v>
          </cell>
          <cell r="L261">
            <v>199.01</v>
          </cell>
          <cell r="M261">
            <v>1</v>
          </cell>
          <cell r="N261" t="str">
            <v>11/C6</v>
          </cell>
          <cell r="O261">
            <v>-162.62</v>
          </cell>
          <cell r="P261">
            <v>107.71</v>
          </cell>
          <cell r="Q261" t="str">
            <v>1RI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 t="str">
            <v>PAT-1C</v>
          </cell>
          <cell r="W261" t="str">
            <v>CIM1</v>
          </cell>
          <cell r="Y261" t="str">
            <v>S</v>
          </cell>
          <cell r="Z261">
            <v>0</v>
          </cell>
          <cell r="AA261">
            <v>100</v>
          </cell>
          <cell r="AB261">
            <v>0</v>
          </cell>
          <cell r="AC261">
            <v>0</v>
          </cell>
          <cell r="AK261">
            <v>1</v>
          </cell>
          <cell r="AL261" t="str">
            <v>1</v>
          </cell>
          <cell r="AM261">
            <v>0</v>
          </cell>
          <cell r="AN261">
            <v>0</v>
          </cell>
          <cell r="AO261" t="str">
            <v>56-3</v>
          </cell>
          <cell r="AP261" t="str">
            <v>IPB-36</v>
          </cell>
          <cell r="AQ261" t="str">
            <v>2</v>
          </cell>
          <cell r="AS261">
            <v>259</v>
          </cell>
          <cell r="AT261" t="str">
            <v>MAD</v>
          </cell>
        </row>
        <row r="262">
          <cell r="A262">
            <v>260</v>
          </cell>
          <cell r="B262">
            <v>49</v>
          </cell>
          <cell r="C262" t="str">
            <v xml:space="preserve">LP 22,9 kV, 2ø-GAHUINCHO , 2-1x35mm² AAAC</v>
          </cell>
          <cell r="D262">
            <v>2</v>
          </cell>
          <cell r="E262" t="str">
            <v>PS1-2</v>
          </cell>
          <cell r="G262" t="str">
            <v>AAAC-35</v>
          </cell>
          <cell r="H262">
            <v>215.41</v>
          </cell>
          <cell r="I262">
            <v>2735.6</v>
          </cell>
          <cell r="K262" t="str">
            <v>0°</v>
          </cell>
          <cell r="L262">
            <v>137.94</v>
          </cell>
          <cell r="M262">
            <v>1</v>
          </cell>
          <cell r="N262" t="str">
            <v>11/C6</v>
          </cell>
          <cell r="O262">
            <v>169.99</v>
          </cell>
          <cell r="P262">
            <v>168.48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>PAT-1C</v>
          </cell>
          <cell r="W262" t="str">
            <v>CIM1</v>
          </cell>
          <cell r="Y262" t="str">
            <v>S</v>
          </cell>
          <cell r="Z262">
            <v>0</v>
          </cell>
          <cell r="AA262">
            <v>100</v>
          </cell>
          <cell r="AB262">
            <v>0</v>
          </cell>
          <cell r="AC262">
            <v>0</v>
          </cell>
          <cell r="AK262">
            <v>1</v>
          </cell>
          <cell r="AL262" t="str">
            <v>0</v>
          </cell>
          <cell r="AM262">
            <v>0</v>
          </cell>
          <cell r="AN262">
            <v>0</v>
          </cell>
          <cell r="AO262" t="str">
            <v>56-3</v>
          </cell>
          <cell r="AP262" t="str">
            <v>IPB-36</v>
          </cell>
          <cell r="AQ262" t="str">
            <v>2</v>
          </cell>
          <cell r="AS262">
            <v>260</v>
          </cell>
          <cell r="AT262" t="str">
            <v>MAD</v>
          </cell>
        </row>
        <row r="263">
          <cell r="A263">
            <v>261</v>
          </cell>
          <cell r="B263">
            <v>49</v>
          </cell>
          <cell r="C263" t="str">
            <v xml:space="preserve">LP 22,9 kV, 2ø-GAHUINCHO , 2-1x35mm² AAAC</v>
          </cell>
          <cell r="D263">
            <v>3</v>
          </cell>
          <cell r="E263" t="str">
            <v>PS1-2</v>
          </cell>
          <cell r="G263" t="str">
            <v>AAAC-35</v>
          </cell>
          <cell r="H263">
            <v>353.35</v>
          </cell>
          <cell r="I263">
            <v>2784.78</v>
          </cell>
          <cell r="K263" t="str">
            <v>0°</v>
          </cell>
          <cell r="L263">
            <v>54.12</v>
          </cell>
          <cell r="M263">
            <v>1</v>
          </cell>
          <cell r="N263" t="str">
            <v>11/C6</v>
          </cell>
          <cell r="O263">
            <v>320.01</v>
          </cell>
          <cell r="P263">
            <v>96.03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>PAT-1C</v>
          </cell>
          <cell r="W263" t="str">
            <v>CIM1</v>
          </cell>
          <cell r="Y263" t="str">
            <v>S</v>
          </cell>
          <cell r="Z263">
            <v>0</v>
          </cell>
          <cell r="AA263">
            <v>100</v>
          </cell>
          <cell r="AB263">
            <v>0</v>
          </cell>
          <cell r="AC263">
            <v>0</v>
          </cell>
          <cell r="AK263">
            <v>1</v>
          </cell>
          <cell r="AL263" t="str">
            <v>0</v>
          </cell>
          <cell r="AM263">
            <v>0</v>
          </cell>
          <cell r="AN263">
            <v>0</v>
          </cell>
          <cell r="AO263" t="str">
            <v>56-3</v>
          </cell>
          <cell r="AP263" t="str">
            <v>IPB-36</v>
          </cell>
          <cell r="AQ263" t="str">
            <v>2</v>
          </cell>
          <cell r="AS263">
            <v>261</v>
          </cell>
          <cell r="AT263" t="str">
            <v>MAD</v>
          </cell>
        </row>
        <row r="264">
          <cell r="A264">
            <v>262</v>
          </cell>
          <cell r="B264">
            <v>49</v>
          </cell>
          <cell r="C264" t="str">
            <v xml:space="preserve">LP 22,9 kV, 2ø-GAHUINCHO , 2-1x35mm² AAAC</v>
          </cell>
          <cell r="D264">
            <v>4</v>
          </cell>
          <cell r="E264" t="str">
            <v>PA2-2</v>
          </cell>
          <cell r="G264" t="str">
            <v>AAAC-35</v>
          </cell>
          <cell r="H264">
            <v>407.47</v>
          </cell>
          <cell r="I264">
            <v>2793.27</v>
          </cell>
          <cell r="J264" t="str">
            <v>V1</v>
          </cell>
          <cell r="K264" t="str">
            <v>-38°51'4.16"</v>
          </cell>
          <cell r="L264">
            <v>153.47999999999999</v>
          </cell>
          <cell r="M264">
            <v>1</v>
          </cell>
          <cell r="N264" t="str">
            <v>11/C6</v>
          </cell>
          <cell r="O264">
            <v>239.51</v>
          </cell>
          <cell r="P264">
            <v>103.8</v>
          </cell>
          <cell r="Q264" t="str">
            <v>1RI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 t="str">
            <v>PAT-1C</v>
          </cell>
          <cell r="W264" t="str">
            <v>CIM1</v>
          </cell>
          <cell r="Y264" t="str">
            <v>S</v>
          </cell>
          <cell r="Z264">
            <v>0</v>
          </cell>
          <cell r="AA264">
            <v>100</v>
          </cell>
          <cell r="AB264">
            <v>0</v>
          </cell>
          <cell r="AC264">
            <v>0</v>
          </cell>
          <cell r="AK264">
            <v>1</v>
          </cell>
          <cell r="AL264" t="str">
            <v>1</v>
          </cell>
          <cell r="AM264">
            <v>0</v>
          </cell>
          <cell r="AN264">
            <v>0</v>
          </cell>
          <cell r="AO264" t="str">
            <v>56-3</v>
          </cell>
          <cell r="AP264" t="str">
            <v>IPB-36</v>
          </cell>
          <cell r="AQ264" t="str">
            <v>2</v>
          </cell>
          <cell r="AS264">
            <v>262</v>
          </cell>
          <cell r="AT264" t="str">
            <v>MAD</v>
          </cell>
        </row>
        <row r="265">
          <cell r="A265">
            <v>263</v>
          </cell>
          <cell r="B265">
            <v>49</v>
          </cell>
          <cell r="C265" t="str">
            <v xml:space="preserve">LP 22,9 kV, 2ø-GAHUINCHO , 2-1x35mm² AAAC</v>
          </cell>
          <cell r="D265">
            <v>5</v>
          </cell>
          <cell r="E265" t="str">
            <v>PS1-2</v>
          </cell>
          <cell r="G265" t="str">
            <v>AAAC-35</v>
          </cell>
          <cell r="H265">
            <v>560.95000000000005</v>
          </cell>
          <cell r="I265">
            <v>2782.64</v>
          </cell>
          <cell r="K265" t="str">
            <v>0°</v>
          </cell>
          <cell r="L265">
            <v>152.06</v>
          </cell>
          <cell r="M265">
            <v>1</v>
          </cell>
          <cell r="N265" t="str">
            <v>11/C6</v>
          </cell>
          <cell r="O265">
            <v>152.4</v>
          </cell>
          <cell r="P265">
            <v>152.77000000000001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>PAT-1C</v>
          </cell>
          <cell r="W265" t="str">
            <v>CIM1</v>
          </cell>
          <cell r="Y265" t="str">
            <v>S</v>
          </cell>
          <cell r="Z265">
            <v>0</v>
          </cell>
          <cell r="AA265">
            <v>100</v>
          </cell>
          <cell r="AB265">
            <v>0</v>
          </cell>
          <cell r="AC265">
            <v>0</v>
          </cell>
          <cell r="AK265">
            <v>1</v>
          </cell>
          <cell r="AL265" t="str">
            <v>0</v>
          </cell>
          <cell r="AM265">
            <v>0</v>
          </cell>
          <cell r="AN265">
            <v>0</v>
          </cell>
          <cell r="AO265" t="str">
            <v>56-3</v>
          </cell>
          <cell r="AP265" t="str">
            <v>IPB-36</v>
          </cell>
          <cell r="AQ265" t="str">
            <v>2</v>
          </cell>
          <cell r="AS265">
            <v>263</v>
          </cell>
          <cell r="AT265" t="str">
            <v>MAD</v>
          </cell>
        </row>
        <row r="266">
          <cell r="A266">
            <v>264</v>
          </cell>
          <cell r="B266">
            <v>49</v>
          </cell>
          <cell r="C266" t="str">
            <v xml:space="preserve">LP 22,9 kV, 2ø-GAHUINCHO , 2-1x35mm² AAAC</v>
          </cell>
          <cell r="D266">
            <v>6</v>
          </cell>
          <cell r="E266" t="str">
            <v>PS1-2</v>
          </cell>
          <cell r="G266" t="str">
            <v>AAAC-35</v>
          </cell>
          <cell r="H266">
            <v>713.01</v>
          </cell>
          <cell r="I266">
            <v>2773.4</v>
          </cell>
          <cell r="K266" t="str">
            <v>0°</v>
          </cell>
          <cell r="L266">
            <v>127.04</v>
          </cell>
          <cell r="M266">
            <v>1</v>
          </cell>
          <cell r="N266" t="str">
            <v>11/C6</v>
          </cell>
          <cell r="O266">
            <v>154.41999999999999</v>
          </cell>
          <cell r="P266">
            <v>139.55000000000001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>PAT-1C</v>
          </cell>
          <cell r="W266" t="str">
            <v>CIM1</v>
          </cell>
          <cell r="Y266" t="str">
            <v>S</v>
          </cell>
          <cell r="Z266">
            <v>0</v>
          </cell>
          <cell r="AA266">
            <v>100</v>
          </cell>
          <cell r="AB266">
            <v>0</v>
          </cell>
          <cell r="AC266">
            <v>0</v>
          </cell>
          <cell r="AK266">
            <v>1</v>
          </cell>
          <cell r="AL266" t="str">
            <v>0</v>
          </cell>
          <cell r="AM266">
            <v>0</v>
          </cell>
          <cell r="AN266">
            <v>0</v>
          </cell>
          <cell r="AO266" t="str">
            <v>56-3</v>
          </cell>
          <cell r="AP266" t="str">
            <v>IPB-36</v>
          </cell>
          <cell r="AQ266" t="str">
            <v>2</v>
          </cell>
          <cell r="AS266">
            <v>264</v>
          </cell>
          <cell r="AT266" t="str">
            <v>MAD</v>
          </cell>
        </row>
        <row r="267">
          <cell r="A267">
            <v>265</v>
          </cell>
          <cell r="B267">
            <v>49</v>
          </cell>
          <cell r="C267" t="str">
            <v xml:space="preserve">LP 22,9 kV, 2ø-GAHUINCHO , 2-1x35mm² AAAC</v>
          </cell>
          <cell r="D267">
            <v>7</v>
          </cell>
          <cell r="E267" t="str">
            <v>PSH-2</v>
          </cell>
          <cell r="G267" t="str">
            <v>AAAC-35</v>
          </cell>
          <cell r="H267">
            <v>840.05</v>
          </cell>
          <cell r="I267">
            <v>2762.99</v>
          </cell>
          <cell r="K267" t="str">
            <v>0°</v>
          </cell>
          <cell r="L267">
            <v>322.52</v>
          </cell>
          <cell r="M267">
            <v>2</v>
          </cell>
          <cell r="N267" t="str">
            <v>11/C6</v>
          </cell>
          <cell r="O267">
            <v>219.06</v>
          </cell>
          <cell r="P267">
            <v>224.78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>PAT-1C</v>
          </cell>
          <cell r="W267" t="str">
            <v>CIM1</v>
          </cell>
          <cell r="Y267" t="str">
            <v>S</v>
          </cell>
          <cell r="Z267">
            <v>0</v>
          </cell>
          <cell r="AA267">
            <v>100</v>
          </cell>
          <cell r="AB267">
            <v>0</v>
          </cell>
          <cell r="AC267">
            <v>0</v>
          </cell>
          <cell r="AK267">
            <v>1</v>
          </cell>
          <cell r="AL267" t="str">
            <v>0</v>
          </cell>
          <cell r="AM267">
            <v>0</v>
          </cell>
          <cell r="AN267">
            <v>0</v>
          </cell>
          <cell r="AO267" t="str">
            <v>56-3</v>
          </cell>
          <cell r="AP267" t="str">
            <v>IPB-36</v>
          </cell>
          <cell r="AQ267" t="str">
            <v>2</v>
          </cell>
          <cell r="AS267">
            <v>265</v>
          </cell>
          <cell r="AT267" t="str">
            <v>MAD</v>
          </cell>
        </row>
        <row r="268">
          <cell r="A268">
            <v>266</v>
          </cell>
          <cell r="B268">
            <v>49</v>
          </cell>
          <cell r="C268" t="str">
            <v xml:space="preserve">LP 22,9 kV, 2ø-GAHUINCHO , 2-1x35mm² AAAC</v>
          </cell>
          <cell r="D268">
            <v>8</v>
          </cell>
          <cell r="E268" t="str">
            <v>PRH-2</v>
          </cell>
          <cell r="G268" t="str">
            <v>AAAC-35</v>
          </cell>
          <cell r="H268">
            <v>1162.57</v>
          </cell>
          <cell r="I268">
            <v>2745.34</v>
          </cell>
          <cell r="J268" t="str">
            <v>V2</v>
          </cell>
          <cell r="K268" t="str">
            <v>-0°41'44.67"</v>
          </cell>
          <cell r="L268">
            <v>485.23</v>
          </cell>
          <cell r="M268">
            <v>2</v>
          </cell>
          <cell r="N268" t="str">
            <v>11/C6</v>
          </cell>
          <cell r="O268">
            <v>318.67</v>
          </cell>
          <cell r="P268">
            <v>403.88</v>
          </cell>
          <cell r="Q268" t="str">
            <v>8RI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 t="str">
            <v>PAT-1C</v>
          </cell>
          <cell r="W268" t="str">
            <v>CIM1</v>
          </cell>
          <cell r="Y268" t="str">
            <v>S</v>
          </cell>
          <cell r="Z268">
            <v>0</v>
          </cell>
          <cell r="AA268">
            <v>100</v>
          </cell>
          <cell r="AB268">
            <v>0</v>
          </cell>
          <cell r="AC268">
            <v>0</v>
          </cell>
          <cell r="AK268">
            <v>1</v>
          </cell>
          <cell r="AL268" t="str">
            <v>8</v>
          </cell>
          <cell r="AM268">
            <v>0</v>
          </cell>
          <cell r="AN268">
            <v>0</v>
          </cell>
          <cell r="AO268" t="str">
            <v>56-3</v>
          </cell>
          <cell r="AP268" t="str">
            <v>IPB-36</v>
          </cell>
          <cell r="AQ268" t="str">
            <v>2</v>
          </cell>
          <cell r="AS268">
            <v>266</v>
          </cell>
          <cell r="AT268" t="str">
            <v>MAD</v>
          </cell>
        </row>
        <row r="269">
          <cell r="A269">
            <v>267</v>
          </cell>
          <cell r="B269">
            <v>49</v>
          </cell>
          <cell r="C269" t="str">
            <v xml:space="preserve">LP 22,9 kV, 2ø-GAHUINCHO , 2-1x35mm² AAAC</v>
          </cell>
          <cell r="D269">
            <v>9</v>
          </cell>
          <cell r="E269" t="str">
            <v>PTH-2</v>
          </cell>
          <cell r="G269" t="str">
            <v>AAAC-35</v>
          </cell>
          <cell r="H269">
            <v>1647.8</v>
          </cell>
          <cell r="I269">
            <v>2753.47</v>
          </cell>
          <cell r="J269" t="str">
            <v>FLP</v>
          </cell>
          <cell r="K269" t="str">
            <v>0°</v>
          </cell>
          <cell r="L269">
            <v>0</v>
          </cell>
          <cell r="M269">
            <v>1</v>
          </cell>
          <cell r="N269" t="str">
            <v>11/C6</v>
          </cell>
          <cell r="O269">
            <v>269.35000000000002</v>
          </cell>
          <cell r="P269">
            <v>242.61</v>
          </cell>
          <cell r="Q269" t="str">
            <v>1RI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>PAT-1C</v>
          </cell>
          <cell r="W269" t="str">
            <v>CIM1</v>
          </cell>
          <cell r="Y269" t="str">
            <v>S</v>
          </cell>
          <cell r="Z269">
            <v>0</v>
          </cell>
          <cell r="AA269">
            <v>100</v>
          </cell>
          <cell r="AB269">
            <v>0</v>
          </cell>
          <cell r="AC269">
            <v>0</v>
          </cell>
          <cell r="AK269">
            <v>1</v>
          </cell>
          <cell r="AL269" t="str">
            <v>1</v>
          </cell>
          <cell r="AM269">
            <v>0</v>
          </cell>
          <cell r="AN269">
            <v>0</v>
          </cell>
          <cell r="AO269" t="str">
            <v>56-3</v>
          </cell>
          <cell r="AP269" t="str">
            <v>IPB-36</v>
          </cell>
          <cell r="AQ269" t="str">
            <v>2</v>
          </cell>
          <cell r="AS269">
            <v>267</v>
          </cell>
          <cell r="AT269" t="str">
            <v>MAD</v>
          </cell>
        </row>
        <row r="270">
          <cell r="A270">
            <v>268</v>
          </cell>
          <cell r="B270">
            <v>50</v>
          </cell>
          <cell r="C270" t="str">
            <v xml:space="preserve">LP 22,9 kV, 2ø-SALAPAMPA_MICHO BAJO , 2-1x35mm² AAAC</v>
          </cell>
          <cell r="D270">
            <v>0</v>
          </cell>
          <cell r="E270" t="str">
            <v>PS1-2</v>
          </cell>
          <cell r="G270" t="str">
            <v>AAAC-35</v>
          </cell>
          <cell r="H270">
            <v>0</v>
          </cell>
          <cell r="I270">
            <v>2497.4</v>
          </cell>
          <cell r="J270" t="str">
            <v>EXIST</v>
          </cell>
          <cell r="K270" t="str">
            <v>0°</v>
          </cell>
          <cell r="L270">
            <v>38.17</v>
          </cell>
          <cell r="M270">
            <v>1</v>
          </cell>
          <cell r="N270" t="str">
            <v>11/C6</v>
          </cell>
          <cell r="O270">
            <v>365.12</v>
          </cell>
          <cell r="P270">
            <v>19.09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Y270" t="str">
            <v>S</v>
          </cell>
          <cell r="Z270">
            <v>0</v>
          </cell>
          <cell r="AA270">
            <v>100</v>
          </cell>
          <cell r="AB270">
            <v>0</v>
          </cell>
          <cell r="AC270">
            <v>0</v>
          </cell>
          <cell r="AK270">
            <v>1</v>
          </cell>
          <cell r="AL270" t="str">
            <v>0</v>
          </cell>
          <cell r="AM270">
            <v>0</v>
          </cell>
          <cell r="AN270">
            <v>0</v>
          </cell>
          <cell r="AO270" t="str">
            <v>56-3</v>
          </cell>
          <cell r="AP270" t="str">
            <v>IPB-36</v>
          </cell>
          <cell r="AQ270" t="str">
            <v>2</v>
          </cell>
          <cell r="AS270">
            <v>268</v>
          </cell>
          <cell r="AT270" t="str">
            <v>MAD</v>
          </cell>
        </row>
        <row r="271">
          <cell r="A271">
            <v>269</v>
          </cell>
          <cell r="B271">
            <v>50</v>
          </cell>
          <cell r="C271" t="str">
            <v xml:space="preserve">LP 22,9 kV, 2ø-SALAPAMPA_MICHO BAJO , 2-1x35mm² AAAC</v>
          </cell>
          <cell r="D271">
            <v>1</v>
          </cell>
          <cell r="E271" t="str">
            <v>TS-2</v>
          </cell>
          <cell r="G271" t="str">
            <v>AAAC-35</v>
          </cell>
          <cell r="H271">
            <v>38.17</v>
          </cell>
          <cell r="I271">
            <v>2486.08</v>
          </cell>
          <cell r="K271" t="str">
            <v>0°</v>
          </cell>
          <cell r="L271">
            <v>373.88</v>
          </cell>
          <cell r="M271">
            <v>1</v>
          </cell>
          <cell r="N271" t="str">
            <v>11/C6</v>
          </cell>
          <cell r="O271">
            <v>160.18</v>
          </cell>
          <cell r="P271">
            <v>206.02</v>
          </cell>
          <cell r="Q271" t="str">
            <v>1RI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>PAT-1C</v>
          </cell>
          <cell r="W271" t="str">
            <v>CIM1</v>
          </cell>
          <cell r="Y271" t="str">
            <v>S</v>
          </cell>
          <cell r="Z271">
            <v>0</v>
          </cell>
          <cell r="AA271">
            <v>100</v>
          </cell>
          <cell r="AB271">
            <v>0</v>
          </cell>
          <cell r="AC271">
            <v>0</v>
          </cell>
          <cell r="AK271">
            <v>1</v>
          </cell>
          <cell r="AL271" t="str">
            <v>1</v>
          </cell>
          <cell r="AM271">
            <v>0</v>
          </cell>
          <cell r="AN271">
            <v>0</v>
          </cell>
          <cell r="AO271" t="str">
            <v>56-3</v>
          </cell>
          <cell r="AP271" t="str">
            <v>IPB-36</v>
          </cell>
          <cell r="AQ271" t="str">
            <v>2</v>
          </cell>
          <cell r="AS271">
            <v>269</v>
          </cell>
          <cell r="AT271" t="str">
            <v>MAD</v>
          </cell>
        </row>
        <row r="272">
          <cell r="A272">
            <v>270</v>
          </cell>
          <cell r="B272">
            <v>50</v>
          </cell>
          <cell r="C272" t="str">
            <v xml:space="preserve">LP 22,9 kV, 2ø-SALAPAMPA_MICHO BAJO , 2-1x35mm² AAAC</v>
          </cell>
          <cell r="D272">
            <v>2</v>
          </cell>
          <cell r="E272" t="str">
            <v>PSH-2</v>
          </cell>
          <cell r="G272" t="str">
            <v>AAAC-35</v>
          </cell>
          <cell r="H272">
            <v>412.05</v>
          </cell>
          <cell r="I272">
            <v>2419.2600000000002</v>
          </cell>
          <cell r="K272" t="str">
            <v>0°</v>
          </cell>
          <cell r="L272">
            <v>207.91</v>
          </cell>
          <cell r="M272">
            <v>2</v>
          </cell>
          <cell r="N272" t="str">
            <v>11/C6</v>
          </cell>
          <cell r="O272">
            <v>117.91</v>
          </cell>
          <cell r="P272">
            <v>290.89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>PAT-1C</v>
          </cell>
          <cell r="W272" t="str">
            <v>CIM1</v>
          </cell>
          <cell r="Y272" t="str">
            <v>S</v>
          </cell>
          <cell r="Z272">
            <v>0</v>
          </cell>
          <cell r="AA272">
            <v>100</v>
          </cell>
          <cell r="AB272">
            <v>0</v>
          </cell>
          <cell r="AC272">
            <v>0</v>
          </cell>
          <cell r="AK272">
            <v>1</v>
          </cell>
          <cell r="AL272" t="str">
            <v>0</v>
          </cell>
          <cell r="AM272">
            <v>0</v>
          </cell>
          <cell r="AN272">
            <v>0</v>
          </cell>
          <cell r="AO272" t="str">
            <v>56-3</v>
          </cell>
          <cell r="AP272" t="str">
            <v>IPB-36</v>
          </cell>
          <cell r="AQ272" t="str">
            <v>2</v>
          </cell>
          <cell r="AS272">
            <v>270</v>
          </cell>
          <cell r="AT272" t="str">
            <v>MAD</v>
          </cell>
        </row>
        <row r="273">
          <cell r="A273">
            <v>271</v>
          </cell>
          <cell r="B273">
            <v>50</v>
          </cell>
          <cell r="C273" t="str">
            <v xml:space="preserve">LP 22,9 kV, 2ø-SALAPAMPA_MICHO BAJO , 2-1x35mm² AAAC</v>
          </cell>
          <cell r="D273">
            <v>3</v>
          </cell>
          <cell r="E273" t="str">
            <v>PTH-2</v>
          </cell>
          <cell r="G273" t="str">
            <v>AAAC-35</v>
          </cell>
          <cell r="H273">
            <v>619.96</v>
          </cell>
          <cell r="I273">
            <v>2400.7399999999998</v>
          </cell>
          <cell r="J273" t="str">
            <v>FLP</v>
          </cell>
          <cell r="K273" t="str">
            <v>0°</v>
          </cell>
          <cell r="L273">
            <v>0</v>
          </cell>
          <cell r="M273">
            <v>1</v>
          </cell>
          <cell r="N273" t="str">
            <v>11/C6</v>
          </cell>
          <cell r="O273">
            <v>-13.77</v>
          </cell>
          <cell r="P273">
            <v>103.96</v>
          </cell>
          <cell r="Q273" t="str">
            <v>1RI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>PAT-1C</v>
          </cell>
          <cell r="W273" t="str">
            <v>CIM1</v>
          </cell>
          <cell r="Y273" t="str">
            <v>S</v>
          </cell>
          <cell r="Z273">
            <v>0</v>
          </cell>
          <cell r="AA273">
            <v>100</v>
          </cell>
          <cell r="AB273">
            <v>0</v>
          </cell>
          <cell r="AC273">
            <v>0</v>
          </cell>
          <cell r="AK273">
            <v>1</v>
          </cell>
          <cell r="AL273" t="str">
            <v>1</v>
          </cell>
          <cell r="AM273">
            <v>0</v>
          </cell>
          <cell r="AN273">
            <v>0</v>
          </cell>
          <cell r="AO273" t="str">
            <v>56-3</v>
          </cell>
          <cell r="AP273" t="str">
            <v>IPB-36</v>
          </cell>
          <cell r="AQ273" t="str">
            <v>2</v>
          </cell>
          <cell r="AS273">
            <v>271</v>
          </cell>
          <cell r="AT273" t="str">
            <v>MAD</v>
          </cell>
        </row>
        <row r="274">
          <cell r="A274">
            <v>272</v>
          </cell>
          <cell r="B274">
            <v>51</v>
          </cell>
          <cell r="C274" t="str">
            <v xml:space="preserve">LP 22,9 kV, 2ø-NUEVA INDEPENDENCIA , 2-1x35mm² AAAC</v>
          </cell>
          <cell r="D274">
            <v>0</v>
          </cell>
          <cell r="E274" t="str">
            <v>DS-2</v>
          </cell>
          <cell r="G274" t="str">
            <v>AAAC-35</v>
          </cell>
          <cell r="H274">
            <v>0</v>
          </cell>
          <cell r="I274">
            <v>2631.69</v>
          </cell>
          <cell r="J274" t="str">
            <v>EXIST</v>
          </cell>
          <cell r="K274" t="str">
            <v>0°</v>
          </cell>
          <cell r="L274">
            <v>18.649999999999999</v>
          </cell>
          <cell r="M274">
            <v>1</v>
          </cell>
          <cell r="N274" t="str">
            <v>13/400</v>
          </cell>
          <cell r="O274">
            <v>8.73</v>
          </cell>
          <cell r="P274">
            <v>9.33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Y274" t="str">
            <v>S</v>
          </cell>
          <cell r="Z274">
            <v>0</v>
          </cell>
          <cell r="AA274">
            <v>100</v>
          </cell>
          <cell r="AB274">
            <v>0</v>
          </cell>
          <cell r="AC274">
            <v>0</v>
          </cell>
          <cell r="AK274">
            <v>1</v>
          </cell>
          <cell r="AL274" t="str">
            <v>0</v>
          </cell>
          <cell r="AM274">
            <v>0</v>
          </cell>
          <cell r="AN274">
            <v>0</v>
          </cell>
          <cell r="AO274" t="str">
            <v>56-3</v>
          </cell>
          <cell r="AP274" t="str">
            <v>IPB-36</v>
          </cell>
          <cell r="AQ274" t="str">
            <v>2</v>
          </cell>
          <cell r="AS274">
            <v>272</v>
          </cell>
          <cell r="AT274" t="str">
            <v>MAD</v>
          </cell>
        </row>
        <row r="275">
          <cell r="A275">
            <v>273</v>
          </cell>
          <cell r="B275">
            <v>51</v>
          </cell>
          <cell r="C275" t="str">
            <v xml:space="preserve">LP 22,9 kV, 2ø-NUEVA INDEPENDENCIA , 2-1x35mm² AAAC</v>
          </cell>
          <cell r="D275">
            <v>1</v>
          </cell>
          <cell r="E275" t="str">
            <v>TS-2</v>
          </cell>
          <cell r="G275" t="str">
            <v>AAAC-35</v>
          </cell>
          <cell r="H275">
            <v>18.649999999999999</v>
          </cell>
          <cell r="I275">
            <v>2633.16</v>
          </cell>
          <cell r="K275" t="str">
            <v>0°</v>
          </cell>
          <cell r="L275">
            <v>43.3</v>
          </cell>
          <cell r="M275">
            <v>1</v>
          </cell>
          <cell r="N275" t="str">
            <v>11/C6</v>
          </cell>
          <cell r="O275">
            <v>-131.94</v>
          </cell>
          <cell r="P275">
            <v>30.98</v>
          </cell>
          <cell r="Q275" t="str">
            <v>1RI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>PAT-1C</v>
          </cell>
          <cell r="W275" t="str">
            <v>CIM1</v>
          </cell>
          <cell r="Y275" t="str">
            <v>S</v>
          </cell>
          <cell r="Z275">
            <v>0</v>
          </cell>
          <cell r="AA275">
            <v>100</v>
          </cell>
          <cell r="AB275">
            <v>0</v>
          </cell>
          <cell r="AC275">
            <v>0</v>
          </cell>
          <cell r="AK275">
            <v>1</v>
          </cell>
          <cell r="AL275" t="str">
            <v>1</v>
          </cell>
          <cell r="AM275">
            <v>0</v>
          </cell>
          <cell r="AN275">
            <v>0</v>
          </cell>
          <cell r="AO275" t="str">
            <v>56-3</v>
          </cell>
          <cell r="AP275" t="str">
            <v>IPB-36</v>
          </cell>
          <cell r="AQ275" t="str">
            <v>2</v>
          </cell>
          <cell r="AS275">
            <v>273</v>
          </cell>
          <cell r="AT275" t="str">
            <v>MAD</v>
          </cell>
        </row>
        <row r="276">
          <cell r="A276">
            <v>274</v>
          </cell>
          <cell r="B276">
            <v>51</v>
          </cell>
          <cell r="C276" t="str">
            <v xml:space="preserve">LP 22,9 kV, 2ø-NUEVA INDEPENDENCIA , 2-1x35mm² AAAC</v>
          </cell>
          <cell r="D276">
            <v>2</v>
          </cell>
          <cell r="E276" t="str">
            <v>PR3-2</v>
          </cell>
          <cell r="G276" t="str">
            <v>AAAC-35</v>
          </cell>
          <cell r="H276">
            <v>61.95</v>
          </cell>
          <cell r="I276">
            <v>2647.22</v>
          </cell>
          <cell r="K276" t="str">
            <v>0°</v>
          </cell>
          <cell r="L276">
            <v>155.4</v>
          </cell>
          <cell r="M276">
            <v>1</v>
          </cell>
          <cell r="N276" t="str">
            <v>11/C6</v>
          </cell>
          <cell r="O276">
            <v>217.01</v>
          </cell>
          <cell r="P276">
            <v>99.35</v>
          </cell>
          <cell r="Q276" t="str">
            <v>1RI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 t="str">
            <v>PAT-1C</v>
          </cell>
          <cell r="W276" t="str">
            <v>CIM1</v>
          </cell>
          <cell r="Y276" t="str">
            <v>S</v>
          </cell>
          <cell r="Z276">
            <v>0</v>
          </cell>
          <cell r="AA276">
            <v>100</v>
          </cell>
          <cell r="AB276">
            <v>0</v>
          </cell>
          <cell r="AC276">
            <v>0</v>
          </cell>
          <cell r="AK276">
            <v>1</v>
          </cell>
          <cell r="AL276" t="str">
            <v>1</v>
          </cell>
          <cell r="AM276">
            <v>0</v>
          </cell>
          <cell r="AN276">
            <v>0</v>
          </cell>
          <cell r="AO276" t="str">
            <v>56-3</v>
          </cell>
          <cell r="AP276" t="str">
            <v>IPB-36</v>
          </cell>
          <cell r="AQ276" t="str">
            <v>2</v>
          </cell>
          <cell r="AS276">
            <v>274</v>
          </cell>
          <cell r="AT276" t="str">
            <v>MAD</v>
          </cell>
        </row>
        <row r="277">
          <cell r="A277">
            <v>275</v>
          </cell>
          <cell r="B277">
            <v>51</v>
          </cell>
          <cell r="C277" t="str">
            <v xml:space="preserve">LP 22,9 kV, 2ø-NUEVA INDEPENDENCIA , 2-1x35mm² AAAC</v>
          </cell>
          <cell r="D277">
            <v>3</v>
          </cell>
          <cell r="E277" t="str">
            <v>PA1-2</v>
          </cell>
          <cell r="G277" t="str">
            <v>AAAC-35</v>
          </cell>
          <cell r="H277">
            <v>217.35</v>
          </cell>
          <cell r="I277">
            <v>2655.74</v>
          </cell>
          <cell r="J277" t="str">
            <v>V2</v>
          </cell>
          <cell r="K277" t="str">
            <v>-11°41'57.22"</v>
          </cell>
          <cell r="L277">
            <v>168.76</v>
          </cell>
          <cell r="M277">
            <v>1</v>
          </cell>
          <cell r="N277" t="str">
            <v>11/C6</v>
          </cell>
          <cell r="O277">
            <v>163.27000000000001</v>
          </cell>
          <cell r="P277">
            <v>162.08000000000001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>PAT-1C</v>
          </cell>
          <cell r="W277" t="str">
            <v>CIM1</v>
          </cell>
          <cell r="Y277" t="str">
            <v>S</v>
          </cell>
          <cell r="Z277">
            <v>0</v>
          </cell>
          <cell r="AA277">
            <v>100</v>
          </cell>
          <cell r="AB277">
            <v>0</v>
          </cell>
          <cell r="AC277">
            <v>0</v>
          </cell>
          <cell r="AK277">
            <v>1</v>
          </cell>
          <cell r="AL277" t="str">
            <v>0</v>
          </cell>
          <cell r="AM277">
            <v>0</v>
          </cell>
          <cell r="AN277">
            <v>0</v>
          </cell>
          <cell r="AO277" t="str">
            <v>56-3</v>
          </cell>
          <cell r="AP277" t="str">
            <v>IPB-36</v>
          </cell>
          <cell r="AQ277" t="str">
            <v>2</v>
          </cell>
          <cell r="AS277">
            <v>275</v>
          </cell>
          <cell r="AT277" t="str">
            <v>MAD</v>
          </cell>
        </row>
        <row r="278">
          <cell r="A278">
            <v>276</v>
          </cell>
          <cell r="B278">
            <v>51</v>
          </cell>
          <cell r="C278" t="str">
            <v xml:space="preserve">LP 22,9 kV, 2ø-NUEVA INDEPENDENCIA , 2-1x35mm² AAAC</v>
          </cell>
          <cell r="D278">
            <v>4</v>
          </cell>
          <cell r="E278" t="str">
            <v>PS1-2</v>
          </cell>
          <cell r="G278" t="str">
            <v>AAAC-35</v>
          </cell>
          <cell r="H278">
            <v>386.12</v>
          </cell>
          <cell r="I278">
            <v>2665</v>
          </cell>
          <cell r="K278" t="str">
            <v>0°</v>
          </cell>
          <cell r="L278">
            <v>147.69</v>
          </cell>
          <cell r="M278">
            <v>1</v>
          </cell>
          <cell r="N278" t="str">
            <v>11/C6</v>
          </cell>
          <cell r="O278">
            <v>172.83</v>
          </cell>
          <cell r="P278">
            <v>158.22999999999999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>PAT-1C</v>
          </cell>
          <cell r="W278" t="str">
            <v>CIM1</v>
          </cell>
          <cell r="Y278" t="str">
            <v>S</v>
          </cell>
          <cell r="Z278">
            <v>0</v>
          </cell>
          <cell r="AA278">
            <v>100</v>
          </cell>
          <cell r="AB278">
            <v>0</v>
          </cell>
          <cell r="AC278">
            <v>0</v>
          </cell>
          <cell r="AK278">
            <v>1</v>
          </cell>
          <cell r="AL278" t="str">
            <v>0</v>
          </cell>
          <cell r="AM278">
            <v>0</v>
          </cell>
          <cell r="AN278">
            <v>0</v>
          </cell>
          <cell r="AO278" t="str">
            <v>56-3</v>
          </cell>
          <cell r="AP278" t="str">
            <v>IPB-36</v>
          </cell>
          <cell r="AQ278" t="str">
            <v>2</v>
          </cell>
          <cell r="AS278">
            <v>276</v>
          </cell>
          <cell r="AT278" t="str">
            <v>MAD</v>
          </cell>
        </row>
        <row r="279">
          <cell r="A279">
            <v>277</v>
          </cell>
          <cell r="B279">
            <v>51</v>
          </cell>
          <cell r="C279" t="str">
            <v xml:space="preserve">LP 22,9 kV, 2ø-NUEVA INDEPENDENCIA , 2-1x35mm² AAAC</v>
          </cell>
          <cell r="D279">
            <v>5</v>
          </cell>
          <cell r="E279" t="str">
            <v>PS1-2</v>
          </cell>
          <cell r="G279" t="str">
            <v>AAAC-35</v>
          </cell>
          <cell r="H279">
            <v>533.80999999999995</v>
          </cell>
          <cell r="I279">
            <v>2670.93</v>
          </cell>
          <cell r="K279" t="str">
            <v>0°</v>
          </cell>
          <cell r="L279">
            <v>241.87</v>
          </cell>
          <cell r="M279">
            <v>1</v>
          </cell>
          <cell r="N279" t="str">
            <v>11/C6</v>
          </cell>
          <cell r="O279">
            <v>249.21</v>
          </cell>
          <cell r="P279">
            <v>194.78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>PAT-1C</v>
          </cell>
          <cell r="W279" t="str">
            <v>CIM1</v>
          </cell>
          <cell r="Y279" t="str">
            <v>S</v>
          </cell>
          <cell r="Z279">
            <v>0</v>
          </cell>
          <cell r="AA279">
            <v>100</v>
          </cell>
          <cell r="AB279">
            <v>0</v>
          </cell>
          <cell r="AC279">
            <v>0</v>
          </cell>
          <cell r="AK279">
            <v>1</v>
          </cell>
          <cell r="AL279" t="str">
            <v>0</v>
          </cell>
          <cell r="AM279">
            <v>0</v>
          </cell>
          <cell r="AN279">
            <v>0</v>
          </cell>
          <cell r="AO279" t="str">
            <v>56-3</v>
          </cell>
          <cell r="AP279" t="str">
            <v>IPB-36</v>
          </cell>
          <cell r="AQ279" t="str">
            <v>2</v>
          </cell>
          <cell r="AS279">
            <v>277</v>
          </cell>
          <cell r="AT279" t="str">
            <v>MAD</v>
          </cell>
        </row>
        <row r="280">
          <cell r="A280">
            <v>278</v>
          </cell>
          <cell r="B280">
            <v>51</v>
          </cell>
          <cell r="C280" t="str">
            <v xml:space="preserve">LP 22,9 kV, 2ø-NUEVA INDEPENDENCIA , 2-1x35mm² AAAC</v>
          </cell>
          <cell r="D280">
            <v>6</v>
          </cell>
          <cell r="E280" t="str">
            <v>PS1-2</v>
          </cell>
          <cell r="G280" t="str">
            <v>AAAC-35</v>
          </cell>
          <cell r="H280">
            <v>775.68</v>
          </cell>
          <cell r="I280">
            <v>2665.78</v>
          </cell>
          <cell r="K280" t="str">
            <v>0°</v>
          </cell>
          <cell r="L280">
            <v>153.94</v>
          </cell>
          <cell r="M280">
            <v>1</v>
          </cell>
          <cell r="N280" t="str">
            <v>11/C6</v>
          </cell>
          <cell r="O280">
            <v>125.87</v>
          </cell>
          <cell r="P280">
            <v>197.9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>PAT-1C</v>
          </cell>
          <cell r="W280" t="str">
            <v>CIM1</v>
          </cell>
          <cell r="Y280" t="str">
            <v>S</v>
          </cell>
          <cell r="Z280">
            <v>0</v>
          </cell>
          <cell r="AA280">
            <v>100</v>
          </cell>
          <cell r="AB280">
            <v>0</v>
          </cell>
          <cell r="AC280">
            <v>0</v>
          </cell>
          <cell r="AK280">
            <v>1</v>
          </cell>
          <cell r="AL280" t="str">
            <v>0</v>
          </cell>
          <cell r="AM280">
            <v>0</v>
          </cell>
          <cell r="AN280">
            <v>0</v>
          </cell>
          <cell r="AO280" t="str">
            <v>56-3</v>
          </cell>
          <cell r="AP280" t="str">
            <v>IPB-36</v>
          </cell>
          <cell r="AQ280" t="str">
            <v>2</v>
          </cell>
          <cell r="AS280">
            <v>278</v>
          </cell>
          <cell r="AT280" t="str">
            <v>MAD</v>
          </cell>
        </row>
        <row r="281">
          <cell r="A281">
            <v>279</v>
          </cell>
          <cell r="B281">
            <v>51</v>
          </cell>
          <cell r="C281" t="str">
            <v xml:space="preserve">LP 22,9 kV, 2ø-NUEVA INDEPENDENCIA , 2-1x35mm² AAAC</v>
          </cell>
          <cell r="D281">
            <v>7</v>
          </cell>
          <cell r="E281" t="str">
            <v>PTH-2</v>
          </cell>
          <cell r="G281" t="str">
            <v>AAAC-35</v>
          </cell>
          <cell r="H281">
            <v>929.62</v>
          </cell>
          <cell r="I281">
            <v>2675.65</v>
          </cell>
          <cell r="J281" t="str">
            <v>FLP</v>
          </cell>
          <cell r="K281" t="str">
            <v>0°</v>
          </cell>
          <cell r="L281">
            <v>0</v>
          </cell>
          <cell r="M281">
            <v>1</v>
          </cell>
          <cell r="N281" t="str">
            <v>11/C6</v>
          </cell>
          <cell r="O281">
            <v>129.41999999999999</v>
          </cell>
          <cell r="P281">
            <v>76.97</v>
          </cell>
          <cell r="Q281" t="str">
            <v>1RI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>PAT-1C</v>
          </cell>
          <cell r="W281" t="str">
            <v>CIM1</v>
          </cell>
          <cell r="Y281" t="str">
            <v>S</v>
          </cell>
          <cell r="Z281">
            <v>0</v>
          </cell>
          <cell r="AA281">
            <v>100</v>
          </cell>
          <cell r="AB281">
            <v>0</v>
          </cell>
          <cell r="AC281">
            <v>0</v>
          </cell>
          <cell r="AK281">
            <v>1</v>
          </cell>
          <cell r="AL281" t="str">
            <v>1</v>
          </cell>
          <cell r="AM281">
            <v>0</v>
          </cell>
          <cell r="AN281">
            <v>0</v>
          </cell>
          <cell r="AO281" t="str">
            <v>56-3</v>
          </cell>
          <cell r="AP281" t="str">
            <v>IPB-36</v>
          </cell>
          <cell r="AQ281" t="str">
            <v>2</v>
          </cell>
          <cell r="AS281">
            <v>279</v>
          </cell>
          <cell r="AT281" t="str">
            <v>MAD</v>
          </cell>
        </row>
        <row r="282">
          <cell r="A282">
            <v>280</v>
          </cell>
          <cell r="B282">
            <v>52</v>
          </cell>
          <cell r="C282" t="str">
            <v xml:space="preserve">LP 22,9 kV, 2ø-COCHATAMA_HUANCHUIRO , 2-1x35mm² AAAC</v>
          </cell>
          <cell r="D282">
            <v>0</v>
          </cell>
          <cell r="E282" t="str">
            <v>DS-2</v>
          </cell>
          <cell r="G282" t="str">
            <v>AAAC-35</v>
          </cell>
          <cell r="H282">
            <v>0</v>
          </cell>
          <cell r="I282">
            <v>2390.89</v>
          </cell>
          <cell r="J282" t="str">
            <v>EXIST</v>
          </cell>
          <cell r="K282" t="str">
            <v>0°</v>
          </cell>
          <cell r="L282">
            <v>20.83</v>
          </cell>
          <cell r="M282">
            <v>1</v>
          </cell>
          <cell r="N282" t="str">
            <v>13/400</v>
          </cell>
          <cell r="O282">
            <v>113.07</v>
          </cell>
          <cell r="P282">
            <v>10.42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Y282" t="str">
            <v>S</v>
          </cell>
          <cell r="Z282">
            <v>0</v>
          </cell>
          <cell r="AA282">
            <v>100</v>
          </cell>
          <cell r="AB282">
            <v>0</v>
          </cell>
          <cell r="AC282">
            <v>0</v>
          </cell>
          <cell r="AK282">
            <v>1</v>
          </cell>
          <cell r="AL282" t="str">
            <v>0</v>
          </cell>
          <cell r="AM282">
            <v>0</v>
          </cell>
          <cell r="AN282">
            <v>0</v>
          </cell>
          <cell r="AO282" t="str">
            <v>56-3</v>
          </cell>
          <cell r="AP282" t="str">
            <v>IPB-36</v>
          </cell>
          <cell r="AQ282" t="str">
            <v>2</v>
          </cell>
          <cell r="AS282">
            <v>280</v>
          </cell>
          <cell r="AT282" t="str">
            <v>MAD</v>
          </cell>
        </row>
        <row r="283">
          <cell r="A283">
            <v>281</v>
          </cell>
          <cell r="B283">
            <v>52</v>
          </cell>
          <cell r="C283" t="str">
            <v xml:space="preserve">LP 22,9 kV, 2ø-COCHATAMA_HUANCHUIRO , 2-1x35mm² AAAC</v>
          </cell>
          <cell r="D283">
            <v>1</v>
          </cell>
          <cell r="E283" t="str">
            <v>TS-2</v>
          </cell>
          <cell r="G283" t="str">
            <v>AAAC-35</v>
          </cell>
          <cell r="H283">
            <v>20.83</v>
          </cell>
          <cell r="I283">
            <v>2385.1</v>
          </cell>
          <cell r="J283" t="str">
            <v>PSEC</v>
          </cell>
          <cell r="K283" t="str">
            <v>39°3'4.65"</v>
          </cell>
          <cell r="L283">
            <v>185.19</v>
          </cell>
          <cell r="M283">
            <v>1</v>
          </cell>
          <cell r="N283" t="str">
            <v>11/C6</v>
          </cell>
          <cell r="O283">
            <v>266.64</v>
          </cell>
          <cell r="P283">
            <v>103.01</v>
          </cell>
          <cell r="Q283" t="str">
            <v>1RI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>PAT-1C</v>
          </cell>
          <cell r="W283" t="str">
            <v>CIM1</v>
          </cell>
          <cell r="Y283" t="str">
            <v>S</v>
          </cell>
          <cell r="Z283">
            <v>0</v>
          </cell>
          <cell r="AA283">
            <v>100</v>
          </cell>
          <cell r="AB283">
            <v>0</v>
          </cell>
          <cell r="AC283">
            <v>0</v>
          </cell>
          <cell r="AK283">
            <v>1</v>
          </cell>
          <cell r="AL283" t="str">
            <v>1</v>
          </cell>
          <cell r="AM283">
            <v>0</v>
          </cell>
          <cell r="AN283">
            <v>0</v>
          </cell>
          <cell r="AO283" t="str">
            <v>56-3</v>
          </cell>
          <cell r="AP283" t="str">
            <v>IPB-36</v>
          </cell>
          <cell r="AQ283" t="str">
            <v>2</v>
          </cell>
          <cell r="AS283">
            <v>281</v>
          </cell>
          <cell r="AT283" t="str">
            <v>MAD</v>
          </cell>
        </row>
        <row r="284">
          <cell r="A284">
            <v>282</v>
          </cell>
          <cell r="B284">
            <v>52</v>
          </cell>
          <cell r="C284" t="str">
            <v xml:space="preserve">LP 22,9 kV, 2ø-COCHATAMA_HUANCHUIRO , 2-1x35mm² AAAC</v>
          </cell>
          <cell r="D284">
            <v>2</v>
          </cell>
          <cell r="E284" t="str">
            <v>PA2-2</v>
          </cell>
          <cell r="G284" t="str">
            <v>AAAC-35</v>
          </cell>
          <cell r="H284">
            <v>206.02</v>
          </cell>
          <cell r="I284">
            <v>2337.4899999999998</v>
          </cell>
          <cell r="J284">
            <v>0</v>
          </cell>
          <cell r="K284" t="str">
            <v>32°27'30.34"</v>
          </cell>
          <cell r="L284">
            <v>214.03</v>
          </cell>
          <cell r="M284">
            <v>1</v>
          </cell>
          <cell r="N284" t="str">
            <v>11/C6</v>
          </cell>
          <cell r="O284">
            <v>81.3</v>
          </cell>
          <cell r="P284">
            <v>199.61</v>
          </cell>
          <cell r="Q284" t="str">
            <v>1RI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>PAT-1C</v>
          </cell>
          <cell r="W284" t="str">
            <v>CIM1</v>
          </cell>
          <cell r="Y284" t="str">
            <v>S</v>
          </cell>
          <cell r="Z284">
            <v>0</v>
          </cell>
          <cell r="AA284">
            <v>100</v>
          </cell>
          <cell r="AB284">
            <v>0</v>
          </cell>
          <cell r="AC284">
            <v>0</v>
          </cell>
          <cell r="AK284">
            <v>1</v>
          </cell>
          <cell r="AL284" t="str">
            <v>1</v>
          </cell>
          <cell r="AM284">
            <v>0</v>
          </cell>
          <cell r="AN284">
            <v>0</v>
          </cell>
          <cell r="AO284" t="str">
            <v>56-3</v>
          </cell>
          <cell r="AP284" t="str">
            <v>IPB-36</v>
          </cell>
          <cell r="AQ284" t="str">
            <v>2</v>
          </cell>
          <cell r="AS284">
            <v>282</v>
          </cell>
          <cell r="AT284" t="str">
            <v>MAD</v>
          </cell>
        </row>
        <row r="285">
          <cell r="A285">
            <v>283</v>
          </cell>
          <cell r="B285">
            <v>52</v>
          </cell>
          <cell r="C285" t="str">
            <v xml:space="preserve">LP 22,9 kV, 2ø-COCHATAMA_HUANCHUIRO , 2-1x35mm² AAAC</v>
          </cell>
          <cell r="D285">
            <v>3</v>
          </cell>
          <cell r="E285" t="str">
            <v>PSH-2</v>
          </cell>
          <cell r="G285" t="str">
            <v>AAAC-35</v>
          </cell>
          <cell r="H285">
            <v>420.05</v>
          </cell>
          <cell r="I285">
            <v>2308.14</v>
          </cell>
          <cell r="K285" t="str">
            <v>0°</v>
          </cell>
          <cell r="L285">
            <v>356.08</v>
          </cell>
          <cell r="M285">
            <v>2</v>
          </cell>
          <cell r="N285" t="str">
            <v>11/C6</v>
          </cell>
          <cell r="O285">
            <v>258.52</v>
          </cell>
          <cell r="P285">
            <v>285.06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>PAT-1C</v>
          </cell>
          <cell r="W285" t="str">
            <v>CIM1</v>
          </cell>
          <cell r="Y285" t="str">
            <v>S</v>
          </cell>
          <cell r="Z285">
            <v>0</v>
          </cell>
          <cell r="AA285">
            <v>100</v>
          </cell>
          <cell r="AB285">
            <v>0</v>
          </cell>
          <cell r="AC285">
            <v>0</v>
          </cell>
          <cell r="AK285">
            <v>1</v>
          </cell>
          <cell r="AL285" t="str">
            <v>0</v>
          </cell>
          <cell r="AM285">
            <v>0</v>
          </cell>
          <cell r="AN285">
            <v>0</v>
          </cell>
          <cell r="AO285" t="str">
            <v>56-3</v>
          </cell>
          <cell r="AP285" t="str">
            <v>IPB-36</v>
          </cell>
          <cell r="AQ285" t="str">
            <v>2</v>
          </cell>
          <cell r="AS285">
            <v>283</v>
          </cell>
          <cell r="AT285" t="str">
            <v>MAD</v>
          </cell>
        </row>
        <row r="286">
          <cell r="A286">
            <v>284</v>
          </cell>
          <cell r="B286">
            <v>52</v>
          </cell>
          <cell r="C286" t="str">
            <v xml:space="preserve">LP 22,9 kV, 2ø-COCHATAMA_HUANCHUIRO , 2-1x35mm² AAAC</v>
          </cell>
          <cell r="D286">
            <v>4</v>
          </cell>
          <cell r="E286" t="str">
            <v>PA1-2</v>
          </cell>
          <cell r="G286" t="str">
            <v>AAAC-35</v>
          </cell>
          <cell r="H286">
            <v>776.14</v>
          </cell>
          <cell r="I286">
            <v>2276.06</v>
          </cell>
          <cell r="J286" t="str">
            <v>V2</v>
          </cell>
          <cell r="K286" t="str">
            <v>-6°35'57.33"</v>
          </cell>
          <cell r="L286">
            <v>98.03</v>
          </cell>
          <cell r="M286">
            <v>1</v>
          </cell>
          <cell r="N286" t="str">
            <v>11/C6</v>
          </cell>
          <cell r="O286">
            <v>267.67</v>
          </cell>
          <cell r="P286">
            <v>227.06</v>
          </cell>
          <cell r="Q286" t="str">
            <v>1RI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 t="str">
            <v>PAT-1C</v>
          </cell>
          <cell r="W286" t="str">
            <v>CIM1</v>
          </cell>
          <cell r="Y286" t="str">
            <v>S</v>
          </cell>
          <cell r="Z286">
            <v>0</v>
          </cell>
          <cell r="AA286">
            <v>100</v>
          </cell>
          <cell r="AB286">
            <v>0</v>
          </cell>
          <cell r="AC286">
            <v>0</v>
          </cell>
          <cell r="AK286">
            <v>1</v>
          </cell>
          <cell r="AL286" t="str">
            <v>1</v>
          </cell>
          <cell r="AM286">
            <v>0</v>
          </cell>
          <cell r="AN286">
            <v>0</v>
          </cell>
          <cell r="AO286" t="str">
            <v>56-3</v>
          </cell>
          <cell r="AP286" t="str">
            <v>IPB-36</v>
          </cell>
          <cell r="AQ286" t="str">
            <v>2</v>
          </cell>
          <cell r="AS286">
            <v>284</v>
          </cell>
          <cell r="AT286" t="str">
            <v>MAD</v>
          </cell>
        </row>
        <row r="287">
          <cell r="A287">
            <v>285</v>
          </cell>
          <cell r="B287">
            <v>52</v>
          </cell>
          <cell r="C287" t="str">
            <v xml:space="preserve">LP 22,9 kV, 2ø-COCHATAMA_HUANCHUIRO , 2-1x35mm² AAAC</v>
          </cell>
          <cell r="D287">
            <v>5</v>
          </cell>
          <cell r="E287" t="str">
            <v>2PR3-0</v>
          </cell>
          <cell r="G287" t="str">
            <v>AAAC-35</v>
          </cell>
          <cell r="H287">
            <v>874.16</v>
          </cell>
          <cell r="I287">
            <v>2259.35</v>
          </cell>
          <cell r="K287" t="str">
            <v>0°</v>
          </cell>
          <cell r="L287">
            <v>498.63</v>
          </cell>
          <cell r="M287">
            <v>2</v>
          </cell>
          <cell r="N287" t="str">
            <v>11/C6</v>
          </cell>
          <cell r="O287">
            <v>385.04</v>
          </cell>
          <cell r="P287">
            <v>298.33</v>
          </cell>
          <cell r="Q287" t="str">
            <v>8RI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 t="str">
            <v>PAT-1C</v>
          </cell>
          <cell r="W287" t="str">
            <v>CIM1</v>
          </cell>
          <cell r="Y287" t="str">
            <v>S</v>
          </cell>
          <cell r="Z287">
            <v>0</v>
          </cell>
          <cell r="AA287">
            <v>100</v>
          </cell>
          <cell r="AB287">
            <v>0</v>
          </cell>
          <cell r="AC287">
            <v>0</v>
          </cell>
          <cell r="AK287">
            <v>1</v>
          </cell>
          <cell r="AL287" t="str">
            <v>8</v>
          </cell>
          <cell r="AM287">
            <v>0</v>
          </cell>
          <cell r="AN287">
            <v>0</v>
          </cell>
          <cell r="AO287" t="str">
            <v>56-3</v>
          </cell>
          <cell r="AP287" t="str">
            <v>IPB-36</v>
          </cell>
          <cell r="AQ287" t="str">
            <v>2</v>
          </cell>
          <cell r="AS287">
            <v>285</v>
          </cell>
          <cell r="AT287" t="str">
            <v>MAD</v>
          </cell>
        </row>
        <row r="288">
          <cell r="A288">
            <v>286</v>
          </cell>
          <cell r="B288">
            <v>52</v>
          </cell>
          <cell r="C288" t="str">
            <v xml:space="preserve">LP 22,9 kV, 2ø-COCHATAMA_HUANCHUIRO , 2-1x35mm² AAAC</v>
          </cell>
          <cell r="D288">
            <v>6</v>
          </cell>
          <cell r="E288" t="str">
            <v>PSH-2</v>
          </cell>
          <cell r="G288" t="str">
            <v>AAAC-35</v>
          </cell>
          <cell r="H288">
            <v>1372.8</v>
          </cell>
          <cell r="I288">
            <v>2179.5300000000002</v>
          </cell>
          <cell r="K288" t="str">
            <v>0°</v>
          </cell>
          <cell r="L288">
            <v>226.93</v>
          </cell>
          <cell r="M288">
            <v>2</v>
          </cell>
          <cell r="N288" t="str">
            <v>12/6D</v>
          </cell>
          <cell r="O288">
            <v>116.79</v>
          </cell>
          <cell r="P288">
            <v>362.78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 t="str">
            <v>PAT-1C</v>
          </cell>
          <cell r="W288" t="str">
            <v>CIM1</v>
          </cell>
          <cell r="Y288" t="str">
            <v>S</v>
          </cell>
          <cell r="Z288">
            <v>0</v>
          </cell>
          <cell r="AA288">
            <v>100</v>
          </cell>
          <cell r="AB288">
            <v>0</v>
          </cell>
          <cell r="AC288">
            <v>0</v>
          </cell>
          <cell r="AK288">
            <v>1</v>
          </cell>
          <cell r="AL288" t="str">
            <v>0</v>
          </cell>
          <cell r="AM288">
            <v>0</v>
          </cell>
          <cell r="AN288">
            <v>0</v>
          </cell>
          <cell r="AO288" t="str">
            <v>56-3</v>
          </cell>
          <cell r="AP288" t="str">
            <v>IPB-36</v>
          </cell>
          <cell r="AQ288" t="str">
            <v>2</v>
          </cell>
          <cell r="AS288">
            <v>286</v>
          </cell>
          <cell r="AT288" t="str">
            <v>MAD</v>
          </cell>
        </row>
        <row r="289">
          <cell r="A289">
            <v>287</v>
          </cell>
          <cell r="B289">
            <v>52</v>
          </cell>
          <cell r="C289" t="str">
            <v xml:space="preserve">LP 22,9 kV, 2ø-COCHATAMA_HUANCHUIRO , 2-1x35mm² AAAC</v>
          </cell>
          <cell r="D289">
            <v>7</v>
          </cell>
          <cell r="E289" t="str">
            <v>PS1-2</v>
          </cell>
          <cell r="G289" t="str">
            <v>AAAC-35</v>
          </cell>
          <cell r="H289">
            <v>1599.73</v>
          </cell>
          <cell r="I289">
            <v>2183.89</v>
          </cell>
          <cell r="K289" t="str">
            <v>0°</v>
          </cell>
          <cell r="L289">
            <v>47.28</v>
          </cell>
          <cell r="M289">
            <v>1</v>
          </cell>
          <cell r="N289" t="str">
            <v>11/C6</v>
          </cell>
          <cell r="O289">
            <v>186.8</v>
          </cell>
          <cell r="P289">
            <v>137.11000000000001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 t="str">
            <v>PAT-1C</v>
          </cell>
          <cell r="W289" t="str">
            <v>CIM1</v>
          </cell>
          <cell r="Y289" t="str">
            <v>S</v>
          </cell>
          <cell r="Z289">
            <v>0</v>
          </cell>
          <cell r="AA289">
            <v>100</v>
          </cell>
          <cell r="AB289">
            <v>0</v>
          </cell>
          <cell r="AC289">
            <v>0</v>
          </cell>
          <cell r="AK289">
            <v>1</v>
          </cell>
          <cell r="AL289" t="str">
            <v>0</v>
          </cell>
          <cell r="AM289">
            <v>0</v>
          </cell>
          <cell r="AN289">
            <v>0</v>
          </cell>
          <cell r="AO289" t="str">
            <v>56-3</v>
          </cell>
          <cell r="AP289" t="str">
            <v>IPB-36</v>
          </cell>
          <cell r="AQ289" t="str">
            <v>2</v>
          </cell>
          <cell r="AS289">
            <v>287</v>
          </cell>
          <cell r="AT289" t="str">
            <v>MAD</v>
          </cell>
        </row>
        <row r="290">
          <cell r="A290">
            <v>288</v>
          </cell>
          <cell r="B290">
            <v>52</v>
          </cell>
          <cell r="C290" t="str">
            <v xml:space="preserve">LP 22,9 kV, 2ø-COCHATAMA_HUANCHUIRO , 2-1x35mm² AAAC</v>
          </cell>
          <cell r="D290">
            <v>8</v>
          </cell>
          <cell r="E290" t="str">
            <v>PA1-2</v>
          </cell>
          <cell r="G290" t="str">
            <v>AAAC-35</v>
          </cell>
          <cell r="H290">
            <v>1647.01</v>
          </cell>
          <cell r="I290">
            <v>2180.16</v>
          </cell>
          <cell r="J290" t="str">
            <v>V3</v>
          </cell>
          <cell r="K290" t="str">
            <v>-18°13'17.15"</v>
          </cell>
          <cell r="L290">
            <v>349.5</v>
          </cell>
          <cell r="M290">
            <v>1</v>
          </cell>
          <cell r="N290" t="str">
            <v>11/C6</v>
          </cell>
          <cell r="O290">
            <v>317.01</v>
          </cell>
          <cell r="P290">
            <v>198.39</v>
          </cell>
          <cell r="Q290" t="str">
            <v>1RI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 t="str">
            <v>PAT-1C</v>
          </cell>
          <cell r="W290" t="str">
            <v>CIM1</v>
          </cell>
          <cell r="Y290" t="str">
            <v>S</v>
          </cell>
          <cell r="Z290">
            <v>0</v>
          </cell>
          <cell r="AA290">
            <v>100</v>
          </cell>
          <cell r="AB290">
            <v>0</v>
          </cell>
          <cell r="AC290">
            <v>0</v>
          </cell>
          <cell r="AK290">
            <v>1</v>
          </cell>
          <cell r="AL290" t="str">
            <v>1</v>
          </cell>
          <cell r="AM290">
            <v>0</v>
          </cell>
          <cell r="AN290">
            <v>0</v>
          </cell>
          <cell r="AO290" t="str">
            <v>56-3</v>
          </cell>
          <cell r="AP290" t="str">
            <v>IPB-36</v>
          </cell>
          <cell r="AQ290" t="str">
            <v>2</v>
          </cell>
          <cell r="AS290">
            <v>288</v>
          </cell>
          <cell r="AT290" t="str">
            <v>MAD</v>
          </cell>
        </row>
        <row r="291">
          <cell r="A291">
            <v>289</v>
          </cell>
          <cell r="B291">
            <v>52</v>
          </cell>
          <cell r="C291" t="str">
            <v xml:space="preserve">LP 22,9 kV, 2ø-COCHATAMA_HUANCHUIRO , 2-1x35mm² AAAC</v>
          </cell>
          <cell r="D291">
            <v>9</v>
          </cell>
          <cell r="E291" t="str">
            <v>PSH-2</v>
          </cell>
          <cell r="G291" t="str">
            <v>AAAC-35</v>
          </cell>
          <cell r="H291">
            <v>1996.51</v>
          </cell>
          <cell r="I291">
            <v>2141.64</v>
          </cell>
          <cell r="K291" t="str">
            <v>0°</v>
          </cell>
          <cell r="L291">
            <v>256.02</v>
          </cell>
          <cell r="M291">
            <v>2</v>
          </cell>
          <cell r="N291" t="str">
            <v>11/C6</v>
          </cell>
          <cell r="O291">
            <v>134.72</v>
          </cell>
          <cell r="P291">
            <v>302.76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 t="str">
            <v>PAT-1C</v>
          </cell>
          <cell r="W291" t="str">
            <v>CIM1</v>
          </cell>
          <cell r="Y291" t="str">
            <v>S</v>
          </cell>
          <cell r="Z291">
            <v>0</v>
          </cell>
          <cell r="AA291">
            <v>100</v>
          </cell>
          <cell r="AB291">
            <v>0</v>
          </cell>
          <cell r="AC291">
            <v>0</v>
          </cell>
          <cell r="AK291">
            <v>1</v>
          </cell>
          <cell r="AL291" t="str">
            <v>0</v>
          </cell>
          <cell r="AM291">
            <v>0</v>
          </cell>
          <cell r="AN291">
            <v>0</v>
          </cell>
          <cell r="AO291" t="str">
            <v>56-3</v>
          </cell>
          <cell r="AP291" t="str">
            <v>IPB-36</v>
          </cell>
          <cell r="AQ291" t="str">
            <v>2</v>
          </cell>
          <cell r="AS291">
            <v>289</v>
          </cell>
          <cell r="AT291" t="str">
            <v>MAD</v>
          </cell>
        </row>
        <row r="292">
          <cell r="A292">
            <v>290</v>
          </cell>
          <cell r="B292">
            <v>52</v>
          </cell>
          <cell r="C292" t="str">
            <v xml:space="preserve">LP 22,9 kV, 2ø-COCHATAMA_HUANCHUIRO , 2-1x35mm² AAAC</v>
          </cell>
          <cell r="D292">
            <v>10</v>
          </cell>
          <cell r="E292" t="str">
            <v>PS1-2</v>
          </cell>
          <cell r="G292" t="str">
            <v>AAAC-35</v>
          </cell>
          <cell r="H292">
            <v>2252.5300000000002</v>
          </cell>
          <cell r="I292">
            <v>2146.6799999999998</v>
          </cell>
          <cell r="K292" t="str">
            <v>0°</v>
          </cell>
          <cell r="L292">
            <v>44.18</v>
          </cell>
          <cell r="M292">
            <v>1</v>
          </cell>
          <cell r="N292" t="str">
            <v>11/C6</v>
          </cell>
          <cell r="O292">
            <v>167.89</v>
          </cell>
          <cell r="P292">
            <v>150.1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 t="str">
            <v>PAT-1C</v>
          </cell>
          <cell r="W292" t="str">
            <v>CIM1</v>
          </cell>
          <cell r="Y292" t="str">
            <v>S</v>
          </cell>
          <cell r="Z292">
            <v>0</v>
          </cell>
          <cell r="AA292">
            <v>100</v>
          </cell>
          <cell r="AB292">
            <v>0</v>
          </cell>
          <cell r="AC292">
            <v>0</v>
          </cell>
          <cell r="AK292">
            <v>1</v>
          </cell>
          <cell r="AL292" t="str">
            <v>0</v>
          </cell>
          <cell r="AM292">
            <v>0</v>
          </cell>
          <cell r="AN292">
            <v>0</v>
          </cell>
          <cell r="AO292" t="str">
            <v>56-3</v>
          </cell>
          <cell r="AP292" t="str">
            <v>IPB-36</v>
          </cell>
          <cell r="AQ292" t="str">
            <v>2</v>
          </cell>
          <cell r="AS292">
            <v>290</v>
          </cell>
          <cell r="AT292" t="str">
            <v>MAD</v>
          </cell>
        </row>
        <row r="293">
          <cell r="A293">
            <v>291</v>
          </cell>
          <cell r="B293">
            <v>52</v>
          </cell>
          <cell r="C293" t="str">
            <v xml:space="preserve">LP 22,9 kV, 2ø-COCHATAMA_HUANCHUIRO , 2-1x35mm² AAAC</v>
          </cell>
          <cell r="D293">
            <v>11</v>
          </cell>
          <cell r="E293" t="str">
            <v>PA1-2</v>
          </cell>
          <cell r="G293" t="str">
            <v>AAAC-35</v>
          </cell>
          <cell r="H293">
            <v>2296.71</v>
          </cell>
          <cell r="I293">
            <v>2147.4899999999998</v>
          </cell>
          <cell r="J293" t="str">
            <v>V4</v>
          </cell>
          <cell r="K293" t="str">
            <v>1°49'6.75"</v>
          </cell>
          <cell r="L293">
            <v>41.49</v>
          </cell>
          <cell r="M293">
            <v>1</v>
          </cell>
          <cell r="N293" t="str">
            <v>11/C6</v>
          </cell>
          <cell r="O293">
            <v>91.97</v>
          </cell>
          <cell r="P293">
            <v>42.83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 t="str">
            <v>PAT-1C</v>
          </cell>
          <cell r="W293" t="str">
            <v>CIM1</v>
          </cell>
          <cell r="Y293" t="str">
            <v>S</v>
          </cell>
          <cell r="Z293">
            <v>0</v>
          </cell>
          <cell r="AA293">
            <v>100</v>
          </cell>
          <cell r="AB293">
            <v>0</v>
          </cell>
          <cell r="AC293">
            <v>0</v>
          </cell>
          <cell r="AK293">
            <v>1</v>
          </cell>
          <cell r="AL293" t="str">
            <v>0</v>
          </cell>
          <cell r="AM293">
            <v>0</v>
          </cell>
          <cell r="AN293">
            <v>0</v>
          </cell>
          <cell r="AO293" t="str">
            <v>56-3</v>
          </cell>
          <cell r="AP293" t="str">
            <v>IPB-36</v>
          </cell>
          <cell r="AQ293" t="str">
            <v>2</v>
          </cell>
          <cell r="AS293">
            <v>291</v>
          </cell>
          <cell r="AT293" t="str">
            <v>MAD</v>
          </cell>
        </row>
        <row r="294">
          <cell r="A294">
            <v>292</v>
          </cell>
          <cell r="B294">
            <v>52</v>
          </cell>
          <cell r="C294" t="str">
            <v xml:space="preserve">LP 22,9 kV, 2ø-COCHATAMA_HUANCHUIRO , 2-1x35mm² AAAC</v>
          </cell>
          <cell r="D294">
            <v>12</v>
          </cell>
          <cell r="E294" t="str">
            <v>PRH-2</v>
          </cell>
          <cell r="G294" t="str">
            <v>AAAC-35</v>
          </cell>
          <cell r="H294">
            <v>2338.19</v>
          </cell>
          <cell r="I294">
            <v>2142.4899999999998</v>
          </cell>
          <cell r="K294" t="str">
            <v>0°</v>
          </cell>
          <cell r="L294">
            <v>536.54999999999995</v>
          </cell>
          <cell r="M294">
            <v>2</v>
          </cell>
          <cell r="N294" t="str">
            <v>11/C6</v>
          </cell>
          <cell r="O294">
            <v>479.42</v>
          </cell>
          <cell r="P294">
            <v>289.02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 t="str">
            <v>PAT-1C</v>
          </cell>
          <cell r="W294" t="str">
            <v>CIM1</v>
          </cell>
          <cell r="Y294" t="str">
            <v>S</v>
          </cell>
          <cell r="Z294">
            <v>0</v>
          </cell>
          <cell r="AA294">
            <v>100</v>
          </cell>
          <cell r="AB294">
            <v>0</v>
          </cell>
          <cell r="AC294">
            <v>0</v>
          </cell>
          <cell r="AK294">
            <v>1</v>
          </cell>
          <cell r="AL294" t="str">
            <v>0</v>
          </cell>
          <cell r="AM294">
            <v>0</v>
          </cell>
          <cell r="AN294">
            <v>0</v>
          </cell>
          <cell r="AO294" t="str">
            <v>56-3</v>
          </cell>
          <cell r="AP294" t="str">
            <v>IPB-36</v>
          </cell>
          <cell r="AQ294" t="str">
            <v>2</v>
          </cell>
          <cell r="AS294">
            <v>292</v>
          </cell>
          <cell r="AT294" t="str">
            <v>MAD</v>
          </cell>
        </row>
        <row r="295">
          <cell r="A295">
            <v>293</v>
          </cell>
          <cell r="B295">
            <v>52</v>
          </cell>
          <cell r="C295" t="str">
            <v xml:space="preserve">LP 22,9 kV, 2ø-COCHATAMA_HUANCHUIRO , 2-1x35mm² AAAC</v>
          </cell>
          <cell r="D295">
            <v>13</v>
          </cell>
          <cell r="E295" t="str">
            <v>P3A2-2</v>
          </cell>
          <cell r="G295" t="str">
            <v>AAAC-35</v>
          </cell>
          <cell r="H295">
            <v>2874.74</v>
          </cell>
          <cell r="I295">
            <v>2065.3000000000002</v>
          </cell>
          <cell r="J295" t="str">
            <v>V5</v>
          </cell>
          <cell r="K295" t="str">
            <v>105°12'30.08"</v>
          </cell>
          <cell r="L295">
            <v>625.04999999999995</v>
          </cell>
          <cell r="M295">
            <v>2</v>
          </cell>
          <cell r="N295" t="str">
            <v>11/C6</v>
          </cell>
          <cell r="O295">
            <v>256.17</v>
          </cell>
          <cell r="P295">
            <v>580.79999999999995</v>
          </cell>
          <cell r="Q295" t="str">
            <v>8RI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 t="str">
            <v>PAT-1C</v>
          </cell>
          <cell r="W295" t="str">
            <v>CIM1</v>
          </cell>
          <cell r="Y295" t="str">
            <v>S</v>
          </cell>
          <cell r="Z295">
            <v>0</v>
          </cell>
          <cell r="AA295">
            <v>100</v>
          </cell>
          <cell r="AB295">
            <v>0</v>
          </cell>
          <cell r="AC295">
            <v>0</v>
          </cell>
          <cell r="AK295">
            <v>1</v>
          </cell>
          <cell r="AL295" t="str">
            <v>8</v>
          </cell>
          <cell r="AM295">
            <v>0</v>
          </cell>
          <cell r="AN295">
            <v>0</v>
          </cell>
          <cell r="AO295" t="str">
            <v>56-3</v>
          </cell>
          <cell r="AP295" t="str">
            <v>IPB-36</v>
          </cell>
          <cell r="AQ295" t="str">
            <v>2</v>
          </cell>
          <cell r="AS295">
            <v>293</v>
          </cell>
          <cell r="AT295" t="str">
            <v>MAD</v>
          </cell>
        </row>
        <row r="296">
          <cell r="A296">
            <v>294</v>
          </cell>
          <cell r="B296">
            <v>52</v>
          </cell>
          <cell r="C296" t="str">
            <v xml:space="preserve">LP 22,9 kV, 2ø-COCHATAMA_HUANCHUIRO , 2-1x35mm² AAAC</v>
          </cell>
          <cell r="D296">
            <v>14</v>
          </cell>
          <cell r="E296" t="str">
            <v>2PR3-0</v>
          </cell>
          <cell r="F296">
            <v>0</v>
          </cell>
          <cell r="G296" t="str">
            <v>AAAC-35</v>
          </cell>
          <cell r="H296">
            <v>3499.78</v>
          </cell>
          <cell r="I296">
            <v>2102.91</v>
          </cell>
          <cell r="J296">
            <v>0</v>
          </cell>
          <cell r="K296" t="str">
            <v>0°</v>
          </cell>
          <cell r="L296">
            <v>77.13</v>
          </cell>
          <cell r="M296">
            <v>2</v>
          </cell>
          <cell r="N296" t="str">
            <v>11/C6</v>
          </cell>
          <cell r="O296">
            <v>437.06</v>
          </cell>
          <cell r="P296">
            <v>351.09</v>
          </cell>
          <cell r="Q296" t="str">
            <v>8RI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 t="str">
            <v>PAT-1C</v>
          </cell>
          <cell r="W296" t="str">
            <v>CIM1</v>
          </cell>
          <cell r="X296">
            <v>0</v>
          </cell>
          <cell r="Y296" t="str">
            <v>S</v>
          </cell>
          <cell r="Z296">
            <v>0</v>
          </cell>
          <cell r="AA296">
            <v>100</v>
          </cell>
          <cell r="AB296">
            <v>0</v>
          </cell>
          <cell r="AC296">
            <v>0</v>
          </cell>
          <cell r="AK296">
            <v>1</v>
          </cell>
          <cell r="AL296" t="str">
            <v>8</v>
          </cell>
          <cell r="AM296">
            <v>0</v>
          </cell>
          <cell r="AN296">
            <v>0</v>
          </cell>
          <cell r="AO296" t="str">
            <v>56-3</v>
          </cell>
          <cell r="AP296" t="str">
            <v>IPB-36</v>
          </cell>
          <cell r="AQ296" t="str">
            <v>2</v>
          </cell>
          <cell r="AR296">
            <v>0</v>
          </cell>
          <cell r="AS296">
            <v>294</v>
          </cell>
          <cell r="AT296" t="str">
            <v>MAD</v>
          </cell>
        </row>
        <row r="297">
          <cell r="A297">
            <v>295</v>
          </cell>
          <cell r="B297">
            <v>52</v>
          </cell>
          <cell r="C297" t="str">
            <v xml:space="preserve">LP 22,9 kV, 2ø-COCHATAMA_HUANCHUIRO , 2-1x35mm² AAAC</v>
          </cell>
          <cell r="D297">
            <v>15</v>
          </cell>
          <cell r="E297" t="str">
            <v>PS1-2</v>
          </cell>
          <cell r="G297" t="str">
            <v>AAAC-35</v>
          </cell>
          <cell r="H297">
            <v>3576.91</v>
          </cell>
          <cell r="I297">
            <v>2106.19</v>
          </cell>
          <cell r="K297" t="str">
            <v>0°</v>
          </cell>
          <cell r="L297">
            <v>71.959999999999994</v>
          </cell>
          <cell r="M297">
            <v>1</v>
          </cell>
          <cell r="N297" t="str">
            <v>11/C6</v>
          </cell>
          <cell r="O297">
            <v>90.26</v>
          </cell>
          <cell r="P297">
            <v>74.540000000000006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 t="str">
            <v>PAT-1C</v>
          </cell>
          <cell r="W297" t="str">
            <v>CIM1</v>
          </cell>
          <cell r="Y297" t="str">
            <v>S</v>
          </cell>
          <cell r="Z297">
            <v>0</v>
          </cell>
          <cell r="AA297">
            <v>100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</v>
          </cell>
          <cell r="AL297" t="str">
            <v>0</v>
          </cell>
          <cell r="AM297">
            <v>0</v>
          </cell>
          <cell r="AN297">
            <v>0</v>
          </cell>
          <cell r="AO297" t="str">
            <v>56-3</v>
          </cell>
          <cell r="AP297" t="str">
            <v>IPB-36</v>
          </cell>
          <cell r="AQ297" t="str">
            <v>2</v>
          </cell>
          <cell r="AS297">
            <v>295</v>
          </cell>
          <cell r="AT297" t="str">
            <v>MAD</v>
          </cell>
        </row>
        <row r="298">
          <cell r="A298">
            <v>296</v>
          </cell>
          <cell r="B298">
            <v>52</v>
          </cell>
          <cell r="C298" t="str">
            <v xml:space="preserve">LP 22,9 kV, 2ø-COCHATAMA_HUANCHUIRO , 2-1x35mm² AAAC</v>
          </cell>
          <cell r="D298">
            <v>16</v>
          </cell>
          <cell r="E298" t="str">
            <v>2PR3-0</v>
          </cell>
          <cell r="G298" t="str">
            <v>AAAC-35</v>
          </cell>
          <cell r="H298">
            <v>3648.87</v>
          </cell>
          <cell r="I298">
            <v>2106.69</v>
          </cell>
          <cell r="K298" t="str">
            <v>0°</v>
          </cell>
          <cell r="L298">
            <v>601.85</v>
          </cell>
          <cell r="M298">
            <v>2</v>
          </cell>
          <cell r="N298" t="str">
            <v>11/C6</v>
          </cell>
          <cell r="O298">
            <v>525.49</v>
          </cell>
          <cell r="P298">
            <v>336.9</v>
          </cell>
          <cell r="Q298" t="str">
            <v>8RI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 t="str">
            <v>PAT-1C</v>
          </cell>
          <cell r="W298" t="str">
            <v>CIM1</v>
          </cell>
          <cell r="Y298" t="str">
            <v>S</v>
          </cell>
          <cell r="Z298">
            <v>0</v>
          </cell>
          <cell r="AA298">
            <v>100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</v>
          </cell>
          <cell r="AL298" t="str">
            <v>8</v>
          </cell>
          <cell r="AM298">
            <v>0</v>
          </cell>
          <cell r="AN298">
            <v>0</v>
          </cell>
          <cell r="AO298" t="str">
            <v>56-3</v>
          </cell>
          <cell r="AP298" t="str">
            <v>IPB-36</v>
          </cell>
          <cell r="AQ298" t="str">
            <v>2</v>
          </cell>
          <cell r="AS298">
            <v>296</v>
          </cell>
          <cell r="AT298" t="str">
            <v>MAD</v>
          </cell>
        </row>
        <row r="299">
          <cell r="A299">
            <v>297</v>
          </cell>
          <cell r="B299">
            <v>52</v>
          </cell>
          <cell r="C299" t="str">
            <v xml:space="preserve">LP 22,9 kV, 2ø-COCHATAMA_HUANCHUIRO , 2-1x35mm² AAAC</v>
          </cell>
          <cell r="D299">
            <v>17</v>
          </cell>
          <cell r="E299" t="str">
            <v>P3A2-2</v>
          </cell>
          <cell r="G299" t="str">
            <v>AAAC-35</v>
          </cell>
          <cell r="H299">
            <v>4250.72</v>
          </cell>
          <cell r="I299">
            <v>2041.16</v>
          </cell>
          <cell r="J299" t="str">
            <v>V6</v>
          </cell>
          <cell r="K299" t="str">
            <v>-32°8'34.55"</v>
          </cell>
          <cell r="L299">
            <v>156.47999999999999</v>
          </cell>
          <cell r="M299">
            <v>2</v>
          </cell>
          <cell r="N299" t="str">
            <v>11/C6</v>
          </cell>
          <cell r="O299">
            <v>42.05</v>
          </cell>
          <cell r="P299">
            <v>379.16</v>
          </cell>
          <cell r="Q299" t="str">
            <v>8RI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 t="str">
            <v>PAT-1C</v>
          </cell>
          <cell r="W299" t="str">
            <v>CIM1</v>
          </cell>
          <cell r="Y299" t="str">
            <v>S</v>
          </cell>
          <cell r="Z299">
            <v>0</v>
          </cell>
          <cell r="AA299">
            <v>100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</v>
          </cell>
          <cell r="AL299" t="str">
            <v>8</v>
          </cell>
          <cell r="AM299">
            <v>0</v>
          </cell>
          <cell r="AN299">
            <v>0</v>
          </cell>
          <cell r="AO299" t="str">
            <v>56-3</v>
          </cell>
          <cell r="AP299" t="str">
            <v>IPB-36</v>
          </cell>
          <cell r="AQ299" t="str">
            <v>2</v>
          </cell>
          <cell r="AS299">
            <v>297</v>
          </cell>
          <cell r="AT299" t="str">
            <v>MAD</v>
          </cell>
        </row>
        <row r="300">
          <cell r="A300">
            <v>298</v>
          </cell>
          <cell r="B300">
            <v>52</v>
          </cell>
          <cell r="C300" t="str">
            <v xml:space="preserve">LP 22,9 kV, 2ø-COCHATAMA_HUANCHUIRO , 2-1x35mm² AAAC</v>
          </cell>
          <cell r="D300">
            <v>18</v>
          </cell>
          <cell r="E300" t="str">
            <v>PS1-2</v>
          </cell>
          <cell r="G300" t="str">
            <v>AAAC-35</v>
          </cell>
          <cell r="H300">
            <v>4407.2</v>
          </cell>
          <cell r="I300">
            <v>2073.0500000000002</v>
          </cell>
          <cell r="K300" t="str">
            <v>0°</v>
          </cell>
          <cell r="L300">
            <v>82.37</v>
          </cell>
          <cell r="M300">
            <v>1</v>
          </cell>
          <cell r="N300" t="str">
            <v>11/C6</v>
          </cell>
          <cell r="O300">
            <v>248.35</v>
          </cell>
          <cell r="P300">
            <v>119.43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 t="str">
            <v>PAT-1C</v>
          </cell>
          <cell r="W300" t="str">
            <v>CIM1</v>
          </cell>
          <cell r="Y300" t="str">
            <v>S</v>
          </cell>
          <cell r="Z300">
            <v>0</v>
          </cell>
          <cell r="AA300">
            <v>100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1</v>
          </cell>
          <cell r="AL300" t="str">
            <v>0</v>
          </cell>
          <cell r="AM300">
            <v>0</v>
          </cell>
          <cell r="AN300">
            <v>0</v>
          </cell>
          <cell r="AO300" t="str">
            <v>56-3</v>
          </cell>
          <cell r="AP300" t="str">
            <v>IPB-36</v>
          </cell>
          <cell r="AQ300" t="str">
            <v>2</v>
          </cell>
          <cell r="AS300">
            <v>298</v>
          </cell>
          <cell r="AT300" t="str">
            <v>MAD</v>
          </cell>
        </row>
        <row r="301">
          <cell r="A301">
            <v>299</v>
          </cell>
          <cell r="B301">
            <v>52</v>
          </cell>
          <cell r="C301" t="str">
            <v xml:space="preserve">LP 22,9 kV, 2ø-COCHATAMA_HUANCHUIRO , 2-1x35mm² AAAC</v>
          </cell>
          <cell r="D301">
            <v>19</v>
          </cell>
          <cell r="E301" t="str">
            <v>PS1-2</v>
          </cell>
          <cell r="G301" t="str">
            <v>AAAC-35</v>
          </cell>
          <cell r="H301">
            <v>4489.57</v>
          </cell>
          <cell r="I301">
            <v>2077.34</v>
          </cell>
          <cell r="K301" t="str">
            <v>0°</v>
          </cell>
          <cell r="L301">
            <v>145.99</v>
          </cell>
          <cell r="M301">
            <v>1</v>
          </cell>
          <cell r="N301" t="str">
            <v>11/C6</v>
          </cell>
          <cell r="O301">
            <v>109.44</v>
          </cell>
          <cell r="P301">
            <v>114.18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 t="str">
            <v>PAT-1C</v>
          </cell>
          <cell r="W301" t="str">
            <v>CIM1</v>
          </cell>
          <cell r="Y301" t="str">
            <v>S</v>
          </cell>
          <cell r="Z301">
            <v>0</v>
          </cell>
          <cell r="AA301">
            <v>100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1</v>
          </cell>
          <cell r="AL301" t="str">
            <v>0</v>
          </cell>
          <cell r="AM301">
            <v>0</v>
          </cell>
          <cell r="AN301">
            <v>0</v>
          </cell>
          <cell r="AO301" t="str">
            <v>56-3</v>
          </cell>
          <cell r="AP301" t="str">
            <v>IPB-36</v>
          </cell>
          <cell r="AQ301" t="str">
            <v>2</v>
          </cell>
          <cell r="AS301">
            <v>299</v>
          </cell>
          <cell r="AT301" t="str">
            <v>MAD</v>
          </cell>
        </row>
        <row r="302">
          <cell r="A302">
            <v>300</v>
          </cell>
          <cell r="B302">
            <v>52</v>
          </cell>
          <cell r="C302" t="str">
            <v xml:space="preserve">LP 22,9 kV, 2ø-COCHATAMA_HUANCHUIRO , 2-1x35mm² AAAC</v>
          </cell>
          <cell r="D302">
            <v>20</v>
          </cell>
          <cell r="E302" t="str">
            <v>PA1-2</v>
          </cell>
          <cell r="G302" t="str">
            <v>AAAC-35</v>
          </cell>
          <cell r="H302">
            <v>4635.55</v>
          </cell>
          <cell r="I302">
            <v>2084.6</v>
          </cell>
          <cell r="K302" t="str">
            <v>0°</v>
          </cell>
          <cell r="L302">
            <v>178.35</v>
          </cell>
          <cell r="M302">
            <v>1</v>
          </cell>
          <cell r="N302" t="str">
            <v>11/C5</v>
          </cell>
          <cell r="O302">
            <v>527.42999999999995</v>
          </cell>
          <cell r="P302">
            <v>162.16999999999999</v>
          </cell>
          <cell r="Q302" t="str">
            <v>2RI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 t="str">
            <v>PAT-1C</v>
          </cell>
          <cell r="W302" t="str">
            <v>CIM1</v>
          </cell>
          <cell r="Y302" t="str">
            <v>S</v>
          </cell>
          <cell r="Z302">
            <v>0</v>
          </cell>
          <cell r="AA302">
            <v>100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1</v>
          </cell>
          <cell r="AL302" t="str">
            <v>2</v>
          </cell>
          <cell r="AM302">
            <v>0</v>
          </cell>
          <cell r="AN302">
            <v>0</v>
          </cell>
          <cell r="AO302" t="str">
            <v>56-3</v>
          </cell>
          <cell r="AP302" t="str">
            <v>IPB-36</v>
          </cell>
          <cell r="AQ302" t="str">
            <v>2</v>
          </cell>
          <cell r="AS302">
            <v>300</v>
          </cell>
          <cell r="AT302" t="str">
            <v>MAD</v>
          </cell>
        </row>
        <row r="303">
          <cell r="A303">
            <v>301</v>
          </cell>
          <cell r="B303">
            <v>52</v>
          </cell>
          <cell r="C303" t="str">
            <v xml:space="preserve">LP 22,9 kV, 2ø-COCHATAMA_HUANCHUIRO , 2-1x35mm² AAAC</v>
          </cell>
          <cell r="D303">
            <v>21</v>
          </cell>
          <cell r="E303" t="str">
            <v>PTH-2</v>
          </cell>
          <cell r="G303" t="str">
            <v>AAAC-35</v>
          </cell>
          <cell r="H303">
            <v>4813.91</v>
          </cell>
          <cell r="I303">
            <v>2013.64</v>
          </cell>
          <cell r="J303" t="str">
            <v>FLP</v>
          </cell>
          <cell r="K303" t="str">
            <v>0°</v>
          </cell>
          <cell r="L303">
            <v>0</v>
          </cell>
          <cell r="M303">
            <v>1</v>
          </cell>
          <cell r="N303" t="str">
            <v>11/C6</v>
          </cell>
          <cell r="O303">
            <v>-223.48</v>
          </cell>
          <cell r="P303">
            <v>89.18</v>
          </cell>
          <cell r="Q303" t="str">
            <v>1RI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 t="str">
            <v>PAT-1C</v>
          </cell>
          <cell r="W303" t="str">
            <v>CIM1</v>
          </cell>
          <cell r="Y303" t="str">
            <v>S</v>
          </cell>
          <cell r="Z303">
            <v>0</v>
          </cell>
          <cell r="AA303">
            <v>100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1</v>
          </cell>
          <cell r="AL303" t="str">
            <v>1</v>
          </cell>
          <cell r="AM303">
            <v>0</v>
          </cell>
          <cell r="AN303">
            <v>0</v>
          </cell>
          <cell r="AO303" t="str">
            <v>56-3</v>
          </cell>
          <cell r="AP303" t="str">
            <v>IPB-36</v>
          </cell>
          <cell r="AQ303" t="str">
            <v>2</v>
          </cell>
          <cell r="AS303">
            <v>301</v>
          </cell>
          <cell r="AT303" t="str">
            <v>MAD</v>
          </cell>
        </row>
        <row r="304">
          <cell r="A304">
            <v>302</v>
          </cell>
          <cell r="B304">
            <v>53</v>
          </cell>
          <cell r="C304" t="str">
            <v xml:space="preserve">LP 22,9 kV, 2ø-MARAYPAMPA , 2-1x35mm² AAAC</v>
          </cell>
          <cell r="Y304" t="str">
            <v>S</v>
          </cell>
          <cell r="Z304">
            <v>0</v>
          </cell>
          <cell r="AA304">
            <v>100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1</v>
          </cell>
          <cell r="AL304">
            <v>0</v>
          </cell>
          <cell r="AM304">
            <v>0</v>
          </cell>
          <cell r="AN304">
            <v>0</v>
          </cell>
          <cell r="AO304" t="str">
            <v>56-3</v>
          </cell>
          <cell r="AP304" t="str">
            <v>IPB-36</v>
          </cell>
          <cell r="AQ304" t="str">
            <v>2</v>
          </cell>
          <cell r="AS304">
            <v>302</v>
          </cell>
          <cell r="AT304" t="str">
            <v>MAD</v>
          </cell>
        </row>
        <row r="305">
          <cell r="A305">
            <v>303</v>
          </cell>
          <cell r="B305">
            <v>54</v>
          </cell>
          <cell r="C305" t="str">
            <v xml:space="preserve">LP 22,9 kV, 2ø-TINGO PAMPA , 2-1x35mm² AAAC</v>
          </cell>
          <cell r="D305">
            <v>0</v>
          </cell>
          <cell r="E305" t="str">
            <v>DS-2</v>
          </cell>
          <cell r="G305" t="str">
            <v>AAAC-35</v>
          </cell>
          <cell r="H305">
            <v>0</v>
          </cell>
          <cell r="I305">
            <v>2065.3000000000002</v>
          </cell>
          <cell r="J305" t="str">
            <v>V5</v>
          </cell>
          <cell r="K305" t="str">
            <v>0°</v>
          </cell>
          <cell r="L305">
            <v>17.829999999999998</v>
          </cell>
          <cell r="M305">
            <v>1</v>
          </cell>
          <cell r="N305" t="str">
            <v>11/C5</v>
          </cell>
          <cell r="O305">
            <v>61.88</v>
          </cell>
          <cell r="P305">
            <v>8.92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 t="str">
            <v>-</v>
          </cell>
          <cell r="W305" t="str">
            <v>-</v>
          </cell>
          <cell r="Y305" t="str">
            <v>S</v>
          </cell>
          <cell r="Z305">
            <v>0</v>
          </cell>
          <cell r="AA305">
            <v>100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1</v>
          </cell>
          <cell r="AL305" t="str">
            <v>0</v>
          </cell>
          <cell r="AM305">
            <v>0</v>
          </cell>
          <cell r="AN305">
            <v>0</v>
          </cell>
          <cell r="AO305" t="str">
            <v>56-3</v>
          </cell>
          <cell r="AP305" t="str">
            <v>IPB-36</v>
          </cell>
          <cell r="AQ305" t="str">
            <v>2</v>
          </cell>
          <cell r="AS305">
            <v>303</v>
          </cell>
          <cell r="AT305" t="str">
            <v>MAD</v>
          </cell>
        </row>
        <row r="306">
          <cell r="A306">
            <v>304</v>
          </cell>
          <cell r="B306">
            <v>54</v>
          </cell>
          <cell r="C306" t="str">
            <v xml:space="preserve">LP 22,9 kV, 2ø-TINGO PAMPA , 2-1x35mm² AAAC</v>
          </cell>
          <cell r="D306">
            <v>1</v>
          </cell>
          <cell r="E306" t="str">
            <v>TS-2</v>
          </cell>
          <cell r="G306" t="str">
            <v>AAAC-35</v>
          </cell>
          <cell r="H306">
            <v>17.829999999999998</v>
          </cell>
          <cell r="I306">
            <v>2057.9</v>
          </cell>
          <cell r="K306" t="str">
            <v>0°</v>
          </cell>
          <cell r="L306">
            <v>174.41</v>
          </cell>
          <cell r="M306">
            <v>1</v>
          </cell>
          <cell r="N306" t="str">
            <v>11/C5</v>
          </cell>
          <cell r="O306">
            <v>430.33</v>
          </cell>
          <cell r="P306">
            <v>96.12</v>
          </cell>
          <cell r="Q306" t="str">
            <v>1RI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 t="str">
            <v>PAT-1C</v>
          </cell>
          <cell r="W306" t="str">
            <v>CIM1</v>
          </cell>
          <cell r="Y306" t="str">
            <v>S</v>
          </cell>
          <cell r="Z306">
            <v>0</v>
          </cell>
          <cell r="AA306">
            <v>100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1</v>
          </cell>
          <cell r="AL306" t="str">
            <v>1</v>
          </cell>
          <cell r="AM306">
            <v>0</v>
          </cell>
          <cell r="AN306">
            <v>0</v>
          </cell>
          <cell r="AO306" t="str">
            <v>56-3</v>
          </cell>
          <cell r="AP306" t="str">
            <v>IPB-36</v>
          </cell>
          <cell r="AQ306" t="str">
            <v>2</v>
          </cell>
          <cell r="AS306">
            <v>304</v>
          </cell>
          <cell r="AT306" t="str">
            <v>MAD</v>
          </cell>
        </row>
        <row r="307">
          <cell r="A307">
            <v>305</v>
          </cell>
          <cell r="B307">
            <v>54</v>
          </cell>
          <cell r="C307" t="str">
            <v xml:space="preserve">LP 22,9 kV, 2ø-TINGO PAMPA , 2-1x35mm² AAAC</v>
          </cell>
          <cell r="D307">
            <v>2</v>
          </cell>
          <cell r="E307" t="str">
            <v>PSH-2</v>
          </cell>
          <cell r="G307" t="str">
            <v>AAAC-35</v>
          </cell>
          <cell r="H307">
            <v>192.24</v>
          </cell>
          <cell r="I307">
            <v>1989.66</v>
          </cell>
          <cell r="K307" t="str">
            <v>0°</v>
          </cell>
          <cell r="L307">
            <v>321.62</v>
          </cell>
          <cell r="M307">
            <v>2</v>
          </cell>
          <cell r="N307" t="str">
            <v>11/C5</v>
          </cell>
          <cell r="O307">
            <v>330.63</v>
          </cell>
          <cell r="P307">
            <v>248.01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 t="str">
            <v>PAT-1C</v>
          </cell>
          <cell r="W307" t="str">
            <v>CIM1</v>
          </cell>
          <cell r="Y307" t="str">
            <v>S</v>
          </cell>
          <cell r="Z307">
            <v>0</v>
          </cell>
          <cell r="AA307">
            <v>100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1</v>
          </cell>
          <cell r="AL307" t="str">
            <v>0</v>
          </cell>
          <cell r="AM307">
            <v>0</v>
          </cell>
          <cell r="AN307">
            <v>0</v>
          </cell>
          <cell r="AO307" t="str">
            <v>56-3</v>
          </cell>
          <cell r="AP307" t="str">
            <v>IPB-36</v>
          </cell>
          <cell r="AQ307" t="str">
            <v>2</v>
          </cell>
          <cell r="AS307">
            <v>305</v>
          </cell>
          <cell r="AT307" t="str">
            <v>MAD</v>
          </cell>
        </row>
        <row r="308">
          <cell r="A308">
            <v>306</v>
          </cell>
          <cell r="B308">
            <v>54</v>
          </cell>
          <cell r="C308" t="str">
            <v xml:space="preserve">LP 22,9 kV, 2ø-TINGO PAMPA , 2-1x35mm² AAAC</v>
          </cell>
          <cell r="D308">
            <v>3</v>
          </cell>
          <cell r="E308" t="str">
            <v>PTH-2</v>
          </cell>
          <cell r="G308" t="str">
            <v>AAAC-35</v>
          </cell>
          <cell r="H308">
            <v>513.86</v>
          </cell>
          <cell r="I308">
            <v>1869.5</v>
          </cell>
          <cell r="J308" t="str">
            <v>S,E</v>
          </cell>
          <cell r="K308" t="str">
            <v>0°</v>
          </cell>
          <cell r="L308">
            <v>0</v>
          </cell>
          <cell r="M308">
            <v>1</v>
          </cell>
          <cell r="N308" t="str">
            <v>11/C5</v>
          </cell>
          <cell r="O308">
            <v>-271.99</v>
          </cell>
          <cell r="P308">
            <v>160.81</v>
          </cell>
          <cell r="Q308" t="str">
            <v>1RI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 t="str">
            <v>PAT-1C</v>
          </cell>
          <cell r="W308" t="str">
            <v>CIM1</v>
          </cell>
          <cell r="Y308" t="str">
            <v>S</v>
          </cell>
          <cell r="Z308">
            <v>0</v>
          </cell>
          <cell r="AA308">
            <v>100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</v>
          </cell>
          <cell r="AL308" t="str">
            <v>1</v>
          </cell>
          <cell r="AM308">
            <v>0</v>
          </cell>
          <cell r="AN308">
            <v>0</v>
          </cell>
          <cell r="AO308" t="str">
            <v>56-3</v>
          </cell>
          <cell r="AP308" t="str">
            <v>IPB-36</v>
          </cell>
          <cell r="AQ308" t="str">
            <v>2</v>
          </cell>
          <cell r="AS308">
            <v>306</v>
          </cell>
          <cell r="AT308" t="str">
            <v>MAD</v>
          </cell>
        </row>
        <row r="309">
          <cell r="A309">
            <v>307</v>
          </cell>
          <cell r="B309">
            <v>55</v>
          </cell>
          <cell r="C309" t="str">
            <v xml:space="preserve">LP 22,9 kV, 2ø-CHAGLLA PAMPA ALTA , 2-1x35mm² AAAC</v>
          </cell>
          <cell r="D309">
            <v>0</v>
          </cell>
          <cell r="E309" t="str">
            <v>DS-2</v>
          </cell>
          <cell r="G309" t="str">
            <v>AAAC-35</v>
          </cell>
          <cell r="H309">
            <v>0</v>
          </cell>
          <cell r="I309">
            <v>2587.42</v>
          </cell>
          <cell r="J309" t="str">
            <v>EXIST</v>
          </cell>
          <cell r="K309" t="str">
            <v>0°</v>
          </cell>
          <cell r="L309">
            <v>24.12</v>
          </cell>
          <cell r="M309">
            <v>1</v>
          </cell>
          <cell r="N309" t="str">
            <v>13/400</v>
          </cell>
          <cell r="O309">
            <v>12.37</v>
          </cell>
          <cell r="P309">
            <v>12.06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Y309" t="str">
            <v>S</v>
          </cell>
          <cell r="Z309">
            <v>0</v>
          </cell>
          <cell r="AA309">
            <v>100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1</v>
          </cell>
          <cell r="AL309" t="str">
            <v>0</v>
          </cell>
          <cell r="AM309">
            <v>0</v>
          </cell>
          <cell r="AN309">
            <v>0</v>
          </cell>
          <cell r="AO309" t="str">
            <v>56-3</v>
          </cell>
          <cell r="AP309" t="str">
            <v>IPB-36</v>
          </cell>
          <cell r="AQ309" t="str">
            <v>2</v>
          </cell>
          <cell r="AS309">
            <v>307</v>
          </cell>
          <cell r="AT309" t="str">
            <v>MAD</v>
          </cell>
        </row>
        <row r="310">
          <cell r="A310">
            <v>308</v>
          </cell>
          <cell r="B310">
            <v>55</v>
          </cell>
          <cell r="C310" t="str">
            <v xml:space="preserve">LP 22,9 kV, 2ø-CHAGLLA PAMPA ALTA , 2-1x35mm² AAAC</v>
          </cell>
          <cell r="D310">
            <v>1</v>
          </cell>
          <cell r="E310" t="str">
            <v>TS-2</v>
          </cell>
          <cell r="G310" t="str">
            <v>AAAC-35</v>
          </cell>
          <cell r="H310">
            <v>24.12</v>
          </cell>
          <cell r="I310">
            <v>2588.71</v>
          </cell>
          <cell r="K310" t="str">
            <v>0°</v>
          </cell>
          <cell r="L310">
            <v>84.96</v>
          </cell>
          <cell r="M310">
            <v>1</v>
          </cell>
          <cell r="N310" t="str">
            <v>11/C6</v>
          </cell>
          <cell r="O310">
            <v>-102.75</v>
          </cell>
          <cell r="P310">
            <v>54.54</v>
          </cell>
          <cell r="Q310" t="str">
            <v>1RI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 t="str">
            <v>PAT-1C</v>
          </cell>
          <cell r="W310" t="str">
            <v>CIM1</v>
          </cell>
          <cell r="Y310" t="str">
            <v>S</v>
          </cell>
          <cell r="Z310">
            <v>0</v>
          </cell>
          <cell r="AA310">
            <v>100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1</v>
          </cell>
          <cell r="AL310" t="str">
            <v>1</v>
          </cell>
          <cell r="AM310">
            <v>0</v>
          </cell>
          <cell r="AN310">
            <v>0</v>
          </cell>
          <cell r="AO310" t="str">
            <v>56-3</v>
          </cell>
          <cell r="AP310" t="str">
            <v>IPB-36</v>
          </cell>
          <cell r="AQ310" t="str">
            <v>2</v>
          </cell>
          <cell r="AS310">
            <v>308</v>
          </cell>
          <cell r="AT310" t="str">
            <v>MAD</v>
          </cell>
        </row>
        <row r="311">
          <cell r="A311">
            <v>309</v>
          </cell>
          <cell r="B311">
            <v>55</v>
          </cell>
          <cell r="C311" t="str">
            <v xml:space="preserve">LP 22,9 kV, 2ø-CHAGLLA PAMPA ALTA , 2-1x35mm² AAAC</v>
          </cell>
          <cell r="D311">
            <v>2</v>
          </cell>
          <cell r="E311" t="str">
            <v>PS1-2</v>
          </cell>
          <cell r="G311" t="str">
            <v>AAAC-35</v>
          </cell>
          <cell r="H311">
            <v>109.08</v>
          </cell>
          <cell r="I311">
            <v>2604.27</v>
          </cell>
          <cell r="K311" t="str">
            <v>0°</v>
          </cell>
          <cell r="L311">
            <v>237.4</v>
          </cell>
          <cell r="M311">
            <v>1</v>
          </cell>
          <cell r="N311" t="str">
            <v>11/C6</v>
          </cell>
          <cell r="O311">
            <v>37.22</v>
          </cell>
          <cell r="P311">
            <v>161.18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 t="str">
            <v>PAT-1C</v>
          </cell>
          <cell r="W311" t="str">
            <v>CIM1</v>
          </cell>
          <cell r="Y311" t="str">
            <v>S</v>
          </cell>
          <cell r="Z311">
            <v>0</v>
          </cell>
          <cell r="AA311">
            <v>100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1</v>
          </cell>
          <cell r="AL311" t="str">
            <v>0</v>
          </cell>
          <cell r="AM311">
            <v>0</v>
          </cell>
          <cell r="AN311">
            <v>0</v>
          </cell>
          <cell r="AO311" t="str">
            <v>56-3</v>
          </cell>
          <cell r="AP311" t="str">
            <v>IPB-36</v>
          </cell>
          <cell r="AQ311" t="str">
            <v>2</v>
          </cell>
          <cell r="AS311">
            <v>309</v>
          </cell>
          <cell r="AT311" t="str">
            <v>MAD</v>
          </cell>
        </row>
        <row r="312">
          <cell r="A312">
            <v>310</v>
          </cell>
          <cell r="B312">
            <v>55</v>
          </cell>
          <cell r="C312" t="str">
            <v xml:space="preserve">LP 22,9 kV, 2ø-CHAGLLA PAMPA ALTA , 2-1x35mm² AAAC</v>
          </cell>
          <cell r="D312">
            <v>3</v>
          </cell>
          <cell r="E312" t="str">
            <v>PA2-2</v>
          </cell>
          <cell r="G312" t="str">
            <v>AAAC-35</v>
          </cell>
          <cell r="H312">
            <v>346.48</v>
          </cell>
          <cell r="I312">
            <v>2672</v>
          </cell>
          <cell r="J312" t="str">
            <v>V1</v>
          </cell>
          <cell r="K312" t="str">
            <v>-57°0'44.12"</v>
          </cell>
          <cell r="L312">
            <v>244.22</v>
          </cell>
          <cell r="M312">
            <v>1</v>
          </cell>
          <cell r="N312" t="str">
            <v>11/C6</v>
          </cell>
          <cell r="O312">
            <v>394.46</v>
          </cell>
          <cell r="P312">
            <v>240.81</v>
          </cell>
          <cell r="Q312" t="str">
            <v>1RI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 t="str">
            <v>PAT-1C</v>
          </cell>
          <cell r="W312" t="str">
            <v>CIM1</v>
          </cell>
          <cell r="Y312" t="str">
            <v>S</v>
          </cell>
          <cell r="Z312">
            <v>0</v>
          </cell>
          <cell r="AA312">
            <v>100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</v>
          </cell>
          <cell r="AL312" t="str">
            <v>1</v>
          </cell>
          <cell r="AM312">
            <v>0</v>
          </cell>
          <cell r="AN312">
            <v>0</v>
          </cell>
          <cell r="AO312" t="str">
            <v>56-3</v>
          </cell>
          <cell r="AP312" t="str">
            <v>IPB-36</v>
          </cell>
          <cell r="AQ312" t="str">
            <v>2</v>
          </cell>
          <cell r="AS312">
            <v>310</v>
          </cell>
          <cell r="AT312" t="str">
            <v>MAD</v>
          </cell>
        </row>
        <row r="313">
          <cell r="A313">
            <v>311</v>
          </cell>
          <cell r="B313">
            <v>55</v>
          </cell>
          <cell r="C313" t="str">
            <v xml:space="preserve">LP 22,9 kV, 2ø-CHAGLLA PAMPA ALTA , 2-1x35mm² AAAC</v>
          </cell>
          <cell r="D313">
            <v>4</v>
          </cell>
          <cell r="E313" t="str">
            <v>PS1-2</v>
          </cell>
          <cell r="G313" t="str">
            <v>AAAC-35</v>
          </cell>
          <cell r="H313">
            <v>590.70000000000005</v>
          </cell>
          <cell r="I313">
            <v>2703.59</v>
          </cell>
          <cell r="K313" t="str">
            <v>0°</v>
          </cell>
          <cell r="L313">
            <v>249.87</v>
          </cell>
          <cell r="M313">
            <v>1</v>
          </cell>
          <cell r="N313" t="str">
            <v>11/C6</v>
          </cell>
          <cell r="O313">
            <v>71.27</v>
          </cell>
          <cell r="P313">
            <v>247.04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 t="str">
            <v>PAT-1C</v>
          </cell>
          <cell r="W313" t="str">
            <v>CIM1</v>
          </cell>
          <cell r="Y313" t="str">
            <v>S</v>
          </cell>
          <cell r="Z313">
            <v>0</v>
          </cell>
          <cell r="AA313">
            <v>100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1</v>
          </cell>
          <cell r="AL313" t="str">
            <v>0</v>
          </cell>
          <cell r="AM313">
            <v>0</v>
          </cell>
          <cell r="AN313">
            <v>0</v>
          </cell>
          <cell r="AO313" t="str">
            <v>56-3</v>
          </cell>
          <cell r="AP313" t="str">
            <v>IPB-36</v>
          </cell>
          <cell r="AQ313" t="str">
            <v>2</v>
          </cell>
          <cell r="AS313">
            <v>311</v>
          </cell>
          <cell r="AT313" t="str">
            <v>MAD</v>
          </cell>
        </row>
        <row r="314">
          <cell r="A314">
            <v>312</v>
          </cell>
          <cell r="B314">
            <v>55</v>
          </cell>
          <cell r="C314" t="str">
            <v xml:space="preserve">LP 22,9 kV, 2ø-CHAGLLA PAMPA ALTA , 2-1x35mm² AAAC</v>
          </cell>
          <cell r="D314">
            <v>5</v>
          </cell>
          <cell r="E314" t="str">
            <v>PS1-2</v>
          </cell>
          <cell r="G314" t="str">
            <v>AAAC-35</v>
          </cell>
          <cell r="H314">
            <v>840.57</v>
          </cell>
          <cell r="I314">
            <v>2781.41</v>
          </cell>
          <cell r="K314" t="str">
            <v>0°</v>
          </cell>
          <cell r="L314">
            <v>41.85</v>
          </cell>
          <cell r="M314">
            <v>1</v>
          </cell>
          <cell r="N314" t="str">
            <v>11/C6</v>
          </cell>
          <cell r="O314">
            <v>-46.91</v>
          </cell>
          <cell r="P314">
            <v>145.86000000000001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 t="str">
            <v>PAT-1C</v>
          </cell>
          <cell r="W314" t="str">
            <v>CIM1</v>
          </cell>
          <cell r="Y314" t="str">
            <v>S</v>
          </cell>
          <cell r="Z314">
            <v>0</v>
          </cell>
          <cell r="AA314">
            <v>100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1</v>
          </cell>
          <cell r="AL314" t="str">
            <v>0</v>
          </cell>
          <cell r="AM314">
            <v>0</v>
          </cell>
          <cell r="AN314">
            <v>0</v>
          </cell>
          <cell r="AO314" t="str">
            <v>56-3</v>
          </cell>
          <cell r="AP314" t="str">
            <v>IPB-36</v>
          </cell>
          <cell r="AQ314" t="str">
            <v>2</v>
          </cell>
          <cell r="AS314">
            <v>312</v>
          </cell>
          <cell r="AT314" t="str">
            <v>MAD</v>
          </cell>
        </row>
        <row r="315">
          <cell r="A315">
            <v>313</v>
          </cell>
          <cell r="B315">
            <v>55</v>
          </cell>
          <cell r="C315" t="str">
            <v xml:space="preserve">LP 22,9 kV, 2ø-CHAGLLA PAMPA ALTA , 2-1x35mm² AAAC</v>
          </cell>
          <cell r="D315">
            <v>6</v>
          </cell>
          <cell r="E315" t="str">
            <v>PTH-2</v>
          </cell>
          <cell r="G315" t="str">
            <v>AAAC-35</v>
          </cell>
          <cell r="H315">
            <v>882.42</v>
          </cell>
          <cell r="I315">
            <v>2797.9</v>
          </cell>
          <cell r="K315" t="str">
            <v>0°</v>
          </cell>
          <cell r="L315">
            <v>0</v>
          </cell>
          <cell r="M315">
            <v>1</v>
          </cell>
          <cell r="N315" t="str">
            <v>11/C6</v>
          </cell>
          <cell r="O315">
            <v>546.14</v>
          </cell>
          <cell r="P315">
            <v>20.92</v>
          </cell>
          <cell r="Q315" t="str">
            <v>1RI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 t="str">
            <v>PAT-1C</v>
          </cell>
          <cell r="W315" t="str">
            <v>CIM1</v>
          </cell>
          <cell r="Y315" t="str">
            <v>S</v>
          </cell>
          <cell r="Z315">
            <v>0</v>
          </cell>
          <cell r="AA315">
            <v>100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1</v>
          </cell>
          <cell r="AL315" t="str">
            <v>1</v>
          </cell>
          <cell r="AM315">
            <v>0</v>
          </cell>
          <cell r="AN315">
            <v>0</v>
          </cell>
          <cell r="AO315" t="str">
            <v>56-3</v>
          </cell>
          <cell r="AP315" t="str">
            <v>IPB-36</v>
          </cell>
          <cell r="AQ315" t="str">
            <v>2</v>
          </cell>
          <cell r="AS315">
            <v>313</v>
          </cell>
          <cell r="AT315" t="str">
            <v>MAD</v>
          </cell>
        </row>
        <row r="316">
          <cell r="A316">
            <v>314</v>
          </cell>
          <cell r="B316">
            <v>56</v>
          </cell>
          <cell r="C316" t="str">
            <v xml:space="preserve">LP 22,9 kV, 2ø-RAMOS CURVA SECTOR ALTO , 2-1x35mm² AAAC</v>
          </cell>
          <cell r="D316">
            <v>0</v>
          </cell>
          <cell r="E316" t="str">
            <v>DS-2</v>
          </cell>
          <cell r="G316" t="str">
            <v>AAAC-35</v>
          </cell>
          <cell r="H316">
            <v>0</v>
          </cell>
          <cell r="I316">
            <v>2768.78</v>
          </cell>
          <cell r="J316" t="str">
            <v>EXIST</v>
          </cell>
          <cell r="K316" t="str">
            <v>0°</v>
          </cell>
          <cell r="L316">
            <v>16.52</v>
          </cell>
          <cell r="M316">
            <v>1</v>
          </cell>
          <cell r="N316" t="str">
            <v>13/400</v>
          </cell>
          <cell r="O316">
            <v>113.89</v>
          </cell>
          <cell r="P316">
            <v>8.26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Y316" t="str">
            <v>S</v>
          </cell>
          <cell r="Z316">
            <v>0</v>
          </cell>
          <cell r="AA316">
            <v>100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1</v>
          </cell>
          <cell r="AL316" t="str">
            <v>0</v>
          </cell>
          <cell r="AM316">
            <v>0</v>
          </cell>
          <cell r="AN316">
            <v>0</v>
          </cell>
          <cell r="AO316" t="str">
            <v>56-3</v>
          </cell>
          <cell r="AP316" t="str">
            <v>IPB-36</v>
          </cell>
          <cell r="AQ316" t="str">
            <v>2</v>
          </cell>
          <cell r="AS316">
            <v>314</v>
          </cell>
          <cell r="AT316" t="str">
            <v>MAD</v>
          </cell>
        </row>
        <row r="317">
          <cell r="A317">
            <v>315</v>
          </cell>
          <cell r="B317">
            <v>56</v>
          </cell>
          <cell r="C317" t="str">
            <v xml:space="preserve">LP 22,9 kV, 2ø-RAMOS CURVA SECTOR ALTO , 2-1x35mm² AAAC</v>
          </cell>
          <cell r="D317">
            <v>1</v>
          </cell>
          <cell r="E317" t="str">
            <v>TS-2</v>
          </cell>
          <cell r="G317" t="str">
            <v>AAAC-35</v>
          </cell>
          <cell r="H317">
            <v>16.52</v>
          </cell>
          <cell r="I317">
            <v>2756.86</v>
          </cell>
          <cell r="K317" t="str">
            <v>0°</v>
          </cell>
          <cell r="L317">
            <v>417.87</v>
          </cell>
          <cell r="M317">
            <v>1</v>
          </cell>
          <cell r="N317" t="str">
            <v>11/C6</v>
          </cell>
          <cell r="O317">
            <v>63.88</v>
          </cell>
          <cell r="P317">
            <v>217.19</v>
          </cell>
          <cell r="Q317" t="str">
            <v>1RI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 t="str">
            <v>PAT-1C</v>
          </cell>
          <cell r="W317" t="str">
            <v>CIM1</v>
          </cell>
          <cell r="Y317" t="str">
            <v>S</v>
          </cell>
          <cell r="Z317">
            <v>0</v>
          </cell>
          <cell r="AA317">
            <v>100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1</v>
          </cell>
          <cell r="AL317" t="str">
            <v>1</v>
          </cell>
          <cell r="AM317">
            <v>0</v>
          </cell>
          <cell r="AN317">
            <v>0</v>
          </cell>
          <cell r="AO317" t="str">
            <v>56-3</v>
          </cell>
          <cell r="AP317" t="str">
            <v>IPB-36</v>
          </cell>
          <cell r="AQ317" t="str">
            <v>2</v>
          </cell>
          <cell r="AS317">
            <v>315</v>
          </cell>
          <cell r="AT317" t="str">
            <v>MAD</v>
          </cell>
        </row>
        <row r="318">
          <cell r="A318">
            <v>316</v>
          </cell>
          <cell r="B318">
            <v>56</v>
          </cell>
          <cell r="C318" t="str">
            <v xml:space="preserve">LP 22,9 kV, 2ø-RAMOS CURVA SECTOR ALTO , 2-1x35mm² AAAC</v>
          </cell>
          <cell r="D318">
            <v>2</v>
          </cell>
          <cell r="E318" t="str">
            <v>2TS-0</v>
          </cell>
          <cell r="G318" t="str">
            <v>AAAC-35</v>
          </cell>
          <cell r="H318">
            <v>434.39</v>
          </cell>
          <cell r="I318">
            <v>2772</v>
          </cell>
          <cell r="J318" t="str">
            <v>FLP</v>
          </cell>
          <cell r="K318" t="str">
            <v>0°</v>
          </cell>
          <cell r="L318">
            <v>0</v>
          </cell>
          <cell r="M318">
            <v>2</v>
          </cell>
          <cell r="N318" t="str">
            <v>11/C6</v>
          </cell>
          <cell r="O318">
            <v>263.08</v>
          </cell>
          <cell r="P318">
            <v>208.93</v>
          </cell>
          <cell r="Q318" t="str">
            <v>4RI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 t="str">
            <v>PAT-1C</v>
          </cell>
          <cell r="W318" t="str">
            <v>CIM1</v>
          </cell>
          <cell r="Y318" t="str">
            <v>S</v>
          </cell>
          <cell r="Z318">
            <v>0</v>
          </cell>
          <cell r="AA318">
            <v>100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1</v>
          </cell>
          <cell r="AL318" t="str">
            <v>4</v>
          </cell>
          <cell r="AM318">
            <v>0</v>
          </cell>
          <cell r="AN318">
            <v>0</v>
          </cell>
          <cell r="AO318" t="str">
            <v>56-3</v>
          </cell>
          <cell r="AP318" t="str">
            <v>IPB-36</v>
          </cell>
          <cell r="AQ318" t="str">
            <v>2</v>
          </cell>
          <cell r="AS318">
            <v>316</v>
          </cell>
          <cell r="AT318" t="str">
            <v>MAD</v>
          </cell>
        </row>
        <row r="319">
          <cell r="A319">
            <v>317</v>
          </cell>
          <cell r="B319">
            <v>57</v>
          </cell>
          <cell r="C319" t="str">
            <v xml:space="preserve">LP 22,9 kV, 2ø-PAVINA BAJO , 2-1x35mm² AAAC</v>
          </cell>
          <cell r="Y319" t="str">
            <v>S</v>
          </cell>
          <cell r="Z319">
            <v>0</v>
          </cell>
          <cell r="AA319">
            <v>100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1</v>
          </cell>
          <cell r="AL319">
            <v>0</v>
          </cell>
          <cell r="AM319">
            <v>0</v>
          </cell>
          <cell r="AN319">
            <v>0</v>
          </cell>
          <cell r="AO319" t="str">
            <v>56-3</v>
          </cell>
          <cell r="AP319" t="str">
            <v>IPB-36</v>
          </cell>
          <cell r="AQ319" t="str">
            <v>2</v>
          </cell>
          <cell r="AS319">
            <v>317</v>
          </cell>
          <cell r="AT319" t="str">
            <v>MAD</v>
          </cell>
        </row>
        <row r="320">
          <cell r="A320">
            <v>318</v>
          </cell>
          <cell r="B320">
            <v>58</v>
          </cell>
          <cell r="C320" t="str">
            <v xml:space="preserve">LP 22,9 kV, 2ø-ROGOTOYOC , 2-1x35mm² AAAC</v>
          </cell>
          <cell r="D320">
            <v>0</v>
          </cell>
          <cell r="E320" t="str">
            <v>DS-2</v>
          </cell>
          <cell r="G320" t="str">
            <v>AAAC-35</v>
          </cell>
          <cell r="H320">
            <v>0</v>
          </cell>
          <cell r="I320">
            <v>2356.25</v>
          </cell>
          <cell r="J320" t="str">
            <v>EXIST</v>
          </cell>
          <cell r="K320" t="str">
            <v>0°</v>
          </cell>
          <cell r="L320">
            <v>29.18</v>
          </cell>
          <cell r="M320">
            <v>1</v>
          </cell>
          <cell r="N320" t="str">
            <v>13/400</v>
          </cell>
          <cell r="O320">
            <v>-34.65</v>
          </cell>
          <cell r="P320">
            <v>14.59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Y320" t="str">
            <v>S</v>
          </cell>
          <cell r="Z320">
            <v>0</v>
          </cell>
          <cell r="AA320">
            <v>100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1</v>
          </cell>
          <cell r="AL320" t="str">
            <v>0</v>
          </cell>
          <cell r="AM320">
            <v>0</v>
          </cell>
          <cell r="AN320">
            <v>0</v>
          </cell>
          <cell r="AO320" t="str">
            <v>56-3</v>
          </cell>
          <cell r="AP320" t="str">
            <v>IPB-36</v>
          </cell>
          <cell r="AQ320" t="str">
            <v>2</v>
          </cell>
          <cell r="AS320">
            <v>318</v>
          </cell>
          <cell r="AT320" t="str">
            <v>MAD</v>
          </cell>
        </row>
        <row r="321">
          <cell r="A321">
            <v>319</v>
          </cell>
          <cell r="B321">
            <v>58</v>
          </cell>
          <cell r="C321" t="str">
            <v xml:space="preserve">LP 22,9 kV, 2ø-ROGOTOYOC , 2-1x35mm² AAAC</v>
          </cell>
          <cell r="D321">
            <v>1</v>
          </cell>
          <cell r="E321" t="str">
            <v>TS-2</v>
          </cell>
          <cell r="G321" t="str">
            <v>AAAC-35</v>
          </cell>
          <cell r="H321">
            <v>29.18</v>
          </cell>
          <cell r="I321">
            <v>2364.1799999999998</v>
          </cell>
          <cell r="K321" t="str">
            <v>0°</v>
          </cell>
          <cell r="L321">
            <v>135.62</v>
          </cell>
          <cell r="M321">
            <v>1</v>
          </cell>
          <cell r="N321" t="str">
            <v>11/C6</v>
          </cell>
          <cell r="O321">
            <v>-60.09</v>
          </cell>
          <cell r="P321">
            <v>82.4</v>
          </cell>
          <cell r="Q321" t="str">
            <v>1RI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 t="str">
            <v>PAT-1C</v>
          </cell>
          <cell r="W321" t="str">
            <v>CIM1</v>
          </cell>
          <cell r="Y321" t="str">
            <v>S</v>
          </cell>
          <cell r="Z321">
            <v>0</v>
          </cell>
          <cell r="AA321">
            <v>100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</v>
          </cell>
          <cell r="AL321" t="str">
            <v>1</v>
          </cell>
          <cell r="AM321">
            <v>0</v>
          </cell>
          <cell r="AN321">
            <v>0</v>
          </cell>
          <cell r="AO321" t="str">
            <v>56-3</v>
          </cell>
          <cell r="AP321" t="str">
            <v>IPB-36</v>
          </cell>
          <cell r="AQ321" t="str">
            <v>2</v>
          </cell>
          <cell r="AS321">
            <v>319</v>
          </cell>
          <cell r="AT321" t="str">
            <v>MAD</v>
          </cell>
        </row>
        <row r="322">
          <cell r="A322">
            <v>320</v>
          </cell>
          <cell r="B322">
            <v>58</v>
          </cell>
          <cell r="C322" t="str">
            <v xml:space="preserve">LP 22,9 kV, 2ø-ROGOTOYOC , 2-1x35mm² AAAC</v>
          </cell>
          <cell r="D322">
            <v>2</v>
          </cell>
          <cell r="E322" t="str">
            <v>PSH-2</v>
          </cell>
          <cell r="G322" t="str">
            <v>AAAC-35</v>
          </cell>
          <cell r="H322">
            <v>164.8</v>
          </cell>
          <cell r="I322">
            <v>2393.4499999999998</v>
          </cell>
          <cell r="K322" t="str">
            <v>0°</v>
          </cell>
          <cell r="L322">
            <v>310.29000000000002</v>
          </cell>
          <cell r="M322">
            <v>2</v>
          </cell>
          <cell r="N322" t="str">
            <v>11/C6</v>
          </cell>
          <cell r="O322">
            <v>230.01</v>
          </cell>
          <cell r="P322">
            <v>222.95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 t="str">
            <v>PAT-1C</v>
          </cell>
          <cell r="W322" t="str">
            <v>CIM1</v>
          </cell>
          <cell r="Y322" t="str">
            <v>S</v>
          </cell>
          <cell r="Z322">
            <v>0</v>
          </cell>
          <cell r="AA322">
            <v>100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1</v>
          </cell>
          <cell r="AL322" t="str">
            <v>0</v>
          </cell>
          <cell r="AM322">
            <v>0</v>
          </cell>
          <cell r="AN322">
            <v>0</v>
          </cell>
          <cell r="AO322" t="str">
            <v>56-3</v>
          </cell>
          <cell r="AP322" t="str">
            <v>IPB-36</v>
          </cell>
          <cell r="AQ322" t="str">
            <v>2</v>
          </cell>
          <cell r="AS322">
            <v>320</v>
          </cell>
          <cell r="AT322" t="str">
            <v>MAD</v>
          </cell>
        </row>
        <row r="323">
          <cell r="A323">
            <v>321</v>
          </cell>
          <cell r="B323">
            <v>58</v>
          </cell>
          <cell r="C323" t="str">
            <v xml:space="preserve">LP 22,9 kV, 2ø-ROGOTOYOC , 2-1x35mm² AAAC</v>
          </cell>
          <cell r="D323">
            <v>3</v>
          </cell>
          <cell r="E323" t="str">
            <v>PSH-2</v>
          </cell>
          <cell r="G323" t="str">
            <v>AAAC-35</v>
          </cell>
          <cell r="H323">
            <v>475.09</v>
          </cell>
          <cell r="I323">
            <v>2444.4</v>
          </cell>
          <cell r="K323" t="str">
            <v>0°</v>
          </cell>
          <cell r="L323">
            <v>250.96</v>
          </cell>
          <cell r="M323">
            <v>2</v>
          </cell>
          <cell r="N323" t="str">
            <v>11/C6</v>
          </cell>
          <cell r="O323">
            <v>307.19</v>
          </cell>
          <cell r="P323">
            <v>280.63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 t="str">
            <v>PAT-1C</v>
          </cell>
          <cell r="W323" t="str">
            <v>CIM1</v>
          </cell>
          <cell r="Y323" t="str">
            <v>S</v>
          </cell>
          <cell r="Z323">
            <v>0</v>
          </cell>
          <cell r="AA323">
            <v>100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1</v>
          </cell>
          <cell r="AL323" t="str">
            <v>0</v>
          </cell>
          <cell r="AM323">
            <v>0</v>
          </cell>
          <cell r="AN323">
            <v>0</v>
          </cell>
          <cell r="AO323" t="str">
            <v>56-3</v>
          </cell>
          <cell r="AP323" t="str">
            <v>IPB-36</v>
          </cell>
          <cell r="AQ323" t="str">
            <v>2</v>
          </cell>
          <cell r="AS323">
            <v>321</v>
          </cell>
          <cell r="AT323" t="str">
            <v>MAD</v>
          </cell>
        </row>
        <row r="324">
          <cell r="A324">
            <v>322</v>
          </cell>
          <cell r="B324">
            <v>58</v>
          </cell>
          <cell r="C324" t="str">
            <v xml:space="preserve">LP 22,9 kV, 2ø-ROGOTOYOC , 2-1x35mm² AAAC</v>
          </cell>
          <cell r="D324">
            <v>4</v>
          </cell>
          <cell r="E324" t="str">
            <v>PS1-2</v>
          </cell>
          <cell r="G324" t="str">
            <v>AAAC-35</v>
          </cell>
          <cell r="H324">
            <v>726.05</v>
          </cell>
          <cell r="I324">
            <v>2483.02</v>
          </cell>
          <cell r="K324" t="str">
            <v>0°</v>
          </cell>
          <cell r="L324">
            <v>255.05</v>
          </cell>
          <cell r="M324">
            <v>1</v>
          </cell>
          <cell r="N324" t="str">
            <v>11/C6</v>
          </cell>
          <cell r="O324">
            <v>159.28</v>
          </cell>
          <cell r="P324">
            <v>253.01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 t="str">
            <v>PAT-1C</v>
          </cell>
          <cell r="W324" t="str">
            <v>CIM1</v>
          </cell>
          <cell r="Y324" t="str">
            <v>S</v>
          </cell>
          <cell r="Z324">
            <v>0</v>
          </cell>
          <cell r="AA324">
            <v>100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1</v>
          </cell>
          <cell r="AL324" t="str">
            <v>0</v>
          </cell>
          <cell r="AM324">
            <v>0</v>
          </cell>
          <cell r="AN324">
            <v>0</v>
          </cell>
          <cell r="AO324" t="str">
            <v>56-3</v>
          </cell>
          <cell r="AP324" t="str">
            <v>IPB-36</v>
          </cell>
          <cell r="AQ324" t="str">
            <v>2</v>
          </cell>
          <cell r="AS324">
            <v>322</v>
          </cell>
          <cell r="AT324" t="str">
            <v>MAD</v>
          </cell>
        </row>
        <row r="325">
          <cell r="A325">
            <v>323</v>
          </cell>
          <cell r="B325">
            <v>58</v>
          </cell>
          <cell r="C325" t="str">
            <v xml:space="preserve">LP 22,9 kV, 2ø-ROGOTOYOC , 2-1x35mm² AAAC</v>
          </cell>
          <cell r="D325">
            <v>5</v>
          </cell>
          <cell r="E325" t="str">
            <v>PTH-2</v>
          </cell>
          <cell r="G325" t="str">
            <v>AAAC-35</v>
          </cell>
          <cell r="H325">
            <v>981.1</v>
          </cell>
          <cell r="I325">
            <v>2545.73</v>
          </cell>
          <cell r="J325" t="str">
            <v>FLP</v>
          </cell>
          <cell r="K325" t="str">
            <v>0°</v>
          </cell>
          <cell r="L325">
            <v>0</v>
          </cell>
          <cell r="M325">
            <v>1</v>
          </cell>
          <cell r="N325" t="str">
            <v>11/C6</v>
          </cell>
          <cell r="O325">
            <v>400.09</v>
          </cell>
          <cell r="P325">
            <v>127.52</v>
          </cell>
          <cell r="Q325" t="str">
            <v>1RI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 t="str">
            <v>PAT-1C</v>
          </cell>
          <cell r="W325" t="str">
            <v>CIM1</v>
          </cell>
          <cell r="Y325" t="str">
            <v>S</v>
          </cell>
          <cell r="Z325">
            <v>0</v>
          </cell>
          <cell r="AA325">
            <v>100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1</v>
          </cell>
          <cell r="AL325" t="str">
            <v>1</v>
          </cell>
          <cell r="AM325">
            <v>0</v>
          </cell>
          <cell r="AN325">
            <v>0</v>
          </cell>
          <cell r="AO325" t="str">
            <v>56-3</v>
          </cell>
          <cell r="AP325" t="str">
            <v>IPB-36</v>
          </cell>
          <cell r="AQ325" t="str">
            <v>2</v>
          </cell>
          <cell r="AS325">
            <v>323</v>
          </cell>
          <cell r="AT325" t="str">
            <v>MAD</v>
          </cell>
        </row>
        <row r="326">
          <cell r="A326">
            <v>324</v>
          </cell>
          <cell r="B326">
            <v>59</v>
          </cell>
          <cell r="C326" t="str">
            <v xml:space="preserve">LP 22,9 kV, 2ø-TIERRA BLANCA , 2-1x35mm² AAAC</v>
          </cell>
          <cell r="Y326" t="str">
            <v>S</v>
          </cell>
          <cell r="Z326">
            <v>0</v>
          </cell>
          <cell r="AA326">
            <v>100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1</v>
          </cell>
          <cell r="AL326">
            <v>0</v>
          </cell>
          <cell r="AM326">
            <v>0</v>
          </cell>
          <cell r="AN326">
            <v>0</v>
          </cell>
          <cell r="AO326" t="str">
            <v>56-3</v>
          </cell>
          <cell r="AP326" t="str">
            <v>IPB-36</v>
          </cell>
          <cell r="AQ326" t="str">
            <v>2</v>
          </cell>
          <cell r="AS326">
            <v>324</v>
          </cell>
          <cell r="AT326" t="str">
            <v>MAD</v>
          </cell>
        </row>
        <row r="327">
          <cell r="A327">
            <v>325</v>
          </cell>
          <cell r="B327">
            <v>60</v>
          </cell>
          <cell r="C327" t="str">
            <v xml:space="preserve">LP 22,9 kV, 2ø-MARCOPATA , 2-1x35mm² AAAC</v>
          </cell>
          <cell r="D327">
            <v>0</v>
          </cell>
          <cell r="E327" t="str">
            <v>DS-2</v>
          </cell>
          <cell r="G327" t="str">
            <v>AAAC-35</v>
          </cell>
          <cell r="H327">
            <v>0</v>
          </cell>
          <cell r="I327">
            <v>2107.69</v>
          </cell>
          <cell r="J327" t="str">
            <v>P-EXIST</v>
          </cell>
          <cell r="K327" t="str">
            <v>0°</v>
          </cell>
          <cell r="L327">
            <v>50.38</v>
          </cell>
          <cell r="M327">
            <v>1</v>
          </cell>
          <cell r="N327" t="str">
            <v>12/200</v>
          </cell>
          <cell r="O327">
            <v>-30.96</v>
          </cell>
          <cell r="P327">
            <v>25.19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Y327" t="str">
            <v>S</v>
          </cell>
          <cell r="Z327">
            <v>0</v>
          </cell>
          <cell r="AA327">
            <v>100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1</v>
          </cell>
          <cell r="AL327" t="str">
            <v>0</v>
          </cell>
          <cell r="AM327">
            <v>0</v>
          </cell>
          <cell r="AN327">
            <v>0</v>
          </cell>
          <cell r="AO327" t="str">
            <v>56-3</v>
          </cell>
          <cell r="AP327" t="str">
            <v>IPB-36</v>
          </cell>
          <cell r="AQ327" t="str">
            <v>2</v>
          </cell>
          <cell r="AS327">
            <v>325</v>
          </cell>
          <cell r="AT327" t="str">
            <v>MAD</v>
          </cell>
        </row>
        <row r="328">
          <cell r="A328">
            <v>326</v>
          </cell>
          <cell r="B328">
            <v>60</v>
          </cell>
          <cell r="C328" t="str">
            <v xml:space="preserve">LP 22,9 kV, 2ø-MARCOPATA , 2-1x35mm² AAAC</v>
          </cell>
          <cell r="D328">
            <v>1</v>
          </cell>
          <cell r="E328" t="str">
            <v>TS-2</v>
          </cell>
          <cell r="G328" t="str">
            <v>AAAC-35</v>
          </cell>
          <cell r="H328">
            <v>50.38</v>
          </cell>
          <cell r="I328">
            <v>2112.7199999999998</v>
          </cell>
          <cell r="K328" t="str">
            <v>0°</v>
          </cell>
          <cell r="L328">
            <v>93.47</v>
          </cell>
          <cell r="M328">
            <v>1</v>
          </cell>
          <cell r="N328" t="str">
            <v>11/C6</v>
          </cell>
          <cell r="O328">
            <v>-118.23</v>
          </cell>
          <cell r="P328">
            <v>71.930000000000007</v>
          </cell>
          <cell r="Q328" t="str">
            <v>1RI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 t="str">
            <v>PAT-1C</v>
          </cell>
          <cell r="W328" t="str">
            <v>CIM1</v>
          </cell>
          <cell r="Y328" t="str">
            <v>S</v>
          </cell>
          <cell r="Z328">
            <v>0</v>
          </cell>
          <cell r="AA328">
            <v>100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1</v>
          </cell>
          <cell r="AL328" t="str">
            <v>1</v>
          </cell>
          <cell r="AM328">
            <v>0</v>
          </cell>
          <cell r="AN328">
            <v>0</v>
          </cell>
          <cell r="AO328" t="str">
            <v>56-3</v>
          </cell>
          <cell r="AP328" t="str">
            <v>IPB-36</v>
          </cell>
          <cell r="AQ328" t="str">
            <v>2</v>
          </cell>
          <cell r="AS328">
            <v>326</v>
          </cell>
          <cell r="AT328" t="str">
            <v>MAD</v>
          </cell>
        </row>
        <row r="329">
          <cell r="A329">
            <v>327</v>
          </cell>
          <cell r="B329">
            <v>60</v>
          </cell>
          <cell r="C329" t="str">
            <v xml:space="preserve">LP 22,9 kV, 2ø-MARCOPATA , 2-1x35mm² AAAC</v>
          </cell>
          <cell r="D329">
            <v>2</v>
          </cell>
          <cell r="E329" t="str">
            <v>PS1-2</v>
          </cell>
          <cell r="G329" t="str">
            <v>AAAC-35</v>
          </cell>
          <cell r="H329">
            <v>143.85</v>
          </cell>
          <cell r="I329">
            <v>2126.34</v>
          </cell>
          <cell r="K329" t="str">
            <v>0°</v>
          </cell>
          <cell r="L329">
            <v>147.29</v>
          </cell>
          <cell r="M329">
            <v>1</v>
          </cell>
          <cell r="N329" t="str">
            <v>11/C6</v>
          </cell>
          <cell r="O329">
            <v>147.86000000000001</v>
          </cell>
          <cell r="P329">
            <v>120.38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 t="str">
            <v>PAT-1C</v>
          </cell>
          <cell r="W329" t="str">
            <v>CIM1</v>
          </cell>
          <cell r="Y329" t="str">
            <v>S</v>
          </cell>
          <cell r="Z329">
            <v>0</v>
          </cell>
          <cell r="AA329">
            <v>100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1</v>
          </cell>
          <cell r="AL329" t="str">
            <v>0</v>
          </cell>
          <cell r="AM329">
            <v>0</v>
          </cell>
          <cell r="AN329">
            <v>0</v>
          </cell>
          <cell r="AO329" t="str">
            <v>56-3</v>
          </cell>
          <cell r="AP329" t="str">
            <v>IPB-36</v>
          </cell>
          <cell r="AQ329" t="str">
            <v>2</v>
          </cell>
          <cell r="AS329">
            <v>327</v>
          </cell>
          <cell r="AT329" t="str">
            <v>MAD</v>
          </cell>
        </row>
        <row r="330">
          <cell r="A330">
            <v>328</v>
          </cell>
          <cell r="B330">
            <v>60</v>
          </cell>
          <cell r="C330" t="str">
            <v xml:space="preserve">LP 22,9 kV, 2ø-MARCOPATA , 2-1x35mm² AAAC</v>
          </cell>
          <cell r="D330">
            <v>3</v>
          </cell>
          <cell r="E330" t="str">
            <v>PS1-2</v>
          </cell>
          <cell r="G330" t="str">
            <v>AAAC-35</v>
          </cell>
          <cell r="H330">
            <v>291.14</v>
          </cell>
          <cell r="I330">
            <v>2146</v>
          </cell>
          <cell r="K330" t="str">
            <v>0°</v>
          </cell>
          <cell r="L330">
            <v>65.7</v>
          </cell>
          <cell r="M330">
            <v>1</v>
          </cell>
          <cell r="N330" t="str">
            <v>11/C6</v>
          </cell>
          <cell r="O330">
            <v>171.6</v>
          </cell>
          <cell r="P330">
            <v>106.49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 t="str">
            <v>PAT-1C</v>
          </cell>
          <cell r="W330" t="str">
            <v>CIM1</v>
          </cell>
          <cell r="Y330" t="str">
            <v>S</v>
          </cell>
          <cell r="Z330">
            <v>0</v>
          </cell>
          <cell r="AA330">
            <v>100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1</v>
          </cell>
          <cell r="AL330" t="str">
            <v>0</v>
          </cell>
          <cell r="AM330">
            <v>0</v>
          </cell>
          <cell r="AN330">
            <v>0</v>
          </cell>
          <cell r="AO330" t="str">
            <v>56-3</v>
          </cell>
          <cell r="AP330" t="str">
            <v>IPB-36</v>
          </cell>
          <cell r="AQ330" t="str">
            <v>2</v>
          </cell>
          <cell r="AS330">
            <v>328</v>
          </cell>
          <cell r="AT330" t="str">
            <v>MAD</v>
          </cell>
        </row>
        <row r="331">
          <cell r="A331">
            <v>329</v>
          </cell>
          <cell r="B331">
            <v>60</v>
          </cell>
          <cell r="C331" t="str">
            <v xml:space="preserve">LP 22,9 kV, 2ø-MARCOPATA , 2-1x35mm² AAAC</v>
          </cell>
          <cell r="D331">
            <v>4</v>
          </cell>
          <cell r="E331" t="str">
            <v>PA2-2</v>
          </cell>
          <cell r="G331" t="str">
            <v>AAAC-35</v>
          </cell>
          <cell r="H331">
            <v>356.84</v>
          </cell>
          <cell r="I331">
            <v>2153.41</v>
          </cell>
          <cell r="J331" t="str">
            <v>V-1</v>
          </cell>
          <cell r="K331" t="str">
            <v>41°5'15.77"</v>
          </cell>
          <cell r="L331">
            <v>256.97000000000003</v>
          </cell>
          <cell r="M331">
            <v>1</v>
          </cell>
          <cell r="N331" t="str">
            <v>11/C6</v>
          </cell>
          <cell r="O331">
            <v>28.73</v>
          </cell>
          <cell r="P331">
            <v>161.33000000000001</v>
          </cell>
          <cell r="Q331" t="str">
            <v>1RI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 t="str">
            <v>PAT-1C</v>
          </cell>
          <cell r="W331" t="str">
            <v>CIM1</v>
          </cell>
          <cell r="Y331" t="str">
            <v>S</v>
          </cell>
          <cell r="Z331">
            <v>0</v>
          </cell>
          <cell r="AA331">
            <v>100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1</v>
          </cell>
          <cell r="AL331" t="str">
            <v>1</v>
          </cell>
          <cell r="AM331">
            <v>0</v>
          </cell>
          <cell r="AN331">
            <v>0</v>
          </cell>
          <cell r="AO331" t="str">
            <v>56-3</v>
          </cell>
          <cell r="AP331" t="str">
            <v>IPB-36</v>
          </cell>
          <cell r="AQ331" t="str">
            <v>2</v>
          </cell>
          <cell r="AS331">
            <v>329</v>
          </cell>
          <cell r="AT331" t="str">
            <v>MAD</v>
          </cell>
        </row>
        <row r="332">
          <cell r="A332">
            <v>330</v>
          </cell>
          <cell r="B332">
            <v>60</v>
          </cell>
          <cell r="C332" t="str">
            <v xml:space="preserve">LP 22,9 kV, 2ø-MARCOPATA , 2-1x35mm² AAAC</v>
          </cell>
          <cell r="D332">
            <v>5</v>
          </cell>
          <cell r="E332" t="str">
            <v>PS1-2</v>
          </cell>
          <cell r="G332" t="str">
            <v>AAAC-35</v>
          </cell>
          <cell r="H332">
            <v>613.80999999999995</v>
          </cell>
          <cell r="I332">
            <v>2197.41</v>
          </cell>
          <cell r="K332" t="str">
            <v>0°</v>
          </cell>
          <cell r="L332">
            <v>187.11</v>
          </cell>
          <cell r="M332">
            <v>1</v>
          </cell>
          <cell r="N332" t="str">
            <v>11/C6</v>
          </cell>
          <cell r="O332">
            <v>213.27</v>
          </cell>
          <cell r="P332">
            <v>222.04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 t="str">
            <v>PAT-1C</v>
          </cell>
          <cell r="W332" t="str">
            <v>CIM1</v>
          </cell>
          <cell r="Y332" t="str">
            <v>S</v>
          </cell>
          <cell r="Z332">
            <v>0</v>
          </cell>
          <cell r="AA332">
            <v>100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 t="str">
            <v>0</v>
          </cell>
          <cell r="AM332">
            <v>0</v>
          </cell>
          <cell r="AN332">
            <v>0</v>
          </cell>
          <cell r="AO332" t="str">
            <v>56-3</v>
          </cell>
          <cell r="AP332" t="str">
            <v>IPB-36</v>
          </cell>
          <cell r="AQ332" t="str">
            <v>2</v>
          </cell>
          <cell r="AS332">
            <v>330</v>
          </cell>
          <cell r="AT332" t="str">
            <v>MAD</v>
          </cell>
        </row>
        <row r="333">
          <cell r="A333">
            <v>331</v>
          </cell>
          <cell r="B333">
            <v>60</v>
          </cell>
          <cell r="C333" t="str">
            <v xml:space="preserve">LP 22,9 kV, 2ø-MARCOPATA , 2-1x35mm² AAAC</v>
          </cell>
          <cell r="D333">
            <v>6</v>
          </cell>
          <cell r="E333" t="str">
            <v>PS1-2</v>
          </cell>
          <cell r="G333" t="str">
            <v>AAAC-35</v>
          </cell>
          <cell r="H333">
            <v>800.92</v>
          </cell>
          <cell r="I333">
            <v>2231.77</v>
          </cell>
          <cell r="K333" t="str">
            <v>0°</v>
          </cell>
          <cell r="L333">
            <v>252.21</v>
          </cell>
          <cell r="M333">
            <v>1</v>
          </cell>
          <cell r="N333" t="str">
            <v>11/C6</v>
          </cell>
          <cell r="O333">
            <v>318.45</v>
          </cell>
          <cell r="P333">
            <v>219.66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 t="str">
            <v>PAT-1C</v>
          </cell>
          <cell r="W333" t="str">
            <v>CIM1</v>
          </cell>
          <cell r="Y333" t="str">
            <v>S</v>
          </cell>
          <cell r="Z333">
            <v>0</v>
          </cell>
          <cell r="AA333">
            <v>100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1</v>
          </cell>
          <cell r="AL333" t="str">
            <v>0</v>
          </cell>
          <cell r="AM333">
            <v>0</v>
          </cell>
          <cell r="AN333">
            <v>0</v>
          </cell>
          <cell r="AO333" t="str">
            <v>56-3</v>
          </cell>
          <cell r="AP333" t="str">
            <v>IPB-36</v>
          </cell>
          <cell r="AQ333" t="str">
            <v>2</v>
          </cell>
          <cell r="AS333">
            <v>331</v>
          </cell>
          <cell r="AT333" t="str">
            <v>MAD</v>
          </cell>
        </row>
        <row r="334">
          <cell r="A334">
            <v>332</v>
          </cell>
          <cell r="B334">
            <v>60</v>
          </cell>
          <cell r="C334" t="str">
            <v xml:space="preserve">LP 22,9 kV, 2ø-MARCOPATA , 2-1x35mm² AAAC</v>
          </cell>
          <cell r="D334">
            <v>7</v>
          </cell>
          <cell r="E334" t="str">
            <v>PS1-2</v>
          </cell>
          <cell r="G334" t="str">
            <v>AAAC-35</v>
          </cell>
          <cell r="H334">
            <v>1053.1400000000001</v>
          </cell>
          <cell r="I334">
            <v>2263.41</v>
          </cell>
          <cell r="K334" t="str">
            <v>0°</v>
          </cell>
          <cell r="L334">
            <v>269.81</v>
          </cell>
          <cell r="M334">
            <v>1</v>
          </cell>
          <cell r="N334" t="str">
            <v>11/C6</v>
          </cell>
          <cell r="O334">
            <v>65.150000000000006</v>
          </cell>
          <cell r="P334">
            <v>261.01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 t="str">
            <v>PAT-1C</v>
          </cell>
          <cell r="W334" t="str">
            <v>CIM1</v>
          </cell>
          <cell r="Y334" t="str">
            <v>S</v>
          </cell>
          <cell r="Z334">
            <v>0</v>
          </cell>
          <cell r="AA334">
            <v>100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1</v>
          </cell>
          <cell r="AL334" t="str">
            <v>0</v>
          </cell>
          <cell r="AM334">
            <v>0</v>
          </cell>
          <cell r="AN334">
            <v>0</v>
          </cell>
          <cell r="AO334" t="str">
            <v>56-3</v>
          </cell>
          <cell r="AP334" t="str">
            <v>IPB-36</v>
          </cell>
          <cell r="AQ334" t="str">
            <v>2</v>
          </cell>
          <cell r="AS334">
            <v>332</v>
          </cell>
          <cell r="AT334" t="str">
            <v>MAD</v>
          </cell>
        </row>
        <row r="335">
          <cell r="A335">
            <v>333</v>
          </cell>
          <cell r="B335">
            <v>60</v>
          </cell>
          <cell r="C335" t="str">
            <v xml:space="preserve">LP 22,9 kV, 2ø-MARCOPATA , 2-1x35mm² AAAC</v>
          </cell>
          <cell r="D335">
            <v>8</v>
          </cell>
          <cell r="E335" t="str">
            <v>PA1H-2</v>
          </cell>
          <cell r="G335" t="str">
            <v>AAAC-35</v>
          </cell>
          <cell r="H335">
            <v>1322.95</v>
          </cell>
          <cell r="I335">
            <v>2330.0100000000002</v>
          </cell>
          <cell r="J335" t="str">
            <v>V-2</v>
          </cell>
          <cell r="K335" t="str">
            <v>-15°34'12.93"</v>
          </cell>
          <cell r="L335">
            <v>534.61</v>
          </cell>
          <cell r="M335">
            <v>2</v>
          </cell>
          <cell r="N335" t="str">
            <v>11/C6</v>
          </cell>
          <cell r="O335">
            <v>179.13</v>
          </cell>
          <cell r="P335">
            <v>402.21</v>
          </cell>
          <cell r="Q335" t="str">
            <v>4RI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 t="str">
            <v>PAT-1C</v>
          </cell>
          <cell r="W335" t="str">
            <v>CIM1</v>
          </cell>
          <cell r="Y335" t="str">
            <v>S</v>
          </cell>
          <cell r="Z335">
            <v>0</v>
          </cell>
          <cell r="AA335">
            <v>100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1</v>
          </cell>
          <cell r="AL335" t="str">
            <v>4</v>
          </cell>
          <cell r="AM335">
            <v>0</v>
          </cell>
          <cell r="AN335">
            <v>0</v>
          </cell>
          <cell r="AO335" t="str">
            <v>56-3</v>
          </cell>
          <cell r="AP335" t="str">
            <v>IPB-36</v>
          </cell>
          <cell r="AQ335" t="str">
            <v>2</v>
          </cell>
          <cell r="AS335">
            <v>333</v>
          </cell>
          <cell r="AT335" t="str">
            <v>MAD</v>
          </cell>
        </row>
        <row r="336">
          <cell r="A336">
            <v>334</v>
          </cell>
          <cell r="B336">
            <v>60</v>
          </cell>
          <cell r="C336" t="str">
            <v xml:space="preserve">LP 22,9 kV, 2ø-MARCOPATA , 2-1x35mm² AAAC</v>
          </cell>
          <cell r="D336">
            <v>9</v>
          </cell>
          <cell r="E336" t="str">
            <v>PRH-2</v>
          </cell>
          <cell r="G336" t="str">
            <v>AAAC-35</v>
          </cell>
          <cell r="H336">
            <v>1857.56</v>
          </cell>
          <cell r="I336">
            <v>2541.1</v>
          </cell>
          <cell r="K336" t="str">
            <v>0°</v>
          </cell>
          <cell r="L336">
            <v>73.510000000000005</v>
          </cell>
          <cell r="M336">
            <v>2</v>
          </cell>
          <cell r="N336" t="str">
            <v>11/C6</v>
          </cell>
          <cell r="O336">
            <v>587.99</v>
          </cell>
          <cell r="P336">
            <v>304.06</v>
          </cell>
          <cell r="Q336" t="str">
            <v>4RI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 t="str">
            <v>PAT-1C</v>
          </cell>
          <cell r="W336" t="str">
            <v>CIM1</v>
          </cell>
          <cell r="Y336" t="str">
            <v>S</v>
          </cell>
          <cell r="Z336">
            <v>0</v>
          </cell>
          <cell r="AA336">
            <v>100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</v>
          </cell>
          <cell r="AL336" t="str">
            <v>4</v>
          </cell>
          <cell r="AM336">
            <v>0</v>
          </cell>
          <cell r="AN336">
            <v>0</v>
          </cell>
          <cell r="AO336" t="str">
            <v>56-3</v>
          </cell>
          <cell r="AP336" t="str">
            <v>IPB-36</v>
          </cell>
          <cell r="AQ336" t="str">
            <v>2</v>
          </cell>
          <cell r="AS336">
            <v>334</v>
          </cell>
          <cell r="AT336" t="str">
            <v>MAD</v>
          </cell>
        </row>
        <row r="337">
          <cell r="A337">
            <v>335</v>
          </cell>
          <cell r="B337">
            <v>60</v>
          </cell>
          <cell r="C337" t="str">
            <v xml:space="preserve">LP 22,9 kV, 2ø-MARCOPATA , 2-1x35mm² AAAC</v>
          </cell>
          <cell r="D337">
            <v>10</v>
          </cell>
          <cell r="E337" t="str">
            <v>PRH-2</v>
          </cell>
          <cell r="G337" t="str">
            <v>AAAC-35</v>
          </cell>
          <cell r="H337">
            <v>1931.07</v>
          </cell>
          <cell r="I337">
            <v>2580</v>
          </cell>
          <cell r="K337" t="str">
            <v>0°</v>
          </cell>
          <cell r="L337">
            <v>441.91</v>
          </cell>
          <cell r="M337">
            <v>2</v>
          </cell>
          <cell r="N337" t="str">
            <v>11/C6</v>
          </cell>
          <cell r="O337">
            <v>-113.68</v>
          </cell>
          <cell r="P337">
            <v>257.70999999999998</v>
          </cell>
          <cell r="Q337" t="str">
            <v>4RI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 t="str">
            <v>PAT-1C</v>
          </cell>
          <cell r="W337" t="str">
            <v>CIM1</v>
          </cell>
          <cell r="Y337" t="str">
            <v>S</v>
          </cell>
          <cell r="Z337">
            <v>0</v>
          </cell>
          <cell r="AA337">
            <v>100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1</v>
          </cell>
          <cell r="AL337" t="str">
            <v>4</v>
          </cell>
          <cell r="AM337">
            <v>0</v>
          </cell>
          <cell r="AN337">
            <v>0</v>
          </cell>
          <cell r="AO337" t="str">
            <v>56-3</v>
          </cell>
          <cell r="AP337" t="str">
            <v>IPB-36</v>
          </cell>
          <cell r="AQ337" t="str">
            <v>2</v>
          </cell>
          <cell r="AS337">
            <v>335</v>
          </cell>
          <cell r="AT337" t="str">
            <v>MAD</v>
          </cell>
        </row>
        <row r="338">
          <cell r="A338">
            <v>336</v>
          </cell>
          <cell r="B338">
            <v>60</v>
          </cell>
          <cell r="C338" t="str">
            <v xml:space="preserve">LP 22,9 kV, 2ø-MARCOPATA , 2-1x35mm² AAAC</v>
          </cell>
          <cell r="D338">
            <v>11</v>
          </cell>
          <cell r="E338" t="str">
            <v>PRH-2</v>
          </cell>
          <cell r="G338" t="str">
            <v>AAAC-35</v>
          </cell>
          <cell r="H338">
            <v>2372.98</v>
          </cell>
          <cell r="I338">
            <v>2777.17</v>
          </cell>
          <cell r="K338" t="str">
            <v>0°</v>
          </cell>
          <cell r="L338">
            <v>150.85</v>
          </cell>
          <cell r="M338">
            <v>2</v>
          </cell>
          <cell r="N338" t="str">
            <v>11/C6</v>
          </cell>
          <cell r="O338">
            <v>505.89</v>
          </cell>
          <cell r="P338">
            <v>296.38</v>
          </cell>
          <cell r="Q338" t="str">
            <v>8RI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 t="str">
            <v>PAT-1C</v>
          </cell>
          <cell r="W338" t="str">
            <v>CIM1</v>
          </cell>
          <cell r="Y338" t="str">
            <v>S</v>
          </cell>
          <cell r="Z338">
            <v>0</v>
          </cell>
          <cell r="AA338">
            <v>100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1</v>
          </cell>
          <cell r="AL338" t="str">
            <v>8</v>
          </cell>
          <cell r="AM338">
            <v>0</v>
          </cell>
          <cell r="AN338">
            <v>0</v>
          </cell>
          <cell r="AO338" t="str">
            <v>56-3</v>
          </cell>
          <cell r="AP338" t="str">
            <v>IPB-36</v>
          </cell>
          <cell r="AQ338" t="str">
            <v>2</v>
          </cell>
          <cell r="AS338">
            <v>336</v>
          </cell>
          <cell r="AT338" t="str">
            <v>MAD</v>
          </cell>
        </row>
        <row r="339">
          <cell r="A339">
            <v>337</v>
          </cell>
          <cell r="B339">
            <v>60</v>
          </cell>
          <cell r="C339" t="str">
            <v xml:space="preserve">LP 22,9 kV, 2ø-MARCOPATA , 2-1x35mm² AAAC</v>
          </cell>
          <cell r="D339">
            <v>12</v>
          </cell>
          <cell r="E339" t="str">
            <v>PS1-2</v>
          </cell>
          <cell r="G339" t="str">
            <v>AAAC-35</v>
          </cell>
          <cell r="H339">
            <v>2523.83</v>
          </cell>
          <cell r="I339">
            <v>2865.44</v>
          </cell>
          <cell r="K339" t="str">
            <v>0°</v>
          </cell>
          <cell r="L339">
            <v>43.09</v>
          </cell>
          <cell r="M339">
            <v>1</v>
          </cell>
          <cell r="N339" t="str">
            <v>11/C6</v>
          </cell>
          <cell r="O339">
            <v>142.16</v>
          </cell>
          <cell r="P339">
            <v>96.97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 t="str">
            <v>PAT-1C</v>
          </cell>
          <cell r="W339" t="str">
            <v>CIM1</v>
          </cell>
          <cell r="Y339" t="str">
            <v>S</v>
          </cell>
          <cell r="Z339">
            <v>0</v>
          </cell>
          <cell r="AA339">
            <v>100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1</v>
          </cell>
          <cell r="AL339" t="str">
            <v>0</v>
          </cell>
          <cell r="AM339">
            <v>0</v>
          </cell>
          <cell r="AN339">
            <v>0</v>
          </cell>
          <cell r="AO339" t="str">
            <v>56-3</v>
          </cell>
          <cell r="AP339" t="str">
            <v>IPB-36</v>
          </cell>
          <cell r="AQ339" t="str">
            <v>2</v>
          </cell>
          <cell r="AS339">
            <v>337</v>
          </cell>
          <cell r="AT339" t="str">
            <v>MAD</v>
          </cell>
        </row>
        <row r="340">
          <cell r="A340">
            <v>338</v>
          </cell>
          <cell r="B340">
            <v>60</v>
          </cell>
          <cell r="C340" t="str">
            <v xml:space="preserve">LP 22,9 kV, 2ø-MARCOPATA , 2-1x35mm² AAAC</v>
          </cell>
          <cell r="D340">
            <v>13</v>
          </cell>
          <cell r="E340" t="str">
            <v>PA1-2</v>
          </cell>
          <cell r="G340" t="str">
            <v>AAAC-35</v>
          </cell>
          <cell r="H340">
            <v>2566.92</v>
          </cell>
          <cell r="I340">
            <v>2889.57</v>
          </cell>
          <cell r="K340" t="str">
            <v>0°</v>
          </cell>
          <cell r="L340">
            <v>120.4</v>
          </cell>
          <cell r="M340">
            <v>1</v>
          </cell>
          <cell r="N340" t="str">
            <v>11/C6</v>
          </cell>
          <cell r="O340">
            <v>225.56</v>
          </cell>
          <cell r="P340">
            <v>81.75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 t="str">
            <v>PAT-1C</v>
          </cell>
          <cell r="W340" t="str">
            <v>CIM1</v>
          </cell>
          <cell r="Y340" t="str">
            <v>S</v>
          </cell>
          <cell r="Z340">
            <v>0</v>
          </cell>
          <cell r="AA340">
            <v>100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1</v>
          </cell>
          <cell r="AL340" t="str">
            <v>0</v>
          </cell>
          <cell r="AM340">
            <v>0</v>
          </cell>
          <cell r="AN340">
            <v>0</v>
          </cell>
          <cell r="AO340" t="str">
            <v>56-3</v>
          </cell>
          <cell r="AP340" t="str">
            <v>IPB-36</v>
          </cell>
          <cell r="AQ340" t="str">
            <v>2</v>
          </cell>
          <cell r="AS340">
            <v>338</v>
          </cell>
          <cell r="AT340" t="str">
            <v>MAD</v>
          </cell>
        </row>
        <row r="341">
          <cell r="A341">
            <v>339</v>
          </cell>
          <cell r="B341">
            <v>60</v>
          </cell>
          <cell r="C341" t="str">
            <v xml:space="preserve">LP 22,9 kV, 2ø-MARCOPATA , 2-1x35mm² AAAC</v>
          </cell>
          <cell r="D341">
            <v>14</v>
          </cell>
          <cell r="E341" t="str">
            <v>PTH-2</v>
          </cell>
          <cell r="G341" t="str">
            <v>AAAC-35</v>
          </cell>
          <cell r="H341">
            <v>2687.32</v>
          </cell>
          <cell r="I341">
            <v>2941.87</v>
          </cell>
          <cell r="J341" t="str">
            <v>FLP</v>
          </cell>
          <cell r="K341" t="str">
            <v>0°</v>
          </cell>
          <cell r="L341">
            <v>0</v>
          </cell>
          <cell r="M341">
            <v>1</v>
          </cell>
          <cell r="N341" t="str">
            <v>11/C6</v>
          </cell>
          <cell r="O341">
            <v>521.59</v>
          </cell>
          <cell r="P341">
            <v>60.2</v>
          </cell>
          <cell r="Q341" t="str">
            <v>1RI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 t="str">
            <v>PAT-1C</v>
          </cell>
          <cell r="W341" t="str">
            <v>CIM1</v>
          </cell>
          <cell r="Y341" t="str">
            <v>S</v>
          </cell>
          <cell r="Z341">
            <v>0</v>
          </cell>
          <cell r="AA341">
            <v>100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</v>
          </cell>
          <cell r="AL341" t="str">
            <v>1</v>
          </cell>
          <cell r="AM341">
            <v>0</v>
          </cell>
          <cell r="AN341">
            <v>0</v>
          </cell>
          <cell r="AO341" t="str">
            <v>56-3</v>
          </cell>
          <cell r="AP341" t="str">
            <v>IPB-36</v>
          </cell>
          <cell r="AQ341" t="str">
            <v>2</v>
          </cell>
          <cell r="AS341">
            <v>339</v>
          </cell>
          <cell r="AT341" t="str">
            <v>MAD</v>
          </cell>
        </row>
        <row r="342">
          <cell r="A342">
            <v>340</v>
          </cell>
          <cell r="B342">
            <v>61</v>
          </cell>
          <cell r="C342" t="str">
            <v xml:space="preserve">LP 22,9 kV, 2ø-AUCALLA , 2-1x35mm² AAAC</v>
          </cell>
          <cell r="Y342" t="str">
            <v>S</v>
          </cell>
          <cell r="Z342">
            <v>0</v>
          </cell>
          <cell r="AA342">
            <v>100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</v>
          </cell>
          <cell r="AL342">
            <v>0</v>
          </cell>
          <cell r="AM342">
            <v>0</v>
          </cell>
          <cell r="AN342">
            <v>0</v>
          </cell>
          <cell r="AO342" t="str">
            <v>56-3</v>
          </cell>
          <cell r="AP342" t="str">
            <v>IPB-36</v>
          </cell>
          <cell r="AQ342" t="str">
            <v>2</v>
          </cell>
          <cell r="AS342">
            <v>340</v>
          </cell>
          <cell r="AT342" t="str">
            <v>MAD</v>
          </cell>
        </row>
        <row r="343">
          <cell r="A343">
            <v>341</v>
          </cell>
          <cell r="B343">
            <v>62</v>
          </cell>
          <cell r="C343" t="str">
            <v xml:space="preserve">LP 22,9 kV, 2ø-CAPILLAPATA DE HUAYRAJIRCA , 2-1x35mm² AAAC</v>
          </cell>
          <cell r="Y343" t="str">
            <v>S</v>
          </cell>
          <cell r="Z343">
            <v>0</v>
          </cell>
          <cell r="AA343">
            <v>100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1</v>
          </cell>
          <cell r="AL343">
            <v>0</v>
          </cell>
          <cell r="AM343">
            <v>0</v>
          </cell>
          <cell r="AN343">
            <v>0</v>
          </cell>
          <cell r="AO343" t="str">
            <v>56-3</v>
          </cell>
          <cell r="AP343" t="str">
            <v>IPB-36</v>
          </cell>
          <cell r="AQ343" t="str">
            <v>2</v>
          </cell>
          <cell r="AS343">
            <v>341</v>
          </cell>
          <cell r="AT343" t="str">
            <v>MAD</v>
          </cell>
        </row>
        <row r="344">
          <cell r="A344">
            <v>342</v>
          </cell>
          <cell r="B344">
            <v>63</v>
          </cell>
          <cell r="C344" t="str">
            <v xml:space="preserve">LP 22,9 kV, 2ø-YUNCAN , 2-1x35mm² AAAC</v>
          </cell>
          <cell r="D344">
            <v>0</v>
          </cell>
          <cell r="E344" t="str">
            <v>DS-2</v>
          </cell>
          <cell r="G344" t="str">
            <v>AAAC-35</v>
          </cell>
          <cell r="H344">
            <v>0</v>
          </cell>
          <cell r="I344">
            <v>2665</v>
          </cell>
          <cell r="K344" t="str">
            <v>0°</v>
          </cell>
          <cell r="L344">
            <v>27.66</v>
          </cell>
          <cell r="M344">
            <v>1</v>
          </cell>
          <cell r="N344" t="str">
            <v>11/C6</v>
          </cell>
          <cell r="O344">
            <v>10.210000000000001</v>
          </cell>
          <cell r="P344">
            <v>13.83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Y344" t="str">
            <v>S</v>
          </cell>
          <cell r="Z344">
            <v>0</v>
          </cell>
          <cell r="AA344">
            <v>100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1</v>
          </cell>
          <cell r="AL344" t="str">
            <v>0</v>
          </cell>
          <cell r="AM344">
            <v>0</v>
          </cell>
          <cell r="AN344">
            <v>0</v>
          </cell>
          <cell r="AO344" t="str">
            <v>56-3</v>
          </cell>
          <cell r="AP344" t="str">
            <v>IPB-36</v>
          </cell>
          <cell r="AQ344" t="str">
            <v>2</v>
          </cell>
          <cell r="AS344">
            <v>342</v>
          </cell>
          <cell r="AT344" t="str">
            <v>MAD</v>
          </cell>
        </row>
        <row r="345">
          <cell r="A345">
            <v>343</v>
          </cell>
          <cell r="B345">
            <v>63</v>
          </cell>
          <cell r="C345" t="str">
            <v xml:space="preserve">LP 22,9 kV, 2ø-YUNCAN , 2-1x35mm² AAAC</v>
          </cell>
          <cell r="D345">
            <v>1</v>
          </cell>
          <cell r="E345" t="str">
            <v>TS-2</v>
          </cell>
          <cell r="G345" t="str">
            <v>AAAC-35</v>
          </cell>
          <cell r="H345">
            <v>27.66</v>
          </cell>
          <cell r="I345">
            <v>2665</v>
          </cell>
          <cell r="K345" t="str">
            <v>0°</v>
          </cell>
          <cell r="L345">
            <v>234.72</v>
          </cell>
          <cell r="M345">
            <v>1</v>
          </cell>
          <cell r="N345" t="str">
            <v>11/C6</v>
          </cell>
          <cell r="O345">
            <v>-232.03</v>
          </cell>
          <cell r="P345">
            <v>131.19</v>
          </cell>
          <cell r="Q345" t="str">
            <v>1RI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 t="str">
            <v>PAT-1C</v>
          </cell>
          <cell r="Y345" t="str">
            <v>S</v>
          </cell>
          <cell r="Z345">
            <v>0</v>
          </cell>
          <cell r="AA345">
            <v>100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1</v>
          </cell>
          <cell r="AL345" t="str">
            <v>1</v>
          </cell>
          <cell r="AM345">
            <v>0</v>
          </cell>
          <cell r="AN345">
            <v>0</v>
          </cell>
          <cell r="AO345" t="str">
            <v>56-3</v>
          </cell>
          <cell r="AP345" t="str">
            <v>IPB-36</v>
          </cell>
          <cell r="AQ345" t="str">
            <v>2</v>
          </cell>
          <cell r="AS345">
            <v>343</v>
          </cell>
          <cell r="AT345" t="str">
            <v>MAD</v>
          </cell>
        </row>
        <row r="346">
          <cell r="A346">
            <v>344</v>
          </cell>
          <cell r="B346">
            <v>63</v>
          </cell>
          <cell r="C346" t="str">
            <v xml:space="preserve">LP 22,9 kV, 2ø-YUNCAN , 2-1x35mm² AAAC</v>
          </cell>
          <cell r="D346">
            <v>2</v>
          </cell>
          <cell r="E346" t="str">
            <v>PS1-2</v>
          </cell>
          <cell r="G346" t="str">
            <v>AAAC-35</v>
          </cell>
          <cell r="H346">
            <v>262.39</v>
          </cell>
          <cell r="I346">
            <v>2742.1</v>
          </cell>
          <cell r="K346" t="str">
            <v>0°</v>
          </cell>
          <cell r="L346">
            <v>62</v>
          </cell>
          <cell r="M346">
            <v>1</v>
          </cell>
          <cell r="N346" t="str">
            <v>11/C6</v>
          </cell>
          <cell r="O346">
            <v>179.68</v>
          </cell>
          <cell r="P346">
            <v>148.36000000000001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 t="str">
            <v>PAT-1C</v>
          </cell>
          <cell r="Y346" t="str">
            <v>S</v>
          </cell>
          <cell r="Z346">
            <v>0</v>
          </cell>
          <cell r="AA346">
            <v>100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1</v>
          </cell>
          <cell r="AL346" t="str">
            <v>0</v>
          </cell>
          <cell r="AM346">
            <v>0</v>
          </cell>
          <cell r="AN346">
            <v>0</v>
          </cell>
          <cell r="AO346" t="str">
            <v>56-3</v>
          </cell>
          <cell r="AP346" t="str">
            <v>IPB-36</v>
          </cell>
          <cell r="AQ346" t="str">
            <v>2</v>
          </cell>
          <cell r="AS346">
            <v>344</v>
          </cell>
          <cell r="AT346" t="str">
            <v>MAD</v>
          </cell>
        </row>
        <row r="347">
          <cell r="A347">
            <v>345</v>
          </cell>
          <cell r="B347">
            <v>63</v>
          </cell>
          <cell r="C347" t="str">
            <v xml:space="preserve">LP 22,9 kV, 2ø-YUNCAN , 2-1x35mm² AAAC</v>
          </cell>
          <cell r="D347">
            <v>3</v>
          </cell>
          <cell r="E347" t="str">
            <v>PS1-2</v>
          </cell>
          <cell r="G347" t="str">
            <v>AAAC-35</v>
          </cell>
          <cell r="H347">
            <v>324.39</v>
          </cell>
          <cell r="I347">
            <v>2758.48</v>
          </cell>
          <cell r="K347" t="str">
            <v>0°</v>
          </cell>
          <cell r="L347">
            <v>56.44</v>
          </cell>
          <cell r="M347">
            <v>1</v>
          </cell>
          <cell r="N347" t="str">
            <v>11/C6</v>
          </cell>
          <cell r="O347">
            <v>384.28</v>
          </cell>
          <cell r="P347">
            <v>59.22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 t="str">
            <v>PAT-1C</v>
          </cell>
          <cell r="Y347" t="str">
            <v>S</v>
          </cell>
          <cell r="Z347">
            <v>0</v>
          </cell>
          <cell r="AA347">
            <v>100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1</v>
          </cell>
          <cell r="AL347" t="str">
            <v>0</v>
          </cell>
          <cell r="AM347">
            <v>0</v>
          </cell>
          <cell r="AN347">
            <v>0</v>
          </cell>
          <cell r="AO347" t="str">
            <v>56-3</v>
          </cell>
          <cell r="AP347" t="str">
            <v>IPB-36</v>
          </cell>
          <cell r="AQ347" t="str">
            <v>2</v>
          </cell>
          <cell r="AS347">
            <v>345</v>
          </cell>
          <cell r="AT347" t="str">
            <v>MAD</v>
          </cell>
        </row>
        <row r="348">
          <cell r="A348">
            <v>346</v>
          </cell>
          <cell r="B348">
            <v>63</v>
          </cell>
          <cell r="C348" t="str">
            <v xml:space="preserve">LP 22,9 kV, 2ø-YUNCAN , 2-1x35mm² AAAC</v>
          </cell>
          <cell r="D348">
            <v>4</v>
          </cell>
          <cell r="E348" t="str">
            <v>PTH-2</v>
          </cell>
          <cell r="G348" t="str">
            <v>AAAC-35</v>
          </cell>
          <cell r="H348">
            <v>380.83</v>
          </cell>
          <cell r="I348">
            <v>2762</v>
          </cell>
          <cell r="K348" t="str">
            <v>0°</v>
          </cell>
          <cell r="L348">
            <v>0</v>
          </cell>
          <cell r="M348">
            <v>1</v>
          </cell>
          <cell r="N348" t="str">
            <v>11/C6</v>
          </cell>
          <cell r="O348">
            <v>53.84</v>
          </cell>
          <cell r="P348">
            <v>28.22</v>
          </cell>
          <cell r="Q348" t="str">
            <v>1RI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 t="str">
            <v>PAT-1C</v>
          </cell>
          <cell r="Y348" t="str">
            <v>S</v>
          </cell>
          <cell r="Z348">
            <v>0</v>
          </cell>
          <cell r="AA348">
            <v>100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</v>
          </cell>
          <cell r="AL348" t="str">
            <v>1</v>
          </cell>
          <cell r="AM348">
            <v>0</v>
          </cell>
          <cell r="AN348">
            <v>0</v>
          </cell>
          <cell r="AO348" t="str">
            <v>56-3</v>
          </cell>
          <cell r="AP348" t="str">
            <v>IPB-36</v>
          </cell>
          <cell r="AQ348" t="str">
            <v>2</v>
          </cell>
          <cell r="AS348">
            <v>346</v>
          </cell>
          <cell r="AT348" t="str">
            <v>MAD</v>
          </cell>
        </row>
        <row r="349">
          <cell r="A349">
            <v>347</v>
          </cell>
          <cell r="B349">
            <v>64</v>
          </cell>
          <cell r="C349" t="str">
            <v xml:space="preserve">LP 22,9 kV, 2ø-HUARAMPAY , 2-1x35mm² AAAC</v>
          </cell>
          <cell r="D349">
            <v>0</v>
          </cell>
          <cell r="E349" t="str">
            <v>DS-2</v>
          </cell>
          <cell r="G349" t="str">
            <v>AAAC-35</v>
          </cell>
          <cell r="H349">
            <v>0</v>
          </cell>
          <cell r="I349">
            <v>2007</v>
          </cell>
          <cell r="K349" t="str">
            <v>0°</v>
          </cell>
          <cell r="L349">
            <v>29.52</v>
          </cell>
          <cell r="M349">
            <v>1</v>
          </cell>
          <cell r="N349" t="str">
            <v>11/C6</v>
          </cell>
          <cell r="O349">
            <v>49.76</v>
          </cell>
          <cell r="P349">
            <v>14.76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Y349" t="str">
            <v>S</v>
          </cell>
          <cell r="Z349">
            <v>0</v>
          </cell>
          <cell r="AA349">
            <v>100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1</v>
          </cell>
          <cell r="AL349" t="str">
            <v>0</v>
          </cell>
          <cell r="AM349">
            <v>0</v>
          </cell>
          <cell r="AN349">
            <v>0</v>
          </cell>
          <cell r="AO349" t="str">
            <v>56-3</v>
          </cell>
          <cell r="AP349" t="str">
            <v>IPB-36</v>
          </cell>
          <cell r="AQ349" t="str">
            <v>2</v>
          </cell>
          <cell r="AS349">
            <v>347</v>
          </cell>
          <cell r="AT349" t="str">
            <v>MAD</v>
          </cell>
        </row>
        <row r="350">
          <cell r="A350">
            <v>348</v>
          </cell>
          <cell r="B350">
            <v>64</v>
          </cell>
          <cell r="C350" t="str">
            <v xml:space="preserve">LP 22,9 kV, 2ø-HUARAMPAY , 2-1x35mm² AAAC</v>
          </cell>
          <cell r="D350">
            <v>1</v>
          </cell>
          <cell r="E350" t="str">
            <v>PSEC-2PA</v>
          </cell>
          <cell r="G350" t="str">
            <v>AAAC-35</v>
          </cell>
          <cell r="H350">
            <v>29.52</v>
          </cell>
          <cell r="I350">
            <v>2000.79</v>
          </cell>
          <cell r="K350" t="str">
            <v>0°</v>
          </cell>
          <cell r="L350">
            <v>434.11</v>
          </cell>
          <cell r="M350">
            <v>1</v>
          </cell>
          <cell r="N350" t="str">
            <v>11/C6</v>
          </cell>
          <cell r="O350">
            <v>234.1</v>
          </cell>
          <cell r="P350">
            <v>231.81</v>
          </cell>
          <cell r="Q350" t="str">
            <v>1RI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 t="str">
            <v>PAT-1</v>
          </cell>
          <cell r="Y350" t="str">
            <v>S</v>
          </cell>
          <cell r="Z350">
            <v>0</v>
          </cell>
          <cell r="AA350">
            <v>100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1</v>
          </cell>
          <cell r="AL350" t="str">
            <v>1</v>
          </cell>
          <cell r="AM350">
            <v>0</v>
          </cell>
          <cell r="AN350">
            <v>0</v>
          </cell>
          <cell r="AO350" t="str">
            <v>56-3</v>
          </cell>
          <cell r="AP350" t="str">
            <v>IPB-36</v>
          </cell>
          <cell r="AQ350" t="str">
            <v>2</v>
          </cell>
          <cell r="AS350">
            <v>348</v>
          </cell>
          <cell r="AT350" t="str">
            <v>MAD</v>
          </cell>
        </row>
        <row r="351">
          <cell r="A351">
            <v>349</v>
          </cell>
          <cell r="B351">
            <v>64</v>
          </cell>
          <cell r="C351" t="str">
            <v xml:space="preserve">LP 22,9 kV, 2ø-HUARAMPAY , 2-1x35mm² AAAC</v>
          </cell>
          <cell r="D351">
            <v>2</v>
          </cell>
          <cell r="E351" t="str">
            <v>PA2-2</v>
          </cell>
          <cell r="G351" t="str">
            <v>AAAC-35</v>
          </cell>
          <cell r="H351">
            <v>463.63</v>
          </cell>
          <cell r="I351">
            <v>1991</v>
          </cell>
          <cell r="K351" t="str">
            <v>-43°8'7.88"</v>
          </cell>
          <cell r="L351">
            <v>190.64</v>
          </cell>
          <cell r="M351">
            <v>1</v>
          </cell>
          <cell r="N351" t="str">
            <v>11/C6</v>
          </cell>
          <cell r="O351">
            <v>80.209999999999994</v>
          </cell>
          <cell r="P351">
            <v>312.38</v>
          </cell>
          <cell r="Q351" t="str">
            <v>1RI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Y351" t="str">
            <v>S</v>
          </cell>
          <cell r="Z351">
            <v>0</v>
          </cell>
          <cell r="AA351">
            <v>100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1</v>
          </cell>
          <cell r="AL351" t="str">
            <v>1</v>
          </cell>
          <cell r="AM351">
            <v>0</v>
          </cell>
          <cell r="AN351">
            <v>0</v>
          </cell>
          <cell r="AO351" t="str">
            <v>56-3</v>
          </cell>
          <cell r="AP351" t="str">
            <v>IPB-36</v>
          </cell>
          <cell r="AQ351" t="str">
            <v>2</v>
          </cell>
          <cell r="AS351">
            <v>349</v>
          </cell>
          <cell r="AT351" t="str">
            <v>MAD</v>
          </cell>
        </row>
        <row r="352">
          <cell r="A352">
            <v>350</v>
          </cell>
          <cell r="B352">
            <v>64</v>
          </cell>
          <cell r="C352" t="str">
            <v xml:space="preserve">LP 22,9 kV, 2ø-HUARAMPAY , 2-1x35mm² AAAC</v>
          </cell>
          <cell r="D352">
            <v>3</v>
          </cell>
          <cell r="E352" t="str">
            <v>PS1-2</v>
          </cell>
          <cell r="G352" t="str">
            <v>AAAC-35</v>
          </cell>
          <cell r="H352">
            <v>654.27</v>
          </cell>
          <cell r="I352">
            <v>2020.38</v>
          </cell>
          <cell r="K352" t="str">
            <v>0°</v>
          </cell>
          <cell r="L352">
            <v>174.84</v>
          </cell>
          <cell r="M352">
            <v>1</v>
          </cell>
          <cell r="N352" t="str">
            <v>11/C6</v>
          </cell>
          <cell r="O352">
            <v>30.75</v>
          </cell>
          <cell r="P352">
            <v>182.74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 t="str">
            <v>PAT-1C</v>
          </cell>
          <cell r="Y352" t="str">
            <v>S</v>
          </cell>
          <cell r="Z352">
            <v>0</v>
          </cell>
          <cell r="AA352">
            <v>100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1</v>
          </cell>
          <cell r="AL352" t="str">
            <v>0</v>
          </cell>
          <cell r="AM352">
            <v>0</v>
          </cell>
          <cell r="AN352">
            <v>0</v>
          </cell>
          <cell r="AO352" t="str">
            <v>56-3</v>
          </cell>
          <cell r="AP352" t="str">
            <v>IPB-36</v>
          </cell>
          <cell r="AQ352" t="str">
            <v>2</v>
          </cell>
          <cell r="AS352">
            <v>350</v>
          </cell>
          <cell r="AT352" t="str">
            <v>MAD</v>
          </cell>
        </row>
        <row r="353">
          <cell r="A353">
            <v>351</v>
          </cell>
          <cell r="B353">
            <v>64</v>
          </cell>
          <cell r="C353" t="str">
            <v xml:space="preserve">LP 22,9 kV, 2ø-HUARAMPAY , 2-1x35mm² AAAC</v>
          </cell>
          <cell r="D353">
            <v>4</v>
          </cell>
          <cell r="E353" t="str">
            <v>PS1-2</v>
          </cell>
          <cell r="G353" t="str">
            <v>AAAC-35</v>
          </cell>
          <cell r="H353">
            <v>829.12</v>
          </cell>
          <cell r="I353">
            <v>2072.04</v>
          </cell>
          <cell r="K353" t="str">
            <v>0°</v>
          </cell>
          <cell r="L353">
            <v>35.4</v>
          </cell>
          <cell r="M353">
            <v>1</v>
          </cell>
          <cell r="N353" t="str">
            <v>11/C6</v>
          </cell>
          <cell r="O353">
            <v>132.21</v>
          </cell>
          <cell r="P353">
            <v>105.12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 t="str">
            <v>PAT-1C</v>
          </cell>
          <cell r="Y353" t="str">
            <v>S</v>
          </cell>
          <cell r="Z353">
            <v>0</v>
          </cell>
          <cell r="AA353">
            <v>100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1</v>
          </cell>
          <cell r="AL353" t="str">
            <v>0</v>
          </cell>
          <cell r="AM353">
            <v>0</v>
          </cell>
          <cell r="AN353">
            <v>0</v>
          </cell>
          <cell r="AO353" t="str">
            <v>56-3</v>
          </cell>
          <cell r="AP353" t="str">
            <v>IPB-36</v>
          </cell>
          <cell r="AQ353" t="str">
            <v>2</v>
          </cell>
          <cell r="AS353">
            <v>351</v>
          </cell>
          <cell r="AT353" t="str">
            <v>MAD</v>
          </cell>
        </row>
        <row r="354">
          <cell r="A354">
            <v>352</v>
          </cell>
          <cell r="B354">
            <v>64</v>
          </cell>
          <cell r="C354" t="str">
            <v xml:space="preserve">LP 22,9 kV, 2ø-HUARAMPAY , 2-1x35mm² AAAC</v>
          </cell>
          <cell r="D354">
            <v>5</v>
          </cell>
          <cell r="E354" t="str">
            <v>PA2-2</v>
          </cell>
          <cell r="G354" t="str">
            <v>AAAC-35</v>
          </cell>
          <cell r="H354">
            <v>864.52</v>
          </cell>
          <cell r="I354">
            <v>2081</v>
          </cell>
          <cell r="K354" t="str">
            <v>17°36'45.08"</v>
          </cell>
          <cell r="L354">
            <v>60.35</v>
          </cell>
          <cell r="M354">
            <v>1</v>
          </cell>
          <cell r="N354" t="str">
            <v>11/C6</v>
          </cell>
          <cell r="O354">
            <v>298.72000000000003</v>
          </cell>
          <cell r="P354">
            <v>47.87</v>
          </cell>
          <cell r="Q354" t="str">
            <v>1RI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Y354" t="str">
            <v>S</v>
          </cell>
          <cell r="Z354">
            <v>0</v>
          </cell>
          <cell r="AA354">
            <v>100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1</v>
          </cell>
          <cell r="AL354" t="str">
            <v>1</v>
          </cell>
          <cell r="AM354">
            <v>0</v>
          </cell>
          <cell r="AN354">
            <v>0</v>
          </cell>
          <cell r="AO354" t="str">
            <v>56-3</v>
          </cell>
          <cell r="AP354" t="str">
            <v>IPB-36</v>
          </cell>
          <cell r="AQ354" t="str">
            <v>2</v>
          </cell>
          <cell r="AS354">
            <v>352</v>
          </cell>
          <cell r="AT354" t="str">
            <v>MAD</v>
          </cell>
        </row>
        <row r="355">
          <cell r="A355">
            <v>353</v>
          </cell>
          <cell r="B355">
            <v>64</v>
          </cell>
          <cell r="C355" t="str">
            <v xml:space="preserve">LP 22,9 kV, 2ø-HUARAMPAY , 2-1x35mm² AAAC</v>
          </cell>
          <cell r="D355">
            <v>6</v>
          </cell>
          <cell r="E355" t="str">
            <v>PS1-2</v>
          </cell>
          <cell r="G355" t="str">
            <v>AAAC-35</v>
          </cell>
          <cell r="H355">
            <v>924.87</v>
          </cell>
          <cell r="I355">
            <v>2089</v>
          </cell>
          <cell r="K355" t="str">
            <v>0°</v>
          </cell>
          <cell r="L355">
            <v>68.67</v>
          </cell>
          <cell r="M355">
            <v>1</v>
          </cell>
          <cell r="N355" t="str">
            <v>11/C6</v>
          </cell>
          <cell r="O355">
            <v>97.88</v>
          </cell>
          <cell r="P355">
            <v>64.510000000000005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 t="str">
            <v>PAT-1C</v>
          </cell>
          <cell r="Y355" t="str">
            <v>S</v>
          </cell>
          <cell r="Z355">
            <v>0</v>
          </cell>
          <cell r="AA355">
            <v>100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1</v>
          </cell>
          <cell r="AL355" t="str">
            <v>0</v>
          </cell>
          <cell r="AM355">
            <v>0</v>
          </cell>
          <cell r="AN355">
            <v>0</v>
          </cell>
          <cell r="AO355" t="str">
            <v>56-3</v>
          </cell>
          <cell r="AP355" t="str">
            <v>IPB-36</v>
          </cell>
          <cell r="AQ355" t="str">
            <v>2</v>
          </cell>
          <cell r="AS355">
            <v>353</v>
          </cell>
          <cell r="AT355" t="str">
            <v>MAD</v>
          </cell>
        </row>
        <row r="356">
          <cell r="A356">
            <v>354</v>
          </cell>
          <cell r="B356">
            <v>64</v>
          </cell>
          <cell r="C356" t="str">
            <v xml:space="preserve">LP 22,9 kV, 2ø-HUARAMPAY , 2-1x35mm² AAAC</v>
          </cell>
          <cell r="D356">
            <v>7</v>
          </cell>
          <cell r="E356" t="str">
            <v>PS1-2</v>
          </cell>
          <cell r="G356" t="str">
            <v>AAAC-35</v>
          </cell>
          <cell r="H356">
            <v>993.54</v>
          </cell>
          <cell r="I356">
            <v>2095</v>
          </cell>
          <cell r="K356" t="str">
            <v>0°</v>
          </cell>
          <cell r="L356">
            <v>193.92</v>
          </cell>
          <cell r="M356">
            <v>1</v>
          </cell>
          <cell r="N356" t="str">
            <v>11/C6</v>
          </cell>
          <cell r="O356">
            <v>123.66</v>
          </cell>
          <cell r="P356">
            <v>131.29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 t="str">
            <v>PAT-1C</v>
          </cell>
          <cell r="Y356" t="str">
            <v>S</v>
          </cell>
          <cell r="Z356">
            <v>0</v>
          </cell>
          <cell r="AA356">
            <v>100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1</v>
          </cell>
          <cell r="AL356" t="str">
            <v>0</v>
          </cell>
          <cell r="AM356">
            <v>0</v>
          </cell>
          <cell r="AN356">
            <v>0</v>
          </cell>
          <cell r="AO356" t="str">
            <v>56-3</v>
          </cell>
          <cell r="AP356" t="str">
            <v>IPB-36</v>
          </cell>
          <cell r="AQ356" t="str">
            <v>2</v>
          </cell>
          <cell r="AS356">
            <v>354</v>
          </cell>
          <cell r="AT356" t="str">
            <v>MAD</v>
          </cell>
        </row>
        <row r="357">
          <cell r="A357">
            <v>355</v>
          </cell>
          <cell r="B357">
            <v>64</v>
          </cell>
          <cell r="C357" t="str">
            <v xml:space="preserve">LP 22,9 kV, 2ø-HUARAMPAY , 2-1x35mm² AAAC</v>
          </cell>
          <cell r="D357">
            <v>8</v>
          </cell>
          <cell r="E357" t="str">
            <v>PS1-2</v>
          </cell>
          <cell r="G357" t="str">
            <v>AAAC-35</v>
          </cell>
          <cell r="H357">
            <v>1187.45</v>
          </cell>
          <cell r="I357">
            <v>2104</v>
          </cell>
          <cell r="K357" t="str">
            <v>0°</v>
          </cell>
          <cell r="L357">
            <v>57.36</v>
          </cell>
          <cell r="M357">
            <v>1</v>
          </cell>
          <cell r="N357" t="str">
            <v>11/C6</v>
          </cell>
          <cell r="O357">
            <v>168.81</v>
          </cell>
          <cell r="P357">
            <v>125.64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 t="str">
            <v>PAT-1C</v>
          </cell>
          <cell r="Y357" t="str">
            <v>S</v>
          </cell>
          <cell r="Z357">
            <v>0</v>
          </cell>
          <cell r="AA357">
            <v>100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1</v>
          </cell>
          <cell r="AL357" t="str">
            <v>0</v>
          </cell>
          <cell r="AM357">
            <v>0</v>
          </cell>
          <cell r="AN357">
            <v>0</v>
          </cell>
          <cell r="AO357" t="str">
            <v>56-3</v>
          </cell>
          <cell r="AP357" t="str">
            <v>IPB-36</v>
          </cell>
          <cell r="AQ357" t="str">
            <v>2</v>
          </cell>
          <cell r="AS357">
            <v>355</v>
          </cell>
          <cell r="AT357" t="str">
            <v>MAD</v>
          </cell>
        </row>
        <row r="358">
          <cell r="A358">
            <v>356</v>
          </cell>
          <cell r="B358">
            <v>64</v>
          </cell>
          <cell r="C358" t="str">
            <v xml:space="preserve">LP 22,9 kV, 2ø-HUARAMPAY , 2-1x35mm² AAAC</v>
          </cell>
          <cell r="D358">
            <v>9</v>
          </cell>
          <cell r="E358" t="str">
            <v>PTV-2</v>
          </cell>
          <cell r="G358" t="str">
            <v>AAAC-35</v>
          </cell>
          <cell r="H358">
            <v>1244.81</v>
          </cell>
          <cell r="I358">
            <v>2107</v>
          </cell>
          <cell r="K358" t="str">
            <v>0°</v>
          </cell>
          <cell r="L358">
            <v>0</v>
          </cell>
          <cell r="M358">
            <v>1</v>
          </cell>
          <cell r="N358" t="str">
            <v>11/C6</v>
          </cell>
          <cell r="O358">
            <v>43.59</v>
          </cell>
          <cell r="P358">
            <v>28.68</v>
          </cell>
          <cell r="Q358" t="str">
            <v>1RI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Y358" t="str">
            <v>S</v>
          </cell>
          <cell r="Z358">
            <v>0</v>
          </cell>
          <cell r="AA358">
            <v>100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1</v>
          </cell>
          <cell r="AL358" t="str">
            <v>1</v>
          </cell>
          <cell r="AM358">
            <v>0</v>
          </cell>
          <cell r="AN358">
            <v>0</v>
          </cell>
          <cell r="AO358" t="str">
            <v>56-3</v>
          </cell>
          <cell r="AP358" t="str">
            <v>IPB-36</v>
          </cell>
          <cell r="AQ358" t="str">
            <v>2</v>
          </cell>
          <cell r="AS358">
            <v>356</v>
          </cell>
          <cell r="AT358" t="str">
            <v>MAD</v>
          </cell>
        </row>
        <row r="359">
          <cell r="A359">
            <v>357</v>
          </cell>
          <cell r="B359">
            <v>65</v>
          </cell>
          <cell r="C359" t="str">
            <v xml:space="preserve">LP 22,9 kV, 2ø-SANTA FE DE QUEPAYNA , 2-1x35mm² AAAC</v>
          </cell>
          <cell r="D359">
            <v>0</v>
          </cell>
          <cell r="E359" t="str">
            <v>DS-2</v>
          </cell>
          <cell r="G359" t="str">
            <v>AAAC-35</v>
          </cell>
          <cell r="H359">
            <v>0</v>
          </cell>
          <cell r="I359">
            <v>2820.74</v>
          </cell>
          <cell r="J359" t="str">
            <v>P-A-QUE</v>
          </cell>
          <cell r="K359" t="str">
            <v>0°</v>
          </cell>
          <cell r="L359">
            <v>38</v>
          </cell>
          <cell r="M359">
            <v>1</v>
          </cell>
          <cell r="N359" t="str">
            <v>12/200</v>
          </cell>
          <cell r="O359">
            <v>5.08</v>
          </cell>
          <cell r="P359">
            <v>19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Y359" t="str">
            <v>S</v>
          </cell>
          <cell r="Z359">
            <v>0</v>
          </cell>
          <cell r="AA359">
            <v>100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1</v>
          </cell>
          <cell r="AL359" t="str">
            <v>0</v>
          </cell>
          <cell r="AM359">
            <v>0</v>
          </cell>
          <cell r="AN359">
            <v>0</v>
          </cell>
          <cell r="AO359" t="str">
            <v>56-3</v>
          </cell>
          <cell r="AP359" t="str">
            <v>IPB-36</v>
          </cell>
          <cell r="AQ359" t="str">
            <v>2</v>
          </cell>
          <cell r="AS359">
            <v>357</v>
          </cell>
          <cell r="AT359" t="str">
            <v>-</v>
          </cell>
        </row>
        <row r="360">
          <cell r="A360">
            <v>358</v>
          </cell>
          <cell r="B360">
            <v>65</v>
          </cell>
          <cell r="C360" t="str">
            <v xml:space="preserve">LP 22,9 kV, 2ø-SANTA FE DE QUEPAYNA , 2-1x35mm² AAAC</v>
          </cell>
          <cell r="D360">
            <v>1</v>
          </cell>
          <cell r="E360" t="str">
            <v>TS-2</v>
          </cell>
          <cell r="G360" t="str">
            <v>AAAC-35</v>
          </cell>
          <cell r="H360">
            <v>38</v>
          </cell>
          <cell r="I360">
            <v>2822.89</v>
          </cell>
          <cell r="K360" t="str">
            <v>0°</v>
          </cell>
          <cell r="L360">
            <v>226.11</v>
          </cell>
          <cell r="M360">
            <v>1</v>
          </cell>
          <cell r="N360" t="str">
            <v>11/C6</v>
          </cell>
          <cell r="O360">
            <v>-335.51</v>
          </cell>
          <cell r="P360">
            <v>132.05000000000001</v>
          </cell>
          <cell r="Q360" t="str">
            <v>1RI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 t="str">
            <v>PAT-1C</v>
          </cell>
          <cell r="W360" t="str">
            <v>CIM1</v>
          </cell>
          <cell r="Y360" t="str">
            <v>S</v>
          </cell>
          <cell r="Z360">
            <v>0</v>
          </cell>
          <cell r="AA360">
            <v>100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1</v>
          </cell>
          <cell r="AL360" t="str">
            <v>1</v>
          </cell>
          <cell r="AM360">
            <v>0</v>
          </cell>
          <cell r="AN360">
            <v>0</v>
          </cell>
          <cell r="AO360" t="str">
            <v>56-3</v>
          </cell>
          <cell r="AP360" t="str">
            <v>IPB-36</v>
          </cell>
          <cell r="AQ360" t="str">
            <v>2</v>
          </cell>
          <cell r="AS360">
            <v>358</v>
          </cell>
          <cell r="AT360" t="str">
            <v>MAD</v>
          </cell>
        </row>
        <row r="361">
          <cell r="A361">
            <v>359</v>
          </cell>
          <cell r="B361">
            <v>65</v>
          </cell>
          <cell r="C361" t="str">
            <v xml:space="preserve">LP 22,9 kV, 2ø-SANTA FE DE QUEPAYNA , 2-1x35mm² AAAC</v>
          </cell>
          <cell r="D361">
            <v>2</v>
          </cell>
          <cell r="E361" t="str">
            <v>PS1-2</v>
          </cell>
          <cell r="G361" t="str">
            <v>AAAC-35</v>
          </cell>
          <cell r="H361">
            <v>264.10000000000002</v>
          </cell>
          <cell r="I361">
            <v>2882.19</v>
          </cell>
          <cell r="K361" t="str">
            <v>0°</v>
          </cell>
          <cell r="L361">
            <v>158.01</v>
          </cell>
          <cell r="M361">
            <v>1</v>
          </cell>
          <cell r="N361" t="str">
            <v>11/C6</v>
          </cell>
          <cell r="O361">
            <v>166.13</v>
          </cell>
          <cell r="P361">
            <v>192.06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 t="str">
            <v>PAT-1C</v>
          </cell>
          <cell r="W361" t="str">
            <v>CIM1</v>
          </cell>
          <cell r="Y361" t="str">
            <v>S</v>
          </cell>
          <cell r="Z361">
            <v>0</v>
          </cell>
          <cell r="AA361">
            <v>100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1</v>
          </cell>
          <cell r="AL361" t="str">
            <v>0</v>
          </cell>
          <cell r="AM361">
            <v>0</v>
          </cell>
          <cell r="AN361">
            <v>0</v>
          </cell>
          <cell r="AO361" t="str">
            <v>56-3</v>
          </cell>
          <cell r="AP361" t="str">
            <v>IPB-36</v>
          </cell>
          <cell r="AQ361" t="str">
            <v>2</v>
          </cell>
          <cell r="AS361">
            <v>359</v>
          </cell>
          <cell r="AT361" t="str">
            <v>MAD</v>
          </cell>
        </row>
        <row r="362">
          <cell r="A362">
            <v>360</v>
          </cell>
          <cell r="B362">
            <v>65</v>
          </cell>
          <cell r="C362" t="str">
            <v xml:space="preserve">LP 22,9 kV, 2ø-SANTA FE DE QUEPAYNA , 2-1x35mm² AAAC</v>
          </cell>
          <cell r="D362">
            <v>3</v>
          </cell>
          <cell r="E362" t="str">
            <v>PA1-2</v>
          </cell>
          <cell r="G362" t="str">
            <v>AAAC-35</v>
          </cell>
          <cell r="H362">
            <v>422.12</v>
          </cell>
          <cell r="I362">
            <v>2926.73</v>
          </cell>
          <cell r="J362" t="str">
            <v>V-1</v>
          </cell>
          <cell r="K362" t="str">
            <v>-2°34'9.99"</v>
          </cell>
          <cell r="L362">
            <v>359.84</v>
          </cell>
          <cell r="M362">
            <v>1</v>
          </cell>
          <cell r="N362" t="str">
            <v>11/C6</v>
          </cell>
          <cell r="O362">
            <v>259.24</v>
          </cell>
          <cell r="P362">
            <v>258.93</v>
          </cell>
          <cell r="Q362" t="str">
            <v>1RI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 t="str">
            <v>PAT-1C</v>
          </cell>
          <cell r="W362" t="str">
            <v>CIM1</v>
          </cell>
          <cell r="Y362" t="str">
            <v>S</v>
          </cell>
          <cell r="Z362">
            <v>0</v>
          </cell>
          <cell r="AA362">
            <v>100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1</v>
          </cell>
          <cell r="AL362" t="str">
            <v>1</v>
          </cell>
          <cell r="AM362">
            <v>0</v>
          </cell>
          <cell r="AN362">
            <v>0</v>
          </cell>
          <cell r="AO362" t="str">
            <v>56-3</v>
          </cell>
          <cell r="AP362" t="str">
            <v>IPB-36</v>
          </cell>
          <cell r="AQ362" t="str">
            <v>2</v>
          </cell>
          <cell r="AS362">
            <v>360</v>
          </cell>
          <cell r="AT362" t="str">
            <v>MAD</v>
          </cell>
        </row>
        <row r="363">
          <cell r="A363">
            <v>361</v>
          </cell>
          <cell r="B363">
            <v>65</v>
          </cell>
          <cell r="C363" t="str">
            <v xml:space="preserve">LP 22,9 kV, 2ø-SANTA FE DE QUEPAYNA , 2-1x35mm² AAAC</v>
          </cell>
          <cell r="D363">
            <v>4</v>
          </cell>
          <cell r="E363" t="str">
            <v>P3A1-2</v>
          </cell>
          <cell r="G363" t="str">
            <v>AAAC-35</v>
          </cell>
          <cell r="H363">
            <v>781.96</v>
          </cell>
          <cell r="I363">
            <v>3030.27</v>
          </cell>
          <cell r="J363" t="str">
            <v>V-2</v>
          </cell>
          <cell r="K363" t="str">
            <v>-19°30'27.27"</v>
          </cell>
          <cell r="L363">
            <v>670.61</v>
          </cell>
          <cell r="M363">
            <v>2</v>
          </cell>
          <cell r="N363" t="str">
            <v>11/C6</v>
          </cell>
          <cell r="O363">
            <v>943.51</v>
          </cell>
          <cell r="P363">
            <v>515.23</v>
          </cell>
          <cell r="Q363" t="str">
            <v>4RI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 t="str">
            <v>2PAT-1C</v>
          </cell>
          <cell r="W363" t="str">
            <v>CIM1</v>
          </cell>
          <cell r="Y363" t="str">
            <v>S</v>
          </cell>
          <cell r="Z363">
            <v>0</v>
          </cell>
          <cell r="AA363">
            <v>100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1</v>
          </cell>
          <cell r="AL363" t="str">
            <v>4</v>
          </cell>
          <cell r="AM363">
            <v>0</v>
          </cell>
          <cell r="AN363">
            <v>0</v>
          </cell>
          <cell r="AO363" t="str">
            <v>56-4</v>
          </cell>
          <cell r="AP363" t="str">
            <v>IPB-36</v>
          </cell>
          <cell r="AQ363" t="str">
            <v>2</v>
          </cell>
          <cell r="AS363">
            <v>361</v>
          </cell>
          <cell r="AT363" t="str">
            <v>MAD</v>
          </cell>
        </row>
        <row r="364">
          <cell r="A364">
            <v>362</v>
          </cell>
          <cell r="B364">
            <v>65</v>
          </cell>
          <cell r="C364" t="str">
            <v xml:space="preserve">LP 22,9 kV, 2ø-SANTA FE DE QUEPAYNA , 2-1x35mm² AAAC</v>
          </cell>
          <cell r="D364">
            <v>5</v>
          </cell>
          <cell r="E364" t="str">
            <v>2TS-0</v>
          </cell>
          <cell r="G364" t="str">
            <v>AAAC-35</v>
          </cell>
          <cell r="H364">
            <v>1452.57</v>
          </cell>
          <cell r="I364">
            <v>3069.76</v>
          </cell>
          <cell r="J364">
            <v>0</v>
          </cell>
          <cell r="K364" t="str">
            <v>0°</v>
          </cell>
          <cell r="L364">
            <v>0</v>
          </cell>
          <cell r="M364">
            <v>2</v>
          </cell>
          <cell r="N364" t="str">
            <v>11/C6</v>
          </cell>
          <cell r="O364">
            <v>448.23</v>
          </cell>
          <cell r="P364">
            <v>335.31</v>
          </cell>
          <cell r="Q364" t="str">
            <v>4RI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 t="str">
            <v>2PAT-1C</v>
          </cell>
          <cell r="W364" t="str">
            <v>CIM1</v>
          </cell>
          <cell r="Y364" t="str">
            <v>S</v>
          </cell>
          <cell r="Z364">
            <v>0</v>
          </cell>
          <cell r="AA364">
            <v>100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1</v>
          </cell>
          <cell r="AL364" t="str">
            <v>4</v>
          </cell>
          <cell r="AM364">
            <v>0</v>
          </cell>
          <cell r="AN364">
            <v>0</v>
          </cell>
          <cell r="AO364" t="str">
            <v>56-4</v>
          </cell>
          <cell r="AP364" t="str">
            <v>IPB-36</v>
          </cell>
          <cell r="AQ364" t="str">
            <v>2</v>
          </cell>
          <cell r="AS364">
            <v>362</v>
          </cell>
          <cell r="AT364" t="str">
            <v>MAD</v>
          </cell>
        </row>
        <row r="365">
          <cell r="A365">
            <v>363</v>
          </cell>
          <cell r="B365">
            <v>66</v>
          </cell>
          <cell r="C365" t="str">
            <v xml:space="preserve">LP 22,9 kV, 2ø-AUCALLA , 2-1x35mm² AAAC</v>
          </cell>
          <cell r="N365">
            <v>0</v>
          </cell>
          <cell r="Y365" t="str">
            <v>S</v>
          </cell>
          <cell r="Z365">
            <v>0</v>
          </cell>
          <cell r="AA365">
            <v>100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1</v>
          </cell>
          <cell r="AL365">
            <v>0</v>
          </cell>
          <cell r="AM365">
            <v>0</v>
          </cell>
          <cell r="AN365">
            <v>0</v>
          </cell>
          <cell r="AO365" t="str">
            <v>56-3</v>
          </cell>
          <cell r="AP365" t="str">
            <v>IPB-36</v>
          </cell>
          <cell r="AQ365" t="str">
            <v>2</v>
          </cell>
          <cell r="AS365">
            <v>363</v>
          </cell>
          <cell r="AT365" t="str">
            <v>MAD</v>
          </cell>
        </row>
        <row r="366">
          <cell r="A366">
            <v>364</v>
          </cell>
          <cell r="B366">
            <v>67</v>
          </cell>
          <cell r="C366" t="str">
            <v xml:space="preserve">LP 22,9 kV, 2ø-LA LINDA , 2-1x35mm² AAAC</v>
          </cell>
          <cell r="Y366" t="str">
            <v>S</v>
          </cell>
          <cell r="Z366">
            <v>0</v>
          </cell>
          <cell r="AA366">
            <v>100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1</v>
          </cell>
          <cell r="AL366">
            <v>0</v>
          </cell>
          <cell r="AM366">
            <v>0</v>
          </cell>
          <cell r="AN366">
            <v>0</v>
          </cell>
          <cell r="AO366" t="str">
            <v>56-3</v>
          </cell>
          <cell r="AP366" t="str">
            <v>IPB-36</v>
          </cell>
          <cell r="AQ366" t="str">
            <v>2</v>
          </cell>
          <cell r="AS366">
            <v>364</v>
          </cell>
          <cell r="AT366" t="str">
            <v>MAD</v>
          </cell>
        </row>
        <row r="367">
          <cell r="A367">
            <v>365</v>
          </cell>
          <cell r="B367">
            <v>68</v>
          </cell>
          <cell r="C367" t="str">
            <v xml:space="preserve">LP 22,9 kV, 2ø-BARRIOS ALTOS DE TAPRAG_SAN RAFAEL DE MILPO , 2-1x35mm² AAAC</v>
          </cell>
          <cell r="D367">
            <v>0</v>
          </cell>
          <cell r="E367" t="str">
            <v>DS-2</v>
          </cell>
          <cell r="G367" t="str">
            <v>AAAC-35</v>
          </cell>
          <cell r="H367">
            <v>0</v>
          </cell>
          <cell r="I367">
            <v>2693.89</v>
          </cell>
          <cell r="J367" t="str">
            <v>EXIST</v>
          </cell>
          <cell r="K367" t="str">
            <v>0°</v>
          </cell>
          <cell r="L367">
            <v>48.13</v>
          </cell>
          <cell r="M367">
            <v>1</v>
          </cell>
          <cell r="N367" t="str">
            <v>13/400</v>
          </cell>
          <cell r="O367">
            <v>2.87</v>
          </cell>
          <cell r="P367">
            <v>24.07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Y367" t="str">
            <v>S</v>
          </cell>
          <cell r="Z367">
            <v>0</v>
          </cell>
          <cell r="AA367">
            <v>100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1</v>
          </cell>
          <cell r="AL367" t="str">
            <v>0</v>
          </cell>
          <cell r="AM367">
            <v>0</v>
          </cell>
          <cell r="AN367">
            <v>0</v>
          </cell>
          <cell r="AO367" t="str">
            <v>56-3</v>
          </cell>
          <cell r="AP367" t="str">
            <v>IPB-36</v>
          </cell>
          <cell r="AQ367" t="str">
            <v>2</v>
          </cell>
          <cell r="AS367">
            <v>365</v>
          </cell>
          <cell r="AT367" t="str">
            <v>MAD</v>
          </cell>
        </row>
        <row r="368">
          <cell r="A368">
            <v>366</v>
          </cell>
          <cell r="B368">
            <v>68</v>
          </cell>
          <cell r="C368" t="str">
            <v xml:space="preserve">LP 22,9 kV, 2ø-BARRIOS ALTOS DE TAPRAG_SAN RAFAEL DE MILPO , 2-1x35mm² AAAC</v>
          </cell>
          <cell r="D368">
            <v>1</v>
          </cell>
          <cell r="E368" t="str">
            <v>TS-2</v>
          </cell>
          <cell r="G368" t="str">
            <v>AAAC-35</v>
          </cell>
          <cell r="H368">
            <v>48.13</v>
          </cell>
          <cell r="I368">
            <v>2699.11</v>
          </cell>
          <cell r="J368" t="str">
            <v>V1</v>
          </cell>
          <cell r="K368" t="str">
            <v>-113°17'25.30"</v>
          </cell>
          <cell r="L368">
            <v>131.19999999999999</v>
          </cell>
          <cell r="M368">
            <v>1</v>
          </cell>
          <cell r="N368" t="str">
            <v>11/C6</v>
          </cell>
          <cell r="O368">
            <v>-112.03</v>
          </cell>
          <cell r="P368">
            <v>89.67</v>
          </cell>
          <cell r="Q368" t="str">
            <v>1RI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 t="str">
            <v>PAT-1C</v>
          </cell>
          <cell r="W368" t="str">
            <v>CIM1</v>
          </cell>
          <cell r="Y368" t="str">
            <v>S</v>
          </cell>
          <cell r="Z368">
            <v>0</v>
          </cell>
          <cell r="AA368">
            <v>100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1</v>
          </cell>
          <cell r="AL368" t="str">
            <v>1</v>
          </cell>
          <cell r="AM368">
            <v>0</v>
          </cell>
          <cell r="AN368">
            <v>0</v>
          </cell>
          <cell r="AO368" t="str">
            <v>56-3</v>
          </cell>
          <cell r="AP368" t="str">
            <v>IPB-36</v>
          </cell>
          <cell r="AQ368" t="str">
            <v>2</v>
          </cell>
          <cell r="AS368">
            <v>366</v>
          </cell>
          <cell r="AT368" t="str">
            <v>MAD</v>
          </cell>
        </row>
        <row r="369">
          <cell r="A369">
            <v>367</v>
          </cell>
          <cell r="B369">
            <v>68</v>
          </cell>
          <cell r="C369" t="str">
            <v xml:space="preserve">LP 22,9 kV, 2ø-BARRIOS ALTOS DE TAPRAG_SAN RAFAEL DE MILPO , 2-1x35mm² AAAC</v>
          </cell>
          <cell r="D369">
            <v>2</v>
          </cell>
          <cell r="E369" t="str">
            <v>PS1-2</v>
          </cell>
          <cell r="G369" t="str">
            <v>AAAC-35</v>
          </cell>
          <cell r="H369">
            <v>179.34</v>
          </cell>
          <cell r="I369">
            <v>2733.16</v>
          </cell>
          <cell r="K369" t="str">
            <v>0°</v>
          </cell>
          <cell r="L369">
            <v>52.23</v>
          </cell>
          <cell r="M369">
            <v>1</v>
          </cell>
          <cell r="N369" t="str">
            <v>11/C6</v>
          </cell>
          <cell r="O369">
            <v>209.22</v>
          </cell>
          <cell r="P369">
            <v>91.72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 t="str">
            <v>PAT-1C</v>
          </cell>
          <cell r="W369" t="str">
            <v>CIM1</v>
          </cell>
          <cell r="Y369" t="str">
            <v>S</v>
          </cell>
          <cell r="Z369">
            <v>0</v>
          </cell>
          <cell r="AA369">
            <v>100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1</v>
          </cell>
          <cell r="AL369" t="str">
            <v>0</v>
          </cell>
          <cell r="AM369">
            <v>0</v>
          </cell>
          <cell r="AN369">
            <v>0</v>
          </cell>
          <cell r="AO369" t="str">
            <v>56-3</v>
          </cell>
          <cell r="AP369" t="str">
            <v>IPB-36</v>
          </cell>
          <cell r="AQ369" t="str">
            <v>2</v>
          </cell>
          <cell r="AS369">
            <v>367</v>
          </cell>
          <cell r="AT369" t="str">
            <v>MAD</v>
          </cell>
        </row>
        <row r="370">
          <cell r="A370">
            <v>368</v>
          </cell>
          <cell r="B370">
            <v>68</v>
          </cell>
          <cell r="C370" t="str">
            <v xml:space="preserve">LP 22,9 kV, 2ø-BARRIOS ALTOS DE TAPRAG_SAN RAFAEL DE MILPO , 2-1x35mm² AAAC</v>
          </cell>
          <cell r="D370">
            <v>3</v>
          </cell>
          <cell r="E370" t="str">
            <v>PSH-2</v>
          </cell>
          <cell r="G370" t="str">
            <v>AAAC-35</v>
          </cell>
          <cell r="H370">
            <v>231.56</v>
          </cell>
          <cell r="I370">
            <v>2744.42</v>
          </cell>
          <cell r="K370" t="str">
            <v>0°</v>
          </cell>
          <cell r="L370">
            <v>366.83</v>
          </cell>
          <cell r="M370">
            <v>2</v>
          </cell>
          <cell r="N370" t="str">
            <v>11/C6</v>
          </cell>
          <cell r="O370">
            <v>250.59</v>
          </cell>
          <cell r="P370">
            <v>209.53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 t="str">
            <v>PAT-1C</v>
          </cell>
          <cell r="W370" t="str">
            <v>CIM1</v>
          </cell>
          <cell r="Y370" t="str">
            <v>S</v>
          </cell>
          <cell r="Z370">
            <v>0</v>
          </cell>
          <cell r="AA370">
            <v>100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1</v>
          </cell>
          <cell r="AL370" t="str">
            <v>0</v>
          </cell>
          <cell r="AM370">
            <v>0</v>
          </cell>
          <cell r="AN370">
            <v>0</v>
          </cell>
          <cell r="AO370" t="str">
            <v>56-3</v>
          </cell>
          <cell r="AP370" t="str">
            <v>IPB-36</v>
          </cell>
          <cell r="AQ370" t="str">
            <v>2</v>
          </cell>
          <cell r="AS370">
            <v>368</v>
          </cell>
          <cell r="AT370" t="str">
            <v>MAD</v>
          </cell>
        </row>
        <row r="371">
          <cell r="A371">
            <v>369</v>
          </cell>
          <cell r="B371">
            <v>68</v>
          </cell>
          <cell r="C371" t="str">
            <v xml:space="preserve">LP 22,9 kV, 2ø-BARRIOS ALTOS DE TAPRAG_SAN RAFAEL DE MILPO , 2-1x35mm² AAAC</v>
          </cell>
          <cell r="D371">
            <v>4</v>
          </cell>
          <cell r="E371" t="str">
            <v>PA1-2</v>
          </cell>
          <cell r="G371" t="str">
            <v>AAAC-35</v>
          </cell>
          <cell r="H371">
            <v>598.39</v>
          </cell>
          <cell r="I371">
            <v>2766.49</v>
          </cell>
          <cell r="J371" t="str">
            <v>V2</v>
          </cell>
          <cell r="K371" t="str">
            <v>24°21'45.54"</v>
          </cell>
          <cell r="L371">
            <v>261.18</v>
          </cell>
          <cell r="M371">
            <v>1</v>
          </cell>
          <cell r="N371" t="str">
            <v>11/C6</v>
          </cell>
          <cell r="O371">
            <v>195.34</v>
          </cell>
          <cell r="P371">
            <v>314</v>
          </cell>
          <cell r="Q371" t="str">
            <v>1RI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 t="str">
            <v>PAT-1C</v>
          </cell>
          <cell r="W371" t="str">
            <v>CIM1</v>
          </cell>
          <cell r="Y371" t="str">
            <v>S</v>
          </cell>
          <cell r="Z371">
            <v>0</v>
          </cell>
          <cell r="AA371">
            <v>100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1</v>
          </cell>
          <cell r="AL371" t="str">
            <v>1</v>
          </cell>
          <cell r="AM371">
            <v>0</v>
          </cell>
          <cell r="AN371">
            <v>0</v>
          </cell>
          <cell r="AO371" t="str">
            <v>56-3</v>
          </cell>
          <cell r="AP371" t="str">
            <v>IPB-36</v>
          </cell>
          <cell r="AQ371" t="str">
            <v>2</v>
          </cell>
          <cell r="AS371">
            <v>369</v>
          </cell>
          <cell r="AT371" t="str">
            <v>MAD</v>
          </cell>
        </row>
        <row r="372">
          <cell r="A372">
            <v>370</v>
          </cell>
          <cell r="B372">
            <v>68</v>
          </cell>
          <cell r="C372" t="str">
            <v xml:space="preserve">LP 22,9 kV, 2ø-BARRIOS ALTOS DE TAPRAG_SAN RAFAEL DE MILPO , 2-1x35mm² AAAC</v>
          </cell>
          <cell r="D372">
            <v>5</v>
          </cell>
          <cell r="E372" t="str">
            <v>PS1-2</v>
          </cell>
          <cell r="G372" t="str">
            <v>AAAC-35</v>
          </cell>
          <cell r="H372">
            <v>859.57</v>
          </cell>
          <cell r="I372">
            <v>2813.12</v>
          </cell>
          <cell r="K372" t="str">
            <v>0°</v>
          </cell>
          <cell r="L372">
            <v>91.66</v>
          </cell>
          <cell r="M372">
            <v>1</v>
          </cell>
          <cell r="N372" t="str">
            <v>11/C6</v>
          </cell>
          <cell r="O372">
            <v>102.9</v>
          </cell>
          <cell r="P372">
            <v>176.42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 t="str">
            <v>PAT-1C</v>
          </cell>
          <cell r="W372" t="str">
            <v>CIM1</v>
          </cell>
          <cell r="Y372" t="str">
            <v>S</v>
          </cell>
          <cell r="Z372">
            <v>0</v>
          </cell>
          <cell r="AA372">
            <v>100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1</v>
          </cell>
          <cell r="AL372" t="str">
            <v>0</v>
          </cell>
          <cell r="AM372">
            <v>0</v>
          </cell>
          <cell r="AN372">
            <v>0</v>
          </cell>
          <cell r="AO372" t="str">
            <v>56-3</v>
          </cell>
          <cell r="AP372" t="str">
            <v>IPB-36</v>
          </cell>
          <cell r="AQ372" t="str">
            <v>2</v>
          </cell>
          <cell r="AS372">
            <v>370</v>
          </cell>
          <cell r="AT372" t="str">
            <v>MAD</v>
          </cell>
        </row>
        <row r="373">
          <cell r="A373">
            <v>371</v>
          </cell>
          <cell r="B373">
            <v>68</v>
          </cell>
          <cell r="C373" t="str">
            <v xml:space="preserve">LP 22,9 kV, 2ø-BARRIOS ALTOS DE TAPRAG_SAN RAFAEL DE MILPO , 2-1x35mm² AAAC</v>
          </cell>
          <cell r="D373">
            <v>6</v>
          </cell>
          <cell r="E373" t="str">
            <v>PS1-2</v>
          </cell>
          <cell r="G373" t="str">
            <v>AAAC-35</v>
          </cell>
          <cell r="H373">
            <v>951.22</v>
          </cell>
          <cell r="I373">
            <v>2834.73</v>
          </cell>
          <cell r="K373" t="str">
            <v>0°</v>
          </cell>
          <cell r="L373">
            <v>217.21</v>
          </cell>
          <cell r="M373">
            <v>1</v>
          </cell>
          <cell r="N373" t="str">
            <v>11/C6</v>
          </cell>
          <cell r="O373">
            <v>236.41</v>
          </cell>
          <cell r="P373">
            <v>154.43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 t="str">
            <v>PAT-1C</v>
          </cell>
          <cell r="W373" t="str">
            <v>CIM1</v>
          </cell>
          <cell r="Y373" t="str">
            <v>S</v>
          </cell>
          <cell r="Z373">
            <v>0</v>
          </cell>
          <cell r="AA373">
            <v>100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1</v>
          </cell>
          <cell r="AL373" t="str">
            <v>0</v>
          </cell>
          <cell r="AM373">
            <v>0</v>
          </cell>
          <cell r="AN373">
            <v>0</v>
          </cell>
          <cell r="AO373" t="str">
            <v>56-3</v>
          </cell>
          <cell r="AP373" t="str">
            <v>IPB-36</v>
          </cell>
          <cell r="AQ373" t="str">
            <v>2</v>
          </cell>
          <cell r="AS373">
            <v>371</v>
          </cell>
          <cell r="AT373" t="str">
            <v>MAD</v>
          </cell>
        </row>
        <row r="374">
          <cell r="A374">
            <v>372</v>
          </cell>
          <cell r="B374">
            <v>68</v>
          </cell>
          <cell r="C374" t="str">
            <v xml:space="preserve">LP 22,9 kV, 2ø-BARRIOS ALTOS DE TAPRAG_SAN RAFAEL DE MILPO , 2-1x35mm² AAAC</v>
          </cell>
          <cell r="D374">
            <v>7</v>
          </cell>
          <cell r="E374" t="str">
            <v>PS1-2</v>
          </cell>
          <cell r="G374" t="str">
            <v>AAAC-35</v>
          </cell>
          <cell r="H374">
            <v>1168.43</v>
          </cell>
          <cell r="I374">
            <v>2875.36</v>
          </cell>
          <cell r="K374" t="str">
            <v>0°</v>
          </cell>
          <cell r="L374">
            <v>174.42</v>
          </cell>
          <cell r="M374">
            <v>1</v>
          </cell>
          <cell r="N374" t="str">
            <v>11/C6</v>
          </cell>
          <cell r="O374">
            <v>143.4</v>
          </cell>
          <cell r="P374">
            <v>195.81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 t="str">
            <v>PAT-1C</v>
          </cell>
          <cell r="W374" t="str">
            <v>CIM1</v>
          </cell>
          <cell r="Y374" t="str">
            <v>S</v>
          </cell>
          <cell r="Z374">
            <v>0</v>
          </cell>
          <cell r="AA374">
            <v>100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1</v>
          </cell>
          <cell r="AL374" t="str">
            <v>0</v>
          </cell>
          <cell r="AM374">
            <v>0</v>
          </cell>
          <cell r="AN374">
            <v>0</v>
          </cell>
          <cell r="AO374" t="str">
            <v>56-3</v>
          </cell>
          <cell r="AP374" t="str">
            <v>IPB-36</v>
          </cell>
          <cell r="AQ374" t="str">
            <v>2</v>
          </cell>
          <cell r="AS374">
            <v>372</v>
          </cell>
          <cell r="AT374" t="str">
            <v>MAD</v>
          </cell>
        </row>
        <row r="375">
          <cell r="A375">
            <v>373</v>
          </cell>
          <cell r="B375">
            <v>68</v>
          </cell>
          <cell r="C375" t="str">
            <v xml:space="preserve">LP 22,9 kV, 2ø-BARRIOS ALTOS DE TAPRAG_SAN RAFAEL DE MILPO , 2-1x35mm² AAAC</v>
          </cell>
          <cell r="D375">
            <v>8</v>
          </cell>
          <cell r="E375" t="str">
            <v>PS1-2</v>
          </cell>
          <cell r="G375" t="str">
            <v>AAAC-35</v>
          </cell>
          <cell r="H375">
            <v>1342.85</v>
          </cell>
          <cell r="I375">
            <v>2921.09</v>
          </cell>
          <cell r="K375" t="str">
            <v>0°</v>
          </cell>
          <cell r="L375">
            <v>151.72999999999999</v>
          </cell>
          <cell r="M375">
            <v>1</v>
          </cell>
          <cell r="N375" t="str">
            <v>11/C6</v>
          </cell>
          <cell r="O375">
            <v>324.05</v>
          </cell>
          <cell r="P375">
            <v>163.07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 t="str">
            <v>PAT-1C</v>
          </cell>
          <cell r="W375" t="str">
            <v>CIM1</v>
          </cell>
          <cell r="Y375" t="str">
            <v>S</v>
          </cell>
          <cell r="Z375">
            <v>0</v>
          </cell>
          <cell r="AA375">
            <v>100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1</v>
          </cell>
          <cell r="AL375" t="str">
            <v>0</v>
          </cell>
          <cell r="AM375">
            <v>0</v>
          </cell>
          <cell r="AN375">
            <v>0</v>
          </cell>
          <cell r="AO375" t="str">
            <v>56-3</v>
          </cell>
          <cell r="AP375" t="str">
            <v>IPB-36</v>
          </cell>
          <cell r="AQ375" t="str">
            <v>2</v>
          </cell>
          <cell r="AS375">
            <v>373</v>
          </cell>
          <cell r="AT375" t="str">
            <v>MAD</v>
          </cell>
        </row>
        <row r="376">
          <cell r="A376">
            <v>374</v>
          </cell>
          <cell r="B376">
            <v>68</v>
          </cell>
          <cell r="C376" t="str">
            <v xml:space="preserve">LP 22,9 kV, 2ø-BARRIOS ALTOS DE TAPRAG_SAN RAFAEL DE MILPO , 2-1x35mm² AAAC</v>
          </cell>
          <cell r="D376">
            <v>9</v>
          </cell>
          <cell r="E376" t="str">
            <v>PA1-2</v>
          </cell>
          <cell r="G376" t="str">
            <v>AAAC-35</v>
          </cell>
          <cell r="H376">
            <v>1494.58</v>
          </cell>
          <cell r="I376">
            <v>2936.35</v>
          </cell>
          <cell r="J376" t="str">
            <v>V2</v>
          </cell>
          <cell r="K376" t="str">
            <v>1°19'59.99"</v>
          </cell>
          <cell r="L376">
            <v>83.66</v>
          </cell>
          <cell r="M376">
            <v>1</v>
          </cell>
          <cell r="N376" t="str">
            <v>11/C6</v>
          </cell>
          <cell r="O376">
            <v>278.17</v>
          </cell>
          <cell r="P376">
            <v>117.69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 t="str">
            <v>PAT-1C</v>
          </cell>
          <cell r="W376" t="str">
            <v>CIM1</v>
          </cell>
          <cell r="Y376" t="str">
            <v>S</v>
          </cell>
          <cell r="Z376">
            <v>0</v>
          </cell>
          <cell r="AA376">
            <v>100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1</v>
          </cell>
          <cell r="AL376" t="str">
            <v>0</v>
          </cell>
          <cell r="AM376">
            <v>0</v>
          </cell>
          <cell r="AN376">
            <v>0</v>
          </cell>
          <cell r="AO376" t="str">
            <v>56-3</v>
          </cell>
          <cell r="AP376" t="str">
            <v>IPB-36</v>
          </cell>
          <cell r="AQ376" t="str">
            <v>2</v>
          </cell>
          <cell r="AS376">
            <v>374</v>
          </cell>
          <cell r="AT376" t="str">
            <v>MAD</v>
          </cell>
        </row>
        <row r="377">
          <cell r="A377">
            <v>375</v>
          </cell>
          <cell r="B377">
            <v>68</v>
          </cell>
          <cell r="C377" t="str">
            <v xml:space="preserve">LP 22,9 kV, 2ø-BARRIOS ALTOS DE TAPRAG_SAN RAFAEL DE MILPO , 2-1x35mm² AAAC</v>
          </cell>
          <cell r="D377">
            <v>10</v>
          </cell>
          <cell r="E377" t="str">
            <v>P3A2-2</v>
          </cell>
          <cell r="G377" t="str">
            <v>AAAC-35</v>
          </cell>
          <cell r="H377">
            <v>1578.24</v>
          </cell>
          <cell r="I377">
            <v>2928.79</v>
          </cell>
          <cell r="K377" t="str">
            <v>0°</v>
          </cell>
          <cell r="L377">
            <v>639.67999999999995</v>
          </cell>
          <cell r="M377">
            <v>2</v>
          </cell>
          <cell r="N377" t="str">
            <v>11/C6</v>
          </cell>
          <cell r="O377">
            <v>221.8</v>
          </cell>
          <cell r="P377">
            <v>361.67</v>
          </cell>
          <cell r="Q377" t="str">
            <v>8RI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 t="str">
            <v>PAT-1C</v>
          </cell>
          <cell r="W377" t="str">
            <v>CIM1</v>
          </cell>
          <cell r="Y377" t="str">
            <v>S</v>
          </cell>
          <cell r="Z377">
            <v>0</v>
          </cell>
          <cell r="AA377">
            <v>100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1</v>
          </cell>
          <cell r="AL377" t="str">
            <v>8</v>
          </cell>
          <cell r="AM377">
            <v>0</v>
          </cell>
          <cell r="AN377">
            <v>0</v>
          </cell>
          <cell r="AO377" t="str">
            <v>56-3</v>
          </cell>
          <cell r="AP377" t="str">
            <v>IPB-36</v>
          </cell>
          <cell r="AQ377" t="str">
            <v>2</v>
          </cell>
          <cell r="AS377">
            <v>375</v>
          </cell>
          <cell r="AT377" t="str">
            <v>MAD</v>
          </cell>
        </row>
        <row r="378">
          <cell r="A378">
            <v>376</v>
          </cell>
          <cell r="B378">
            <v>68</v>
          </cell>
          <cell r="C378" t="str">
            <v xml:space="preserve">LP 22,9 kV, 2ø-BARRIOS ALTOS DE TAPRAG_SAN RAFAEL DE MILPO , 2-1x35mm² AAAC</v>
          </cell>
          <cell r="D378">
            <v>11</v>
          </cell>
          <cell r="E378" t="str">
            <v>PTH-2</v>
          </cell>
          <cell r="G378" t="str">
            <v>AAAC-35</v>
          </cell>
          <cell r="H378">
            <v>2217.92</v>
          </cell>
          <cell r="I378">
            <v>2957</v>
          </cell>
          <cell r="J378" t="str">
            <v>FLP</v>
          </cell>
          <cell r="K378" t="str">
            <v>0°</v>
          </cell>
          <cell r="L378">
            <v>0</v>
          </cell>
          <cell r="M378">
            <v>1</v>
          </cell>
          <cell r="N378" t="str">
            <v>11/C6</v>
          </cell>
          <cell r="O378">
            <v>396.76</v>
          </cell>
          <cell r="P378">
            <v>319.83999999999997</v>
          </cell>
          <cell r="Q378" t="str">
            <v>1RI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 t="str">
            <v>PAT-1C</v>
          </cell>
          <cell r="W378" t="str">
            <v>CIM1</v>
          </cell>
          <cell r="Y378" t="str">
            <v>S</v>
          </cell>
          <cell r="Z378">
            <v>0</v>
          </cell>
          <cell r="AA378">
            <v>100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1</v>
          </cell>
          <cell r="AL378" t="str">
            <v>1</v>
          </cell>
          <cell r="AM378">
            <v>0</v>
          </cell>
          <cell r="AN378">
            <v>0</v>
          </cell>
          <cell r="AO378" t="str">
            <v>56-3</v>
          </cell>
          <cell r="AP378" t="str">
            <v>IPB-36</v>
          </cell>
          <cell r="AQ378" t="str">
            <v>2</v>
          </cell>
          <cell r="AS378">
            <v>376</v>
          </cell>
          <cell r="AT378" t="str">
            <v>MAD</v>
          </cell>
        </row>
        <row r="379">
          <cell r="A379">
            <v>377</v>
          </cell>
          <cell r="B379">
            <v>69</v>
          </cell>
          <cell r="C379" t="str">
            <v xml:space="preserve">LP 22,9 kV, 2ø-TAMBO , 2-1x35mm² AAAC</v>
          </cell>
          <cell r="D379">
            <v>0</v>
          </cell>
          <cell r="E379" t="str">
            <v>DS-2</v>
          </cell>
          <cell r="G379" t="str">
            <v>AAAC-35</v>
          </cell>
          <cell r="H379">
            <v>0</v>
          </cell>
          <cell r="I379">
            <v>2049.16</v>
          </cell>
          <cell r="J379" t="str">
            <v>V6</v>
          </cell>
          <cell r="K379" t="str">
            <v>0°</v>
          </cell>
          <cell r="L379">
            <v>28.11</v>
          </cell>
          <cell r="M379">
            <v>1</v>
          </cell>
          <cell r="N379" t="str">
            <v>11/C6</v>
          </cell>
          <cell r="O379">
            <v>-3.26</v>
          </cell>
          <cell r="P379">
            <v>14.06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Y379" t="str">
            <v>S</v>
          </cell>
          <cell r="Z379">
            <v>0</v>
          </cell>
          <cell r="AA379">
            <v>100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1</v>
          </cell>
          <cell r="AL379" t="str">
            <v>0</v>
          </cell>
          <cell r="AM379">
            <v>0</v>
          </cell>
          <cell r="AN379">
            <v>0</v>
          </cell>
          <cell r="AO379" t="str">
            <v>56-3</v>
          </cell>
          <cell r="AP379" t="str">
            <v>IPB-36</v>
          </cell>
          <cell r="AQ379" t="str">
            <v>2</v>
          </cell>
          <cell r="AS379">
            <v>377</v>
          </cell>
          <cell r="AT379" t="str">
            <v>MAD</v>
          </cell>
        </row>
        <row r="380">
          <cell r="A380">
            <v>378</v>
          </cell>
          <cell r="B380">
            <v>69</v>
          </cell>
          <cell r="C380" t="str">
            <v xml:space="preserve">LP 22,9 kV, 2ø-TAMBO , 2-1x35mm² AAAC</v>
          </cell>
          <cell r="D380">
            <v>1</v>
          </cell>
          <cell r="E380" t="str">
            <v>TS-2</v>
          </cell>
          <cell r="G380" t="str">
            <v>AAAC-35</v>
          </cell>
          <cell r="H380">
            <v>28.11</v>
          </cell>
          <cell r="I380">
            <v>2051.4299999999998</v>
          </cell>
          <cell r="K380" t="str">
            <v>0°</v>
          </cell>
          <cell r="L380">
            <v>164.41</v>
          </cell>
          <cell r="M380">
            <v>1</v>
          </cell>
          <cell r="N380" t="str">
            <v>11/C6</v>
          </cell>
          <cell r="O380">
            <v>44.37</v>
          </cell>
          <cell r="P380">
            <v>96.26</v>
          </cell>
          <cell r="Q380" t="str">
            <v>1RI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 t="str">
            <v>PAT-1C</v>
          </cell>
          <cell r="W380" t="str">
            <v>CIM1</v>
          </cell>
          <cell r="Y380" t="str">
            <v>S</v>
          </cell>
          <cell r="Z380">
            <v>0</v>
          </cell>
          <cell r="AA380">
            <v>100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1</v>
          </cell>
          <cell r="AL380" t="str">
            <v>1</v>
          </cell>
          <cell r="AM380">
            <v>0</v>
          </cell>
          <cell r="AN380">
            <v>0</v>
          </cell>
          <cell r="AO380" t="str">
            <v>56-3</v>
          </cell>
          <cell r="AP380" t="str">
            <v>IPB-36</v>
          </cell>
          <cell r="AQ380" t="str">
            <v>2</v>
          </cell>
          <cell r="AS380">
            <v>378</v>
          </cell>
          <cell r="AT380" t="str">
            <v>MAD</v>
          </cell>
        </row>
        <row r="381">
          <cell r="A381">
            <v>379</v>
          </cell>
          <cell r="B381">
            <v>69</v>
          </cell>
          <cell r="C381" t="str">
            <v xml:space="preserve">LP 22,9 kV, 2ø-TAMBO , 2-1x35mm² AAAC</v>
          </cell>
          <cell r="D381">
            <v>2</v>
          </cell>
          <cell r="E381" t="str">
            <v>PS1-2</v>
          </cell>
          <cell r="G381" t="str">
            <v>AAAC-35</v>
          </cell>
          <cell r="H381">
            <v>192.52</v>
          </cell>
          <cell r="I381">
            <v>2065.61</v>
          </cell>
          <cell r="K381" t="str">
            <v>0°</v>
          </cell>
          <cell r="L381">
            <v>122.67</v>
          </cell>
          <cell r="M381">
            <v>1</v>
          </cell>
          <cell r="N381" t="str">
            <v>11/C6</v>
          </cell>
          <cell r="O381">
            <v>271.04000000000002</v>
          </cell>
          <cell r="P381">
            <v>143.54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 t="str">
            <v>PAT-1C</v>
          </cell>
          <cell r="W381" t="str">
            <v>CIM1</v>
          </cell>
          <cell r="Y381" t="str">
            <v>S</v>
          </cell>
          <cell r="Z381">
            <v>0</v>
          </cell>
          <cell r="AA381">
            <v>100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1</v>
          </cell>
          <cell r="AL381" t="str">
            <v>0</v>
          </cell>
          <cell r="AM381">
            <v>0</v>
          </cell>
          <cell r="AN381">
            <v>0</v>
          </cell>
          <cell r="AO381" t="str">
            <v>56-3</v>
          </cell>
          <cell r="AP381" t="str">
            <v>IPB-36</v>
          </cell>
          <cell r="AQ381" t="str">
            <v>2</v>
          </cell>
          <cell r="AS381">
            <v>379</v>
          </cell>
          <cell r="AT381" t="str">
            <v>MAD</v>
          </cell>
        </row>
        <row r="382">
          <cell r="A382">
            <v>380</v>
          </cell>
          <cell r="B382">
            <v>69</v>
          </cell>
          <cell r="C382" t="str">
            <v xml:space="preserve">LP 22,9 kV, 2ø-TAMBO , 2-1x35mm² AAAC</v>
          </cell>
          <cell r="D382">
            <v>3</v>
          </cell>
          <cell r="E382" t="str">
            <v>PS1-2</v>
          </cell>
          <cell r="G382" t="str">
            <v>AAAC-35</v>
          </cell>
          <cell r="H382">
            <v>315.19</v>
          </cell>
          <cell r="I382">
            <v>2055.9899999999998</v>
          </cell>
          <cell r="K382" t="str">
            <v>0°</v>
          </cell>
          <cell r="L382">
            <v>155.02000000000001</v>
          </cell>
          <cell r="M382">
            <v>1</v>
          </cell>
          <cell r="N382" t="str">
            <v>11/C6</v>
          </cell>
          <cell r="O382">
            <v>88.88</v>
          </cell>
          <cell r="P382">
            <v>138.84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 t="str">
            <v>PAT-1C</v>
          </cell>
          <cell r="W382" t="str">
            <v>CIM1</v>
          </cell>
          <cell r="Y382" t="str">
            <v>S</v>
          </cell>
          <cell r="Z382">
            <v>0</v>
          </cell>
          <cell r="AA382">
            <v>100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1</v>
          </cell>
          <cell r="AL382" t="str">
            <v>0</v>
          </cell>
          <cell r="AM382">
            <v>0</v>
          </cell>
          <cell r="AN382">
            <v>0</v>
          </cell>
          <cell r="AO382" t="str">
            <v>56-3</v>
          </cell>
          <cell r="AP382" t="str">
            <v>IPB-36</v>
          </cell>
          <cell r="AQ382" t="str">
            <v>2</v>
          </cell>
          <cell r="AS382">
            <v>380</v>
          </cell>
          <cell r="AT382" t="str">
            <v>MAD</v>
          </cell>
        </row>
        <row r="383">
          <cell r="A383">
            <v>381</v>
          </cell>
          <cell r="B383">
            <v>69</v>
          </cell>
          <cell r="C383" t="str">
            <v xml:space="preserve">LP 22,9 kV, 2ø-TAMBO , 2-1x35mm² AAAC</v>
          </cell>
          <cell r="D383">
            <v>4</v>
          </cell>
          <cell r="E383" t="str">
            <v>PTH-2</v>
          </cell>
          <cell r="G383" t="str">
            <v>AAAC-35</v>
          </cell>
          <cell r="H383">
            <v>470.21</v>
          </cell>
          <cell r="I383">
            <v>2055.04</v>
          </cell>
          <cell r="J383" t="str">
            <v>S,E</v>
          </cell>
          <cell r="K383" t="str">
            <v>0°</v>
          </cell>
          <cell r="L383">
            <v>0</v>
          </cell>
          <cell r="M383">
            <v>1</v>
          </cell>
          <cell r="N383" t="str">
            <v>11/C6</v>
          </cell>
          <cell r="O383">
            <v>71.08</v>
          </cell>
          <cell r="P383">
            <v>77.510000000000005</v>
          </cell>
          <cell r="Q383" t="str">
            <v>1RI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 t="str">
            <v>PAT-1C</v>
          </cell>
          <cell r="W383" t="str">
            <v>CIM1</v>
          </cell>
          <cell r="Y383" t="str">
            <v>S</v>
          </cell>
          <cell r="Z383">
            <v>0</v>
          </cell>
          <cell r="AA383">
            <v>100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1</v>
          </cell>
          <cell r="AL383" t="str">
            <v>1</v>
          </cell>
          <cell r="AM383">
            <v>0</v>
          </cell>
          <cell r="AN383">
            <v>0</v>
          </cell>
          <cell r="AO383" t="str">
            <v>56-3</v>
          </cell>
          <cell r="AP383" t="str">
            <v>IPB-36</v>
          </cell>
          <cell r="AQ383" t="str">
            <v>2</v>
          </cell>
          <cell r="AS383">
            <v>381</v>
          </cell>
          <cell r="AT383" t="str">
            <v>MAD</v>
          </cell>
        </row>
        <row r="384">
          <cell r="A384">
            <v>382</v>
          </cell>
          <cell r="B384">
            <v>70</v>
          </cell>
          <cell r="C384" t="str">
            <v xml:space="preserve">LP 22,9 kV, 2ø-HUANUCALLA BAJA , 2-1x35mm² AAAC</v>
          </cell>
          <cell r="D384">
            <v>0</v>
          </cell>
          <cell r="E384" t="str">
            <v>DS-2</v>
          </cell>
          <cell r="G384" t="str">
            <v>AAAC-35</v>
          </cell>
          <cell r="H384">
            <v>0</v>
          </cell>
          <cell r="I384">
            <v>2406.71</v>
          </cell>
          <cell r="J384" t="str">
            <v>EXIST</v>
          </cell>
          <cell r="K384" t="str">
            <v>0°</v>
          </cell>
          <cell r="L384">
            <v>21.79</v>
          </cell>
          <cell r="M384">
            <v>1</v>
          </cell>
          <cell r="N384" t="str">
            <v>13/400</v>
          </cell>
          <cell r="O384">
            <v>296.86</v>
          </cell>
          <cell r="P384">
            <v>10.89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Y384" t="str">
            <v>S</v>
          </cell>
          <cell r="Z384">
            <v>0</v>
          </cell>
          <cell r="AA384">
            <v>100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1</v>
          </cell>
          <cell r="AL384" t="str">
            <v>0</v>
          </cell>
          <cell r="AM384">
            <v>0</v>
          </cell>
          <cell r="AN384">
            <v>0</v>
          </cell>
          <cell r="AO384" t="str">
            <v>56-3</v>
          </cell>
          <cell r="AP384" t="str">
            <v>IPB-36</v>
          </cell>
          <cell r="AQ384" t="str">
            <v>2</v>
          </cell>
          <cell r="AS384">
            <v>382</v>
          </cell>
          <cell r="AT384" t="str">
            <v>MAD</v>
          </cell>
        </row>
        <row r="385">
          <cell r="A385">
            <v>383</v>
          </cell>
          <cell r="B385">
            <v>70</v>
          </cell>
          <cell r="C385" t="str">
            <v xml:space="preserve">LP 22,9 kV, 2ø-HUANUCALLA BAJA , 2-1x35mm² AAAC</v>
          </cell>
          <cell r="D385">
            <v>1</v>
          </cell>
          <cell r="E385" t="str">
            <v>2TS-0</v>
          </cell>
          <cell r="G385" t="str">
            <v>AAAC-70</v>
          </cell>
          <cell r="H385">
            <v>21.79</v>
          </cell>
          <cell r="I385">
            <v>2399.3000000000002</v>
          </cell>
          <cell r="J385" t="str">
            <v>EJE</v>
          </cell>
          <cell r="K385" t="str">
            <v>-13°40'36.19"</v>
          </cell>
          <cell r="L385">
            <v>858.18</v>
          </cell>
          <cell r="M385">
            <v>2</v>
          </cell>
          <cell r="N385" t="str">
            <v>11/C6</v>
          </cell>
          <cell r="O385">
            <v>447.59</v>
          </cell>
          <cell r="P385">
            <v>439.98</v>
          </cell>
          <cell r="Q385" t="str">
            <v>4RI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 t="str">
            <v>2PAT-1C</v>
          </cell>
          <cell r="W385" t="str">
            <v>CIM1</v>
          </cell>
          <cell r="Y385" t="str">
            <v>S</v>
          </cell>
          <cell r="Z385">
            <v>0</v>
          </cell>
          <cell r="AA385">
            <v>100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1</v>
          </cell>
          <cell r="AL385" t="str">
            <v>4</v>
          </cell>
          <cell r="AM385">
            <v>0</v>
          </cell>
          <cell r="AN385">
            <v>0</v>
          </cell>
          <cell r="AO385" t="str">
            <v>56-3</v>
          </cell>
          <cell r="AP385" t="str">
            <v>IPB-36</v>
          </cell>
          <cell r="AQ385" t="str">
            <v>2</v>
          </cell>
          <cell r="AS385">
            <v>383</v>
          </cell>
          <cell r="AT385" t="str">
            <v>MAD</v>
          </cell>
        </row>
        <row r="386">
          <cell r="A386">
            <v>384</v>
          </cell>
          <cell r="B386">
            <v>70</v>
          </cell>
          <cell r="C386" t="str">
            <v xml:space="preserve">LP 22,9 kV, 2ø-HUANUCALLA BAJA , 2-1x35mm² AAAC</v>
          </cell>
          <cell r="D386">
            <v>2</v>
          </cell>
          <cell r="E386" t="str">
            <v>2TS-0</v>
          </cell>
          <cell r="G386" t="str">
            <v>AAAC-35</v>
          </cell>
          <cell r="H386">
            <v>879.96</v>
          </cell>
          <cell r="I386">
            <v>2273.63</v>
          </cell>
          <cell r="K386" t="str">
            <v>0°</v>
          </cell>
          <cell r="L386">
            <v>0</v>
          </cell>
          <cell r="M386">
            <v>2</v>
          </cell>
          <cell r="N386" t="str">
            <v>11/C6</v>
          </cell>
          <cell r="O386">
            <v>153.41</v>
          </cell>
          <cell r="P386">
            <v>429.09</v>
          </cell>
          <cell r="Q386" t="str">
            <v>4RI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 t="str">
            <v>2PAT-1C</v>
          </cell>
          <cell r="W386" t="str">
            <v>CIM1</v>
          </cell>
          <cell r="Y386" t="str">
            <v>S</v>
          </cell>
          <cell r="Z386">
            <v>0</v>
          </cell>
          <cell r="AA386">
            <v>100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1</v>
          </cell>
          <cell r="AL386" t="str">
            <v>4</v>
          </cell>
          <cell r="AM386">
            <v>0</v>
          </cell>
          <cell r="AN386">
            <v>0</v>
          </cell>
          <cell r="AO386" t="str">
            <v>56-3</v>
          </cell>
          <cell r="AP386" t="str">
            <v>IPB-36</v>
          </cell>
          <cell r="AQ386" t="str">
            <v>2</v>
          </cell>
          <cell r="AS386">
            <v>384</v>
          </cell>
          <cell r="AT386" t="str">
            <v>MAD</v>
          </cell>
        </row>
        <row r="387">
          <cell r="A387">
            <v>385</v>
          </cell>
          <cell r="B387">
            <v>71</v>
          </cell>
          <cell r="C387" t="str">
            <v xml:space="preserve">LP 22,9 kV, 2ø-HUANUCALLA ALTA , 2-1x35mm² AAAC</v>
          </cell>
          <cell r="D387">
            <v>0</v>
          </cell>
          <cell r="E387" t="str">
            <v>DS-2</v>
          </cell>
          <cell r="G387" t="str">
            <v>AAAC-35</v>
          </cell>
          <cell r="H387">
            <v>0</v>
          </cell>
          <cell r="I387">
            <v>2573.71</v>
          </cell>
          <cell r="J387" t="str">
            <v>EXIST</v>
          </cell>
          <cell r="K387" t="str">
            <v>0°</v>
          </cell>
          <cell r="L387">
            <v>21.71</v>
          </cell>
          <cell r="M387">
            <v>1</v>
          </cell>
          <cell r="N387" t="str">
            <v>12/200</v>
          </cell>
          <cell r="O387">
            <v>0.11</v>
          </cell>
          <cell r="P387">
            <v>10.85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 t="str">
            <v>-</v>
          </cell>
          <cell r="Y387" t="str">
            <v>S</v>
          </cell>
          <cell r="Z387">
            <v>0</v>
          </cell>
          <cell r="AA387">
            <v>100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1</v>
          </cell>
          <cell r="AL387" t="str">
            <v>0</v>
          </cell>
          <cell r="AM387">
            <v>0</v>
          </cell>
          <cell r="AN387">
            <v>0</v>
          </cell>
          <cell r="AO387" t="str">
            <v>56-3</v>
          </cell>
          <cell r="AP387" t="str">
            <v>IPB-36</v>
          </cell>
          <cell r="AQ387" t="str">
            <v>2</v>
          </cell>
          <cell r="AS387">
            <v>385</v>
          </cell>
          <cell r="AT387" t="str">
            <v>MAD</v>
          </cell>
        </row>
        <row r="388">
          <cell r="A388">
            <v>386</v>
          </cell>
          <cell r="B388">
            <v>71</v>
          </cell>
          <cell r="C388" t="str">
            <v xml:space="preserve">LP 22,9 kV, 2ø-HUANUCALLA ALTA , 2-1x35mm² AAAC</v>
          </cell>
          <cell r="D388">
            <v>1</v>
          </cell>
          <cell r="E388" t="str">
            <v>TS-2</v>
          </cell>
          <cell r="G388" t="str">
            <v>AAAC-35</v>
          </cell>
          <cell r="H388">
            <v>21.71</v>
          </cell>
          <cell r="I388">
            <v>2576.0300000000002</v>
          </cell>
          <cell r="K388" t="str">
            <v>0°</v>
          </cell>
          <cell r="L388">
            <v>75.599999999999994</v>
          </cell>
          <cell r="M388">
            <v>1</v>
          </cell>
          <cell r="N388" t="str">
            <v>11/C6</v>
          </cell>
          <cell r="O388">
            <v>-0.04</v>
          </cell>
          <cell r="P388">
            <v>48.66</v>
          </cell>
          <cell r="Q388" t="str">
            <v>1RI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 t="str">
            <v>PAT-1C</v>
          </cell>
          <cell r="W388" t="str">
            <v>CIM1</v>
          </cell>
          <cell r="Y388" t="str">
            <v>S</v>
          </cell>
          <cell r="Z388">
            <v>0</v>
          </cell>
          <cell r="AA388">
            <v>100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1</v>
          </cell>
          <cell r="AL388" t="str">
            <v>1</v>
          </cell>
          <cell r="AM388">
            <v>0</v>
          </cell>
          <cell r="AN388">
            <v>0</v>
          </cell>
          <cell r="AO388" t="str">
            <v>56-3</v>
          </cell>
          <cell r="AP388" t="str">
            <v>IPB-36</v>
          </cell>
          <cell r="AQ388" t="str">
            <v>2</v>
          </cell>
          <cell r="AS388">
            <v>386</v>
          </cell>
          <cell r="AT388" t="str">
            <v>MAD</v>
          </cell>
        </row>
        <row r="389">
          <cell r="A389">
            <v>387</v>
          </cell>
          <cell r="B389">
            <v>71</v>
          </cell>
          <cell r="C389" t="str">
            <v xml:space="preserve">LP 22,9 kV, 2ø-HUANUCALLA ALTA , 2-1x35mm² AAAC</v>
          </cell>
          <cell r="D389">
            <v>2</v>
          </cell>
          <cell r="E389" t="str">
            <v>PS1-2</v>
          </cell>
          <cell r="G389" t="str">
            <v>AAAC-35</v>
          </cell>
          <cell r="H389">
            <v>97.31</v>
          </cell>
          <cell r="I389">
            <v>2584.5</v>
          </cell>
          <cell r="K389" t="str">
            <v>0°</v>
          </cell>
          <cell r="L389">
            <v>84.94</v>
          </cell>
          <cell r="M389">
            <v>1</v>
          </cell>
          <cell r="N389" t="str">
            <v>11/C6</v>
          </cell>
          <cell r="O389">
            <v>74.209999999999994</v>
          </cell>
          <cell r="P389">
            <v>80.27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 t="str">
            <v>PAT-1C</v>
          </cell>
          <cell r="W389" t="str">
            <v>CIM1</v>
          </cell>
          <cell r="Y389" t="str">
            <v>S</v>
          </cell>
          <cell r="Z389">
            <v>0</v>
          </cell>
          <cell r="AA389">
            <v>100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1</v>
          </cell>
          <cell r="AL389" t="str">
            <v>0</v>
          </cell>
          <cell r="AM389">
            <v>0</v>
          </cell>
          <cell r="AN389">
            <v>0</v>
          </cell>
          <cell r="AO389" t="str">
            <v>56-3</v>
          </cell>
          <cell r="AP389" t="str">
            <v>IPB-36</v>
          </cell>
          <cell r="AQ389" t="str">
            <v>2</v>
          </cell>
          <cell r="AS389">
            <v>387</v>
          </cell>
          <cell r="AT389" t="str">
            <v>MAD</v>
          </cell>
        </row>
        <row r="390">
          <cell r="A390">
            <v>388</v>
          </cell>
          <cell r="B390">
            <v>71</v>
          </cell>
          <cell r="C390" t="str">
            <v xml:space="preserve">LP 22,9 kV, 2ø-HUANUCALLA ALTA , 2-1x35mm² AAAC</v>
          </cell>
          <cell r="D390">
            <v>3</v>
          </cell>
          <cell r="E390" t="str">
            <v>PS1-2</v>
          </cell>
          <cell r="G390" t="str">
            <v>AAAC-35</v>
          </cell>
          <cell r="H390">
            <v>182.25</v>
          </cell>
          <cell r="I390">
            <v>2595.12</v>
          </cell>
          <cell r="K390" t="str">
            <v>0°</v>
          </cell>
          <cell r="L390">
            <v>111.62</v>
          </cell>
          <cell r="M390">
            <v>1</v>
          </cell>
          <cell r="N390" t="str">
            <v>11/C6</v>
          </cell>
          <cell r="O390">
            <v>101.99</v>
          </cell>
          <cell r="P390">
            <v>98.28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 t="str">
            <v>PAT-1C</v>
          </cell>
          <cell r="W390" t="str">
            <v>CIM1</v>
          </cell>
          <cell r="Y390" t="str">
            <v>S</v>
          </cell>
          <cell r="Z390">
            <v>0</v>
          </cell>
          <cell r="AA390">
            <v>100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1</v>
          </cell>
          <cell r="AL390" t="str">
            <v>0</v>
          </cell>
          <cell r="AM390">
            <v>0</v>
          </cell>
          <cell r="AN390">
            <v>0</v>
          </cell>
          <cell r="AO390" t="str">
            <v>56-3</v>
          </cell>
          <cell r="AP390" t="str">
            <v>IPB-36</v>
          </cell>
          <cell r="AQ390" t="str">
            <v>2</v>
          </cell>
          <cell r="AS390">
            <v>388</v>
          </cell>
          <cell r="AT390" t="str">
            <v>MAD</v>
          </cell>
        </row>
        <row r="391">
          <cell r="A391">
            <v>389</v>
          </cell>
          <cell r="B391">
            <v>71</v>
          </cell>
          <cell r="C391" t="str">
            <v xml:space="preserve">LP 22,9 kV, 2ø-HUANUCALLA ALTA , 2-1x35mm² AAAC</v>
          </cell>
          <cell r="D391">
            <v>4</v>
          </cell>
          <cell r="E391" t="str">
            <v>PTV-2</v>
          </cell>
          <cell r="G391" t="str">
            <v>AAAC-35</v>
          </cell>
          <cell r="H391">
            <v>293.86</v>
          </cell>
          <cell r="I391">
            <v>2609</v>
          </cell>
          <cell r="J391" t="str">
            <v>FLP</v>
          </cell>
          <cell r="K391" t="str">
            <v>0°</v>
          </cell>
          <cell r="L391">
            <v>0</v>
          </cell>
          <cell r="M391">
            <v>1</v>
          </cell>
          <cell r="N391" t="str">
            <v>11/C6</v>
          </cell>
          <cell r="O391">
            <v>119.94</v>
          </cell>
          <cell r="P391">
            <v>55.81</v>
          </cell>
          <cell r="Q391" t="str">
            <v>1RI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 t="str">
            <v>PAT-1C</v>
          </cell>
          <cell r="W391" t="str">
            <v>CIM1</v>
          </cell>
          <cell r="Y391" t="str">
            <v>S</v>
          </cell>
          <cell r="Z391">
            <v>0</v>
          </cell>
          <cell r="AA391">
            <v>100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1</v>
          </cell>
          <cell r="AL391" t="str">
            <v>1</v>
          </cell>
          <cell r="AM391">
            <v>0</v>
          </cell>
          <cell r="AN391">
            <v>0</v>
          </cell>
          <cell r="AO391" t="str">
            <v>56-3</v>
          </cell>
          <cell r="AP391" t="str">
            <v>IPB-36</v>
          </cell>
          <cell r="AQ391" t="str">
            <v>2</v>
          </cell>
          <cell r="AS391">
            <v>389</v>
          </cell>
          <cell r="AT391" t="str">
            <v>MAD</v>
          </cell>
        </row>
        <row r="392">
          <cell r="A392">
            <v>390</v>
          </cell>
          <cell r="B392">
            <v>72</v>
          </cell>
          <cell r="C392" t="str">
            <v xml:space="preserve">LP 22,9 kV, 2ø-SAGRAG , 2-1x35mm² AAAC</v>
          </cell>
          <cell r="D392">
            <v>0</v>
          </cell>
          <cell r="E392" t="str">
            <v>DS-2</v>
          </cell>
          <cell r="G392" t="str">
            <v>AAAC-35</v>
          </cell>
          <cell r="H392">
            <v>0</v>
          </cell>
          <cell r="I392">
            <v>2839.58</v>
          </cell>
          <cell r="J392" t="str">
            <v>EXIST</v>
          </cell>
          <cell r="K392" t="str">
            <v>0°</v>
          </cell>
          <cell r="L392">
            <v>33.9</v>
          </cell>
          <cell r="M392">
            <v>1</v>
          </cell>
          <cell r="N392" t="str">
            <v>12/6D</v>
          </cell>
          <cell r="O392">
            <v>19.329999999999998</v>
          </cell>
          <cell r="P392">
            <v>16.95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Y392" t="str">
            <v>S</v>
          </cell>
          <cell r="Z392">
            <v>0</v>
          </cell>
          <cell r="AA392">
            <v>100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1</v>
          </cell>
          <cell r="AL392" t="str">
            <v>0</v>
          </cell>
          <cell r="AM392">
            <v>0</v>
          </cell>
          <cell r="AN392">
            <v>0</v>
          </cell>
          <cell r="AO392" t="str">
            <v>56-3</v>
          </cell>
          <cell r="AP392" t="str">
            <v>IPB-36</v>
          </cell>
          <cell r="AQ392" t="str">
            <v>2</v>
          </cell>
          <cell r="AS392">
            <v>390</v>
          </cell>
          <cell r="AT392" t="str">
            <v>MAD</v>
          </cell>
        </row>
        <row r="393">
          <cell r="A393">
            <v>391</v>
          </cell>
          <cell r="B393">
            <v>72</v>
          </cell>
          <cell r="C393" t="str">
            <v xml:space="preserve">LP 22,9 kV, 2ø-SAGRAG , 2-1x35mm² AAAC</v>
          </cell>
          <cell r="D393">
            <v>1</v>
          </cell>
          <cell r="E393" t="str">
            <v>TS-2</v>
          </cell>
          <cell r="G393" t="str">
            <v>AAAC-35</v>
          </cell>
          <cell r="H393">
            <v>33.9</v>
          </cell>
          <cell r="I393">
            <v>2839.52</v>
          </cell>
          <cell r="K393" t="str">
            <v>0°</v>
          </cell>
          <cell r="L393">
            <v>87.81</v>
          </cell>
          <cell r="M393">
            <v>1</v>
          </cell>
          <cell r="N393" t="str">
            <v>11/C6</v>
          </cell>
          <cell r="O393">
            <v>-348.32</v>
          </cell>
          <cell r="P393">
            <v>60.86</v>
          </cell>
          <cell r="Q393" t="str">
            <v>1RI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 t="str">
            <v>PAT-1C</v>
          </cell>
          <cell r="W393" t="str">
            <v>CIM1</v>
          </cell>
          <cell r="Y393" t="str">
            <v>S</v>
          </cell>
          <cell r="Z393">
            <v>0</v>
          </cell>
          <cell r="AA393">
            <v>100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1</v>
          </cell>
          <cell r="AL393" t="str">
            <v>1</v>
          </cell>
          <cell r="AM393">
            <v>0</v>
          </cell>
          <cell r="AN393">
            <v>0</v>
          </cell>
          <cell r="AO393" t="str">
            <v>56-3</v>
          </cell>
          <cell r="AP393" t="str">
            <v>IPB-36</v>
          </cell>
          <cell r="AQ393" t="str">
            <v>2</v>
          </cell>
          <cell r="AS393">
            <v>391</v>
          </cell>
          <cell r="AT393" t="str">
            <v>MAD</v>
          </cell>
        </row>
        <row r="394">
          <cell r="A394">
            <v>392</v>
          </cell>
          <cell r="B394">
            <v>72</v>
          </cell>
          <cell r="C394" t="str">
            <v xml:space="preserve">LP 22,9 kV, 2ø-SAGRAG , 2-1x35mm² AAAC</v>
          </cell>
          <cell r="D394">
            <v>2</v>
          </cell>
          <cell r="E394" t="str">
            <v>PS1-2</v>
          </cell>
          <cell r="G394" t="str">
            <v>AAAC-35</v>
          </cell>
          <cell r="H394">
            <v>121.71</v>
          </cell>
          <cell r="I394">
            <v>2862.95</v>
          </cell>
          <cell r="K394" t="str">
            <v>0°</v>
          </cell>
          <cell r="L394">
            <v>240.96</v>
          </cell>
          <cell r="M394">
            <v>1</v>
          </cell>
          <cell r="N394" t="str">
            <v>11/C6</v>
          </cell>
          <cell r="O394">
            <v>244.11</v>
          </cell>
          <cell r="P394">
            <v>164.39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 t="str">
            <v>PAT-1C</v>
          </cell>
          <cell r="W394" t="str">
            <v>CIM1</v>
          </cell>
          <cell r="Y394" t="str">
            <v>S</v>
          </cell>
          <cell r="Z394">
            <v>0</v>
          </cell>
          <cell r="AA394">
            <v>100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1</v>
          </cell>
          <cell r="AL394" t="str">
            <v>0</v>
          </cell>
          <cell r="AM394">
            <v>0</v>
          </cell>
          <cell r="AN394">
            <v>0</v>
          </cell>
          <cell r="AO394" t="str">
            <v>56-3</v>
          </cell>
          <cell r="AP394" t="str">
            <v>IPB-36</v>
          </cell>
          <cell r="AQ394" t="str">
            <v>2</v>
          </cell>
          <cell r="AS394">
            <v>392</v>
          </cell>
          <cell r="AT394" t="str">
            <v>MAD</v>
          </cell>
        </row>
        <row r="395">
          <cell r="A395">
            <v>393</v>
          </cell>
          <cell r="B395">
            <v>72</v>
          </cell>
          <cell r="C395" t="str">
            <v xml:space="preserve">LP 22,9 kV, 2ø-SAGRAG , 2-1x35mm² AAAC</v>
          </cell>
          <cell r="D395">
            <v>3</v>
          </cell>
          <cell r="E395" t="str">
            <v>PS1-2</v>
          </cell>
          <cell r="G395" t="str">
            <v>AAAC-35</v>
          </cell>
          <cell r="H395">
            <v>362.67</v>
          </cell>
          <cell r="I395">
            <v>2950.19</v>
          </cell>
          <cell r="K395" t="str">
            <v>0°</v>
          </cell>
          <cell r="L395">
            <v>64.069999999999993</v>
          </cell>
          <cell r="M395">
            <v>1</v>
          </cell>
          <cell r="N395" t="str">
            <v>11/C6</v>
          </cell>
          <cell r="O395">
            <v>301.77</v>
          </cell>
          <cell r="P395">
            <v>152.52000000000001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 t="str">
            <v>PAT-1C</v>
          </cell>
          <cell r="W395" t="str">
            <v>CIM1</v>
          </cell>
          <cell r="Y395" t="str">
            <v>S</v>
          </cell>
          <cell r="Z395">
            <v>0</v>
          </cell>
          <cell r="AA395">
            <v>100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1</v>
          </cell>
          <cell r="AL395" t="str">
            <v>0</v>
          </cell>
          <cell r="AM395">
            <v>0</v>
          </cell>
          <cell r="AN395">
            <v>0</v>
          </cell>
          <cell r="AO395" t="str">
            <v>56-3</v>
          </cell>
          <cell r="AP395" t="str">
            <v>IPB-36</v>
          </cell>
          <cell r="AQ395" t="str">
            <v>2</v>
          </cell>
          <cell r="AS395">
            <v>393</v>
          </cell>
          <cell r="AT395" t="str">
            <v>MAD</v>
          </cell>
        </row>
        <row r="396">
          <cell r="A396">
            <v>394</v>
          </cell>
          <cell r="B396">
            <v>72</v>
          </cell>
          <cell r="C396" t="str">
            <v xml:space="preserve">LP 22,9 kV, 2ø-SAGRAG , 2-1x35mm² AAAC</v>
          </cell>
          <cell r="D396">
            <v>4</v>
          </cell>
          <cell r="E396" t="str">
            <v>PS1-2</v>
          </cell>
          <cell r="G396" t="str">
            <v>AAAC-35</v>
          </cell>
          <cell r="H396">
            <v>426.75</v>
          </cell>
          <cell r="I396">
            <v>2964.36</v>
          </cell>
          <cell r="K396" t="str">
            <v>0°</v>
          </cell>
          <cell r="L396">
            <v>99.82</v>
          </cell>
          <cell r="M396">
            <v>1</v>
          </cell>
          <cell r="N396" t="str">
            <v>11/C6</v>
          </cell>
          <cell r="O396">
            <v>235.5</v>
          </cell>
          <cell r="P396">
            <v>81.95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 t="str">
            <v>PAT-1C</v>
          </cell>
          <cell r="W396" t="str">
            <v>CIM1</v>
          </cell>
          <cell r="Y396" t="str">
            <v>S</v>
          </cell>
          <cell r="Z396">
            <v>0</v>
          </cell>
          <cell r="AA396">
            <v>100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1</v>
          </cell>
          <cell r="AL396" t="str">
            <v>0</v>
          </cell>
          <cell r="AM396">
            <v>0</v>
          </cell>
          <cell r="AN396">
            <v>0</v>
          </cell>
          <cell r="AO396" t="str">
            <v>56-3</v>
          </cell>
          <cell r="AP396" t="str">
            <v>IPB-36</v>
          </cell>
          <cell r="AQ396" t="str">
            <v>2</v>
          </cell>
          <cell r="AS396">
            <v>394</v>
          </cell>
          <cell r="AT396" t="str">
            <v>MAD</v>
          </cell>
        </row>
        <row r="397">
          <cell r="A397">
            <v>395</v>
          </cell>
          <cell r="B397">
            <v>72</v>
          </cell>
          <cell r="C397" t="str">
            <v xml:space="preserve">LP 22,9 kV, 2ø-SAGRAG , 2-1x35mm² AAAC</v>
          </cell>
          <cell r="D397">
            <v>5</v>
          </cell>
          <cell r="E397" t="str">
            <v>PTH-2</v>
          </cell>
          <cell r="G397" t="str">
            <v>AAAC-35</v>
          </cell>
          <cell r="H397">
            <v>526.57000000000005</v>
          </cell>
          <cell r="I397">
            <v>2970.93</v>
          </cell>
          <cell r="J397" t="str">
            <v>FLP</v>
          </cell>
          <cell r="K397" t="str">
            <v>0°</v>
          </cell>
          <cell r="L397">
            <v>0</v>
          </cell>
          <cell r="M397">
            <v>1</v>
          </cell>
          <cell r="N397" t="str">
            <v>11/C6</v>
          </cell>
          <cell r="O397">
            <v>95.17</v>
          </cell>
          <cell r="P397">
            <v>49.91</v>
          </cell>
          <cell r="Q397" t="str">
            <v>1RI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 t="str">
            <v>PAT-1C</v>
          </cell>
          <cell r="W397" t="str">
            <v>CIM1</v>
          </cell>
          <cell r="Y397" t="str">
            <v>S</v>
          </cell>
          <cell r="Z397">
            <v>0</v>
          </cell>
          <cell r="AA397">
            <v>100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1</v>
          </cell>
          <cell r="AL397" t="str">
            <v>1</v>
          </cell>
          <cell r="AM397">
            <v>0</v>
          </cell>
          <cell r="AN397">
            <v>0</v>
          </cell>
          <cell r="AO397" t="str">
            <v>56-3</v>
          </cell>
          <cell r="AP397" t="str">
            <v>IPB-36</v>
          </cell>
          <cell r="AQ397" t="str">
            <v>2</v>
          </cell>
          <cell r="AS397">
            <v>395</v>
          </cell>
          <cell r="AT397" t="str">
            <v>MAD</v>
          </cell>
        </row>
        <row r="398">
          <cell r="A398">
            <v>396</v>
          </cell>
          <cell r="B398">
            <v>73</v>
          </cell>
          <cell r="C398" t="str">
            <v xml:space="preserve">LP 22,9 kV, 2ø-NUEVA FLORIDA , 2-1x35mm² AAAC</v>
          </cell>
          <cell r="Y398" t="str">
            <v>S</v>
          </cell>
          <cell r="Z398">
            <v>0</v>
          </cell>
          <cell r="AA398">
            <v>100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1</v>
          </cell>
          <cell r="AL398">
            <v>0</v>
          </cell>
          <cell r="AM398">
            <v>0</v>
          </cell>
          <cell r="AN398">
            <v>0</v>
          </cell>
          <cell r="AO398" t="str">
            <v>56-3</v>
          </cell>
          <cell r="AP398" t="str">
            <v>IPB-36</v>
          </cell>
          <cell r="AQ398" t="str">
            <v>2</v>
          </cell>
          <cell r="AS398">
            <v>396</v>
          </cell>
          <cell r="AT398" t="str">
            <v>MAD</v>
          </cell>
        </row>
        <row r="399">
          <cell r="A399">
            <v>397</v>
          </cell>
          <cell r="B399">
            <v>74</v>
          </cell>
          <cell r="C399" t="str">
            <v xml:space="preserve">LP 22,9 kV, 2ø-SAN PEDRO DE CHAUPALLGA , 2-1x35mm² AAAC</v>
          </cell>
          <cell r="D399">
            <v>0</v>
          </cell>
          <cell r="E399" t="str">
            <v>DS-2</v>
          </cell>
          <cell r="G399" t="str">
            <v>AAAC-35</v>
          </cell>
          <cell r="H399">
            <v>0</v>
          </cell>
          <cell r="I399">
            <v>3160.02</v>
          </cell>
          <cell r="J399" t="str">
            <v>EXIST</v>
          </cell>
          <cell r="K399" t="str">
            <v>0°</v>
          </cell>
          <cell r="L399">
            <v>15.38</v>
          </cell>
          <cell r="M399">
            <v>1</v>
          </cell>
          <cell r="N399" t="str">
            <v>12/200</v>
          </cell>
          <cell r="O399">
            <v>-101.01</v>
          </cell>
          <cell r="P399">
            <v>7.69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Y399" t="str">
            <v>S</v>
          </cell>
          <cell r="Z399">
            <v>0</v>
          </cell>
          <cell r="AA399">
            <v>100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1</v>
          </cell>
          <cell r="AL399" t="str">
            <v>0</v>
          </cell>
          <cell r="AM399">
            <v>0</v>
          </cell>
          <cell r="AN399">
            <v>0</v>
          </cell>
          <cell r="AO399" t="str">
            <v>56-4</v>
          </cell>
          <cell r="AP399" t="str">
            <v>IPB-36</v>
          </cell>
          <cell r="AQ399" t="str">
            <v>2</v>
          </cell>
          <cell r="AS399">
            <v>397</v>
          </cell>
          <cell r="AT399" t="str">
            <v>MAD</v>
          </cell>
        </row>
        <row r="400">
          <cell r="A400">
            <v>398</v>
          </cell>
          <cell r="B400">
            <v>74</v>
          </cell>
          <cell r="C400" t="str">
            <v xml:space="preserve">LP 22,9 kV, 2ø-SAN PEDRO DE CHAUPALLGA , 2-1x35mm² AAAC</v>
          </cell>
          <cell r="D400">
            <v>1</v>
          </cell>
          <cell r="E400" t="str">
            <v>TS-2</v>
          </cell>
          <cell r="G400" t="str">
            <v>AAAC-35</v>
          </cell>
          <cell r="H400">
            <v>15.38</v>
          </cell>
          <cell r="I400">
            <v>3167.49</v>
          </cell>
          <cell r="K400" t="str">
            <v>0°</v>
          </cell>
          <cell r="L400">
            <v>25.48</v>
          </cell>
          <cell r="M400">
            <v>1</v>
          </cell>
          <cell r="N400" t="str">
            <v>11/C6</v>
          </cell>
          <cell r="O400">
            <v>88.43</v>
          </cell>
          <cell r="P400">
            <v>20.43</v>
          </cell>
          <cell r="Q400" t="str">
            <v>1RI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 t="str">
            <v>PAT-1C</v>
          </cell>
          <cell r="W400" t="str">
            <v>CIM1</v>
          </cell>
          <cell r="Y400" t="str">
            <v>S</v>
          </cell>
          <cell r="Z400">
            <v>0</v>
          </cell>
          <cell r="AA400">
            <v>100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1</v>
          </cell>
          <cell r="AL400" t="str">
            <v>1</v>
          </cell>
          <cell r="AM400">
            <v>0</v>
          </cell>
          <cell r="AN400">
            <v>0</v>
          </cell>
          <cell r="AO400" t="str">
            <v>56-4</v>
          </cell>
          <cell r="AP400" t="str">
            <v>IPB-36</v>
          </cell>
          <cell r="AQ400" t="str">
            <v>2</v>
          </cell>
          <cell r="AS400">
            <v>398</v>
          </cell>
          <cell r="AT400" t="str">
            <v>MAD</v>
          </cell>
        </row>
        <row r="401">
          <cell r="A401">
            <v>399</v>
          </cell>
          <cell r="B401">
            <v>74</v>
          </cell>
          <cell r="C401" t="str">
            <v xml:space="preserve">LP 22,9 kV, 2ø-SAN PEDRO DE CHAUPALLGA , 2-1x35mm² AAAC</v>
          </cell>
          <cell r="D401">
            <v>2</v>
          </cell>
          <cell r="E401" t="str">
            <v>PA1-2</v>
          </cell>
          <cell r="G401" t="str">
            <v>AAAC-35</v>
          </cell>
          <cell r="H401">
            <v>40.85</v>
          </cell>
          <cell r="I401">
            <v>3172</v>
          </cell>
          <cell r="J401" t="str">
            <v>V1</v>
          </cell>
          <cell r="K401" t="str">
            <v>27°32'6.38"</v>
          </cell>
          <cell r="L401">
            <v>168.32</v>
          </cell>
          <cell r="M401">
            <v>1</v>
          </cell>
          <cell r="N401" t="str">
            <v>11/C6</v>
          </cell>
          <cell r="O401">
            <v>29.61</v>
          </cell>
          <cell r="P401">
            <v>96.9</v>
          </cell>
          <cell r="Q401" t="str">
            <v>1RI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 t="str">
            <v>PAT-1C</v>
          </cell>
          <cell r="W401" t="str">
            <v>CIM1</v>
          </cell>
          <cell r="Y401" t="str">
            <v>S</v>
          </cell>
          <cell r="Z401">
            <v>0</v>
          </cell>
          <cell r="AA401">
            <v>100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1</v>
          </cell>
          <cell r="AL401" t="str">
            <v>1</v>
          </cell>
          <cell r="AM401">
            <v>0</v>
          </cell>
          <cell r="AN401">
            <v>0</v>
          </cell>
          <cell r="AO401" t="str">
            <v>56-4</v>
          </cell>
          <cell r="AP401" t="str">
            <v>IPB-36</v>
          </cell>
          <cell r="AQ401" t="str">
            <v>2</v>
          </cell>
          <cell r="AS401">
            <v>399</v>
          </cell>
          <cell r="AT401" t="str">
            <v>MAD</v>
          </cell>
        </row>
        <row r="402">
          <cell r="A402">
            <v>400</v>
          </cell>
          <cell r="B402">
            <v>74</v>
          </cell>
          <cell r="C402" t="str">
            <v xml:space="preserve">LP 22,9 kV, 2ø-SAN PEDRO DE CHAUPALLGA , 2-1x35mm² AAAC</v>
          </cell>
          <cell r="D402">
            <v>3</v>
          </cell>
          <cell r="E402" t="str">
            <v>PA3-2</v>
          </cell>
          <cell r="G402" t="str">
            <v>AAAC-35</v>
          </cell>
          <cell r="H402">
            <v>209.18</v>
          </cell>
          <cell r="I402">
            <v>3196.26</v>
          </cell>
          <cell r="J402" t="str">
            <v>V2</v>
          </cell>
          <cell r="K402" t="str">
            <v>-55°5'29.14"</v>
          </cell>
          <cell r="L402">
            <v>438.3</v>
          </cell>
          <cell r="M402">
            <v>1</v>
          </cell>
          <cell r="N402" t="str">
            <v>11/C6</v>
          </cell>
          <cell r="O402">
            <v>382.06</v>
          </cell>
          <cell r="P402">
            <v>303.31</v>
          </cell>
          <cell r="Q402" t="str">
            <v>2RI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 t="str">
            <v>PAT-1C</v>
          </cell>
          <cell r="W402" t="str">
            <v>CIM1</v>
          </cell>
          <cell r="Y402" t="str">
            <v>S</v>
          </cell>
          <cell r="Z402">
            <v>0</v>
          </cell>
          <cell r="AA402">
            <v>100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1</v>
          </cell>
          <cell r="AL402" t="str">
            <v>2</v>
          </cell>
          <cell r="AM402">
            <v>0</v>
          </cell>
          <cell r="AN402">
            <v>0</v>
          </cell>
          <cell r="AO402" t="str">
            <v>56-4</v>
          </cell>
          <cell r="AP402" t="str">
            <v>IPB-36</v>
          </cell>
          <cell r="AQ402" t="str">
            <v>2</v>
          </cell>
          <cell r="AS402">
            <v>400</v>
          </cell>
          <cell r="AT402" t="str">
            <v>MAD</v>
          </cell>
        </row>
        <row r="403">
          <cell r="A403">
            <v>401</v>
          </cell>
          <cell r="B403">
            <v>74</v>
          </cell>
          <cell r="C403" t="str">
            <v xml:space="preserve">LP 22,9 kV, 2ø-SAN PEDRO DE CHAUPALLGA , 2-1x35mm² AAAC</v>
          </cell>
          <cell r="D403">
            <v>4</v>
          </cell>
          <cell r="E403" t="str">
            <v>PRH-2</v>
          </cell>
          <cell r="G403" t="str">
            <v>AAAC-35</v>
          </cell>
          <cell r="H403">
            <v>647.48</v>
          </cell>
          <cell r="I403">
            <v>3205.59</v>
          </cell>
          <cell r="K403" t="str">
            <v>0°</v>
          </cell>
          <cell r="L403">
            <v>74.72</v>
          </cell>
          <cell r="M403">
            <v>2</v>
          </cell>
          <cell r="N403" t="str">
            <v>11/C6</v>
          </cell>
          <cell r="O403">
            <v>268.01</v>
          </cell>
          <cell r="P403">
            <v>256.51</v>
          </cell>
          <cell r="Q403" t="str">
            <v>8RI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 t="str">
            <v>PAT-1C</v>
          </cell>
          <cell r="W403" t="str">
            <v>CIM1</v>
          </cell>
          <cell r="Y403" t="str">
            <v>S</v>
          </cell>
          <cell r="Z403">
            <v>0</v>
          </cell>
          <cell r="AA403">
            <v>100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1</v>
          </cell>
          <cell r="AL403" t="str">
            <v>8</v>
          </cell>
          <cell r="AM403">
            <v>0</v>
          </cell>
          <cell r="AN403">
            <v>0</v>
          </cell>
          <cell r="AO403" t="str">
            <v>56-4</v>
          </cell>
          <cell r="AP403" t="str">
            <v>IPB-36</v>
          </cell>
          <cell r="AQ403" t="str">
            <v>2</v>
          </cell>
          <cell r="AS403">
            <v>401</v>
          </cell>
          <cell r="AT403" t="str">
            <v>MAD</v>
          </cell>
        </row>
        <row r="404">
          <cell r="A404">
            <v>402</v>
          </cell>
          <cell r="B404">
            <v>74</v>
          </cell>
          <cell r="C404" t="str">
            <v xml:space="preserve">LP 22,9 kV, 2ø-SAN PEDRO DE CHAUPALLGA , 2-1x35mm² AAAC</v>
          </cell>
          <cell r="D404">
            <v>5</v>
          </cell>
          <cell r="E404" t="str">
            <v>PS1-2</v>
          </cell>
          <cell r="G404" t="str">
            <v>AAAC-35</v>
          </cell>
          <cell r="H404">
            <v>722.2</v>
          </cell>
          <cell r="I404">
            <v>3208.02</v>
          </cell>
          <cell r="K404" t="str">
            <v>0°</v>
          </cell>
          <cell r="L404">
            <v>192.55</v>
          </cell>
          <cell r="M404">
            <v>1</v>
          </cell>
          <cell r="N404" t="str">
            <v>11/C6</v>
          </cell>
          <cell r="O404">
            <v>130.72999999999999</v>
          </cell>
          <cell r="P404">
            <v>133.63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 t="str">
            <v>PAT-1C</v>
          </cell>
          <cell r="W404" t="str">
            <v>CIM1</v>
          </cell>
          <cell r="Y404" t="str">
            <v>S</v>
          </cell>
          <cell r="Z404">
            <v>0</v>
          </cell>
          <cell r="AA404">
            <v>100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1</v>
          </cell>
          <cell r="AL404" t="str">
            <v>0</v>
          </cell>
          <cell r="AM404">
            <v>0</v>
          </cell>
          <cell r="AN404">
            <v>0</v>
          </cell>
          <cell r="AO404" t="str">
            <v>56-4</v>
          </cell>
          <cell r="AP404" t="str">
            <v>IPB-36</v>
          </cell>
          <cell r="AQ404" t="str">
            <v>2</v>
          </cell>
          <cell r="AS404">
            <v>402</v>
          </cell>
          <cell r="AT404" t="str">
            <v>MAD</v>
          </cell>
        </row>
        <row r="405">
          <cell r="A405">
            <v>403</v>
          </cell>
          <cell r="B405">
            <v>74</v>
          </cell>
          <cell r="C405" t="str">
            <v xml:space="preserve">LP 22,9 kV, 2ø-SAN PEDRO DE CHAUPALLGA , 2-1x35mm² AAAC</v>
          </cell>
          <cell r="D405">
            <v>6</v>
          </cell>
          <cell r="E405" t="str">
            <v>PTH-2</v>
          </cell>
          <cell r="G405" t="str">
            <v>AAAC-35</v>
          </cell>
          <cell r="H405">
            <v>914.74</v>
          </cell>
          <cell r="I405">
            <v>3214.29</v>
          </cell>
          <cell r="J405" t="str">
            <v>FLP</v>
          </cell>
          <cell r="K405" t="str">
            <v>0°</v>
          </cell>
          <cell r="L405">
            <v>0</v>
          </cell>
          <cell r="M405">
            <v>1</v>
          </cell>
          <cell r="N405" t="str">
            <v>11/C6</v>
          </cell>
          <cell r="O405">
            <v>123.2</v>
          </cell>
          <cell r="P405">
            <v>96.27</v>
          </cell>
          <cell r="Q405" t="str">
            <v>1RI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 t="str">
            <v>PAT-1C</v>
          </cell>
          <cell r="W405" t="str">
            <v>CIM1</v>
          </cell>
          <cell r="Y405" t="str">
            <v>S</v>
          </cell>
          <cell r="Z405">
            <v>0</v>
          </cell>
          <cell r="AA405">
            <v>100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1</v>
          </cell>
          <cell r="AL405" t="str">
            <v>1</v>
          </cell>
          <cell r="AM405">
            <v>0</v>
          </cell>
          <cell r="AN405">
            <v>0</v>
          </cell>
          <cell r="AO405" t="str">
            <v>56-4</v>
          </cell>
          <cell r="AP405" t="str">
            <v>IPB-36</v>
          </cell>
          <cell r="AQ405" t="str">
            <v>2</v>
          </cell>
          <cell r="AS405">
            <v>403</v>
          </cell>
          <cell r="AT405" t="str">
            <v>MAD</v>
          </cell>
        </row>
        <row r="406">
          <cell r="A406">
            <v>404</v>
          </cell>
          <cell r="B406">
            <v>75</v>
          </cell>
          <cell r="C406" t="str">
            <v xml:space="preserve">LP 22,9 kV, 2ø-SHIPA , 2-1x35mm² AAAC</v>
          </cell>
          <cell r="D406">
            <v>0</v>
          </cell>
          <cell r="E406" t="str">
            <v>DS-2</v>
          </cell>
          <cell r="G406" t="str">
            <v>AAAC-35</v>
          </cell>
          <cell r="H406">
            <v>0</v>
          </cell>
          <cell r="I406">
            <v>3003.77</v>
          </cell>
          <cell r="J406" t="str">
            <v>EXIST</v>
          </cell>
          <cell r="K406" t="str">
            <v>0°</v>
          </cell>
          <cell r="L406">
            <v>36.130000000000003</v>
          </cell>
          <cell r="M406">
            <v>1</v>
          </cell>
          <cell r="N406" t="str">
            <v>12/200</v>
          </cell>
          <cell r="O406">
            <v>35.9</v>
          </cell>
          <cell r="P406">
            <v>18.059999999999999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Y406" t="str">
            <v>S</v>
          </cell>
          <cell r="Z406">
            <v>0</v>
          </cell>
          <cell r="AA406">
            <v>100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1</v>
          </cell>
          <cell r="AL406" t="str">
            <v>0</v>
          </cell>
          <cell r="AM406">
            <v>0</v>
          </cell>
          <cell r="AN406">
            <v>0</v>
          </cell>
          <cell r="AO406" t="str">
            <v>56-4</v>
          </cell>
          <cell r="AP406" t="str">
            <v>IPB-36</v>
          </cell>
          <cell r="AQ406" t="str">
            <v>2</v>
          </cell>
          <cell r="AS406">
            <v>404</v>
          </cell>
          <cell r="AT406" t="str">
            <v>MAD</v>
          </cell>
        </row>
        <row r="407">
          <cell r="A407">
            <v>405</v>
          </cell>
          <cell r="B407">
            <v>75</v>
          </cell>
          <cell r="C407" t="str">
            <v xml:space="preserve">LP 22,9 kV, 2ø-SHIPA , 2-1x35mm² AAAC</v>
          </cell>
          <cell r="D407">
            <v>1</v>
          </cell>
          <cell r="E407" t="str">
            <v>TS-2</v>
          </cell>
          <cell r="G407" t="str">
            <v>AAAC-35</v>
          </cell>
          <cell r="H407">
            <v>36.130000000000003</v>
          </cell>
          <cell r="I407">
            <v>3000.71</v>
          </cell>
          <cell r="K407" t="str">
            <v>0°</v>
          </cell>
          <cell r="L407">
            <v>79.680000000000007</v>
          </cell>
          <cell r="M407">
            <v>1</v>
          </cell>
          <cell r="N407" t="str">
            <v>11/C6</v>
          </cell>
          <cell r="O407">
            <v>91.09</v>
          </cell>
          <cell r="P407">
            <v>57.91</v>
          </cell>
          <cell r="Q407" t="str">
            <v>1RI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 t="str">
            <v>PAT-1C</v>
          </cell>
          <cell r="W407" t="str">
            <v>CIM1</v>
          </cell>
          <cell r="Y407" t="str">
            <v>S</v>
          </cell>
          <cell r="Z407">
            <v>0</v>
          </cell>
          <cell r="AA407">
            <v>100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1</v>
          </cell>
          <cell r="AL407" t="str">
            <v>1</v>
          </cell>
          <cell r="AM407">
            <v>0</v>
          </cell>
          <cell r="AN407">
            <v>0</v>
          </cell>
          <cell r="AO407" t="str">
            <v>56-4</v>
          </cell>
          <cell r="AP407" t="str">
            <v>IPB-36</v>
          </cell>
          <cell r="AQ407" t="str">
            <v>2</v>
          </cell>
          <cell r="AS407">
            <v>405</v>
          </cell>
          <cell r="AT407" t="str">
            <v>MAD</v>
          </cell>
        </row>
        <row r="408">
          <cell r="A408">
            <v>406</v>
          </cell>
          <cell r="B408">
            <v>75</v>
          </cell>
          <cell r="C408" t="str">
            <v xml:space="preserve">LP 22,9 kV, 2ø-SHIPA , 2-1x35mm² AAAC</v>
          </cell>
          <cell r="D408">
            <v>2</v>
          </cell>
          <cell r="E408" t="str">
            <v>PRH-2</v>
          </cell>
          <cell r="G408" t="str">
            <v>AAAC-35</v>
          </cell>
          <cell r="H408">
            <v>115.81</v>
          </cell>
          <cell r="I408">
            <v>2992.16</v>
          </cell>
          <cell r="K408" t="str">
            <v>0°</v>
          </cell>
          <cell r="L408">
            <v>406.26</v>
          </cell>
          <cell r="M408">
            <v>2</v>
          </cell>
          <cell r="N408" t="str">
            <v>11/C6</v>
          </cell>
          <cell r="O408">
            <v>313.98</v>
          </cell>
          <cell r="P408">
            <v>242.97</v>
          </cell>
          <cell r="Q408" t="str">
            <v>8RI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 t="str">
            <v>PAT-1C</v>
          </cell>
          <cell r="W408" t="str">
            <v>CIM1</v>
          </cell>
          <cell r="Y408" t="str">
            <v>S</v>
          </cell>
          <cell r="Z408">
            <v>0</v>
          </cell>
          <cell r="AA408">
            <v>100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1</v>
          </cell>
          <cell r="AL408" t="str">
            <v>8</v>
          </cell>
          <cell r="AM408">
            <v>0</v>
          </cell>
          <cell r="AN408">
            <v>0</v>
          </cell>
          <cell r="AO408" t="str">
            <v>56-3</v>
          </cell>
          <cell r="AP408" t="str">
            <v>IPB-36</v>
          </cell>
          <cell r="AQ408" t="str">
            <v>2</v>
          </cell>
          <cell r="AS408">
            <v>406</v>
          </cell>
          <cell r="AT408" t="str">
            <v>MAD</v>
          </cell>
        </row>
        <row r="409">
          <cell r="A409">
            <v>407</v>
          </cell>
          <cell r="B409">
            <v>75</v>
          </cell>
          <cell r="C409" t="str">
            <v xml:space="preserve">LP 22,9 kV, 2ø-SHIPA , 2-1x35mm² AAAC</v>
          </cell>
          <cell r="D409">
            <v>3</v>
          </cell>
          <cell r="E409" t="str">
            <v>PTH-2</v>
          </cell>
          <cell r="G409" t="str">
            <v>AAAC-35</v>
          </cell>
          <cell r="H409">
            <v>522.07000000000005</v>
          </cell>
          <cell r="I409">
            <v>2957.74</v>
          </cell>
          <cell r="J409" t="str">
            <v>FLP</v>
          </cell>
          <cell r="K409" t="str">
            <v>0°</v>
          </cell>
          <cell r="L409">
            <v>0</v>
          </cell>
          <cell r="M409">
            <v>1</v>
          </cell>
          <cell r="N409" t="str">
            <v>11/C6</v>
          </cell>
          <cell r="O409">
            <v>84.74</v>
          </cell>
          <cell r="P409">
            <v>203.13</v>
          </cell>
          <cell r="Q409" t="str">
            <v>1RI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 t="str">
            <v>PAT-1C</v>
          </cell>
          <cell r="W409" t="str">
            <v>CIM1</v>
          </cell>
          <cell r="Y409" t="str">
            <v>S</v>
          </cell>
          <cell r="Z409">
            <v>0</v>
          </cell>
          <cell r="AA409">
            <v>100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1</v>
          </cell>
          <cell r="AL409" t="str">
            <v>1</v>
          </cell>
          <cell r="AM409">
            <v>0</v>
          </cell>
          <cell r="AN409">
            <v>0</v>
          </cell>
          <cell r="AO409" t="str">
            <v>56-3</v>
          </cell>
          <cell r="AP409" t="str">
            <v>IPB-36</v>
          </cell>
          <cell r="AQ409" t="str">
            <v>2</v>
          </cell>
          <cell r="AS409">
            <v>407</v>
          </cell>
          <cell r="AT409" t="str">
            <v>MAD</v>
          </cell>
        </row>
        <row r="410">
          <cell r="A410">
            <v>408</v>
          </cell>
          <cell r="B410">
            <v>76</v>
          </cell>
          <cell r="C410" t="str">
            <v xml:space="preserve">LP 22,9 kV, 2ø-BUENOS AIRES DE PICAHUAY , 2-1x35mm² AAAC</v>
          </cell>
          <cell r="D410">
            <v>0</v>
          </cell>
          <cell r="E410" t="str">
            <v>DS-2</v>
          </cell>
          <cell r="G410" t="str">
            <v>AAAC-35</v>
          </cell>
          <cell r="H410">
            <v>0</v>
          </cell>
          <cell r="I410">
            <v>3079.19</v>
          </cell>
          <cell r="J410" t="str">
            <v>EXIST</v>
          </cell>
          <cell r="K410" t="str">
            <v>0°</v>
          </cell>
          <cell r="L410">
            <v>27.85</v>
          </cell>
          <cell r="M410">
            <v>1</v>
          </cell>
          <cell r="N410" t="str">
            <v>12/200</v>
          </cell>
          <cell r="O410">
            <v>16.54</v>
          </cell>
          <cell r="P410">
            <v>13.93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Y410" t="str">
            <v>S</v>
          </cell>
          <cell r="Z410">
            <v>0</v>
          </cell>
          <cell r="AA410">
            <v>100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1</v>
          </cell>
          <cell r="AL410" t="str">
            <v>0</v>
          </cell>
          <cell r="AM410">
            <v>0</v>
          </cell>
          <cell r="AN410">
            <v>0</v>
          </cell>
          <cell r="AO410" t="str">
            <v>56-4</v>
          </cell>
          <cell r="AP410" t="str">
            <v>IPB-36</v>
          </cell>
          <cell r="AQ410" t="str">
            <v>2</v>
          </cell>
          <cell r="AS410">
            <v>408</v>
          </cell>
          <cell r="AT410" t="str">
            <v>MAD</v>
          </cell>
        </row>
        <row r="411">
          <cell r="A411">
            <v>409</v>
          </cell>
          <cell r="B411">
            <v>76</v>
          </cell>
          <cell r="C411" t="str">
            <v xml:space="preserve">LP 22,9 kV, 2ø-BUENOS AIRES DE PICAHUAY , 2-1x35mm² AAAC</v>
          </cell>
          <cell r="D411">
            <v>1</v>
          </cell>
          <cell r="E411" t="str">
            <v>TS-2</v>
          </cell>
          <cell r="G411" t="str">
            <v>AAAC-35</v>
          </cell>
          <cell r="H411">
            <v>27.85</v>
          </cell>
          <cell r="I411">
            <v>3079.04</v>
          </cell>
          <cell r="K411" t="str">
            <v>0°</v>
          </cell>
          <cell r="L411">
            <v>130.22999999999999</v>
          </cell>
          <cell r="M411">
            <v>1</v>
          </cell>
          <cell r="N411" t="str">
            <v>11/C6</v>
          </cell>
          <cell r="O411">
            <v>189.02</v>
          </cell>
          <cell r="P411">
            <v>79.040000000000006</v>
          </cell>
          <cell r="Q411" t="str">
            <v>1RI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 t="str">
            <v>PAT-1C</v>
          </cell>
          <cell r="W411" t="str">
            <v>CIM1</v>
          </cell>
          <cell r="Y411" t="str">
            <v>S</v>
          </cell>
          <cell r="Z411">
            <v>0</v>
          </cell>
          <cell r="AA411">
            <v>100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1</v>
          </cell>
          <cell r="AL411" t="str">
            <v>1</v>
          </cell>
          <cell r="AM411">
            <v>0</v>
          </cell>
          <cell r="AN411">
            <v>0</v>
          </cell>
          <cell r="AO411" t="str">
            <v>56-4</v>
          </cell>
          <cell r="AP411" t="str">
            <v>IPB-36</v>
          </cell>
          <cell r="AQ411" t="str">
            <v>2</v>
          </cell>
          <cell r="AS411">
            <v>409</v>
          </cell>
          <cell r="AT411" t="str">
            <v>MAD</v>
          </cell>
        </row>
        <row r="412">
          <cell r="A412">
            <v>410</v>
          </cell>
          <cell r="B412">
            <v>76</v>
          </cell>
          <cell r="C412" t="str">
            <v xml:space="preserve">LP 22,9 kV, 2ø-BUENOS AIRES DE PICAHUAY , 2-1x35mm² AAAC</v>
          </cell>
          <cell r="D412">
            <v>2</v>
          </cell>
          <cell r="E412" t="str">
            <v>PTH-2</v>
          </cell>
          <cell r="G412" t="str">
            <v>AAAC-35</v>
          </cell>
          <cell r="H412">
            <v>158.08000000000001</v>
          </cell>
          <cell r="I412">
            <v>3058</v>
          </cell>
          <cell r="J412" t="str">
            <v>FLP</v>
          </cell>
          <cell r="K412" t="str">
            <v>0°</v>
          </cell>
          <cell r="L412">
            <v>0</v>
          </cell>
          <cell r="M412">
            <v>1</v>
          </cell>
          <cell r="N412" t="str">
            <v>11/C6</v>
          </cell>
          <cell r="O412">
            <v>-45.54</v>
          </cell>
          <cell r="P412">
            <v>65.12</v>
          </cell>
          <cell r="Q412" t="str">
            <v>1RI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 t="str">
            <v>PAT-1C</v>
          </cell>
          <cell r="W412" t="str">
            <v>CIM1</v>
          </cell>
          <cell r="Y412" t="str">
            <v>S</v>
          </cell>
          <cell r="Z412">
            <v>0</v>
          </cell>
          <cell r="AA412">
            <v>100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1</v>
          </cell>
          <cell r="AL412" t="str">
            <v>1</v>
          </cell>
          <cell r="AM412">
            <v>0</v>
          </cell>
          <cell r="AN412">
            <v>0</v>
          </cell>
          <cell r="AO412" t="str">
            <v>56-4</v>
          </cell>
          <cell r="AP412" t="str">
            <v>IPB-36</v>
          </cell>
          <cell r="AQ412" t="str">
            <v>2</v>
          </cell>
          <cell r="AS412">
            <v>410</v>
          </cell>
          <cell r="AT412" t="str">
            <v>MAD</v>
          </cell>
        </row>
        <row r="413">
          <cell r="A413">
            <v>411</v>
          </cell>
          <cell r="B413">
            <v>77</v>
          </cell>
          <cell r="C413" t="str">
            <v xml:space="preserve">LP 22,9 kV, 2ø-SAN PEDRO DE MONTERREY , 2-1x35mm² AAAC</v>
          </cell>
          <cell r="D413">
            <v>0</v>
          </cell>
          <cell r="E413" t="str">
            <v>DS-2</v>
          </cell>
          <cell r="G413" t="str">
            <v>AAAC-35</v>
          </cell>
          <cell r="H413">
            <v>0</v>
          </cell>
          <cell r="I413">
            <v>2881.38</v>
          </cell>
          <cell r="J413" t="str">
            <v>EXIST</v>
          </cell>
          <cell r="K413" t="str">
            <v>0°</v>
          </cell>
          <cell r="L413">
            <v>29.99</v>
          </cell>
          <cell r="M413">
            <v>1</v>
          </cell>
          <cell r="N413" t="str">
            <v>12/200</v>
          </cell>
          <cell r="O413">
            <v>-5.17</v>
          </cell>
          <cell r="P413">
            <v>15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Y413" t="str">
            <v>S</v>
          </cell>
          <cell r="Z413">
            <v>0</v>
          </cell>
          <cell r="AA413">
            <v>100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1</v>
          </cell>
          <cell r="AL413" t="str">
            <v>0</v>
          </cell>
          <cell r="AM413">
            <v>0</v>
          </cell>
          <cell r="AN413">
            <v>0</v>
          </cell>
          <cell r="AO413" t="str">
            <v>56-3</v>
          </cell>
          <cell r="AP413" t="str">
            <v>IPB-36</v>
          </cell>
          <cell r="AQ413" t="str">
            <v>2</v>
          </cell>
          <cell r="AS413">
            <v>411</v>
          </cell>
          <cell r="AT413" t="str">
            <v>MAD</v>
          </cell>
        </row>
        <row r="414">
          <cell r="A414">
            <v>412</v>
          </cell>
          <cell r="B414">
            <v>77</v>
          </cell>
          <cell r="C414" t="str">
            <v xml:space="preserve">LP 22,9 kV, 2ø-SAN PEDRO DE MONTERREY , 2-1x35mm² AAAC</v>
          </cell>
          <cell r="D414">
            <v>1</v>
          </cell>
          <cell r="E414" t="str">
            <v>TSVE-2</v>
          </cell>
          <cell r="G414" t="str">
            <v>AAAC-35</v>
          </cell>
          <cell r="H414">
            <v>29.99</v>
          </cell>
          <cell r="I414">
            <v>2885.26</v>
          </cell>
          <cell r="J414" t="str">
            <v>E1</v>
          </cell>
          <cell r="K414" t="str">
            <v>-5°58'24.41"</v>
          </cell>
          <cell r="L414">
            <v>41.9</v>
          </cell>
          <cell r="M414">
            <v>1</v>
          </cell>
          <cell r="N414" t="str">
            <v>11/C6</v>
          </cell>
          <cell r="O414">
            <v>43.93</v>
          </cell>
          <cell r="P414">
            <v>35.950000000000003</v>
          </cell>
          <cell r="Q414" t="str">
            <v>1RI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 t="str">
            <v>PAT-1C</v>
          </cell>
          <cell r="W414" t="str">
            <v>CIM1</v>
          </cell>
          <cell r="Y414" t="str">
            <v>S</v>
          </cell>
          <cell r="Z414">
            <v>0</v>
          </cell>
          <cell r="AA414">
            <v>100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1</v>
          </cell>
          <cell r="AL414" t="str">
            <v>1</v>
          </cell>
          <cell r="AM414">
            <v>0</v>
          </cell>
          <cell r="AN414">
            <v>0</v>
          </cell>
          <cell r="AO414" t="str">
            <v>56-3</v>
          </cell>
          <cell r="AP414" t="str">
            <v>IPB-36</v>
          </cell>
          <cell r="AQ414" t="str">
            <v>2</v>
          </cell>
          <cell r="AS414">
            <v>412</v>
          </cell>
          <cell r="AT414" t="str">
            <v>MAD</v>
          </cell>
        </row>
        <row r="415">
          <cell r="A415">
            <v>413</v>
          </cell>
          <cell r="B415">
            <v>77</v>
          </cell>
          <cell r="C415" t="str">
            <v xml:space="preserve">LP 22,9 kV, 2ø-SAN PEDRO DE MONTERREY , 2-1x35mm² AAAC</v>
          </cell>
          <cell r="D415">
            <v>2</v>
          </cell>
          <cell r="E415" t="str">
            <v>PSVE-2</v>
          </cell>
          <cell r="G415" t="str">
            <v>AAAC-35</v>
          </cell>
          <cell r="H415">
            <v>71.89</v>
          </cell>
          <cell r="I415">
            <v>2886.99</v>
          </cell>
          <cell r="K415" t="str">
            <v>0°</v>
          </cell>
          <cell r="L415">
            <v>32.46</v>
          </cell>
          <cell r="M415">
            <v>1</v>
          </cell>
          <cell r="N415" t="str">
            <v>11/C6</v>
          </cell>
          <cell r="O415">
            <v>63.37</v>
          </cell>
          <cell r="P415">
            <v>37.18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 t="str">
            <v>PAT-1C</v>
          </cell>
          <cell r="W415" t="str">
            <v>CIM1</v>
          </cell>
          <cell r="Y415" t="str">
            <v>S</v>
          </cell>
          <cell r="Z415">
            <v>0</v>
          </cell>
          <cell r="AA415">
            <v>100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1</v>
          </cell>
          <cell r="AL415" t="str">
            <v>0</v>
          </cell>
          <cell r="AM415">
            <v>0</v>
          </cell>
          <cell r="AN415">
            <v>0</v>
          </cell>
          <cell r="AO415" t="str">
            <v>56-3</v>
          </cell>
          <cell r="AP415" t="str">
            <v>IPB-36</v>
          </cell>
          <cell r="AQ415" t="str">
            <v>2</v>
          </cell>
          <cell r="AS415">
            <v>413</v>
          </cell>
          <cell r="AT415" t="str">
            <v>MAD</v>
          </cell>
        </row>
        <row r="416">
          <cell r="A416">
            <v>414</v>
          </cell>
          <cell r="B416">
            <v>77</v>
          </cell>
          <cell r="C416" t="str">
            <v xml:space="preserve">LP 22,9 kV, 2ø-SAN PEDRO DE MONTERREY , 2-1x35mm² AAAC</v>
          </cell>
          <cell r="D416">
            <v>3</v>
          </cell>
          <cell r="E416" t="str">
            <v>PSVE-2</v>
          </cell>
          <cell r="G416" t="str">
            <v>AAAC-35</v>
          </cell>
          <cell r="H416">
            <v>104.35</v>
          </cell>
          <cell r="I416">
            <v>2885</v>
          </cell>
          <cell r="J416" t="str">
            <v>V2</v>
          </cell>
          <cell r="K416" t="str">
            <v>-11°33'33.19"</v>
          </cell>
          <cell r="L416">
            <v>82.06</v>
          </cell>
          <cell r="M416">
            <v>1</v>
          </cell>
          <cell r="N416" t="str">
            <v>11/C6</v>
          </cell>
          <cell r="O416">
            <v>103.5</v>
          </cell>
          <cell r="P416">
            <v>57.26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 t="str">
            <v>PAT-1C</v>
          </cell>
          <cell r="W416" t="str">
            <v>CIM1</v>
          </cell>
          <cell r="Y416" t="str">
            <v>S</v>
          </cell>
          <cell r="Z416">
            <v>0</v>
          </cell>
          <cell r="AA416">
            <v>100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1</v>
          </cell>
          <cell r="AL416" t="str">
            <v>0</v>
          </cell>
          <cell r="AM416">
            <v>0</v>
          </cell>
          <cell r="AN416">
            <v>0</v>
          </cell>
          <cell r="AO416" t="str">
            <v>56-3</v>
          </cell>
          <cell r="AP416" t="str">
            <v>IPB-36</v>
          </cell>
          <cell r="AQ416" t="str">
            <v>2</v>
          </cell>
          <cell r="AS416">
            <v>414</v>
          </cell>
          <cell r="AT416" t="str">
            <v>MAD</v>
          </cell>
        </row>
        <row r="417">
          <cell r="A417">
            <v>415</v>
          </cell>
          <cell r="B417">
            <v>77</v>
          </cell>
          <cell r="C417" t="str">
            <v xml:space="preserve">LP 22,9 kV, 2ø-SAN PEDRO DE MONTERREY , 2-1x35mm² AAAC</v>
          </cell>
          <cell r="D417">
            <v>4</v>
          </cell>
          <cell r="E417" t="str">
            <v>TS-2</v>
          </cell>
          <cell r="G417" t="str">
            <v>AAAC-35</v>
          </cell>
          <cell r="H417">
            <v>186.41</v>
          </cell>
          <cell r="I417">
            <v>2872.89</v>
          </cell>
          <cell r="K417" t="str">
            <v>0°</v>
          </cell>
          <cell r="L417">
            <v>330.05</v>
          </cell>
          <cell r="M417">
            <v>1</v>
          </cell>
          <cell r="N417" t="str">
            <v>11/C6</v>
          </cell>
          <cell r="O417">
            <v>58.82</v>
          </cell>
          <cell r="P417">
            <v>206.05</v>
          </cell>
          <cell r="Q417" t="str">
            <v>1RI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 t="str">
            <v>PAT-1C</v>
          </cell>
          <cell r="W417" t="str">
            <v>CIM1</v>
          </cell>
          <cell r="Y417" t="str">
            <v>S</v>
          </cell>
          <cell r="Z417">
            <v>0</v>
          </cell>
          <cell r="AA417">
            <v>100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1</v>
          </cell>
          <cell r="AL417" t="str">
            <v>1</v>
          </cell>
          <cell r="AM417">
            <v>0</v>
          </cell>
          <cell r="AN417">
            <v>0</v>
          </cell>
          <cell r="AO417" t="str">
            <v>56-3</v>
          </cell>
          <cell r="AP417" t="str">
            <v>IPB-36</v>
          </cell>
          <cell r="AQ417" t="str">
            <v>2</v>
          </cell>
          <cell r="AS417">
            <v>415</v>
          </cell>
          <cell r="AT417" t="str">
            <v>MAD</v>
          </cell>
        </row>
        <row r="418">
          <cell r="A418">
            <v>416</v>
          </cell>
          <cell r="B418">
            <v>77</v>
          </cell>
          <cell r="C418" t="str">
            <v xml:space="preserve">LP 22,9 kV, 2ø-SAN PEDRO DE MONTERREY , 2-1x35mm² AAAC</v>
          </cell>
          <cell r="D418">
            <v>5</v>
          </cell>
          <cell r="E418" t="str">
            <v>PRH-2</v>
          </cell>
          <cell r="G418" t="str">
            <v>AAAC-35</v>
          </cell>
          <cell r="H418">
            <v>516.46</v>
          </cell>
          <cell r="I418">
            <v>2896.02</v>
          </cell>
          <cell r="K418" t="str">
            <v>0°</v>
          </cell>
          <cell r="L418">
            <v>175.4</v>
          </cell>
          <cell r="M418">
            <v>2</v>
          </cell>
          <cell r="N418" t="str">
            <v>11/C6</v>
          </cell>
          <cell r="O418">
            <v>236.65</v>
          </cell>
          <cell r="P418">
            <v>252.72</v>
          </cell>
          <cell r="Q418" t="str">
            <v>8RI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 t="str">
            <v>PAT-1C</v>
          </cell>
          <cell r="W418" t="str">
            <v>CIM1</v>
          </cell>
          <cell r="Y418" t="str">
            <v>S</v>
          </cell>
          <cell r="Z418">
            <v>0</v>
          </cell>
          <cell r="AA418">
            <v>100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1</v>
          </cell>
          <cell r="AL418" t="str">
            <v>8</v>
          </cell>
          <cell r="AM418">
            <v>0</v>
          </cell>
          <cell r="AN418">
            <v>0</v>
          </cell>
          <cell r="AO418" t="str">
            <v>56-3</v>
          </cell>
          <cell r="AP418" t="str">
            <v>IPB-36</v>
          </cell>
          <cell r="AQ418" t="str">
            <v>2</v>
          </cell>
          <cell r="AS418">
            <v>416</v>
          </cell>
          <cell r="AT418" t="str">
            <v>MAD</v>
          </cell>
        </row>
        <row r="419">
          <cell r="A419">
            <v>417</v>
          </cell>
          <cell r="B419">
            <v>77</v>
          </cell>
          <cell r="C419" t="str">
            <v xml:space="preserve">LP 22,9 kV, 2ø-SAN PEDRO DE MONTERREY , 2-1x35mm² AAAC</v>
          </cell>
          <cell r="D419">
            <v>6</v>
          </cell>
          <cell r="E419" t="str">
            <v>PS1-2</v>
          </cell>
          <cell r="G419" t="str">
            <v>AAAC-35</v>
          </cell>
          <cell r="H419">
            <v>691.86</v>
          </cell>
          <cell r="I419">
            <v>2918.99</v>
          </cell>
          <cell r="K419" t="str">
            <v>0°</v>
          </cell>
          <cell r="L419">
            <v>150.94</v>
          </cell>
          <cell r="M419">
            <v>1</v>
          </cell>
          <cell r="N419" t="str">
            <v>11/C6</v>
          </cell>
          <cell r="O419">
            <v>139.4</v>
          </cell>
          <cell r="P419">
            <v>163.16999999999999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 t="str">
            <v>PAT-1C</v>
          </cell>
          <cell r="W419" t="str">
            <v>CIM1</v>
          </cell>
          <cell r="Y419" t="str">
            <v>S</v>
          </cell>
          <cell r="Z419">
            <v>0</v>
          </cell>
          <cell r="AA419">
            <v>100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1</v>
          </cell>
          <cell r="AL419" t="str">
            <v>0</v>
          </cell>
          <cell r="AM419">
            <v>0</v>
          </cell>
          <cell r="AN419">
            <v>0</v>
          </cell>
          <cell r="AO419" t="str">
            <v>56-3</v>
          </cell>
          <cell r="AP419" t="str">
            <v>IPB-36</v>
          </cell>
          <cell r="AQ419" t="str">
            <v>2</v>
          </cell>
          <cell r="AS419">
            <v>417</v>
          </cell>
          <cell r="AT419" t="str">
            <v>MAD</v>
          </cell>
        </row>
        <row r="420">
          <cell r="A420">
            <v>418</v>
          </cell>
          <cell r="B420">
            <v>77</v>
          </cell>
          <cell r="C420" t="str">
            <v xml:space="preserve">LP 22,9 kV, 2ø-SAN PEDRO DE MONTERREY , 2-1x35mm² AAAC</v>
          </cell>
          <cell r="D420">
            <v>7</v>
          </cell>
          <cell r="E420" t="str">
            <v>PS1-2</v>
          </cell>
          <cell r="G420" t="str">
            <v>AAAC-35</v>
          </cell>
          <cell r="H420">
            <v>842.8</v>
          </cell>
          <cell r="I420">
            <v>2945.01</v>
          </cell>
          <cell r="K420" t="str">
            <v>0°</v>
          </cell>
          <cell r="L420">
            <v>80.930000000000007</v>
          </cell>
          <cell r="M420">
            <v>1</v>
          </cell>
          <cell r="N420" t="str">
            <v>11/C6</v>
          </cell>
          <cell r="O420">
            <v>66.3</v>
          </cell>
          <cell r="P420">
            <v>115.94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 t="str">
            <v>PAT-1C</v>
          </cell>
          <cell r="W420" t="str">
            <v>CIM1</v>
          </cell>
          <cell r="Y420" t="str">
            <v>S</v>
          </cell>
          <cell r="Z420">
            <v>0</v>
          </cell>
          <cell r="AA420">
            <v>100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1</v>
          </cell>
          <cell r="AL420" t="str">
            <v>0</v>
          </cell>
          <cell r="AM420">
            <v>0</v>
          </cell>
          <cell r="AN420">
            <v>0</v>
          </cell>
          <cell r="AO420" t="str">
            <v>56-3</v>
          </cell>
          <cell r="AP420" t="str">
            <v>IPB-36</v>
          </cell>
          <cell r="AQ420" t="str">
            <v>2</v>
          </cell>
          <cell r="AS420">
            <v>418</v>
          </cell>
          <cell r="AT420" t="str">
            <v>MAD</v>
          </cell>
        </row>
        <row r="421">
          <cell r="A421">
            <v>419</v>
          </cell>
          <cell r="B421">
            <v>77</v>
          </cell>
          <cell r="C421" t="str">
            <v xml:space="preserve">LP 22,9 kV, 2ø-SAN PEDRO DE MONTERREY , 2-1x35mm² AAAC</v>
          </cell>
          <cell r="D421">
            <v>8</v>
          </cell>
          <cell r="E421" t="str">
            <v>P3A2-2</v>
          </cell>
          <cell r="G421" t="str">
            <v>AAAC-35</v>
          </cell>
          <cell r="H421">
            <v>923.73</v>
          </cell>
          <cell r="I421">
            <v>2963.03</v>
          </cell>
          <cell r="J421" t="str">
            <v>V3</v>
          </cell>
          <cell r="K421" t="str">
            <v>-79°1'58.33"</v>
          </cell>
          <cell r="L421">
            <v>322.83</v>
          </cell>
          <cell r="M421">
            <v>2</v>
          </cell>
          <cell r="N421" t="str">
            <v>11/C6</v>
          </cell>
          <cell r="O421">
            <v>446.62</v>
          </cell>
          <cell r="P421">
            <v>201.88</v>
          </cell>
          <cell r="Q421" t="str">
            <v>8RI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 t="str">
            <v>2PAT-1C</v>
          </cell>
          <cell r="W421" t="str">
            <v>CIM1</v>
          </cell>
          <cell r="Y421" t="str">
            <v>S</v>
          </cell>
          <cell r="Z421">
            <v>0</v>
          </cell>
          <cell r="AA421">
            <v>100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1</v>
          </cell>
          <cell r="AL421" t="str">
            <v>8</v>
          </cell>
          <cell r="AM421">
            <v>0</v>
          </cell>
          <cell r="AN421">
            <v>0</v>
          </cell>
          <cell r="AO421" t="str">
            <v>56-3</v>
          </cell>
          <cell r="AP421" t="str">
            <v>IPB-36</v>
          </cell>
          <cell r="AQ421" t="str">
            <v>2</v>
          </cell>
          <cell r="AS421">
            <v>419</v>
          </cell>
          <cell r="AT421" t="str">
            <v>MAD</v>
          </cell>
        </row>
        <row r="422">
          <cell r="A422">
            <v>420</v>
          </cell>
          <cell r="B422">
            <v>77</v>
          </cell>
          <cell r="C422" t="str">
            <v xml:space="preserve">LP 22,9 kV, 2ø-SAN PEDRO DE MONTERREY , 2-1x35mm² AAAC</v>
          </cell>
          <cell r="D422">
            <v>9</v>
          </cell>
          <cell r="E422" t="str">
            <v>PSH-2</v>
          </cell>
          <cell r="G422" t="str">
            <v>AAAC-35</v>
          </cell>
          <cell r="H422">
            <v>1246.56</v>
          </cell>
          <cell r="I422">
            <v>2947.91</v>
          </cell>
          <cell r="K422" t="str">
            <v>0°</v>
          </cell>
          <cell r="L422">
            <v>322.76</v>
          </cell>
          <cell r="M422">
            <v>2</v>
          </cell>
          <cell r="N422" t="str">
            <v>11/C6</v>
          </cell>
          <cell r="O422">
            <v>104.12</v>
          </cell>
          <cell r="P422">
            <v>322.79000000000002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 t="str">
            <v>PAT-1C</v>
          </cell>
          <cell r="W422" t="str">
            <v>CIM1</v>
          </cell>
          <cell r="Y422" t="str">
            <v>S</v>
          </cell>
          <cell r="Z422">
            <v>0</v>
          </cell>
          <cell r="AA422">
            <v>100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1</v>
          </cell>
          <cell r="AL422" t="str">
            <v>0</v>
          </cell>
          <cell r="AM422">
            <v>0</v>
          </cell>
          <cell r="AN422">
            <v>0</v>
          </cell>
          <cell r="AO422" t="str">
            <v>56-3</v>
          </cell>
          <cell r="AP422" t="str">
            <v>IPB-36</v>
          </cell>
          <cell r="AQ422" t="str">
            <v>2</v>
          </cell>
          <cell r="AS422">
            <v>420</v>
          </cell>
          <cell r="AT422" t="str">
            <v>MAD</v>
          </cell>
        </row>
        <row r="423">
          <cell r="A423">
            <v>421</v>
          </cell>
          <cell r="B423">
            <v>77</v>
          </cell>
          <cell r="C423" t="str">
            <v xml:space="preserve">LP 22,9 kV, 2ø-SAN PEDRO DE MONTERREY , 2-1x35mm² AAAC</v>
          </cell>
          <cell r="D423">
            <v>10</v>
          </cell>
          <cell r="E423" t="str">
            <v>PRH-2</v>
          </cell>
          <cell r="G423" t="str">
            <v>AAAC-35</v>
          </cell>
          <cell r="H423">
            <v>1569.32</v>
          </cell>
          <cell r="I423">
            <v>2990.11</v>
          </cell>
          <cell r="K423" t="str">
            <v>0°</v>
          </cell>
          <cell r="L423">
            <v>122.59</v>
          </cell>
          <cell r="M423">
            <v>2</v>
          </cell>
          <cell r="N423" t="str">
            <v>11/C6</v>
          </cell>
          <cell r="O423">
            <v>430.31</v>
          </cell>
          <cell r="P423">
            <v>222.68</v>
          </cell>
          <cell r="Q423" t="str">
            <v>8RI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 t="str">
            <v>PAT-1C</v>
          </cell>
          <cell r="W423" t="str">
            <v>CIM1</v>
          </cell>
          <cell r="Y423" t="str">
            <v>S</v>
          </cell>
          <cell r="Z423">
            <v>0</v>
          </cell>
          <cell r="AA423">
            <v>100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1</v>
          </cell>
          <cell r="AL423" t="str">
            <v>8</v>
          </cell>
          <cell r="AM423">
            <v>0</v>
          </cell>
          <cell r="AN423">
            <v>0</v>
          </cell>
          <cell r="AO423" t="str">
            <v>56-3</v>
          </cell>
          <cell r="AP423" t="str">
            <v>IPB-36</v>
          </cell>
          <cell r="AQ423" t="str">
            <v>2</v>
          </cell>
          <cell r="AS423">
            <v>421</v>
          </cell>
          <cell r="AT423" t="str">
            <v>MAD</v>
          </cell>
        </row>
        <row r="424">
          <cell r="A424">
            <v>422</v>
          </cell>
          <cell r="B424">
            <v>77</v>
          </cell>
          <cell r="C424" t="str">
            <v xml:space="preserve">LP 22,9 kV, 2ø-SAN PEDRO DE MONTERREY , 2-1x35mm² AAAC</v>
          </cell>
          <cell r="D424">
            <v>11</v>
          </cell>
          <cell r="E424" t="str">
            <v>PS1-2</v>
          </cell>
          <cell r="G424" t="str">
            <v>AAAC-35</v>
          </cell>
          <cell r="H424">
            <v>1691.91</v>
          </cell>
          <cell r="I424">
            <v>2983.17</v>
          </cell>
          <cell r="K424" t="str">
            <v>0°</v>
          </cell>
          <cell r="L424">
            <v>233.99</v>
          </cell>
          <cell r="M424">
            <v>1</v>
          </cell>
          <cell r="N424" t="str">
            <v>11/C6</v>
          </cell>
          <cell r="O424">
            <v>123.8</v>
          </cell>
          <cell r="P424">
            <v>178.29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 t="str">
            <v>PAT-1C</v>
          </cell>
          <cell r="W424" t="str">
            <v>CIM1</v>
          </cell>
          <cell r="Y424" t="str">
            <v>S</v>
          </cell>
          <cell r="Z424">
            <v>0</v>
          </cell>
          <cell r="AA424">
            <v>100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1</v>
          </cell>
          <cell r="AL424" t="str">
            <v>0</v>
          </cell>
          <cell r="AM424">
            <v>0</v>
          </cell>
          <cell r="AN424">
            <v>0</v>
          </cell>
          <cell r="AO424" t="str">
            <v>56-3</v>
          </cell>
          <cell r="AP424" t="str">
            <v>IPB-36</v>
          </cell>
          <cell r="AQ424" t="str">
            <v>2</v>
          </cell>
          <cell r="AS424">
            <v>422</v>
          </cell>
          <cell r="AT424" t="str">
            <v>MAD</v>
          </cell>
        </row>
        <row r="425">
          <cell r="A425">
            <v>423</v>
          </cell>
          <cell r="B425">
            <v>77</v>
          </cell>
          <cell r="C425" t="str">
            <v xml:space="preserve">LP 22,9 kV, 2ø-SAN PEDRO DE MONTERREY , 2-1x35mm² AAAC</v>
          </cell>
          <cell r="D425">
            <v>12</v>
          </cell>
          <cell r="E425" t="str">
            <v>PS1-2</v>
          </cell>
          <cell r="G425" t="str">
            <v>AAAC-35</v>
          </cell>
          <cell r="H425">
            <v>1925.9</v>
          </cell>
          <cell r="I425">
            <v>2986.1</v>
          </cell>
          <cell r="K425" t="str">
            <v>0°</v>
          </cell>
          <cell r="L425">
            <v>169.28</v>
          </cell>
          <cell r="M425">
            <v>1</v>
          </cell>
          <cell r="N425" t="str">
            <v>11/C6</v>
          </cell>
          <cell r="O425">
            <v>210.6</v>
          </cell>
          <cell r="P425">
            <v>201.64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 t="str">
            <v>PAT-1C</v>
          </cell>
          <cell r="W425" t="str">
            <v>CIM1</v>
          </cell>
          <cell r="Y425" t="str">
            <v>S</v>
          </cell>
          <cell r="Z425">
            <v>0</v>
          </cell>
          <cell r="AA425">
            <v>100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1</v>
          </cell>
          <cell r="AL425" t="str">
            <v>0</v>
          </cell>
          <cell r="AM425">
            <v>0</v>
          </cell>
          <cell r="AN425">
            <v>0</v>
          </cell>
          <cell r="AO425" t="str">
            <v>56-3</v>
          </cell>
          <cell r="AP425" t="str">
            <v>IPB-36</v>
          </cell>
          <cell r="AQ425" t="str">
            <v>2</v>
          </cell>
          <cell r="AS425">
            <v>423</v>
          </cell>
          <cell r="AT425" t="str">
            <v>MAD</v>
          </cell>
        </row>
        <row r="426">
          <cell r="A426">
            <v>424</v>
          </cell>
          <cell r="B426">
            <v>77</v>
          </cell>
          <cell r="C426" t="str">
            <v xml:space="preserve">LP 22,9 kV, 2ø-SAN PEDRO DE MONTERREY , 2-1x35mm² AAAC</v>
          </cell>
          <cell r="D426">
            <v>13</v>
          </cell>
          <cell r="E426" t="str">
            <v>PTH-2</v>
          </cell>
          <cell r="G426" t="str">
            <v>AAAC-35</v>
          </cell>
          <cell r="H426">
            <v>2095.1799999999998</v>
          </cell>
          <cell r="I426">
            <v>2987.15</v>
          </cell>
          <cell r="J426" t="str">
            <v>FLP</v>
          </cell>
          <cell r="K426" t="str">
            <v>0°</v>
          </cell>
          <cell r="L426">
            <v>0</v>
          </cell>
          <cell r="M426">
            <v>1</v>
          </cell>
          <cell r="N426" t="str">
            <v>11/C6</v>
          </cell>
          <cell r="O426">
            <v>88.39</v>
          </cell>
          <cell r="P426">
            <v>84.64</v>
          </cell>
          <cell r="Q426" t="str">
            <v>1RI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 t="str">
            <v>PAT-1C</v>
          </cell>
          <cell r="W426" t="str">
            <v>CIM1</v>
          </cell>
          <cell r="Y426" t="str">
            <v>S</v>
          </cell>
          <cell r="Z426">
            <v>0</v>
          </cell>
          <cell r="AA426">
            <v>100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1</v>
          </cell>
          <cell r="AL426" t="str">
            <v>1</v>
          </cell>
          <cell r="AM426">
            <v>0</v>
          </cell>
          <cell r="AN426">
            <v>0</v>
          </cell>
          <cell r="AO426" t="str">
            <v>56-3</v>
          </cell>
          <cell r="AP426" t="str">
            <v>IPB-36</v>
          </cell>
          <cell r="AQ426" t="str">
            <v>2</v>
          </cell>
          <cell r="AS426">
            <v>424</v>
          </cell>
          <cell r="AT426" t="str">
            <v>MAD</v>
          </cell>
        </row>
        <row r="427">
          <cell r="A427">
            <v>425</v>
          </cell>
          <cell r="B427">
            <v>78</v>
          </cell>
          <cell r="C427" t="str">
            <v xml:space="preserve">LP 22,9 kV, 2ø-HUAYRAPATA , 2-1x35mm² AAAC</v>
          </cell>
          <cell r="D427">
            <v>0</v>
          </cell>
          <cell r="E427" t="str">
            <v>DS-2</v>
          </cell>
          <cell r="G427" t="str">
            <v>AAAC-35</v>
          </cell>
          <cell r="H427">
            <v>0</v>
          </cell>
          <cell r="I427">
            <v>2784.53</v>
          </cell>
          <cell r="J427" t="str">
            <v>EXIST</v>
          </cell>
          <cell r="K427" t="str">
            <v>0°</v>
          </cell>
          <cell r="L427">
            <v>28.71</v>
          </cell>
          <cell r="M427">
            <v>1</v>
          </cell>
          <cell r="N427" t="str">
            <v>13/400</v>
          </cell>
          <cell r="O427">
            <v>34.08</v>
          </cell>
          <cell r="P427">
            <v>14.35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Y427" t="str">
            <v>S</v>
          </cell>
          <cell r="Z427">
            <v>0</v>
          </cell>
          <cell r="AA427">
            <v>100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1</v>
          </cell>
          <cell r="AL427" t="str">
            <v>0</v>
          </cell>
          <cell r="AM427">
            <v>0</v>
          </cell>
          <cell r="AN427">
            <v>0</v>
          </cell>
          <cell r="AO427" t="str">
            <v>56-3</v>
          </cell>
          <cell r="AP427" t="str">
            <v>IPB-36</v>
          </cell>
          <cell r="AQ427" t="str">
            <v>2</v>
          </cell>
          <cell r="AS427">
            <v>425</v>
          </cell>
          <cell r="AT427" t="str">
            <v>MAD</v>
          </cell>
        </row>
        <row r="428">
          <cell r="A428">
            <v>426</v>
          </cell>
          <cell r="B428">
            <v>78</v>
          </cell>
          <cell r="C428" t="str">
            <v xml:space="preserve">LP 22,9 kV, 2ø-HUAYRAPATA , 2-1x35mm² AAAC</v>
          </cell>
          <cell r="D428">
            <v>1</v>
          </cell>
          <cell r="E428" t="str">
            <v>TS-2</v>
          </cell>
          <cell r="G428" t="str">
            <v>AAAC-35</v>
          </cell>
          <cell r="H428">
            <v>28.71</v>
          </cell>
          <cell r="I428">
            <v>2782.13</v>
          </cell>
          <cell r="K428" t="str">
            <v>0°</v>
          </cell>
          <cell r="L428">
            <v>84.77</v>
          </cell>
          <cell r="M428">
            <v>1</v>
          </cell>
          <cell r="N428" t="str">
            <v>11/C6</v>
          </cell>
          <cell r="O428">
            <v>76.59</v>
          </cell>
          <cell r="P428">
            <v>56.74</v>
          </cell>
          <cell r="Q428" t="str">
            <v>1RI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 t="str">
            <v>PAT-1C</v>
          </cell>
          <cell r="W428" t="str">
            <v>CIM1</v>
          </cell>
          <cell r="Y428" t="str">
            <v>S</v>
          </cell>
          <cell r="Z428">
            <v>0</v>
          </cell>
          <cell r="AA428">
            <v>100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1</v>
          </cell>
          <cell r="AL428" t="str">
            <v>1</v>
          </cell>
          <cell r="AM428">
            <v>0</v>
          </cell>
          <cell r="AN428">
            <v>0</v>
          </cell>
          <cell r="AO428" t="str">
            <v>56-3</v>
          </cell>
          <cell r="AP428" t="str">
            <v>IPB-36</v>
          </cell>
          <cell r="AQ428" t="str">
            <v>2</v>
          </cell>
          <cell r="AS428">
            <v>426</v>
          </cell>
          <cell r="AT428" t="str">
            <v>MAD</v>
          </cell>
        </row>
        <row r="429">
          <cell r="A429">
            <v>427</v>
          </cell>
          <cell r="B429">
            <v>78</v>
          </cell>
          <cell r="C429" t="str">
            <v xml:space="preserve">LP 22,9 kV, 2ø-HUAYRAPATA , 2-1x35mm² AAAC</v>
          </cell>
          <cell r="D429">
            <v>2</v>
          </cell>
          <cell r="E429" t="str">
            <v>PS1-2</v>
          </cell>
          <cell r="G429" t="str">
            <v>AAAC-35</v>
          </cell>
          <cell r="H429">
            <v>113.47</v>
          </cell>
          <cell r="I429">
            <v>2777.23</v>
          </cell>
          <cell r="K429" t="str">
            <v>0°</v>
          </cell>
          <cell r="L429">
            <v>54.62</v>
          </cell>
          <cell r="M429">
            <v>1</v>
          </cell>
          <cell r="N429" t="str">
            <v>11/C6</v>
          </cell>
          <cell r="O429">
            <v>262.91000000000003</v>
          </cell>
          <cell r="P429">
            <v>69.69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 t="str">
            <v>PAT-1C</v>
          </cell>
          <cell r="W429" t="str">
            <v>CIM1</v>
          </cell>
          <cell r="Y429" t="str">
            <v>S</v>
          </cell>
          <cell r="Z429">
            <v>0</v>
          </cell>
          <cell r="AA429">
            <v>100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1</v>
          </cell>
          <cell r="AL429" t="str">
            <v>0</v>
          </cell>
          <cell r="AM429">
            <v>0</v>
          </cell>
          <cell r="AN429">
            <v>0</v>
          </cell>
          <cell r="AO429" t="str">
            <v>56-3</v>
          </cell>
          <cell r="AP429" t="str">
            <v>IPB-36</v>
          </cell>
          <cell r="AQ429" t="str">
            <v>2</v>
          </cell>
          <cell r="AS429">
            <v>427</v>
          </cell>
          <cell r="AT429" t="str">
            <v>MAD</v>
          </cell>
        </row>
        <row r="430">
          <cell r="A430">
            <v>428</v>
          </cell>
          <cell r="B430">
            <v>78</v>
          </cell>
          <cell r="C430" t="str">
            <v xml:space="preserve">LP 22,9 kV, 2ø-HUAYRAPATA , 2-1x35mm² AAAC</v>
          </cell>
          <cell r="D430">
            <v>3</v>
          </cell>
          <cell r="E430" t="str">
            <v>PA2-2</v>
          </cell>
          <cell r="G430" t="str">
            <v>AAAC-35</v>
          </cell>
          <cell r="H430">
            <v>168.09</v>
          </cell>
          <cell r="I430">
            <v>2766.14</v>
          </cell>
          <cell r="J430" t="str">
            <v>V1</v>
          </cell>
          <cell r="K430" t="str">
            <v>-52°53'19.66"</v>
          </cell>
          <cell r="L430">
            <v>168.41</v>
          </cell>
          <cell r="M430">
            <v>1</v>
          </cell>
          <cell r="N430" t="str">
            <v>11/C6</v>
          </cell>
          <cell r="O430">
            <v>113.37</v>
          </cell>
          <cell r="P430">
            <v>111.51</v>
          </cell>
          <cell r="Q430" t="str">
            <v>1RI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 t="str">
            <v>PAT-1C</v>
          </cell>
          <cell r="W430" t="str">
            <v>CIM1</v>
          </cell>
          <cell r="Y430" t="str">
            <v>S</v>
          </cell>
          <cell r="Z430">
            <v>0</v>
          </cell>
          <cell r="AA430">
            <v>100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1</v>
          </cell>
          <cell r="AL430" t="str">
            <v>1</v>
          </cell>
          <cell r="AM430">
            <v>0</v>
          </cell>
          <cell r="AN430">
            <v>0</v>
          </cell>
          <cell r="AO430" t="str">
            <v>56-3</v>
          </cell>
          <cell r="AP430" t="str">
            <v>IPB-36</v>
          </cell>
          <cell r="AQ430" t="str">
            <v>2</v>
          </cell>
          <cell r="AS430">
            <v>428</v>
          </cell>
          <cell r="AT430" t="str">
            <v>MAD</v>
          </cell>
        </row>
        <row r="431">
          <cell r="A431">
            <v>429</v>
          </cell>
          <cell r="B431">
            <v>78</v>
          </cell>
          <cell r="C431" t="str">
            <v xml:space="preserve">LP 22,9 kV, 2ø-HUAYRAPATA , 2-1x35mm² AAAC</v>
          </cell>
          <cell r="D431">
            <v>4</v>
          </cell>
          <cell r="E431" t="str">
            <v>PSH-2</v>
          </cell>
          <cell r="G431" t="str">
            <v>AAAC-35</v>
          </cell>
          <cell r="H431">
            <v>336.5</v>
          </cell>
          <cell r="I431">
            <v>2724.09</v>
          </cell>
          <cell r="K431" t="str">
            <v>0°</v>
          </cell>
          <cell r="L431">
            <v>335.7</v>
          </cell>
          <cell r="M431">
            <v>2</v>
          </cell>
          <cell r="N431" t="str">
            <v>11/C6</v>
          </cell>
          <cell r="O431">
            <v>242.45</v>
          </cell>
          <cell r="P431">
            <v>252.06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 t="str">
            <v>PAT-1C</v>
          </cell>
          <cell r="W431" t="str">
            <v>CIM1</v>
          </cell>
          <cell r="Y431" t="str">
            <v>S</v>
          </cell>
          <cell r="Z431">
            <v>0</v>
          </cell>
          <cell r="AA431">
            <v>100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1</v>
          </cell>
          <cell r="AL431" t="str">
            <v>0</v>
          </cell>
          <cell r="AM431">
            <v>0</v>
          </cell>
          <cell r="AN431">
            <v>0</v>
          </cell>
          <cell r="AO431" t="str">
            <v>56-3</v>
          </cell>
          <cell r="AP431" t="str">
            <v>IPB-36</v>
          </cell>
          <cell r="AQ431" t="str">
            <v>2</v>
          </cell>
          <cell r="AS431">
            <v>429</v>
          </cell>
          <cell r="AT431" t="str">
            <v>MAD</v>
          </cell>
        </row>
        <row r="432">
          <cell r="A432">
            <v>430</v>
          </cell>
          <cell r="B432">
            <v>78</v>
          </cell>
          <cell r="C432" t="str">
            <v xml:space="preserve">LP 22,9 kV, 2ø-HUAYRAPATA , 2-1x35mm² AAAC</v>
          </cell>
          <cell r="D432">
            <v>5</v>
          </cell>
          <cell r="E432" t="str">
            <v>PSH-2</v>
          </cell>
          <cell r="G432" t="str">
            <v>AAAC-35</v>
          </cell>
          <cell r="H432">
            <v>672.2</v>
          </cell>
          <cell r="I432">
            <v>2662.43</v>
          </cell>
          <cell r="K432" t="str">
            <v>0°</v>
          </cell>
          <cell r="L432">
            <v>58.33</v>
          </cell>
          <cell r="M432">
            <v>2</v>
          </cell>
          <cell r="N432" t="str">
            <v>11/C6</v>
          </cell>
          <cell r="O432">
            <v>82.07</v>
          </cell>
          <cell r="P432">
            <v>197.01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 t="str">
            <v>PAT-1C</v>
          </cell>
          <cell r="W432" t="str">
            <v>CIM1</v>
          </cell>
          <cell r="Y432" t="str">
            <v>S</v>
          </cell>
          <cell r="Z432">
            <v>0</v>
          </cell>
          <cell r="AA432">
            <v>100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1</v>
          </cell>
          <cell r="AL432" t="str">
            <v>0</v>
          </cell>
          <cell r="AM432">
            <v>0</v>
          </cell>
          <cell r="AN432">
            <v>0</v>
          </cell>
          <cell r="AO432" t="str">
            <v>56-3</v>
          </cell>
          <cell r="AP432" t="str">
            <v>IPB-36</v>
          </cell>
          <cell r="AQ432" t="str">
            <v>2</v>
          </cell>
          <cell r="AS432">
            <v>430</v>
          </cell>
          <cell r="AT432" t="str">
            <v>MAD</v>
          </cell>
        </row>
        <row r="433">
          <cell r="A433">
            <v>431</v>
          </cell>
          <cell r="B433">
            <v>78</v>
          </cell>
          <cell r="C433" t="str">
            <v xml:space="preserve">LP 22,9 kV, 2ø-HUAYRAPATA , 2-1x35mm² AAAC</v>
          </cell>
          <cell r="D433">
            <v>6</v>
          </cell>
          <cell r="E433" t="str">
            <v>PTH-2</v>
          </cell>
          <cell r="G433" t="str">
            <v>AAAC-35</v>
          </cell>
          <cell r="H433">
            <v>730.53</v>
          </cell>
          <cell r="I433">
            <v>2654.2</v>
          </cell>
          <cell r="J433" t="str">
            <v>FLP</v>
          </cell>
          <cell r="K433" t="str">
            <v>0°</v>
          </cell>
          <cell r="L433">
            <v>0</v>
          </cell>
          <cell r="M433">
            <v>1</v>
          </cell>
          <cell r="N433" t="str">
            <v>11/C6</v>
          </cell>
          <cell r="O433">
            <v>-66.599999999999994</v>
          </cell>
          <cell r="P433">
            <v>29.16</v>
          </cell>
          <cell r="Q433" t="str">
            <v>1RI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 t="str">
            <v>PAT-1C</v>
          </cell>
          <cell r="W433" t="str">
            <v>CIM1</v>
          </cell>
          <cell r="Y433" t="str">
            <v>S</v>
          </cell>
          <cell r="Z433">
            <v>0</v>
          </cell>
          <cell r="AA433">
            <v>100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1</v>
          </cell>
          <cell r="AL433" t="str">
            <v>1</v>
          </cell>
          <cell r="AM433">
            <v>0</v>
          </cell>
          <cell r="AN433">
            <v>0</v>
          </cell>
          <cell r="AO433" t="str">
            <v>56-3</v>
          </cell>
          <cell r="AP433" t="str">
            <v>IPB-36</v>
          </cell>
          <cell r="AQ433" t="str">
            <v>2</v>
          </cell>
          <cell r="AS433">
            <v>431</v>
          </cell>
          <cell r="AT433" t="str">
            <v>MAD</v>
          </cell>
        </row>
        <row r="434">
          <cell r="A434">
            <v>432</v>
          </cell>
          <cell r="B434">
            <v>79</v>
          </cell>
          <cell r="C434" t="str">
            <v xml:space="preserve">LP 22,9 kV, 2ø-PARADA , 2-1x35mm² AAAC</v>
          </cell>
          <cell r="D434">
            <v>0</v>
          </cell>
          <cell r="E434" t="str">
            <v>DS-2</v>
          </cell>
          <cell r="G434" t="str">
            <v>AAAC-35</v>
          </cell>
          <cell r="H434">
            <v>0</v>
          </cell>
          <cell r="I434">
            <v>2793.3</v>
          </cell>
          <cell r="J434" t="str">
            <v>EXIST</v>
          </cell>
          <cell r="K434" t="str">
            <v>0°</v>
          </cell>
          <cell r="L434">
            <v>48.53</v>
          </cell>
          <cell r="M434">
            <v>1</v>
          </cell>
          <cell r="N434" t="str">
            <v>11/C6</v>
          </cell>
          <cell r="O434">
            <v>-226.11</v>
          </cell>
          <cell r="P434">
            <v>24.26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Y434" t="str">
            <v>S</v>
          </cell>
          <cell r="Z434">
            <v>0</v>
          </cell>
          <cell r="AA434">
            <v>100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1</v>
          </cell>
          <cell r="AL434" t="str">
            <v>0</v>
          </cell>
          <cell r="AM434">
            <v>0</v>
          </cell>
          <cell r="AN434">
            <v>0</v>
          </cell>
          <cell r="AO434" t="str">
            <v>56-3</v>
          </cell>
          <cell r="AP434" t="str">
            <v>IPB-36</v>
          </cell>
          <cell r="AQ434" t="str">
            <v>2</v>
          </cell>
          <cell r="AS434">
            <v>432</v>
          </cell>
          <cell r="AT434" t="str">
            <v>MAD</v>
          </cell>
        </row>
        <row r="435">
          <cell r="A435">
            <v>433</v>
          </cell>
          <cell r="B435">
            <v>79</v>
          </cell>
          <cell r="C435" t="str">
            <v xml:space="preserve">LP 22,9 kV, 2ø-PARADA , 2-1x35mm² AAAC</v>
          </cell>
          <cell r="D435">
            <v>1</v>
          </cell>
          <cell r="E435" t="str">
            <v>TS-2</v>
          </cell>
          <cell r="G435" t="str">
            <v>AAAC-35</v>
          </cell>
          <cell r="H435">
            <v>48.53</v>
          </cell>
          <cell r="I435">
            <v>2815</v>
          </cell>
          <cell r="J435" t="str">
            <v>FLP</v>
          </cell>
          <cell r="K435" t="str">
            <v>0°</v>
          </cell>
          <cell r="L435">
            <v>0</v>
          </cell>
          <cell r="M435">
            <v>1</v>
          </cell>
          <cell r="N435" t="str">
            <v>11/C6</v>
          </cell>
          <cell r="O435">
            <v>279.55</v>
          </cell>
          <cell r="P435">
            <v>24.26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 t="str">
            <v>PAT-1C</v>
          </cell>
          <cell r="W435" t="str">
            <v>CIM1</v>
          </cell>
          <cell r="Y435" t="str">
            <v>S</v>
          </cell>
          <cell r="Z435">
            <v>0</v>
          </cell>
          <cell r="AA435">
            <v>100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</v>
          </cell>
          <cell r="AL435" t="str">
            <v>0</v>
          </cell>
          <cell r="AM435">
            <v>0</v>
          </cell>
          <cell r="AN435">
            <v>0</v>
          </cell>
          <cell r="AO435" t="str">
            <v>56-3</v>
          </cell>
          <cell r="AP435" t="str">
            <v>IPB-36</v>
          </cell>
          <cell r="AQ435" t="str">
            <v>2</v>
          </cell>
          <cell r="AS435">
            <v>433</v>
          </cell>
          <cell r="AT435" t="str">
            <v>MAD</v>
          </cell>
        </row>
        <row r="436">
          <cell r="A436">
            <v>434</v>
          </cell>
          <cell r="B436">
            <v>80</v>
          </cell>
          <cell r="C436" t="str">
            <v xml:space="preserve">LP 22,9 kV, 2ø-LAS ESTELAS , 2-1x35mm² AAAC</v>
          </cell>
          <cell r="D436">
            <v>0</v>
          </cell>
          <cell r="E436" t="str">
            <v>DS-2</v>
          </cell>
          <cell r="G436" t="str">
            <v>AAAC-35</v>
          </cell>
          <cell r="H436">
            <v>0</v>
          </cell>
          <cell r="I436">
            <v>2895.12</v>
          </cell>
          <cell r="J436" t="str">
            <v>EXIST</v>
          </cell>
          <cell r="K436" t="str">
            <v>0°</v>
          </cell>
          <cell r="L436">
            <v>38.31</v>
          </cell>
          <cell r="M436">
            <v>1</v>
          </cell>
          <cell r="N436" t="str">
            <v>12/200</v>
          </cell>
          <cell r="O436">
            <v>-59.31</v>
          </cell>
          <cell r="P436">
            <v>19.149999999999999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Y436" t="str">
            <v>S</v>
          </cell>
          <cell r="Z436">
            <v>0</v>
          </cell>
          <cell r="AA436">
            <v>100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1</v>
          </cell>
          <cell r="AL436" t="str">
            <v>0</v>
          </cell>
          <cell r="AM436">
            <v>0</v>
          </cell>
          <cell r="AN436">
            <v>0</v>
          </cell>
          <cell r="AO436" t="str">
            <v>56-3</v>
          </cell>
          <cell r="AP436" t="str">
            <v>IPB-36</v>
          </cell>
          <cell r="AQ436" t="str">
            <v>2</v>
          </cell>
          <cell r="AS436">
            <v>434</v>
          </cell>
          <cell r="AT436" t="str">
            <v>MAD</v>
          </cell>
        </row>
        <row r="437">
          <cell r="A437">
            <v>435</v>
          </cell>
          <cell r="B437">
            <v>80</v>
          </cell>
          <cell r="C437" t="str">
            <v xml:space="preserve">LP 22,9 kV, 2ø-LAS ESTELAS , 2-1x35mm² AAAC</v>
          </cell>
          <cell r="D437">
            <v>1</v>
          </cell>
          <cell r="E437" t="str">
            <v>TS-2</v>
          </cell>
          <cell r="G437" t="str">
            <v>AAAC-35</v>
          </cell>
          <cell r="H437">
            <v>38.31</v>
          </cell>
          <cell r="I437">
            <v>2906.7</v>
          </cell>
          <cell r="K437" t="str">
            <v>0°</v>
          </cell>
          <cell r="L437">
            <v>37.03</v>
          </cell>
          <cell r="M437">
            <v>1</v>
          </cell>
          <cell r="N437" t="str">
            <v>11/C6</v>
          </cell>
          <cell r="O437">
            <v>-80.25</v>
          </cell>
          <cell r="P437">
            <v>37.67</v>
          </cell>
          <cell r="Q437" t="str">
            <v>1RI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 t="str">
            <v>PAT-1C</v>
          </cell>
          <cell r="W437" t="str">
            <v>CIM1</v>
          </cell>
          <cell r="Y437" t="str">
            <v>S</v>
          </cell>
          <cell r="Z437">
            <v>0</v>
          </cell>
          <cell r="AA437">
            <v>100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1</v>
          </cell>
          <cell r="AL437" t="str">
            <v>1</v>
          </cell>
          <cell r="AM437">
            <v>0</v>
          </cell>
          <cell r="AN437">
            <v>0</v>
          </cell>
          <cell r="AO437" t="str">
            <v>56-3</v>
          </cell>
          <cell r="AP437" t="str">
            <v>IPB-36</v>
          </cell>
          <cell r="AQ437" t="str">
            <v>2</v>
          </cell>
          <cell r="AS437">
            <v>435</v>
          </cell>
          <cell r="AT437" t="str">
            <v>MAD</v>
          </cell>
        </row>
        <row r="438">
          <cell r="A438">
            <v>436</v>
          </cell>
          <cell r="B438">
            <v>80</v>
          </cell>
          <cell r="C438" t="str">
            <v xml:space="preserve">LP 22,9 kV, 2ø-LAS ESTELAS , 2-1x35mm² AAAC</v>
          </cell>
          <cell r="D438">
            <v>2</v>
          </cell>
          <cell r="E438" t="str">
            <v>PTH-2</v>
          </cell>
          <cell r="G438" t="str">
            <v>AAAC-35</v>
          </cell>
          <cell r="H438">
            <v>75.34</v>
          </cell>
          <cell r="I438">
            <v>2923</v>
          </cell>
          <cell r="J438" t="str">
            <v>F-ES</v>
          </cell>
          <cell r="K438" t="str">
            <v>0°</v>
          </cell>
          <cell r="L438">
            <v>0</v>
          </cell>
          <cell r="M438">
            <v>1</v>
          </cell>
          <cell r="N438" t="str">
            <v>11/C6</v>
          </cell>
          <cell r="O438">
            <v>219.98</v>
          </cell>
          <cell r="P438">
            <v>18.510000000000002</v>
          </cell>
          <cell r="Q438" t="str">
            <v>1RI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 t="str">
            <v>PAT-1C</v>
          </cell>
          <cell r="W438" t="str">
            <v>CIM1</v>
          </cell>
          <cell r="Y438" t="str">
            <v>S</v>
          </cell>
          <cell r="Z438">
            <v>0</v>
          </cell>
          <cell r="AA438">
            <v>100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1</v>
          </cell>
          <cell r="AL438" t="str">
            <v>1</v>
          </cell>
          <cell r="AM438">
            <v>0</v>
          </cell>
          <cell r="AN438">
            <v>0</v>
          </cell>
          <cell r="AO438" t="str">
            <v>56-3</v>
          </cell>
          <cell r="AP438" t="str">
            <v>IPB-36</v>
          </cell>
          <cell r="AQ438" t="str">
            <v>2</v>
          </cell>
          <cell r="AS438">
            <v>436</v>
          </cell>
          <cell r="AT438" t="str">
            <v>MAD</v>
          </cell>
        </row>
        <row r="439">
          <cell r="A439">
            <v>437</v>
          </cell>
          <cell r="B439">
            <v>81</v>
          </cell>
          <cell r="C439" t="str">
            <v xml:space="preserve">LP 22,9 kV, 2ø-HUANACAURE SECTOR SUR , 2-1x35mm² AAAC</v>
          </cell>
          <cell r="D439">
            <v>0</v>
          </cell>
          <cell r="E439" t="str">
            <v>DS-2</v>
          </cell>
          <cell r="G439" t="str">
            <v>AAAC-35</v>
          </cell>
          <cell r="H439">
            <v>0</v>
          </cell>
          <cell r="I439">
            <v>2801.12</v>
          </cell>
          <cell r="J439" t="str">
            <v>EXIST</v>
          </cell>
          <cell r="K439" t="str">
            <v>0°</v>
          </cell>
          <cell r="L439">
            <v>24.35</v>
          </cell>
          <cell r="M439">
            <v>1</v>
          </cell>
          <cell r="N439" t="str">
            <v>11/C6</v>
          </cell>
          <cell r="O439">
            <v>27.36</v>
          </cell>
          <cell r="P439">
            <v>12.18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Y439" t="str">
            <v>S</v>
          </cell>
          <cell r="Z439">
            <v>0</v>
          </cell>
          <cell r="AA439">
            <v>100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1</v>
          </cell>
          <cell r="AL439" t="str">
            <v>0</v>
          </cell>
          <cell r="AM439">
            <v>0</v>
          </cell>
          <cell r="AN439">
            <v>0</v>
          </cell>
          <cell r="AO439" t="str">
            <v>56-3</v>
          </cell>
          <cell r="AP439" t="str">
            <v>IPB-36</v>
          </cell>
          <cell r="AQ439" t="str">
            <v>2</v>
          </cell>
          <cell r="AS439">
            <v>437</v>
          </cell>
          <cell r="AT439" t="str">
            <v>MAD</v>
          </cell>
        </row>
        <row r="440">
          <cell r="A440">
            <v>438</v>
          </cell>
          <cell r="B440">
            <v>81</v>
          </cell>
          <cell r="C440" t="str">
            <v xml:space="preserve">LP 22,9 kV, 2ø-HUANACAURE SECTOR SUR , 2-1x35mm² AAAC</v>
          </cell>
          <cell r="D440">
            <v>1</v>
          </cell>
          <cell r="E440" t="str">
            <v>TS-2</v>
          </cell>
          <cell r="G440" t="str">
            <v>AAAC-35</v>
          </cell>
          <cell r="H440">
            <v>24.35</v>
          </cell>
          <cell r="I440">
            <v>2797.74</v>
          </cell>
          <cell r="K440" t="str">
            <v>0°</v>
          </cell>
          <cell r="L440">
            <v>157.91</v>
          </cell>
          <cell r="M440">
            <v>1</v>
          </cell>
          <cell r="N440" t="str">
            <v>11/C6</v>
          </cell>
          <cell r="O440">
            <v>1.73</v>
          </cell>
          <cell r="P440">
            <v>91.13</v>
          </cell>
          <cell r="Q440" t="str">
            <v>1RI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 t="str">
            <v>PAT-1C</v>
          </cell>
          <cell r="W440" t="str">
            <v>CIM1</v>
          </cell>
          <cell r="Y440" t="str">
            <v>S</v>
          </cell>
          <cell r="Z440">
            <v>0</v>
          </cell>
          <cell r="AA440">
            <v>100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1</v>
          </cell>
          <cell r="AL440" t="str">
            <v>1</v>
          </cell>
          <cell r="AM440">
            <v>0</v>
          </cell>
          <cell r="AN440">
            <v>0</v>
          </cell>
          <cell r="AO440" t="str">
            <v>56-3</v>
          </cell>
          <cell r="AP440" t="str">
            <v>IPB-36</v>
          </cell>
          <cell r="AQ440" t="str">
            <v>2</v>
          </cell>
          <cell r="AS440">
            <v>438</v>
          </cell>
          <cell r="AT440" t="str">
            <v>MAD</v>
          </cell>
        </row>
        <row r="441">
          <cell r="A441">
            <v>439</v>
          </cell>
          <cell r="B441">
            <v>81</v>
          </cell>
          <cell r="C441" t="str">
            <v xml:space="preserve">LP 22,9 kV, 2ø-HUANACAURE SECTOR SUR , 2-1x35mm² AAAC</v>
          </cell>
          <cell r="D441">
            <v>2</v>
          </cell>
          <cell r="E441" t="str">
            <v>PA1-2</v>
          </cell>
          <cell r="G441" t="str">
            <v>AAAC-35</v>
          </cell>
          <cell r="H441">
            <v>182.26</v>
          </cell>
          <cell r="I441">
            <v>2812.78</v>
          </cell>
          <cell r="K441" t="str">
            <v>0°</v>
          </cell>
          <cell r="L441">
            <v>127.65</v>
          </cell>
          <cell r="M441">
            <v>1</v>
          </cell>
          <cell r="N441" t="str">
            <v>11/C6</v>
          </cell>
          <cell r="O441">
            <v>425.53</v>
          </cell>
          <cell r="P441">
            <v>142.78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 t="str">
            <v>PAT-1C</v>
          </cell>
          <cell r="W441" t="str">
            <v>CIM1</v>
          </cell>
          <cell r="Y441" t="str">
            <v>S</v>
          </cell>
          <cell r="Z441">
            <v>0</v>
          </cell>
          <cell r="AA441">
            <v>100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1</v>
          </cell>
          <cell r="AL441" t="str">
            <v>0</v>
          </cell>
          <cell r="AM441">
            <v>0</v>
          </cell>
          <cell r="AN441">
            <v>0</v>
          </cell>
          <cell r="AO441" t="str">
            <v>56-3</v>
          </cell>
          <cell r="AP441" t="str">
            <v>IPB-36</v>
          </cell>
          <cell r="AQ441" t="str">
            <v>2</v>
          </cell>
          <cell r="AS441">
            <v>439</v>
          </cell>
          <cell r="AT441" t="str">
            <v>MAD</v>
          </cell>
        </row>
        <row r="442">
          <cell r="A442">
            <v>440</v>
          </cell>
          <cell r="B442">
            <v>81</v>
          </cell>
          <cell r="C442" t="str">
            <v xml:space="preserve">LP 22,9 kV, 2ø-HUANACAURE SECTOR SUR , 2-1x35mm² AAAC</v>
          </cell>
          <cell r="D442">
            <v>3</v>
          </cell>
          <cell r="E442" t="str">
            <v>PTH-2</v>
          </cell>
          <cell r="G442" t="str">
            <v>AAAC-35</v>
          </cell>
          <cell r="H442">
            <v>309.91000000000003</v>
          </cell>
          <cell r="I442">
            <v>2776.64</v>
          </cell>
          <cell r="J442" t="str">
            <v>FLP</v>
          </cell>
          <cell r="K442" t="str">
            <v>0°</v>
          </cell>
          <cell r="L442">
            <v>0</v>
          </cell>
          <cell r="M442">
            <v>1</v>
          </cell>
          <cell r="N442" t="str">
            <v>11/C6</v>
          </cell>
          <cell r="O442">
            <v>-138.21</v>
          </cell>
          <cell r="P442">
            <v>63.83</v>
          </cell>
          <cell r="Q442" t="str">
            <v>1RI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 t="str">
            <v>PAT-1C</v>
          </cell>
          <cell r="W442" t="str">
            <v>CIM1</v>
          </cell>
          <cell r="Y442" t="str">
            <v>S</v>
          </cell>
          <cell r="Z442">
            <v>0</v>
          </cell>
          <cell r="AA442">
            <v>100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1</v>
          </cell>
          <cell r="AL442" t="str">
            <v>1</v>
          </cell>
          <cell r="AM442">
            <v>0</v>
          </cell>
          <cell r="AN442">
            <v>0</v>
          </cell>
          <cell r="AO442" t="str">
            <v>56-3</v>
          </cell>
          <cell r="AP442" t="str">
            <v>IPB-36</v>
          </cell>
          <cell r="AQ442" t="str">
            <v>2</v>
          </cell>
          <cell r="AS442">
            <v>440</v>
          </cell>
          <cell r="AT442" t="str">
            <v>MAD</v>
          </cell>
        </row>
        <row r="443">
          <cell r="A443">
            <v>441</v>
          </cell>
          <cell r="B443">
            <v>82</v>
          </cell>
          <cell r="C443" t="str">
            <v xml:space="preserve">LP 22,9 kV, 2ø-PAMPA ALEGRE DE HUANACAURE , 2-1x35mm² AAAC</v>
          </cell>
          <cell r="D443">
            <v>0</v>
          </cell>
          <cell r="E443" t="str">
            <v>DS-2</v>
          </cell>
          <cell r="G443" t="str">
            <v>AAAC-35</v>
          </cell>
          <cell r="H443">
            <v>0</v>
          </cell>
          <cell r="I443">
            <v>2813.05</v>
          </cell>
          <cell r="J443" t="str">
            <v>EXIST</v>
          </cell>
          <cell r="K443" t="str">
            <v>0°</v>
          </cell>
          <cell r="L443">
            <v>53.63</v>
          </cell>
          <cell r="M443">
            <v>1</v>
          </cell>
          <cell r="N443" t="str">
            <v>13/400</v>
          </cell>
          <cell r="O443">
            <v>-59.28</v>
          </cell>
          <cell r="P443">
            <v>26.82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Y443" t="str">
            <v>S</v>
          </cell>
          <cell r="Z443">
            <v>0</v>
          </cell>
          <cell r="AA443">
            <v>100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1</v>
          </cell>
          <cell r="AL443" t="str">
            <v>0</v>
          </cell>
          <cell r="AM443">
            <v>0</v>
          </cell>
          <cell r="AN443">
            <v>0</v>
          </cell>
          <cell r="AO443" t="str">
            <v>56-3</v>
          </cell>
          <cell r="AP443" t="str">
            <v>IPB-36</v>
          </cell>
          <cell r="AQ443" t="str">
            <v>2</v>
          </cell>
          <cell r="AS443">
            <v>441</v>
          </cell>
          <cell r="AT443" t="str">
            <v>MAD</v>
          </cell>
        </row>
        <row r="444">
          <cell r="A444">
            <v>442</v>
          </cell>
          <cell r="B444">
            <v>82</v>
          </cell>
          <cell r="C444" t="str">
            <v xml:space="preserve">LP 22,9 kV, 2ø-PAMPA ALEGRE DE HUANACAURE , 2-1x35mm² AAAC</v>
          </cell>
          <cell r="D444">
            <v>1</v>
          </cell>
          <cell r="E444" t="str">
            <v>TS-2</v>
          </cell>
          <cell r="G444" t="str">
            <v>AAAC-35</v>
          </cell>
          <cell r="H444">
            <v>53.63</v>
          </cell>
          <cell r="I444">
            <v>2827.2</v>
          </cell>
          <cell r="K444" t="str">
            <v>0°</v>
          </cell>
          <cell r="L444">
            <v>47.02</v>
          </cell>
          <cell r="M444">
            <v>1</v>
          </cell>
          <cell r="N444" t="str">
            <v>11/C6</v>
          </cell>
          <cell r="O444">
            <v>-326.52999999999997</v>
          </cell>
          <cell r="P444">
            <v>50.33</v>
          </cell>
          <cell r="Q444" t="str">
            <v>1RI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 t="str">
            <v>PAT-1C</v>
          </cell>
          <cell r="Y444" t="str">
            <v>S</v>
          </cell>
          <cell r="Z444">
            <v>0</v>
          </cell>
          <cell r="AA444">
            <v>100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1</v>
          </cell>
          <cell r="AL444" t="str">
            <v>1</v>
          </cell>
          <cell r="AM444">
            <v>0</v>
          </cell>
          <cell r="AN444">
            <v>0</v>
          </cell>
          <cell r="AO444" t="str">
            <v>56-3</v>
          </cell>
          <cell r="AP444" t="str">
            <v>IPB-36</v>
          </cell>
          <cell r="AQ444" t="str">
            <v>2</v>
          </cell>
          <cell r="AS444">
            <v>442</v>
          </cell>
          <cell r="AT444" t="str">
            <v>MAD</v>
          </cell>
        </row>
        <row r="445">
          <cell r="A445">
            <v>443</v>
          </cell>
          <cell r="B445">
            <v>82</v>
          </cell>
          <cell r="C445" t="str">
            <v xml:space="preserve">LP 22,9 kV, 2ø-PAMPA ALEGRE DE HUANACAURE , 2-1x35mm² AAAC</v>
          </cell>
          <cell r="D445">
            <v>2</v>
          </cell>
          <cell r="E445" t="str">
            <v>PS1-2</v>
          </cell>
          <cell r="G445" t="str">
            <v>AAAC-35</v>
          </cell>
          <cell r="H445">
            <v>100.65</v>
          </cell>
          <cell r="I445">
            <v>2844.01</v>
          </cell>
          <cell r="K445" t="str">
            <v>0°</v>
          </cell>
          <cell r="L445">
            <v>57.88</v>
          </cell>
          <cell r="M445">
            <v>1</v>
          </cell>
          <cell r="N445" t="str">
            <v>11/C6</v>
          </cell>
          <cell r="O445">
            <v>191.45</v>
          </cell>
          <cell r="P445">
            <v>52.45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 t="str">
            <v>PAT-1C</v>
          </cell>
          <cell r="Y445" t="str">
            <v>S</v>
          </cell>
          <cell r="Z445">
            <v>0</v>
          </cell>
          <cell r="AA445">
            <v>100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1</v>
          </cell>
          <cell r="AL445" t="str">
            <v>0</v>
          </cell>
          <cell r="AM445">
            <v>0</v>
          </cell>
          <cell r="AN445">
            <v>0</v>
          </cell>
          <cell r="AO445" t="str">
            <v>56-3</v>
          </cell>
          <cell r="AP445" t="str">
            <v>IPB-36</v>
          </cell>
          <cell r="AQ445" t="str">
            <v>2</v>
          </cell>
          <cell r="AS445">
            <v>443</v>
          </cell>
          <cell r="AT445" t="str">
            <v>MAD</v>
          </cell>
        </row>
        <row r="446">
          <cell r="A446">
            <v>444</v>
          </cell>
          <cell r="B446">
            <v>82</v>
          </cell>
          <cell r="C446" t="str">
            <v xml:space="preserve">LP 22,9 kV, 2ø-PAMPA ALEGRE DE HUANACAURE , 2-1x35mm² AAAC</v>
          </cell>
          <cell r="D446">
            <v>3</v>
          </cell>
          <cell r="E446" t="str">
            <v>PA1-2</v>
          </cell>
          <cell r="G446" t="str">
            <v>AAAC-35</v>
          </cell>
          <cell r="H446">
            <v>158.53</v>
          </cell>
          <cell r="I446">
            <v>2858.57</v>
          </cell>
          <cell r="J446" t="str">
            <v>V1</v>
          </cell>
          <cell r="K446" t="str">
            <v>19°9'45.47"</v>
          </cell>
          <cell r="L446">
            <v>293.95</v>
          </cell>
          <cell r="M446">
            <v>1</v>
          </cell>
          <cell r="N446" t="str">
            <v>11/C6</v>
          </cell>
          <cell r="O446">
            <v>327.79</v>
          </cell>
          <cell r="P446">
            <v>175.91</v>
          </cell>
          <cell r="Q446" t="str">
            <v>1RI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 t="str">
            <v>PAT-1C</v>
          </cell>
          <cell r="Y446" t="str">
            <v>S</v>
          </cell>
          <cell r="Z446">
            <v>0</v>
          </cell>
          <cell r="AA446">
            <v>100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1</v>
          </cell>
          <cell r="AL446" t="str">
            <v>1</v>
          </cell>
          <cell r="AM446">
            <v>0</v>
          </cell>
          <cell r="AN446">
            <v>0</v>
          </cell>
          <cell r="AO446" t="str">
            <v>56-3</v>
          </cell>
          <cell r="AP446" t="str">
            <v>IPB-36</v>
          </cell>
          <cell r="AQ446" t="str">
            <v>2</v>
          </cell>
          <cell r="AS446">
            <v>444</v>
          </cell>
          <cell r="AT446" t="str">
            <v>MAD</v>
          </cell>
        </row>
        <row r="447">
          <cell r="A447">
            <v>445</v>
          </cell>
          <cell r="B447">
            <v>82</v>
          </cell>
          <cell r="C447" t="str">
            <v xml:space="preserve">LP 22,9 kV, 2ø-PAMPA ALEGRE DE HUANACAURE , 2-1x35mm² AAAC</v>
          </cell>
          <cell r="D447">
            <v>4</v>
          </cell>
          <cell r="E447" t="str">
            <v>PSH-2</v>
          </cell>
          <cell r="G447" t="str">
            <v>AAAC-35</v>
          </cell>
          <cell r="H447">
            <v>452.48</v>
          </cell>
          <cell r="I447">
            <v>2909.96</v>
          </cell>
          <cell r="K447" t="str">
            <v>0°</v>
          </cell>
          <cell r="L447">
            <v>90.95</v>
          </cell>
          <cell r="M447">
            <v>2</v>
          </cell>
          <cell r="N447" t="str">
            <v>11/C6</v>
          </cell>
          <cell r="O447">
            <v>252.19</v>
          </cell>
          <cell r="P447">
            <v>192.45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 t="str">
            <v>PAT-1C</v>
          </cell>
          <cell r="Y447" t="str">
            <v>S</v>
          </cell>
          <cell r="Z447">
            <v>0</v>
          </cell>
          <cell r="AA447">
            <v>100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1</v>
          </cell>
          <cell r="AL447" t="str">
            <v>0</v>
          </cell>
          <cell r="AM447">
            <v>0</v>
          </cell>
          <cell r="AN447">
            <v>0</v>
          </cell>
          <cell r="AO447" t="str">
            <v>56-3</v>
          </cell>
          <cell r="AP447" t="str">
            <v>IPB-36</v>
          </cell>
          <cell r="AQ447" t="str">
            <v>2</v>
          </cell>
          <cell r="AS447">
            <v>445</v>
          </cell>
          <cell r="AT447" t="str">
            <v>MAD</v>
          </cell>
        </row>
        <row r="448">
          <cell r="A448">
            <v>446</v>
          </cell>
          <cell r="B448">
            <v>82</v>
          </cell>
          <cell r="C448" t="str">
            <v xml:space="preserve">LP 22,9 kV, 2ø-PAMPA ALEGRE DE HUANACAURE , 2-1x35mm² AAAC</v>
          </cell>
          <cell r="D448">
            <v>5</v>
          </cell>
          <cell r="E448" t="str">
            <v>PS1-2</v>
          </cell>
          <cell r="G448" t="str">
            <v>AAAC-35</v>
          </cell>
          <cell r="H448">
            <v>543.42999999999995</v>
          </cell>
          <cell r="I448">
            <v>2924.64</v>
          </cell>
          <cell r="K448" t="str">
            <v>0°</v>
          </cell>
          <cell r="L448">
            <v>186.5</v>
          </cell>
          <cell r="M448">
            <v>1</v>
          </cell>
          <cell r="N448" t="str">
            <v>11/C6</v>
          </cell>
          <cell r="O448">
            <v>202.56</v>
          </cell>
          <cell r="P448">
            <v>138.72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 t="str">
            <v>PAT-1C</v>
          </cell>
          <cell r="Y448" t="str">
            <v>S</v>
          </cell>
          <cell r="Z448">
            <v>0</v>
          </cell>
          <cell r="AA448">
            <v>100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1</v>
          </cell>
          <cell r="AL448" t="str">
            <v>0</v>
          </cell>
          <cell r="AM448">
            <v>0</v>
          </cell>
          <cell r="AN448">
            <v>0</v>
          </cell>
          <cell r="AO448" t="str">
            <v>56-3</v>
          </cell>
          <cell r="AP448" t="str">
            <v>IPB-36</v>
          </cell>
          <cell r="AQ448" t="str">
            <v>2</v>
          </cell>
          <cell r="AS448">
            <v>446</v>
          </cell>
          <cell r="AT448" t="str">
            <v>MAD</v>
          </cell>
        </row>
        <row r="449">
          <cell r="A449">
            <v>447</v>
          </cell>
          <cell r="B449">
            <v>82</v>
          </cell>
          <cell r="C449" t="str">
            <v xml:space="preserve">LP 22,9 kV, 2ø-PAMPA ALEGRE DE HUANACAURE , 2-1x35mm² AAAC</v>
          </cell>
          <cell r="D449">
            <v>6</v>
          </cell>
          <cell r="E449" t="str">
            <v>PS1-2</v>
          </cell>
          <cell r="G449" t="str">
            <v>AAAC-35</v>
          </cell>
          <cell r="H449">
            <v>729.93</v>
          </cell>
          <cell r="I449">
            <v>2937.2</v>
          </cell>
          <cell r="K449" t="str">
            <v>0°</v>
          </cell>
          <cell r="L449">
            <v>188.11</v>
          </cell>
          <cell r="M449">
            <v>1</v>
          </cell>
          <cell r="N449" t="str">
            <v>11/C6</v>
          </cell>
          <cell r="O449">
            <v>95.67</v>
          </cell>
          <cell r="P449">
            <v>187.3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 t="str">
            <v>PAT-1C</v>
          </cell>
          <cell r="Y449" t="str">
            <v>S</v>
          </cell>
          <cell r="Z449">
            <v>0</v>
          </cell>
          <cell r="AA449">
            <v>100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1</v>
          </cell>
          <cell r="AL449" t="str">
            <v>0</v>
          </cell>
          <cell r="AM449">
            <v>0</v>
          </cell>
          <cell r="AN449">
            <v>0</v>
          </cell>
          <cell r="AO449" t="str">
            <v>56-3</v>
          </cell>
          <cell r="AP449" t="str">
            <v>IPB-36</v>
          </cell>
          <cell r="AQ449" t="str">
            <v>2</v>
          </cell>
          <cell r="AS449">
            <v>447</v>
          </cell>
          <cell r="AT449" t="str">
            <v>MAD</v>
          </cell>
        </row>
        <row r="450">
          <cell r="A450">
            <v>448</v>
          </cell>
          <cell r="B450">
            <v>82</v>
          </cell>
          <cell r="C450" t="str">
            <v xml:space="preserve">LP 22,9 kV, 2ø-PAMPA ALEGRE DE HUANACAURE , 2-1x35mm² AAAC</v>
          </cell>
          <cell r="D450">
            <v>7</v>
          </cell>
          <cell r="E450" t="str">
            <v>PS1-2</v>
          </cell>
          <cell r="G450" t="str">
            <v>AAAC-35</v>
          </cell>
          <cell r="H450">
            <v>918.04</v>
          </cell>
          <cell r="I450">
            <v>2969.04</v>
          </cell>
          <cell r="K450" t="str">
            <v>0°</v>
          </cell>
          <cell r="L450">
            <v>149.29</v>
          </cell>
          <cell r="M450">
            <v>1</v>
          </cell>
          <cell r="N450" t="str">
            <v>11/C6</v>
          </cell>
          <cell r="O450">
            <v>170.49</v>
          </cell>
          <cell r="P450">
            <v>168.7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 t="str">
            <v>PAT-1C</v>
          </cell>
          <cell r="Y450" t="str">
            <v>S</v>
          </cell>
          <cell r="Z450">
            <v>0</v>
          </cell>
          <cell r="AA450">
            <v>100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</v>
          </cell>
          <cell r="AL450" t="str">
            <v>0</v>
          </cell>
          <cell r="AM450">
            <v>0</v>
          </cell>
          <cell r="AN450">
            <v>0</v>
          </cell>
          <cell r="AO450" t="str">
            <v>56-3</v>
          </cell>
          <cell r="AP450" t="str">
            <v>IPB-36</v>
          </cell>
          <cell r="AQ450" t="str">
            <v>2</v>
          </cell>
          <cell r="AS450">
            <v>448</v>
          </cell>
          <cell r="AT450" t="str">
            <v>MAD</v>
          </cell>
        </row>
        <row r="451">
          <cell r="A451">
            <v>449</v>
          </cell>
          <cell r="B451">
            <v>82</v>
          </cell>
          <cell r="C451" t="str">
            <v xml:space="preserve">LP 22,9 kV, 2ø-PAMPA ALEGRE DE HUANACAURE , 2-1x35mm² AAAC</v>
          </cell>
          <cell r="D451">
            <v>8</v>
          </cell>
          <cell r="E451" t="str">
            <v>PS1-2</v>
          </cell>
          <cell r="G451" t="str">
            <v>AAAC-35</v>
          </cell>
          <cell r="H451">
            <v>1067.33</v>
          </cell>
          <cell r="I451">
            <v>2996.39</v>
          </cell>
          <cell r="K451" t="str">
            <v>0°</v>
          </cell>
          <cell r="L451">
            <v>118.46</v>
          </cell>
          <cell r="M451">
            <v>1</v>
          </cell>
          <cell r="N451" t="str">
            <v>11/C6</v>
          </cell>
          <cell r="O451">
            <v>129.91</v>
          </cell>
          <cell r="P451">
            <v>133.87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 t="str">
            <v>PAT-1C</v>
          </cell>
          <cell r="Y451" t="str">
            <v>S</v>
          </cell>
          <cell r="Z451">
            <v>0</v>
          </cell>
          <cell r="AA451">
            <v>100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1</v>
          </cell>
          <cell r="AL451" t="str">
            <v>0</v>
          </cell>
          <cell r="AM451">
            <v>0</v>
          </cell>
          <cell r="AN451">
            <v>0</v>
          </cell>
          <cell r="AO451" t="str">
            <v>56-3</v>
          </cell>
          <cell r="AP451" t="str">
            <v>IPB-36</v>
          </cell>
          <cell r="AQ451" t="str">
            <v>2</v>
          </cell>
          <cell r="AS451">
            <v>449</v>
          </cell>
          <cell r="AT451" t="str">
            <v>MAD</v>
          </cell>
        </row>
        <row r="452">
          <cell r="A452">
            <v>450</v>
          </cell>
          <cell r="B452">
            <v>82</v>
          </cell>
          <cell r="C452" t="str">
            <v xml:space="preserve">LP 22,9 kV, 2ø-PAMPA ALEGRE DE HUANACAURE , 2-1x35mm² AAAC</v>
          </cell>
          <cell r="D452">
            <v>9</v>
          </cell>
          <cell r="E452" t="str">
            <v>PTH-2</v>
          </cell>
          <cell r="G452" t="str">
            <v>AAAC-35</v>
          </cell>
          <cell r="H452">
            <v>1185.78</v>
          </cell>
          <cell r="I452">
            <v>3021.28</v>
          </cell>
          <cell r="J452" t="str">
            <v>FLP</v>
          </cell>
          <cell r="K452" t="str">
            <v>0°</v>
          </cell>
          <cell r="L452">
            <v>0</v>
          </cell>
          <cell r="M452">
            <v>1</v>
          </cell>
          <cell r="N452" t="str">
            <v>11/C6</v>
          </cell>
          <cell r="O452">
            <v>223.63</v>
          </cell>
          <cell r="P452">
            <v>59.23</v>
          </cell>
          <cell r="Q452" t="str">
            <v>1RI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 t="str">
            <v>PAT-1C</v>
          </cell>
          <cell r="Y452" t="str">
            <v>S</v>
          </cell>
          <cell r="Z452">
            <v>0</v>
          </cell>
          <cell r="AA452">
            <v>100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1</v>
          </cell>
          <cell r="AL452" t="str">
            <v>1</v>
          </cell>
          <cell r="AM452">
            <v>0</v>
          </cell>
          <cell r="AN452">
            <v>0</v>
          </cell>
          <cell r="AO452" t="str">
            <v>56-4</v>
          </cell>
          <cell r="AP452" t="str">
            <v>IPB-36</v>
          </cell>
          <cell r="AQ452" t="str">
            <v>2</v>
          </cell>
          <cell r="AS452">
            <v>450</v>
          </cell>
          <cell r="AT452" t="str">
            <v>MAD</v>
          </cell>
        </row>
        <row r="453">
          <cell r="A453">
            <v>451</v>
          </cell>
          <cell r="B453">
            <v>83</v>
          </cell>
          <cell r="C453" t="str">
            <v xml:space="preserve">LP 22,9 kV, 2ø-PICAHUAY , 2-1x35mm² AAAC</v>
          </cell>
          <cell r="D453">
            <v>0</v>
          </cell>
          <cell r="E453" t="str">
            <v>DS-2</v>
          </cell>
          <cell r="G453" t="str">
            <v>AAAC-35</v>
          </cell>
          <cell r="H453">
            <v>0</v>
          </cell>
          <cell r="I453">
            <v>2631.06</v>
          </cell>
          <cell r="J453" t="str">
            <v>EXIST</v>
          </cell>
          <cell r="K453" t="str">
            <v>0°</v>
          </cell>
          <cell r="L453">
            <v>14.26</v>
          </cell>
          <cell r="M453">
            <v>1</v>
          </cell>
          <cell r="N453" t="str">
            <v>13/400</v>
          </cell>
          <cell r="O453">
            <v>2.3199999999999998</v>
          </cell>
          <cell r="P453">
            <v>7.13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Y453" t="str">
            <v>S</v>
          </cell>
          <cell r="Z453">
            <v>0</v>
          </cell>
          <cell r="AA453">
            <v>100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1</v>
          </cell>
          <cell r="AL453" t="str">
            <v>0</v>
          </cell>
          <cell r="AM453">
            <v>0</v>
          </cell>
          <cell r="AN453">
            <v>0</v>
          </cell>
          <cell r="AO453" t="str">
            <v>56-3</v>
          </cell>
          <cell r="AP453" t="str">
            <v>IPB-36</v>
          </cell>
          <cell r="AQ453" t="str">
            <v>2</v>
          </cell>
          <cell r="AS453">
            <v>451</v>
          </cell>
          <cell r="AT453" t="str">
            <v>MAD</v>
          </cell>
        </row>
        <row r="454">
          <cell r="A454">
            <v>452</v>
          </cell>
          <cell r="B454">
            <v>83</v>
          </cell>
          <cell r="C454" t="str">
            <v xml:space="preserve">LP 22,9 kV, 2ø-PICAHUAY , 2-1x35mm² AAAC</v>
          </cell>
          <cell r="D454">
            <v>1</v>
          </cell>
          <cell r="E454" t="str">
            <v>TS-2</v>
          </cell>
          <cell r="G454" t="str">
            <v>AAAC-35</v>
          </cell>
          <cell r="H454">
            <v>14.26</v>
          </cell>
          <cell r="I454">
            <v>2633.05</v>
          </cell>
          <cell r="K454" t="str">
            <v>0°</v>
          </cell>
          <cell r="L454">
            <v>251.12</v>
          </cell>
          <cell r="M454">
            <v>1</v>
          </cell>
          <cell r="N454" t="str">
            <v>11/C6</v>
          </cell>
          <cell r="O454">
            <v>223.2</v>
          </cell>
          <cell r="P454">
            <v>132.69</v>
          </cell>
          <cell r="Q454" t="str">
            <v>1RI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 t="str">
            <v>PAT-1C</v>
          </cell>
          <cell r="W454" t="str">
            <v>CIM1</v>
          </cell>
          <cell r="Y454" t="str">
            <v>S</v>
          </cell>
          <cell r="Z454">
            <v>0</v>
          </cell>
          <cell r="AA454">
            <v>100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1</v>
          </cell>
          <cell r="AL454" t="str">
            <v>1</v>
          </cell>
          <cell r="AM454">
            <v>0</v>
          </cell>
          <cell r="AN454">
            <v>0</v>
          </cell>
          <cell r="AO454" t="str">
            <v>56-3</v>
          </cell>
          <cell r="AP454" t="str">
            <v>IPB-36</v>
          </cell>
          <cell r="AQ454" t="str">
            <v>2</v>
          </cell>
          <cell r="AS454">
            <v>452</v>
          </cell>
          <cell r="AT454" t="str">
            <v>MAD</v>
          </cell>
        </row>
        <row r="455">
          <cell r="A455">
            <v>453</v>
          </cell>
          <cell r="B455">
            <v>83</v>
          </cell>
          <cell r="C455" t="str">
            <v xml:space="preserve">LP 22,9 kV, 2ø-PICAHUAY , 2-1x35mm² AAAC</v>
          </cell>
          <cell r="D455">
            <v>2</v>
          </cell>
          <cell r="E455" t="str">
            <v>PSH-2</v>
          </cell>
          <cell r="G455" t="str">
            <v>AAAC-35</v>
          </cell>
          <cell r="H455">
            <v>265.38</v>
          </cell>
          <cell r="I455">
            <v>2614.0300000000002</v>
          </cell>
          <cell r="K455" t="str">
            <v>0°</v>
          </cell>
          <cell r="L455">
            <v>415.05</v>
          </cell>
          <cell r="M455">
            <v>2</v>
          </cell>
          <cell r="N455" t="str">
            <v>11/C6</v>
          </cell>
          <cell r="O455">
            <v>139.46</v>
          </cell>
          <cell r="P455">
            <v>333.09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 t="str">
            <v>PAT-1C</v>
          </cell>
          <cell r="W455" t="str">
            <v>CIM1</v>
          </cell>
          <cell r="Y455" t="str">
            <v>S</v>
          </cell>
          <cell r="Z455">
            <v>0</v>
          </cell>
          <cell r="AA455">
            <v>100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1</v>
          </cell>
          <cell r="AL455" t="str">
            <v>0</v>
          </cell>
          <cell r="AM455">
            <v>0</v>
          </cell>
          <cell r="AN455">
            <v>0</v>
          </cell>
          <cell r="AO455" t="str">
            <v>56-3</v>
          </cell>
          <cell r="AP455" t="str">
            <v>IPB-36</v>
          </cell>
          <cell r="AQ455" t="str">
            <v>2</v>
          </cell>
          <cell r="AS455">
            <v>453</v>
          </cell>
          <cell r="AT455" t="str">
            <v>MAD</v>
          </cell>
        </row>
        <row r="456">
          <cell r="A456">
            <v>454</v>
          </cell>
          <cell r="B456">
            <v>83</v>
          </cell>
          <cell r="C456" t="str">
            <v xml:space="preserve">LP 22,9 kV, 2ø-PICAHUAY , 2-1x35mm² AAAC</v>
          </cell>
          <cell r="D456">
            <v>3</v>
          </cell>
          <cell r="E456" t="str">
            <v>P3A2-2</v>
          </cell>
          <cell r="G456" t="str">
            <v>AAAC-70</v>
          </cell>
          <cell r="H456">
            <v>680.43</v>
          </cell>
          <cell r="I456">
            <v>2650.18</v>
          </cell>
          <cell r="J456" t="str">
            <v>V1</v>
          </cell>
          <cell r="K456" t="str">
            <v>11°36'55.27"</v>
          </cell>
          <cell r="L456">
            <v>732.34</v>
          </cell>
          <cell r="M456">
            <v>2</v>
          </cell>
          <cell r="N456" t="str">
            <v>11/C6</v>
          </cell>
          <cell r="O456">
            <v>392.51</v>
          </cell>
          <cell r="P456">
            <v>573.70000000000005</v>
          </cell>
          <cell r="Q456" t="str">
            <v>8RI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 t="str">
            <v>2PAT-1C</v>
          </cell>
          <cell r="W456" t="str">
            <v>CIM1</v>
          </cell>
          <cell r="Y456" t="str">
            <v>S</v>
          </cell>
          <cell r="Z456">
            <v>0</v>
          </cell>
          <cell r="AA456">
            <v>100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1</v>
          </cell>
          <cell r="AL456" t="str">
            <v>8</v>
          </cell>
          <cell r="AM456">
            <v>0</v>
          </cell>
          <cell r="AN456">
            <v>0</v>
          </cell>
          <cell r="AO456" t="str">
            <v>56-3</v>
          </cell>
          <cell r="AP456" t="str">
            <v>IPB-36</v>
          </cell>
          <cell r="AQ456" t="str">
            <v>2</v>
          </cell>
          <cell r="AS456">
            <v>454</v>
          </cell>
          <cell r="AT456" t="str">
            <v>MAD</v>
          </cell>
        </row>
        <row r="457">
          <cell r="A457">
            <v>455</v>
          </cell>
          <cell r="B457">
            <v>83</v>
          </cell>
          <cell r="C457" t="str">
            <v xml:space="preserve">LP 22,9 kV, 2ø-PICAHUAY , 2-1x35mm² AAAC</v>
          </cell>
          <cell r="D457">
            <v>4</v>
          </cell>
          <cell r="E457" t="str">
            <v>2TS-0</v>
          </cell>
          <cell r="G457" t="str">
            <v>AAAC-35</v>
          </cell>
          <cell r="H457">
            <v>1412.77</v>
          </cell>
          <cell r="I457">
            <v>2777.31</v>
          </cell>
          <cell r="J457" t="str">
            <v>FLP</v>
          </cell>
          <cell r="K457" t="str">
            <v>0°</v>
          </cell>
          <cell r="L457">
            <v>0</v>
          </cell>
          <cell r="M457">
            <v>2</v>
          </cell>
          <cell r="N457" t="str">
            <v>11/C6</v>
          </cell>
          <cell r="O457">
            <v>676.43</v>
          </cell>
          <cell r="P457">
            <v>366.17</v>
          </cell>
          <cell r="Q457" t="str">
            <v>4RI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 t="str">
            <v>2PAT-1C</v>
          </cell>
          <cell r="W457" t="str">
            <v>CIM1</v>
          </cell>
          <cell r="Y457" t="str">
            <v>S</v>
          </cell>
          <cell r="Z457">
            <v>0</v>
          </cell>
          <cell r="AA457">
            <v>100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</v>
          </cell>
          <cell r="AL457" t="str">
            <v>4</v>
          </cell>
          <cell r="AM457">
            <v>0</v>
          </cell>
          <cell r="AN457">
            <v>0</v>
          </cell>
          <cell r="AO457" t="str">
            <v>56-3</v>
          </cell>
          <cell r="AP457" t="str">
            <v>IPB-36</v>
          </cell>
          <cell r="AQ457" t="str">
            <v>2</v>
          </cell>
          <cell r="AS457">
            <v>455</v>
          </cell>
          <cell r="AT457" t="str">
            <v>MAD</v>
          </cell>
        </row>
        <row r="458">
          <cell r="A458">
            <v>456</v>
          </cell>
          <cell r="B458">
            <v>84</v>
          </cell>
          <cell r="C458" t="str">
            <v xml:space="preserve">LP 22,9 kV, 2ø-CANGRA BAJA , 2-1x35mm² AAAC</v>
          </cell>
          <cell r="D458">
            <v>0</v>
          </cell>
          <cell r="E458" t="str">
            <v>DS-2</v>
          </cell>
          <cell r="G458" t="str">
            <v>AAAC-35</v>
          </cell>
          <cell r="H458">
            <v>0</v>
          </cell>
          <cell r="I458">
            <v>2667.3</v>
          </cell>
          <cell r="J458" t="str">
            <v>EXIST</v>
          </cell>
          <cell r="K458" t="str">
            <v>0°</v>
          </cell>
          <cell r="L458">
            <v>26.52</v>
          </cell>
          <cell r="M458">
            <v>1</v>
          </cell>
          <cell r="N458" t="str">
            <v>12/200</v>
          </cell>
          <cell r="O458">
            <v>146.07</v>
          </cell>
          <cell r="P458">
            <v>13.26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Y458" t="str">
            <v>S</v>
          </cell>
          <cell r="Z458">
            <v>0</v>
          </cell>
          <cell r="AA458">
            <v>100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1</v>
          </cell>
          <cell r="AL458" t="str">
            <v>0</v>
          </cell>
          <cell r="AM458">
            <v>0</v>
          </cell>
          <cell r="AN458">
            <v>0</v>
          </cell>
          <cell r="AO458" t="str">
            <v>56-3</v>
          </cell>
          <cell r="AP458" t="str">
            <v>IPB-36</v>
          </cell>
          <cell r="AQ458" t="str">
            <v>2</v>
          </cell>
          <cell r="AS458">
            <v>456</v>
          </cell>
          <cell r="AT458" t="str">
            <v>MAD</v>
          </cell>
        </row>
        <row r="459">
          <cell r="A459">
            <v>457</v>
          </cell>
          <cell r="B459">
            <v>84</v>
          </cell>
          <cell r="C459" t="str">
            <v xml:space="preserve">LP 22,9 kV, 2ø-CANGRA BAJA , 2-1x35mm² AAAC</v>
          </cell>
          <cell r="D459">
            <v>1</v>
          </cell>
          <cell r="E459" t="str">
            <v>TS-2</v>
          </cell>
          <cell r="G459" t="str">
            <v>AAAC-35</v>
          </cell>
          <cell r="H459">
            <v>26.52</v>
          </cell>
          <cell r="I459">
            <v>2657.83</v>
          </cell>
          <cell r="K459" t="str">
            <v>0°</v>
          </cell>
          <cell r="L459">
            <v>423.67</v>
          </cell>
          <cell r="M459">
            <v>1</v>
          </cell>
          <cell r="N459" t="str">
            <v>11/C6</v>
          </cell>
          <cell r="O459">
            <v>380.66</v>
          </cell>
          <cell r="P459">
            <v>225.09</v>
          </cell>
          <cell r="Q459" t="str">
            <v>1RI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 t="str">
            <v>PAT-1C</v>
          </cell>
          <cell r="W459" t="str">
            <v>CIM1</v>
          </cell>
          <cell r="Y459" t="str">
            <v>S</v>
          </cell>
          <cell r="Z459">
            <v>0</v>
          </cell>
          <cell r="AA459">
            <v>100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</v>
          </cell>
          <cell r="AL459" t="str">
            <v>1</v>
          </cell>
          <cell r="AM459">
            <v>0</v>
          </cell>
          <cell r="AN459">
            <v>0</v>
          </cell>
          <cell r="AO459" t="str">
            <v>56-3</v>
          </cell>
          <cell r="AP459" t="str">
            <v>IPB-36</v>
          </cell>
          <cell r="AQ459" t="str">
            <v>2</v>
          </cell>
          <cell r="AS459">
            <v>457</v>
          </cell>
          <cell r="AT459" t="str">
            <v>MAD</v>
          </cell>
        </row>
        <row r="460">
          <cell r="A460">
            <v>458</v>
          </cell>
          <cell r="B460">
            <v>84</v>
          </cell>
          <cell r="C460" t="str">
            <v xml:space="preserve">LP 22,9 kV, 2ø-CANGRA BAJA , 2-1x35mm² AAAC</v>
          </cell>
          <cell r="D460">
            <v>2</v>
          </cell>
          <cell r="E460" t="str">
            <v>PRH-2</v>
          </cell>
          <cell r="G460" t="str">
            <v>AAAC-35</v>
          </cell>
          <cell r="H460">
            <v>450.19</v>
          </cell>
          <cell r="I460">
            <v>2574.77</v>
          </cell>
          <cell r="K460" t="str">
            <v>0°</v>
          </cell>
          <cell r="L460">
            <v>67.27</v>
          </cell>
          <cell r="M460">
            <v>2</v>
          </cell>
          <cell r="N460" t="str">
            <v>11/C6</v>
          </cell>
          <cell r="O460">
            <v>1365.63</v>
          </cell>
          <cell r="P460">
            <v>245.47</v>
          </cell>
          <cell r="Q460" t="str">
            <v>8RI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 t="str">
            <v>PAT-1C</v>
          </cell>
          <cell r="W460" t="str">
            <v>CIM1</v>
          </cell>
          <cell r="Y460" t="str">
            <v>S</v>
          </cell>
          <cell r="Z460">
            <v>0</v>
          </cell>
          <cell r="AA460">
            <v>100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1</v>
          </cell>
          <cell r="AL460" t="str">
            <v>8</v>
          </cell>
          <cell r="AM460">
            <v>0</v>
          </cell>
          <cell r="AN460">
            <v>0</v>
          </cell>
          <cell r="AO460" t="str">
            <v>56-3</v>
          </cell>
          <cell r="AP460" t="str">
            <v>IPB-36</v>
          </cell>
          <cell r="AQ460" t="str">
            <v>2</v>
          </cell>
          <cell r="AS460">
            <v>458</v>
          </cell>
          <cell r="AT460" t="str">
            <v>MAD</v>
          </cell>
        </row>
        <row r="461">
          <cell r="A461">
            <v>459</v>
          </cell>
          <cell r="B461">
            <v>84</v>
          </cell>
          <cell r="C461" t="str">
            <v xml:space="preserve">LP 22,9 kV, 2ø-CANGRA BAJA , 2-1x35mm² AAAC</v>
          </cell>
          <cell r="D461">
            <v>3</v>
          </cell>
          <cell r="E461" t="str">
            <v>PTH-2</v>
          </cell>
          <cell r="G461" t="str">
            <v>AAAC-35</v>
          </cell>
          <cell r="H461">
            <v>517.46</v>
          </cell>
          <cell r="I461">
            <v>2555.3000000000002</v>
          </cell>
          <cell r="J461" t="str">
            <v>FLP</v>
          </cell>
          <cell r="K461" t="str">
            <v>0°</v>
          </cell>
          <cell r="L461">
            <v>0</v>
          </cell>
          <cell r="M461">
            <v>1</v>
          </cell>
          <cell r="N461" t="str">
            <v>11/C6</v>
          </cell>
          <cell r="O461">
            <v>-1360.78</v>
          </cell>
          <cell r="P461">
            <v>33.64</v>
          </cell>
          <cell r="Q461" t="str">
            <v>1RI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 t="str">
            <v>PAT-1C</v>
          </cell>
          <cell r="W461" t="str">
            <v>CIM1</v>
          </cell>
          <cell r="Y461" t="str">
            <v>S</v>
          </cell>
          <cell r="Z461">
            <v>0</v>
          </cell>
          <cell r="AA461">
            <v>100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1</v>
          </cell>
          <cell r="AL461" t="str">
            <v>1</v>
          </cell>
          <cell r="AM461">
            <v>0</v>
          </cell>
          <cell r="AN461">
            <v>0</v>
          </cell>
          <cell r="AO461" t="str">
            <v>56-3</v>
          </cell>
          <cell r="AP461" t="str">
            <v>IPB-36</v>
          </cell>
          <cell r="AQ461" t="str">
            <v>2</v>
          </cell>
          <cell r="AS461">
            <v>459</v>
          </cell>
          <cell r="AT461" t="str">
            <v>MAD</v>
          </cell>
        </row>
        <row r="462">
          <cell r="A462">
            <v>460</v>
          </cell>
          <cell r="B462">
            <v>85</v>
          </cell>
          <cell r="C462" t="str">
            <v xml:space="preserve">LP 22,9 kV, 2ø-CUCHO BAJO , 2-1x35mm² AAAC</v>
          </cell>
          <cell r="D462">
            <v>0</v>
          </cell>
          <cell r="E462" t="str">
            <v>DS-2</v>
          </cell>
          <cell r="G462" t="str">
            <v>AAAC-35</v>
          </cell>
          <cell r="H462">
            <v>0</v>
          </cell>
          <cell r="I462">
            <v>2585.56</v>
          </cell>
          <cell r="J462" t="str">
            <v>EXIST</v>
          </cell>
          <cell r="K462" t="str">
            <v>0°</v>
          </cell>
          <cell r="L462">
            <v>30.33</v>
          </cell>
          <cell r="M462">
            <v>1</v>
          </cell>
          <cell r="N462" t="str">
            <v>12/200</v>
          </cell>
          <cell r="O462">
            <v>43.86</v>
          </cell>
          <cell r="P462">
            <v>15.17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Y462" t="str">
            <v>S</v>
          </cell>
          <cell r="Z462">
            <v>0</v>
          </cell>
          <cell r="AA462">
            <v>100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1</v>
          </cell>
          <cell r="AL462" t="str">
            <v>0</v>
          </cell>
          <cell r="AM462">
            <v>0</v>
          </cell>
          <cell r="AN462">
            <v>0</v>
          </cell>
          <cell r="AO462" t="str">
            <v>56-3</v>
          </cell>
          <cell r="AP462" t="str">
            <v>IPB-36</v>
          </cell>
          <cell r="AQ462" t="str">
            <v>2</v>
          </cell>
          <cell r="AS462">
            <v>460</v>
          </cell>
          <cell r="AT462" t="str">
            <v>MAD</v>
          </cell>
        </row>
        <row r="463">
          <cell r="A463">
            <v>461</v>
          </cell>
          <cell r="B463">
            <v>85</v>
          </cell>
          <cell r="C463" t="str">
            <v xml:space="preserve">LP 22,9 kV, 2ø-CUCHO BAJO , 2-1x35mm² AAAC</v>
          </cell>
          <cell r="D463">
            <v>1</v>
          </cell>
          <cell r="E463" t="str">
            <v>TS-2</v>
          </cell>
          <cell r="G463" t="str">
            <v>AAAC-35</v>
          </cell>
          <cell r="H463">
            <v>30.33</v>
          </cell>
          <cell r="I463">
            <v>2581.2399999999998</v>
          </cell>
          <cell r="K463" t="str">
            <v>0°</v>
          </cell>
          <cell r="L463">
            <v>293.23</v>
          </cell>
          <cell r="M463">
            <v>1</v>
          </cell>
          <cell r="N463" t="str">
            <v>11/C6</v>
          </cell>
          <cell r="O463">
            <v>226.03</v>
          </cell>
          <cell r="P463">
            <v>161.78</v>
          </cell>
          <cell r="Q463" t="str">
            <v>1RI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 t="str">
            <v>PAT-1C</v>
          </cell>
          <cell r="W463" t="str">
            <v>CIM1</v>
          </cell>
          <cell r="Y463" t="str">
            <v>S</v>
          </cell>
          <cell r="Z463">
            <v>0</v>
          </cell>
          <cell r="AA463">
            <v>100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</v>
          </cell>
          <cell r="AL463" t="str">
            <v>1</v>
          </cell>
          <cell r="AM463">
            <v>0</v>
          </cell>
          <cell r="AN463">
            <v>0</v>
          </cell>
          <cell r="AO463" t="str">
            <v>56-3</v>
          </cell>
          <cell r="AP463" t="str">
            <v>IPB-36</v>
          </cell>
          <cell r="AQ463" t="str">
            <v>2</v>
          </cell>
          <cell r="AS463">
            <v>461</v>
          </cell>
          <cell r="AT463" t="str">
            <v>MAD</v>
          </cell>
        </row>
        <row r="464">
          <cell r="A464">
            <v>462</v>
          </cell>
          <cell r="B464">
            <v>85</v>
          </cell>
          <cell r="C464" t="str">
            <v xml:space="preserve">LP 22,9 kV, 2ø-CUCHO BAJO , 2-1x35mm² AAAC</v>
          </cell>
          <cell r="D464">
            <v>2</v>
          </cell>
          <cell r="E464" t="str">
            <v>PS1-2</v>
          </cell>
          <cell r="G464" t="str">
            <v>AAAC-35</v>
          </cell>
          <cell r="H464">
            <v>323.56</v>
          </cell>
          <cell r="I464">
            <v>2556.9499999999998</v>
          </cell>
          <cell r="K464" t="str">
            <v>0°</v>
          </cell>
          <cell r="L464">
            <v>195.48</v>
          </cell>
          <cell r="M464">
            <v>1</v>
          </cell>
          <cell r="N464" t="str">
            <v>11/C6</v>
          </cell>
          <cell r="O464">
            <v>180.18</v>
          </cell>
          <cell r="P464">
            <v>244.35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 t="str">
            <v>PAT-1C</v>
          </cell>
          <cell r="W464" t="str">
            <v>CIM1</v>
          </cell>
          <cell r="Y464" t="str">
            <v>S</v>
          </cell>
          <cell r="Z464">
            <v>0</v>
          </cell>
          <cell r="AA464">
            <v>100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1</v>
          </cell>
          <cell r="AL464" t="str">
            <v>0</v>
          </cell>
          <cell r="AM464">
            <v>0</v>
          </cell>
          <cell r="AN464">
            <v>0</v>
          </cell>
          <cell r="AO464" t="str">
            <v>56-3</v>
          </cell>
          <cell r="AP464" t="str">
            <v>IPB-36</v>
          </cell>
          <cell r="AQ464" t="str">
            <v>2</v>
          </cell>
          <cell r="AS464">
            <v>462</v>
          </cell>
          <cell r="AT464" t="str">
            <v>MAD</v>
          </cell>
        </row>
        <row r="465">
          <cell r="A465">
            <v>463</v>
          </cell>
          <cell r="B465">
            <v>85</v>
          </cell>
          <cell r="C465" t="str">
            <v xml:space="preserve">LP 22,9 kV, 2ø-CUCHO BAJO , 2-1x35mm² AAAC</v>
          </cell>
          <cell r="D465">
            <v>3</v>
          </cell>
          <cell r="E465" t="str">
            <v>PS1-2</v>
          </cell>
          <cell r="G465" t="str">
            <v>AAAC-35</v>
          </cell>
          <cell r="H465">
            <v>519.04</v>
          </cell>
          <cell r="I465">
            <v>2551.79</v>
          </cell>
          <cell r="K465" t="str">
            <v>0°</v>
          </cell>
          <cell r="L465">
            <v>71.959999999999994</v>
          </cell>
          <cell r="M465">
            <v>1</v>
          </cell>
          <cell r="N465" t="str">
            <v>11/C6</v>
          </cell>
          <cell r="O465">
            <v>79.19</v>
          </cell>
          <cell r="P465">
            <v>133.72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 t="str">
            <v>PAT-1C</v>
          </cell>
          <cell r="W465" t="str">
            <v>CIM1</v>
          </cell>
          <cell r="Y465" t="str">
            <v>S</v>
          </cell>
          <cell r="Z465">
            <v>0</v>
          </cell>
          <cell r="AA465">
            <v>100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1</v>
          </cell>
          <cell r="AL465" t="str">
            <v>0</v>
          </cell>
          <cell r="AM465">
            <v>0</v>
          </cell>
          <cell r="AN465">
            <v>0</v>
          </cell>
          <cell r="AO465" t="str">
            <v>56-3</v>
          </cell>
          <cell r="AP465" t="str">
            <v>IPB-36</v>
          </cell>
          <cell r="AQ465" t="str">
            <v>2</v>
          </cell>
          <cell r="AS465">
            <v>463</v>
          </cell>
          <cell r="AT465" t="str">
            <v>MAD</v>
          </cell>
        </row>
        <row r="466">
          <cell r="A466">
            <v>464</v>
          </cell>
          <cell r="B466">
            <v>85</v>
          </cell>
          <cell r="C466" t="str">
            <v xml:space="preserve">LP 22,9 kV, 2ø-CUCHO BAJO , 2-1x35mm² AAAC</v>
          </cell>
          <cell r="D466">
            <v>4</v>
          </cell>
          <cell r="E466" t="str">
            <v>PS1-2</v>
          </cell>
          <cell r="G466" t="str">
            <v>AAAC-35</v>
          </cell>
          <cell r="H466">
            <v>591</v>
          </cell>
          <cell r="I466">
            <v>2554.84</v>
          </cell>
          <cell r="J466" t="str">
            <v>FLP</v>
          </cell>
          <cell r="K466" t="str">
            <v>0°</v>
          </cell>
          <cell r="L466">
            <v>0</v>
          </cell>
          <cell r="M466">
            <v>1</v>
          </cell>
          <cell r="N466" t="str">
            <v>11/C6</v>
          </cell>
          <cell r="O466">
            <v>64.42</v>
          </cell>
          <cell r="P466">
            <v>35.979999999999997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Y466" t="str">
            <v>S</v>
          </cell>
          <cell r="Z466">
            <v>0</v>
          </cell>
          <cell r="AA466">
            <v>100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1</v>
          </cell>
          <cell r="AL466" t="str">
            <v>0</v>
          </cell>
          <cell r="AM466">
            <v>0</v>
          </cell>
          <cell r="AN466">
            <v>0</v>
          </cell>
          <cell r="AO466" t="str">
            <v>56-3</v>
          </cell>
          <cell r="AP466" t="str">
            <v>IPB-36</v>
          </cell>
          <cell r="AQ466" t="str">
            <v>2</v>
          </cell>
          <cell r="AS466">
            <v>464</v>
          </cell>
          <cell r="AT466" t="str">
            <v>MAD</v>
          </cell>
        </row>
        <row r="467">
          <cell r="A467">
            <v>465</v>
          </cell>
          <cell r="B467">
            <v>86</v>
          </cell>
          <cell r="C467" t="str">
            <v xml:space="preserve">LP 22,9 kV, 2ø-CASA BLANCA , 2-1x35mm² AAAC</v>
          </cell>
          <cell r="D467">
            <v>0</v>
          </cell>
          <cell r="E467" t="str">
            <v>DS-2</v>
          </cell>
          <cell r="G467" t="str">
            <v>AAAC-35</v>
          </cell>
          <cell r="H467">
            <v>0</v>
          </cell>
          <cell r="I467">
            <v>2611.87</v>
          </cell>
          <cell r="J467" t="str">
            <v>EXIST</v>
          </cell>
          <cell r="K467" t="str">
            <v>0°</v>
          </cell>
          <cell r="L467">
            <v>13.12</v>
          </cell>
          <cell r="M467">
            <v>1</v>
          </cell>
          <cell r="N467" t="str">
            <v>12/200</v>
          </cell>
          <cell r="O467">
            <v>17.32</v>
          </cell>
          <cell r="P467">
            <v>6.56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Y467" t="str">
            <v>S</v>
          </cell>
          <cell r="Z467">
            <v>0</v>
          </cell>
          <cell r="AA467">
            <v>100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1</v>
          </cell>
          <cell r="AL467" t="str">
            <v>0</v>
          </cell>
          <cell r="AM467">
            <v>0</v>
          </cell>
          <cell r="AN467">
            <v>0</v>
          </cell>
          <cell r="AO467" t="str">
            <v>56-3</v>
          </cell>
          <cell r="AP467" t="str">
            <v>IPB-36</v>
          </cell>
          <cell r="AQ467" t="str">
            <v>2</v>
          </cell>
          <cell r="AS467">
            <v>465</v>
          </cell>
          <cell r="AT467" t="str">
            <v>MAD</v>
          </cell>
        </row>
        <row r="468">
          <cell r="A468">
            <v>466</v>
          </cell>
          <cell r="B468">
            <v>86</v>
          </cell>
          <cell r="C468" t="str">
            <v xml:space="preserve">LP 22,9 kV, 2ø-CASA BLANCA , 2-1x35mm² AAAC</v>
          </cell>
          <cell r="D468">
            <v>1</v>
          </cell>
          <cell r="E468" t="str">
            <v>TS-2</v>
          </cell>
          <cell r="G468" t="str">
            <v>AAAC-35</v>
          </cell>
          <cell r="H468">
            <v>13.12</v>
          </cell>
          <cell r="I468">
            <v>2610.3000000000002</v>
          </cell>
          <cell r="K468" t="str">
            <v>0°</v>
          </cell>
          <cell r="L468">
            <v>152.22999999999999</v>
          </cell>
          <cell r="M468">
            <v>1</v>
          </cell>
          <cell r="N468" t="str">
            <v>11/C6</v>
          </cell>
          <cell r="O468">
            <v>273.81</v>
          </cell>
          <cell r="P468">
            <v>82.68</v>
          </cell>
          <cell r="Q468" t="str">
            <v>1RI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str">
            <v>PAT-1C</v>
          </cell>
          <cell r="W468" t="str">
            <v>CIM1</v>
          </cell>
          <cell r="Y468" t="str">
            <v>S</v>
          </cell>
          <cell r="Z468">
            <v>0</v>
          </cell>
          <cell r="AA468">
            <v>100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1</v>
          </cell>
          <cell r="AL468" t="str">
            <v>1</v>
          </cell>
          <cell r="AM468">
            <v>0</v>
          </cell>
          <cell r="AN468">
            <v>0</v>
          </cell>
          <cell r="AO468" t="str">
            <v>56-3</v>
          </cell>
          <cell r="AP468" t="str">
            <v>IPB-36</v>
          </cell>
          <cell r="AQ468" t="str">
            <v>2</v>
          </cell>
          <cell r="AS468">
            <v>466</v>
          </cell>
          <cell r="AT468" t="str">
            <v>MAD</v>
          </cell>
        </row>
        <row r="469">
          <cell r="A469">
            <v>467</v>
          </cell>
          <cell r="B469">
            <v>86</v>
          </cell>
          <cell r="C469" t="str">
            <v xml:space="preserve">LP 22,9 kV, 2ø-CASA BLANCA , 2-1x35mm² AAAC</v>
          </cell>
          <cell r="D469">
            <v>2</v>
          </cell>
          <cell r="E469" t="str">
            <v>PTH-2</v>
          </cell>
          <cell r="G469" t="str">
            <v>AAAC-35</v>
          </cell>
          <cell r="H469">
            <v>165.35</v>
          </cell>
          <cell r="I469">
            <v>2571</v>
          </cell>
          <cell r="J469" t="str">
            <v>FLP</v>
          </cell>
          <cell r="K469" t="str">
            <v>0°</v>
          </cell>
          <cell r="L469">
            <v>0</v>
          </cell>
          <cell r="M469">
            <v>1</v>
          </cell>
          <cell r="N469" t="str">
            <v>11/C6</v>
          </cell>
          <cell r="O469">
            <v>-120.4</v>
          </cell>
          <cell r="P469">
            <v>76.12</v>
          </cell>
          <cell r="Q469" t="str">
            <v>1RI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str">
            <v>PAT-1C</v>
          </cell>
          <cell r="W469" t="str">
            <v>CIM1</v>
          </cell>
          <cell r="Y469" t="str">
            <v>S</v>
          </cell>
          <cell r="Z469">
            <v>0</v>
          </cell>
          <cell r="AA469">
            <v>100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1</v>
          </cell>
          <cell r="AL469" t="str">
            <v>1</v>
          </cell>
          <cell r="AM469">
            <v>0</v>
          </cell>
          <cell r="AN469">
            <v>0</v>
          </cell>
          <cell r="AO469" t="str">
            <v>56-3</v>
          </cell>
          <cell r="AP469" t="str">
            <v>IPB-36</v>
          </cell>
          <cell r="AQ469" t="str">
            <v>2</v>
          </cell>
          <cell r="AS469">
            <v>467</v>
          </cell>
          <cell r="AT469" t="str">
            <v>MAD</v>
          </cell>
        </row>
        <row r="470">
          <cell r="A470">
            <v>468</v>
          </cell>
          <cell r="B470">
            <v>87</v>
          </cell>
          <cell r="C470" t="str">
            <v xml:space="preserve">LP 22,9 kV, 2ø-OLLUCOLOMA BAJO , 2-1x35mm² AAAC</v>
          </cell>
          <cell r="D470">
            <v>0</v>
          </cell>
          <cell r="E470" t="str">
            <v>DS-2</v>
          </cell>
          <cell r="G470" t="str">
            <v>AAAC-35</v>
          </cell>
          <cell r="H470">
            <v>0</v>
          </cell>
          <cell r="I470">
            <v>3044.01</v>
          </cell>
          <cell r="J470" t="str">
            <v>EXIST</v>
          </cell>
          <cell r="K470" t="str">
            <v>0°</v>
          </cell>
          <cell r="L470">
            <v>36.21</v>
          </cell>
          <cell r="M470">
            <v>1</v>
          </cell>
          <cell r="N470" t="str">
            <v>12/200</v>
          </cell>
          <cell r="O470">
            <v>45.71</v>
          </cell>
          <cell r="P470">
            <v>18.100000000000001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Y470" t="str">
            <v>S</v>
          </cell>
          <cell r="Z470">
            <v>0</v>
          </cell>
          <cell r="AA470">
            <v>100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</v>
          </cell>
          <cell r="AL470" t="str">
            <v>0</v>
          </cell>
          <cell r="AM470">
            <v>0</v>
          </cell>
          <cell r="AN470">
            <v>0</v>
          </cell>
          <cell r="AO470" t="str">
            <v>56-4</v>
          </cell>
          <cell r="AP470" t="str">
            <v>IPB-36</v>
          </cell>
          <cell r="AQ470" t="str">
            <v>2</v>
          </cell>
          <cell r="AS470">
            <v>468</v>
          </cell>
          <cell r="AT470" t="str">
            <v>MAD</v>
          </cell>
        </row>
        <row r="471">
          <cell r="A471">
            <v>469</v>
          </cell>
          <cell r="B471">
            <v>87</v>
          </cell>
          <cell r="C471" t="str">
            <v xml:space="preserve">LP 22,9 kV, 2ø-OLLUCOLOMA BAJO , 2-1x35mm² AAAC</v>
          </cell>
          <cell r="D471">
            <v>1</v>
          </cell>
          <cell r="E471" t="str">
            <v>TS-2</v>
          </cell>
          <cell r="G471" t="str">
            <v>AAAC-35</v>
          </cell>
          <cell r="H471">
            <v>36.21</v>
          </cell>
          <cell r="I471">
            <v>3039.17</v>
          </cell>
          <cell r="K471" t="str">
            <v>0°</v>
          </cell>
          <cell r="L471">
            <v>35.5</v>
          </cell>
          <cell r="M471">
            <v>1</v>
          </cell>
          <cell r="N471" t="str">
            <v>11/C6</v>
          </cell>
          <cell r="O471">
            <v>46.64</v>
          </cell>
          <cell r="P471">
            <v>35.86</v>
          </cell>
          <cell r="Q471" t="str">
            <v>1RI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str">
            <v>PAT-1C</v>
          </cell>
          <cell r="W471" t="str">
            <v>CIM1</v>
          </cell>
          <cell r="Y471" t="str">
            <v>S</v>
          </cell>
          <cell r="Z471">
            <v>0</v>
          </cell>
          <cell r="AA471">
            <v>100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1</v>
          </cell>
          <cell r="AL471" t="str">
            <v>1</v>
          </cell>
          <cell r="AM471">
            <v>0</v>
          </cell>
          <cell r="AN471">
            <v>0</v>
          </cell>
          <cell r="AO471" t="str">
            <v>56-4</v>
          </cell>
          <cell r="AP471" t="str">
            <v>IPB-36</v>
          </cell>
          <cell r="AQ471" t="str">
            <v>2</v>
          </cell>
          <cell r="AS471">
            <v>469</v>
          </cell>
          <cell r="AT471" t="str">
            <v>MAD</v>
          </cell>
        </row>
        <row r="472">
          <cell r="A472">
            <v>470</v>
          </cell>
          <cell r="B472">
            <v>87</v>
          </cell>
          <cell r="C472" t="str">
            <v xml:space="preserve">LP 22,9 kV, 2ø-OLLUCOLOMA BAJO , 2-1x35mm² AAAC</v>
          </cell>
          <cell r="D472">
            <v>2</v>
          </cell>
          <cell r="E472" t="str">
            <v>PS1-2</v>
          </cell>
          <cell r="G472" t="str">
            <v>AAAC-35</v>
          </cell>
          <cell r="H472">
            <v>71.709999999999994</v>
          </cell>
          <cell r="I472">
            <v>3033.66</v>
          </cell>
          <cell r="K472" t="str">
            <v>0°</v>
          </cell>
          <cell r="L472">
            <v>98.56</v>
          </cell>
          <cell r="M472">
            <v>1</v>
          </cell>
          <cell r="N472" t="str">
            <v>11/C6</v>
          </cell>
          <cell r="O472">
            <v>171.55</v>
          </cell>
          <cell r="P472">
            <v>67.03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str">
            <v>PAT-1C</v>
          </cell>
          <cell r="W472" t="str">
            <v>CIM1</v>
          </cell>
          <cell r="Y472" t="str">
            <v>S</v>
          </cell>
          <cell r="Z472">
            <v>0</v>
          </cell>
          <cell r="AA472">
            <v>100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 t="str">
            <v>0</v>
          </cell>
          <cell r="AM472">
            <v>0</v>
          </cell>
          <cell r="AN472">
            <v>0</v>
          </cell>
          <cell r="AO472" t="str">
            <v>56-4</v>
          </cell>
          <cell r="AP472" t="str">
            <v>IPB-36</v>
          </cell>
          <cell r="AQ472" t="str">
            <v>2</v>
          </cell>
          <cell r="AS472">
            <v>470</v>
          </cell>
          <cell r="AT472" t="str">
            <v>MAD</v>
          </cell>
        </row>
        <row r="473">
          <cell r="A473">
            <v>471</v>
          </cell>
          <cell r="B473">
            <v>87</v>
          </cell>
          <cell r="C473" t="str">
            <v xml:space="preserve">LP 22,9 kV, 2ø-OLLUCOLOMA BAJO , 2-1x35mm² AAAC</v>
          </cell>
          <cell r="D473">
            <v>3</v>
          </cell>
          <cell r="E473" t="str">
            <v>PS1-2</v>
          </cell>
          <cell r="G473" t="str">
            <v>AAAC-35</v>
          </cell>
          <cell r="H473">
            <v>170.27</v>
          </cell>
          <cell r="I473">
            <v>3011.49</v>
          </cell>
          <cell r="K473" t="str">
            <v>0°</v>
          </cell>
          <cell r="L473">
            <v>102.46</v>
          </cell>
          <cell r="M473">
            <v>1</v>
          </cell>
          <cell r="N473" t="str">
            <v>11/C6</v>
          </cell>
          <cell r="O473">
            <v>10.78</v>
          </cell>
          <cell r="P473">
            <v>100.51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 t="str">
            <v>PAT-1C</v>
          </cell>
          <cell r="W473" t="str">
            <v>CIM1</v>
          </cell>
          <cell r="Y473" t="str">
            <v>S</v>
          </cell>
          <cell r="Z473">
            <v>0</v>
          </cell>
          <cell r="AA473">
            <v>100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1</v>
          </cell>
          <cell r="AL473" t="str">
            <v>0</v>
          </cell>
          <cell r="AM473">
            <v>0</v>
          </cell>
          <cell r="AN473">
            <v>0</v>
          </cell>
          <cell r="AO473" t="str">
            <v>56-4</v>
          </cell>
          <cell r="AP473" t="str">
            <v>IPB-36</v>
          </cell>
          <cell r="AQ473" t="str">
            <v>2</v>
          </cell>
          <cell r="AS473">
            <v>471</v>
          </cell>
          <cell r="AT473" t="str">
            <v>MAD</v>
          </cell>
        </row>
        <row r="474">
          <cell r="A474">
            <v>472</v>
          </cell>
          <cell r="B474">
            <v>87</v>
          </cell>
          <cell r="C474" t="str">
            <v xml:space="preserve">LP 22,9 kV, 2ø-OLLUCOLOMA BAJO , 2-1x35mm² AAAC</v>
          </cell>
          <cell r="D474">
            <v>4</v>
          </cell>
          <cell r="E474" t="str">
            <v>PS1-2</v>
          </cell>
          <cell r="G474" t="str">
            <v>AAAC-35</v>
          </cell>
          <cell r="H474">
            <v>272.74</v>
          </cell>
          <cell r="I474">
            <v>3001.72</v>
          </cell>
          <cell r="K474" t="str">
            <v>0°</v>
          </cell>
          <cell r="L474">
            <v>55.53</v>
          </cell>
          <cell r="M474">
            <v>1</v>
          </cell>
          <cell r="N474" t="str">
            <v>11/C6</v>
          </cell>
          <cell r="O474">
            <v>315.87</v>
          </cell>
          <cell r="P474">
            <v>79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str">
            <v>PAT-1C</v>
          </cell>
          <cell r="W474" t="str">
            <v>CIM1</v>
          </cell>
          <cell r="Y474" t="str">
            <v>S</v>
          </cell>
          <cell r="Z474">
            <v>0</v>
          </cell>
          <cell r="AA474">
            <v>100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1</v>
          </cell>
          <cell r="AL474" t="str">
            <v>0</v>
          </cell>
          <cell r="AM474">
            <v>0</v>
          </cell>
          <cell r="AN474">
            <v>0</v>
          </cell>
          <cell r="AO474" t="str">
            <v>56-4</v>
          </cell>
          <cell r="AP474" t="str">
            <v>IPB-36</v>
          </cell>
          <cell r="AQ474" t="str">
            <v>2</v>
          </cell>
          <cell r="AS474">
            <v>472</v>
          </cell>
          <cell r="AT474" t="str">
            <v>MAD</v>
          </cell>
        </row>
        <row r="475">
          <cell r="A475">
            <v>473</v>
          </cell>
          <cell r="B475">
            <v>87</v>
          </cell>
          <cell r="C475" t="str">
            <v xml:space="preserve">LP 22,9 kV, 2ø-OLLUCOLOMA BAJO , 2-1x35mm² AAAC</v>
          </cell>
          <cell r="D475">
            <v>5</v>
          </cell>
          <cell r="E475" t="str">
            <v>PS1-2</v>
          </cell>
          <cell r="G475" t="str">
            <v>AAAC-35</v>
          </cell>
          <cell r="H475">
            <v>328.27</v>
          </cell>
          <cell r="I475">
            <v>2982</v>
          </cell>
          <cell r="K475" t="str">
            <v>0°</v>
          </cell>
          <cell r="L475">
            <v>78.03</v>
          </cell>
          <cell r="M475">
            <v>1</v>
          </cell>
          <cell r="N475" t="str">
            <v>11/C6</v>
          </cell>
          <cell r="O475">
            <v>186.59</v>
          </cell>
          <cell r="P475">
            <v>66.78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str">
            <v>PAT-1C</v>
          </cell>
          <cell r="W475" t="str">
            <v>CIM1</v>
          </cell>
          <cell r="Y475" t="str">
            <v>S</v>
          </cell>
          <cell r="Z475">
            <v>0</v>
          </cell>
          <cell r="AA475">
            <v>100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</v>
          </cell>
          <cell r="AL475" t="str">
            <v>0</v>
          </cell>
          <cell r="AM475">
            <v>0</v>
          </cell>
          <cell r="AN475">
            <v>0</v>
          </cell>
          <cell r="AO475" t="str">
            <v>56-3</v>
          </cell>
          <cell r="AP475" t="str">
            <v>IPB-36</v>
          </cell>
          <cell r="AQ475" t="str">
            <v>2</v>
          </cell>
          <cell r="AS475">
            <v>473</v>
          </cell>
          <cell r="AT475" t="str">
            <v>MAD</v>
          </cell>
        </row>
        <row r="476">
          <cell r="A476">
            <v>474</v>
          </cell>
          <cell r="B476">
            <v>87</v>
          </cell>
          <cell r="C476" t="str">
            <v xml:space="preserve">LP 22,9 kV, 2ø-OLLUCOLOMA BAJO , 2-1x35mm² AAAC</v>
          </cell>
          <cell r="D476">
            <v>6</v>
          </cell>
          <cell r="E476" t="str">
            <v>PTH-2</v>
          </cell>
          <cell r="G476" t="str">
            <v>AAAC-35</v>
          </cell>
          <cell r="H476">
            <v>406.3</v>
          </cell>
          <cell r="I476">
            <v>2943</v>
          </cell>
          <cell r="J476" t="str">
            <v>FLP</v>
          </cell>
          <cell r="K476" t="str">
            <v>0°</v>
          </cell>
          <cell r="L476">
            <v>0</v>
          </cell>
          <cell r="M476">
            <v>1</v>
          </cell>
          <cell r="N476" t="str">
            <v>11/C6</v>
          </cell>
          <cell r="O476">
            <v>-354.04</v>
          </cell>
          <cell r="P476">
            <v>39.020000000000003</v>
          </cell>
          <cell r="Q476" t="str">
            <v>1RI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str">
            <v>PAT-1C</v>
          </cell>
          <cell r="W476" t="str">
            <v>CIM1</v>
          </cell>
          <cell r="Y476" t="str">
            <v>S</v>
          </cell>
          <cell r="Z476">
            <v>0</v>
          </cell>
          <cell r="AA476">
            <v>100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1</v>
          </cell>
          <cell r="AL476" t="str">
            <v>1</v>
          </cell>
          <cell r="AM476">
            <v>0</v>
          </cell>
          <cell r="AN476">
            <v>0</v>
          </cell>
          <cell r="AO476" t="str">
            <v>56-3</v>
          </cell>
          <cell r="AP476" t="str">
            <v>IPB-36</v>
          </cell>
          <cell r="AQ476" t="str">
            <v>2</v>
          </cell>
          <cell r="AS476">
            <v>474</v>
          </cell>
          <cell r="AT476" t="str">
            <v>MAD</v>
          </cell>
        </row>
        <row r="477">
          <cell r="A477">
            <v>475</v>
          </cell>
          <cell r="B477">
            <v>88</v>
          </cell>
          <cell r="C477" t="str">
            <v xml:space="preserve">LP 22,9 kV, 2ø-OLLUCOLOMA ALTO , 2-1x35mm² AAAC</v>
          </cell>
          <cell r="D477">
            <v>0</v>
          </cell>
          <cell r="E477" t="str">
            <v>DS-2</v>
          </cell>
          <cell r="G477" t="str">
            <v>AAAC-35</v>
          </cell>
          <cell r="H477">
            <v>0</v>
          </cell>
          <cell r="I477">
            <v>3044.97</v>
          </cell>
          <cell r="J477" t="str">
            <v>EXIST</v>
          </cell>
          <cell r="K477" t="str">
            <v>0°</v>
          </cell>
          <cell r="L477">
            <v>40.1</v>
          </cell>
          <cell r="M477">
            <v>1</v>
          </cell>
          <cell r="N477" t="str">
            <v>12/200</v>
          </cell>
          <cell r="O477">
            <v>-21.89</v>
          </cell>
          <cell r="P477">
            <v>20.05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Y477" t="str">
            <v>S</v>
          </cell>
          <cell r="Z477">
            <v>0</v>
          </cell>
          <cell r="AA477">
            <v>100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1</v>
          </cell>
          <cell r="AL477" t="str">
            <v>0</v>
          </cell>
          <cell r="AM477">
            <v>0</v>
          </cell>
          <cell r="AN477">
            <v>0</v>
          </cell>
          <cell r="AO477" t="str">
            <v>56-4</v>
          </cell>
          <cell r="AP477" t="str">
            <v>IPB-36</v>
          </cell>
          <cell r="AQ477" t="str">
            <v>2</v>
          </cell>
          <cell r="AS477">
            <v>475</v>
          </cell>
          <cell r="AT477" t="str">
            <v>MAD</v>
          </cell>
        </row>
        <row r="478">
          <cell r="A478">
            <v>476</v>
          </cell>
          <cell r="B478">
            <v>88</v>
          </cell>
          <cell r="C478" t="str">
            <v xml:space="preserve">LP 22,9 kV, 2ø-OLLUCOLOMA ALTO , 2-1x35mm² AAAC</v>
          </cell>
          <cell r="D478">
            <v>1</v>
          </cell>
          <cell r="E478" t="str">
            <v>TS-2</v>
          </cell>
          <cell r="G478" t="str">
            <v>AAAC-35</v>
          </cell>
          <cell r="H478">
            <v>40.1</v>
          </cell>
          <cell r="I478">
            <v>3052.34</v>
          </cell>
          <cell r="K478" t="str">
            <v>0°</v>
          </cell>
          <cell r="L478">
            <v>46.45</v>
          </cell>
          <cell r="M478">
            <v>1</v>
          </cell>
          <cell r="N478" t="str">
            <v>11/C6</v>
          </cell>
          <cell r="O478">
            <v>-64.64</v>
          </cell>
          <cell r="P478">
            <v>43.27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 t="str">
            <v>PAT-1C</v>
          </cell>
          <cell r="W478" t="str">
            <v>CIM1</v>
          </cell>
          <cell r="Y478" t="str">
            <v>S</v>
          </cell>
          <cell r="Z478">
            <v>0</v>
          </cell>
          <cell r="AA478">
            <v>100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1</v>
          </cell>
          <cell r="AL478" t="str">
            <v>0</v>
          </cell>
          <cell r="AM478">
            <v>0</v>
          </cell>
          <cell r="AN478">
            <v>0</v>
          </cell>
          <cell r="AO478" t="str">
            <v>56-4</v>
          </cell>
          <cell r="AP478" t="str">
            <v>IPB-36</v>
          </cell>
          <cell r="AQ478" t="str">
            <v>2</v>
          </cell>
          <cell r="AS478">
            <v>476</v>
          </cell>
          <cell r="AT478" t="str">
            <v>MAD</v>
          </cell>
        </row>
        <row r="479">
          <cell r="A479">
            <v>477</v>
          </cell>
          <cell r="B479">
            <v>88</v>
          </cell>
          <cell r="C479" t="str">
            <v xml:space="preserve">LP 22,9 kV, 2ø-OLLUCOLOMA ALTO , 2-1x35mm² AAAC</v>
          </cell>
          <cell r="D479">
            <v>2</v>
          </cell>
          <cell r="E479" t="str">
            <v>PTH-2</v>
          </cell>
          <cell r="G479" t="str">
            <v>AAAC-35</v>
          </cell>
          <cell r="H479">
            <v>86.54</v>
          </cell>
          <cell r="I479">
            <v>3065.55</v>
          </cell>
          <cell r="J479" t="str">
            <v>FLP</v>
          </cell>
          <cell r="K479" t="str">
            <v>0°</v>
          </cell>
          <cell r="L479">
            <v>0</v>
          </cell>
          <cell r="M479">
            <v>1</v>
          </cell>
          <cell r="N479" t="str">
            <v>11/C6</v>
          </cell>
          <cell r="O479">
            <v>175.59</v>
          </cell>
          <cell r="P479">
            <v>23.22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 t="str">
            <v>PAT-1C</v>
          </cell>
          <cell r="W479" t="str">
            <v>CIM1</v>
          </cell>
          <cell r="Y479" t="str">
            <v>S</v>
          </cell>
          <cell r="Z479">
            <v>0</v>
          </cell>
          <cell r="AA479">
            <v>100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1</v>
          </cell>
          <cell r="AL479" t="str">
            <v>0</v>
          </cell>
          <cell r="AM479">
            <v>0</v>
          </cell>
          <cell r="AN479">
            <v>0</v>
          </cell>
          <cell r="AO479" t="str">
            <v>56-4</v>
          </cell>
          <cell r="AP479" t="str">
            <v>IPB-36</v>
          </cell>
          <cell r="AQ479" t="str">
            <v>2</v>
          </cell>
          <cell r="AS479">
            <v>477</v>
          </cell>
          <cell r="AT479" t="str">
            <v>MAD</v>
          </cell>
        </row>
        <row r="480">
          <cell r="A480">
            <v>478</v>
          </cell>
          <cell r="B480">
            <v>89</v>
          </cell>
          <cell r="C480" t="str">
            <v xml:space="preserve">LP 22,9 kV, 2ø-TAMBILLO ALTO , 2-1x35mm² AAAC</v>
          </cell>
          <cell r="D480">
            <v>0</v>
          </cell>
          <cell r="E480" t="str">
            <v>DS-2</v>
          </cell>
          <cell r="G480" t="str">
            <v>AAAC-35</v>
          </cell>
          <cell r="H480">
            <v>0</v>
          </cell>
          <cell r="I480">
            <v>2597</v>
          </cell>
          <cell r="J480">
            <v>0</v>
          </cell>
          <cell r="K480" t="str">
            <v>0°</v>
          </cell>
          <cell r="L480">
            <v>42.11</v>
          </cell>
          <cell r="M480">
            <v>1</v>
          </cell>
          <cell r="N480" t="str">
            <v>12/200</v>
          </cell>
          <cell r="O480">
            <v>-11.08</v>
          </cell>
          <cell r="P480">
            <v>21.05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Y480" t="str">
            <v>S</v>
          </cell>
          <cell r="Z480">
            <v>0</v>
          </cell>
          <cell r="AA480">
            <v>100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1</v>
          </cell>
          <cell r="AL480" t="str">
            <v>0</v>
          </cell>
          <cell r="AM480">
            <v>0</v>
          </cell>
          <cell r="AN480">
            <v>0</v>
          </cell>
          <cell r="AO480" t="str">
            <v>56-3</v>
          </cell>
          <cell r="AP480" t="str">
            <v>IPB-36</v>
          </cell>
          <cell r="AQ480" t="str">
            <v>2</v>
          </cell>
          <cell r="AS480">
            <v>478</v>
          </cell>
          <cell r="AT480" t="str">
            <v>MAD</v>
          </cell>
        </row>
        <row r="481">
          <cell r="A481">
            <v>479</v>
          </cell>
          <cell r="B481">
            <v>89</v>
          </cell>
          <cell r="C481" t="str">
            <v xml:space="preserve">LP 22,9 kV, 2ø-TAMBILLO ALTO , 2-1x35mm² AAAC</v>
          </cell>
          <cell r="D481">
            <v>1</v>
          </cell>
          <cell r="E481" t="str">
            <v>TS-2</v>
          </cell>
          <cell r="G481" t="str">
            <v>AAAC-35</v>
          </cell>
          <cell r="H481">
            <v>42.11</v>
          </cell>
          <cell r="I481">
            <v>2603</v>
          </cell>
          <cell r="J481">
            <v>0</v>
          </cell>
          <cell r="K481" t="str">
            <v>-3°48'9.84"</v>
          </cell>
          <cell r="L481">
            <v>122.11</v>
          </cell>
          <cell r="M481">
            <v>1</v>
          </cell>
          <cell r="N481" t="str">
            <v>11/C6</v>
          </cell>
          <cell r="O481">
            <v>-94.59</v>
          </cell>
          <cell r="P481">
            <v>82.11</v>
          </cell>
          <cell r="Q481" t="str">
            <v>1RI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 t="str">
            <v>PAT-1C</v>
          </cell>
          <cell r="W481" t="str">
            <v>CIM1</v>
          </cell>
          <cell r="Y481" t="str">
            <v>S</v>
          </cell>
          <cell r="Z481">
            <v>0</v>
          </cell>
          <cell r="AA481">
            <v>100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</v>
          </cell>
          <cell r="AL481" t="str">
            <v>1</v>
          </cell>
          <cell r="AM481">
            <v>0</v>
          </cell>
          <cell r="AN481">
            <v>0</v>
          </cell>
          <cell r="AO481" t="str">
            <v>56-3</v>
          </cell>
          <cell r="AP481" t="str">
            <v>IPB-36</v>
          </cell>
          <cell r="AQ481" t="str">
            <v>2</v>
          </cell>
          <cell r="AS481">
            <v>479</v>
          </cell>
          <cell r="AT481" t="str">
            <v>MAD</v>
          </cell>
        </row>
        <row r="482">
          <cell r="A482">
            <v>480</v>
          </cell>
          <cell r="B482">
            <v>89</v>
          </cell>
          <cell r="C482" t="str">
            <v xml:space="preserve">LP 22,9 kV, 2ø-TAMBILLO ALTO , 2-1x35mm² AAAC</v>
          </cell>
          <cell r="D482">
            <v>2</v>
          </cell>
          <cell r="E482" t="str">
            <v>PS1-2</v>
          </cell>
          <cell r="G482" t="str">
            <v>AAAC-35</v>
          </cell>
          <cell r="H482">
            <v>164.21</v>
          </cell>
          <cell r="I482">
            <v>2636</v>
          </cell>
          <cell r="K482" t="str">
            <v>0°</v>
          </cell>
          <cell r="L482">
            <v>213.07</v>
          </cell>
          <cell r="M482">
            <v>1</v>
          </cell>
          <cell r="N482" t="str">
            <v>11/C6</v>
          </cell>
          <cell r="O482">
            <v>136.32</v>
          </cell>
          <cell r="P482">
            <v>167.59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 t="str">
            <v>PAT-1C</v>
          </cell>
          <cell r="W482" t="str">
            <v>CIM1</v>
          </cell>
          <cell r="Y482" t="str">
            <v>S</v>
          </cell>
          <cell r="Z482">
            <v>0</v>
          </cell>
          <cell r="AA482">
            <v>100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1</v>
          </cell>
          <cell r="AL482" t="str">
            <v>0</v>
          </cell>
          <cell r="AM482">
            <v>0</v>
          </cell>
          <cell r="AN482">
            <v>0</v>
          </cell>
          <cell r="AO482" t="str">
            <v>56-3</v>
          </cell>
          <cell r="AP482" t="str">
            <v>IPB-36</v>
          </cell>
          <cell r="AQ482" t="str">
            <v>2</v>
          </cell>
          <cell r="AS482">
            <v>480</v>
          </cell>
          <cell r="AT482" t="str">
            <v>MAD</v>
          </cell>
        </row>
        <row r="483">
          <cell r="A483">
            <v>481</v>
          </cell>
          <cell r="B483">
            <v>89</v>
          </cell>
          <cell r="C483" t="str">
            <v xml:space="preserve">LP 22,9 kV, 2ø-TAMBILLO ALTO , 2-1x35mm² AAAC</v>
          </cell>
          <cell r="D483">
            <v>3</v>
          </cell>
          <cell r="E483" t="str">
            <v>PTH-2</v>
          </cell>
          <cell r="G483" t="str">
            <v>AAAC-35</v>
          </cell>
          <cell r="H483">
            <v>377.28</v>
          </cell>
          <cell r="I483">
            <v>2694</v>
          </cell>
          <cell r="J483">
            <v>0</v>
          </cell>
          <cell r="K483" t="str">
            <v>0°</v>
          </cell>
          <cell r="L483">
            <v>0</v>
          </cell>
          <cell r="M483">
            <v>1</v>
          </cell>
          <cell r="N483" t="str">
            <v>11/C6</v>
          </cell>
          <cell r="O483">
            <v>359.78</v>
          </cell>
          <cell r="P483">
            <v>106.53</v>
          </cell>
          <cell r="Q483" t="str">
            <v>1RI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 t="str">
            <v>PAT-1C</v>
          </cell>
          <cell r="W483" t="str">
            <v>CIM1</v>
          </cell>
          <cell r="Y483" t="str">
            <v>S</v>
          </cell>
          <cell r="Z483">
            <v>0</v>
          </cell>
          <cell r="AA483">
            <v>100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1</v>
          </cell>
          <cell r="AL483" t="str">
            <v>1</v>
          </cell>
          <cell r="AM483">
            <v>0</v>
          </cell>
          <cell r="AN483">
            <v>0</v>
          </cell>
          <cell r="AO483" t="str">
            <v>56-3</v>
          </cell>
          <cell r="AP483" t="str">
            <v>IPB-36</v>
          </cell>
          <cell r="AQ483" t="str">
            <v>2</v>
          </cell>
          <cell r="AS483">
            <v>481</v>
          </cell>
          <cell r="AT483" t="str">
            <v>MAD</v>
          </cell>
        </row>
        <row r="484">
          <cell r="A484">
            <v>482</v>
          </cell>
          <cell r="B484">
            <v>90</v>
          </cell>
          <cell r="C484" t="str">
            <v xml:space="preserve">LP 22,9 kV, 2ø-SHALLA BAJA , 2-1x35mm² AAAC</v>
          </cell>
          <cell r="D484">
            <v>0</v>
          </cell>
          <cell r="E484" t="str">
            <v>DS-2</v>
          </cell>
          <cell r="G484" t="str">
            <v>AAAC-35</v>
          </cell>
          <cell r="H484">
            <v>0</v>
          </cell>
          <cell r="I484">
            <v>2687.86</v>
          </cell>
          <cell r="J484" t="str">
            <v>EXIST</v>
          </cell>
          <cell r="K484" t="str">
            <v>0°</v>
          </cell>
          <cell r="L484">
            <v>42.16</v>
          </cell>
          <cell r="M484">
            <v>1</v>
          </cell>
          <cell r="N484" t="str">
            <v>13/400</v>
          </cell>
          <cell r="O484">
            <v>136.83000000000001</v>
          </cell>
          <cell r="P484">
            <v>21.08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Y484" t="str">
            <v>S</v>
          </cell>
          <cell r="Z484">
            <v>0</v>
          </cell>
          <cell r="AA484">
            <v>100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1</v>
          </cell>
          <cell r="AL484" t="str">
            <v>0</v>
          </cell>
          <cell r="AM484">
            <v>0</v>
          </cell>
          <cell r="AN484">
            <v>0</v>
          </cell>
          <cell r="AO484" t="str">
            <v>56-3</v>
          </cell>
          <cell r="AP484" t="str">
            <v>IPB-36</v>
          </cell>
          <cell r="AQ484" t="str">
            <v>2</v>
          </cell>
          <cell r="AS484">
            <v>482</v>
          </cell>
          <cell r="AT484" t="str">
            <v>MAD</v>
          </cell>
        </row>
        <row r="485">
          <cell r="A485">
            <v>483</v>
          </cell>
          <cell r="B485">
            <v>90</v>
          </cell>
          <cell r="C485" t="str">
            <v xml:space="preserve">LP 22,9 kV, 2ø-SHALLA BAJA , 2-1x35mm² AAAC</v>
          </cell>
          <cell r="D485">
            <v>1</v>
          </cell>
          <cell r="E485" t="str">
            <v>TS-2</v>
          </cell>
          <cell r="G485" t="str">
            <v>AAAC-35</v>
          </cell>
          <cell r="H485">
            <v>42.16</v>
          </cell>
          <cell r="I485">
            <v>2672.72</v>
          </cell>
          <cell r="K485" t="str">
            <v>0°</v>
          </cell>
          <cell r="L485">
            <v>336.81</v>
          </cell>
          <cell r="M485">
            <v>1</v>
          </cell>
          <cell r="N485" t="str">
            <v>11/C6</v>
          </cell>
          <cell r="O485">
            <v>354.4</v>
          </cell>
          <cell r="P485">
            <v>189.48</v>
          </cell>
          <cell r="Q485" t="str">
            <v>1RI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 t="str">
            <v>PAT-1C</v>
          </cell>
          <cell r="W485" t="str">
            <v>CIM1</v>
          </cell>
          <cell r="Y485" t="str">
            <v>S</v>
          </cell>
          <cell r="Z485">
            <v>0</v>
          </cell>
          <cell r="AA485">
            <v>100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1</v>
          </cell>
          <cell r="AL485" t="str">
            <v>1</v>
          </cell>
          <cell r="AM485">
            <v>0</v>
          </cell>
          <cell r="AN485">
            <v>0</v>
          </cell>
          <cell r="AO485" t="str">
            <v>56-3</v>
          </cell>
          <cell r="AP485" t="str">
            <v>IPB-36</v>
          </cell>
          <cell r="AQ485" t="str">
            <v>2</v>
          </cell>
          <cell r="AS485">
            <v>483</v>
          </cell>
          <cell r="AT485" t="str">
            <v>MAD</v>
          </cell>
        </row>
        <row r="486">
          <cell r="A486">
            <v>484</v>
          </cell>
          <cell r="B486">
            <v>90</v>
          </cell>
          <cell r="C486" t="str">
            <v xml:space="preserve">LP 22,9 kV, 2ø-SHALLA BAJA , 2-1x35mm² AAAC</v>
          </cell>
          <cell r="D486">
            <v>2</v>
          </cell>
          <cell r="E486" t="str">
            <v>P3A1-2</v>
          </cell>
          <cell r="G486" t="str">
            <v>AAAC-35</v>
          </cell>
          <cell r="H486">
            <v>378.96</v>
          </cell>
          <cell r="I486">
            <v>2600.86</v>
          </cell>
          <cell r="J486" t="str">
            <v>FLP</v>
          </cell>
          <cell r="K486" t="str">
            <v>0°</v>
          </cell>
          <cell r="L486">
            <v>0</v>
          </cell>
          <cell r="M486">
            <v>2</v>
          </cell>
          <cell r="N486" t="str">
            <v>11/C6</v>
          </cell>
          <cell r="O486">
            <v>-100.57</v>
          </cell>
          <cell r="P486">
            <v>168.4</v>
          </cell>
          <cell r="Q486" t="str">
            <v>4RI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 t="str">
            <v>2PAT-1C</v>
          </cell>
          <cell r="W486" t="str">
            <v>CIM1</v>
          </cell>
          <cell r="Y486" t="str">
            <v>S</v>
          </cell>
          <cell r="Z486">
            <v>0</v>
          </cell>
          <cell r="AA486">
            <v>100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1</v>
          </cell>
          <cell r="AL486" t="str">
            <v>4</v>
          </cell>
          <cell r="AM486">
            <v>0</v>
          </cell>
          <cell r="AN486">
            <v>0</v>
          </cell>
          <cell r="AO486" t="str">
            <v>56-3</v>
          </cell>
          <cell r="AP486" t="str">
            <v>IPB-36</v>
          </cell>
          <cell r="AQ486" t="str">
            <v>2</v>
          </cell>
          <cell r="AS486">
            <v>484</v>
          </cell>
          <cell r="AT486" t="str">
            <v>MAD</v>
          </cell>
        </row>
        <row r="487">
          <cell r="A487">
            <v>485</v>
          </cell>
          <cell r="B487">
            <v>91</v>
          </cell>
          <cell r="C487" t="str">
            <v xml:space="preserve">LP 22,9 kV, 2ø-CHOJNI , 2-1x35mm² AAAC</v>
          </cell>
          <cell r="D487">
            <v>0</v>
          </cell>
          <cell r="E487" t="str">
            <v>DS-2</v>
          </cell>
          <cell r="G487" t="str">
            <v>AAAC-35</v>
          </cell>
          <cell r="H487">
            <v>0</v>
          </cell>
          <cell r="I487">
            <v>3003.68</v>
          </cell>
          <cell r="J487" t="str">
            <v>EXIST</v>
          </cell>
          <cell r="K487" t="str">
            <v>0°</v>
          </cell>
          <cell r="L487">
            <v>31.14</v>
          </cell>
          <cell r="M487">
            <v>1</v>
          </cell>
          <cell r="N487" t="str">
            <v>13/400</v>
          </cell>
          <cell r="O487">
            <v>138.28</v>
          </cell>
          <cell r="P487">
            <v>15.57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Y487" t="str">
            <v>S</v>
          </cell>
          <cell r="Z487">
            <v>0</v>
          </cell>
          <cell r="AA487">
            <v>100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1</v>
          </cell>
          <cell r="AL487" t="str">
            <v>0</v>
          </cell>
          <cell r="AM487">
            <v>0</v>
          </cell>
          <cell r="AN487">
            <v>0</v>
          </cell>
          <cell r="AO487" t="str">
            <v>56-4</v>
          </cell>
          <cell r="AP487" t="str">
            <v>IPB-36</v>
          </cell>
          <cell r="AQ487" t="str">
            <v>2</v>
          </cell>
          <cell r="AS487">
            <v>485</v>
          </cell>
          <cell r="AT487" t="str">
            <v>MAD</v>
          </cell>
        </row>
        <row r="488">
          <cell r="A488">
            <v>486</v>
          </cell>
          <cell r="B488">
            <v>91</v>
          </cell>
          <cell r="C488" t="str">
            <v xml:space="preserve">LP 22,9 kV, 2ø-CHOJNI , 2-1x35mm² AAAC</v>
          </cell>
          <cell r="D488">
            <v>1</v>
          </cell>
          <cell r="E488" t="str">
            <v>TS-2</v>
          </cell>
          <cell r="G488" t="str">
            <v>AAAC-35</v>
          </cell>
          <cell r="H488">
            <v>31.14</v>
          </cell>
          <cell r="I488">
            <v>2995.55</v>
          </cell>
          <cell r="K488" t="str">
            <v>0°</v>
          </cell>
          <cell r="L488">
            <v>226.45</v>
          </cell>
          <cell r="M488">
            <v>1</v>
          </cell>
          <cell r="N488" t="str">
            <v>11/C6</v>
          </cell>
          <cell r="O488">
            <v>264.04000000000002</v>
          </cell>
          <cell r="P488">
            <v>128.80000000000001</v>
          </cell>
          <cell r="Q488" t="str">
            <v>1RI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 t="str">
            <v>PAT-1C</v>
          </cell>
          <cell r="W488" t="str">
            <v>CIM1</v>
          </cell>
          <cell r="Y488" t="str">
            <v>S</v>
          </cell>
          <cell r="Z488">
            <v>0</v>
          </cell>
          <cell r="AA488">
            <v>100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</v>
          </cell>
          <cell r="AL488" t="str">
            <v>1</v>
          </cell>
          <cell r="AM488">
            <v>0</v>
          </cell>
          <cell r="AN488">
            <v>0</v>
          </cell>
          <cell r="AO488" t="str">
            <v>56-3</v>
          </cell>
          <cell r="AP488" t="str">
            <v>IPB-36</v>
          </cell>
          <cell r="AQ488" t="str">
            <v>2</v>
          </cell>
          <cell r="AS488">
            <v>486</v>
          </cell>
          <cell r="AT488" t="str">
            <v>MAD</v>
          </cell>
        </row>
        <row r="489">
          <cell r="A489">
            <v>487</v>
          </cell>
          <cell r="B489">
            <v>91</v>
          </cell>
          <cell r="C489" t="str">
            <v xml:space="preserve">LP 22,9 kV, 2ø-CHOJNI , 2-1x35mm² AAAC</v>
          </cell>
          <cell r="D489">
            <v>2</v>
          </cell>
          <cell r="E489" t="str">
            <v>PTH-2</v>
          </cell>
          <cell r="G489" t="str">
            <v>AAAC-35</v>
          </cell>
          <cell r="H489">
            <v>257.60000000000002</v>
          </cell>
          <cell r="I489">
            <v>2939</v>
          </cell>
          <cell r="J489" t="str">
            <v>FLP</v>
          </cell>
          <cell r="K489" t="str">
            <v>0°</v>
          </cell>
          <cell r="L489">
            <v>0</v>
          </cell>
          <cell r="M489">
            <v>1</v>
          </cell>
          <cell r="N489" t="str">
            <v>11/C6</v>
          </cell>
          <cell r="O489">
            <v>-135.88999999999999</v>
          </cell>
          <cell r="P489">
            <v>113.23</v>
          </cell>
          <cell r="Q489" t="str">
            <v>1RI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 t="str">
            <v>PAT-1C</v>
          </cell>
          <cell r="W489" t="str">
            <v>CIM1</v>
          </cell>
          <cell r="Y489" t="str">
            <v>S</v>
          </cell>
          <cell r="Z489">
            <v>0</v>
          </cell>
          <cell r="AA489">
            <v>100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1</v>
          </cell>
          <cell r="AL489" t="str">
            <v>1</v>
          </cell>
          <cell r="AM489">
            <v>0</v>
          </cell>
          <cell r="AN489">
            <v>0</v>
          </cell>
          <cell r="AO489" t="str">
            <v>56-3</v>
          </cell>
          <cell r="AP489" t="str">
            <v>IPB-36</v>
          </cell>
          <cell r="AQ489" t="str">
            <v>2</v>
          </cell>
          <cell r="AS489">
            <v>487</v>
          </cell>
          <cell r="AT489" t="str">
            <v>MAD</v>
          </cell>
        </row>
        <row r="490">
          <cell r="A490">
            <v>488</v>
          </cell>
          <cell r="B490">
            <v>92</v>
          </cell>
          <cell r="C490" t="str">
            <v xml:space="preserve">LP 22,9 kV, 2ø-TAYAPAMPA_BARRIOS ALTOS DE CUCHO , 2-1x35mm² AAAC</v>
          </cell>
          <cell r="D490">
            <v>0</v>
          </cell>
          <cell r="E490" t="str">
            <v>DS-2</v>
          </cell>
          <cell r="G490" t="str">
            <v>AAAC-35</v>
          </cell>
          <cell r="H490">
            <v>0</v>
          </cell>
          <cell r="I490">
            <v>3061.73</v>
          </cell>
          <cell r="J490" t="str">
            <v>EXIST</v>
          </cell>
          <cell r="K490" t="str">
            <v>0°</v>
          </cell>
          <cell r="L490">
            <v>21.79</v>
          </cell>
          <cell r="M490">
            <v>1</v>
          </cell>
          <cell r="N490" t="str">
            <v>13/400</v>
          </cell>
          <cell r="O490">
            <v>101.3</v>
          </cell>
          <cell r="P490">
            <v>10.89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Y490" t="str">
            <v>S</v>
          </cell>
          <cell r="Z490">
            <v>0</v>
          </cell>
          <cell r="AA490">
            <v>100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1</v>
          </cell>
          <cell r="AL490" t="str">
            <v>0</v>
          </cell>
          <cell r="AM490">
            <v>0</v>
          </cell>
          <cell r="AN490">
            <v>0</v>
          </cell>
          <cell r="AO490" t="str">
            <v>56-4</v>
          </cell>
          <cell r="AP490" t="str">
            <v>IPB-36</v>
          </cell>
          <cell r="AQ490" t="str">
            <v>2</v>
          </cell>
          <cell r="AS490">
            <v>488</v>
          </cell>
          <cell r="AT490" t="str">
            <v>MAD</v>
          </cell>
        </row>
        <row r="491">
          <cell r="A491">
            <v>489</v>
          </cell>
          <cell r="B491">
            <v>92</v>
          </cell>
          <cell r="C491" t="str">
            <v xml:space="preserve">LP 22,9 kV, 2ø-TAYAPAMPA_BARRIOS ALTOS DE CUCHO , 2-1x35mm² AAAC</v>
          </cell>
          <cell r="D491">
            <v>1</v>
          </cell>
          <cell r="E491" t="str">
            <v>TS-2</v>
          </cell>
          <cell r="G491" t="str">
            <v>AAAC-35</v>
          </cell>
          <cell r="H491">
            <v>21.79</v>
          </cell>
          <cell r="I491">
            <v>3056.72</v>
          </cell>
          <cell r="K491" t="str">
            <v>0°</v>
          </cell>
          <cell r="L491">
            <v>104.69</v>
          </cell>
          <cell r="M491">
            <v>1</v>
          </cell>
          <cell r="N491" t="str">
            <v>11/C6</v>
          </cell>
          <cell r="O491">
            <v>191.12</v>
          </cell>
          <cell r="P491">
            <v>63.24</v>
          </cell>
          <cell r="Q491" t="str">
            <v>1RI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 t="str">
            <v>PAT-1C</v>
          </cell>
          <cell r="W491" t="str">
            <v>CIM1</v>
          </cell>
          <cell r="Y491" t="str">
            <v>S</v>
          </cell>
          <cell r="Z491">
            <v>0</v>
          </cell>
          <cell r="AA491">
            <v>100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1</v>
          </cell>
          <cell r="AL491" t="str">
            <v>1</v>
          </cell>
          <cell r="AM491">
            <v>0</v>
          </cell>
          <cell r="AN491">
            <v>0</v>
          </cell>
          <cell r="AO491" t="str">
            <v>56-4</v>
          </cell>
          <cell r="AP491" t="str">
            <v>IPB-36</v>
          </cell>
          <cell r="AQ491" t="str">
            <v>2</v>
          </cell>
          <cell r="AS491">
            <v>489</v>
          </cell>
          <cell r="AT491" t="str">
            <v>MAD</v>
          </cell>
        </row>
        <row r="492">
          <cell r="A492">
            <v>490</v>
          </cell>
          <cell r="B492">
            <v>92</v>
          </cell>
          <cell r="C492" t="str">
            <v xml:space="preserve">LP 22,9 kV, 2ø-TAYAPAMPA_BARRIOS ALTOS DE CUCHO , 2-1x35mm² AAAC</v>
          </cell>
          <cell r="D492">
            <v>2</v>
          </cell>
          <cell r="E492" t="str">
            <v>PS1-2</v>
          </cell>
          <cell r="G492" t="str">
            <v>AAAC-35</v>
          </cell>
          <cell r="H492">
            <v>126.48</v>
          </cell>
          <cell r="I492">
            <v>3022.63</v>
          </cell>
          <cell r="K492" t="str">
            <v>0°</v>
          </cell>
          <cell r="L492">
            <v>147.88999999999999</v>
          </cell>
          <cell r="M492">
            <v>1</v>
          </cell>
          <cell r="N492" t="str">
            <v>11/C6</v>
          </cell>
          <cell r="O492">
            <v>140.94</v>
          </cell>
          <cell r="P492">
            <v>126.29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 t="str">
            <v>PAT-1C</v>
          </cell>
          <cell r="W492" t="str">
            <v>CIM1</v>
          </cell>
          <cell r="Y492" t="str">
            <v>S</v>
          </cell>
          <cell r="Z492">
            <v>0</v>
          </cell>
          <cell r="AA492">
            <v>100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</v>
          </cell>
          <cell r="AL492" t="str">
            <v>0</v>
          </cell>
          <cell r="AM492">
            <v>0</v>
          </cell>
          <cell r="AN492">
            <v>0</v>
          </cell>
          <cell r="AO492" t="str">
            <v>56-4</v>
          </cell>
          <cell r="AP492" t="str">
            <v>IPB-36</v>
          </cell>
          <cell r="AQ492" t="str">
            <v>2</v>
          </cell>
          <cell r="AS492">
            <v>490</v>
          </cell>
          <cell r="AT492" t="str">
            <v>MAD</v>
          </cell>
        </row>
        <row r="493">
          <cell r="A493">
            <v>491</v>
          </cell>
          <cell r="B493">
            <v>92</v>
          </cell>
          <cell r="C493" t="str">
            <v xml:space="preserve">LP 22,9 kV, 2ø-TAYAPAMPA_BARRIOS ALTOS DE CUCHO , 2-1x35mm² AAAC</v>
          </cell>
          <cell r="D493">
            <v>3</v>
          </cell>
          <cell r="E493" t="str">
            <v>PS1-2</v>
          </cell>
          <cell r="G493" t="str">
            <v>AAAC-35</v>
          </cell>
          <cell r="H493">
            <v>274.37</v>
          </cell>
          <cell r="I493">
            <v>2978.13</v>
          </cell>
          <cell r="K493" t="str">
            <v>0°</v>
          </cell>
          <cell r="L493">
            <v>186.18</v>
          </cell>
          <cell r="M493">
            <v>1</v>
          </cell>
          <cell r="N493" t="str">
            <v>11/C6</v>
          </cell>
          <cell r="O493">
            <v>142.22999999999999</v>
          </cell>
          <cell r="P493">
            <v>167.04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 t="str">
            <v>PAT-1C</v>
          </cell>
          <cell r="W493" t="str">
            <v>CIM1</v>
          </cell>
          <cell r="Y493" t="str">
            <v>S</v>
          </cell>
          <cell r="Z493">
            <v>0</v>
          </cell>
          <cell r="AA493">
            <v>100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1</v>
          </cell>
          <cell r="AL493" t="str">
            <v>0</v>
          </cell>
          <cell r="AM493">
            <v>0</v>
          </cell>
          <cell r="AN493">
            <v>0</v>
          </cell>
          <cell r="AO493" t="str">
            <v>56-3</v>
          </cell>
          <cell r="AP493" t="str">
            <v>IPB-36</v>
          </cell>
          <cell r="AQ493" t="str">
            <v>2</v>
          </cell>
          <cell r="AS493">
            <v>491</v>
          </cell>
          <cell r="AT493" t="str">
            <v>MAD</v>
          </cell>
        </row>
        <row r="494">
          <cell r="A494">
            <v>492</v>
          </cell>
          <cell r="B494">
            <v>92</v>
          </cell>
          <cell r="C494" t="str">
            <v xml:space="preserve">LP 22,9 kV, 2ø-TAYAPAMPA_BARRIOS ALTOS DE CUCHO , 2-1x35mm² AAAC</v>
          </cell>
          <cell r="D494">
            <v>4</v>
          </cell>
          <cell r="E494" t="str">
            <v>PS1-2</v>
          </cell>
          <cell r="G494" t="str">
            <v>AAAC-35</v>
          </cell>
          <cell r="H494">
            <v>460.55</v>
          </cell>
          <cell r="I494">
            <v>2933</v>
          </cell>
          <cell r="K494" t="str">
            <v>0°</v>
          </cell>
          <cell r="L494">
            <v>105.96</v>
          </cell>
          <cell r="M494">
            <v>1</v>
          </cell>
          <cell r="N494" t="str">
            <v>11/C6</v>
          </cell>
          <cell r="O494">
            <v>180.48</v>
          </cell>
          <cell r="P494">
            <v>146.07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 t="str">
            <v>PAT-1C</v>
          </cell>
          <cell r="W494" t="str">
            <v>CIM1</v>
          </cell>
          <cell r="Y494" t="str">
            <v>S</v>
          </cell>
          <cell r="Z494">
            <v>0</v>
          </cell>
          <cell r="AA494">
            <v>100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1</v>
          </cell>
          <cell r="AL494" t="str">
            <v>0</v>
          </cell>
          <cell r="AM494">
            <v>0</v>
          </cell>
          <cell r="AN494">
            <v>0</v>
          </cell>
          <cell r="AO494" t="str">
            <v>56-3</v>
          </cell>
          <cell r="AP494" t="str">
            <v>IPB-36</v>
          </cell>
          <cell r="AQ494" t="str">
            <v>2</v>
          </cell>
          <cell r="AS494">
            <v>492</v>
          </cell>
          <cell r="AT494" t="str">
            <v>MAD</v>
          </cell>
        </row>
        <row r="495">
          <cell r="A495">
            <v>493</v>
          </cell>
          <cell r="B495">
            <v>92</v>
          </cell>
          <cell r="C495" t="str">
            <v xml:space="preserve">LP 22,9 kV, 2ø-TAYAPAMPA_BARRIOS ALTOS DE CUCHO , 2-1x35mm² AAAC</v>
          </cell>
          <cell r="D495">
            <v>5</v>
          </cell>
          <cell r="E495" t="str">
            <v>PA1-2</v>
          </cell>
          <cell r="G495" t="str">
            <v>AAAC-35</v>
          </cell>
          <cell r="H495">
            <v>566.51</v>
          </cell>
          <cell r="I495">
            <v>2898</v>
          </cell>
          <cell r="J495" t="str">
            <v>V1</v>
          </cell>
          <cell r="K495" t="str">
            <v>-16°26'26.55"</v>
          </cell>
          <cell r="L495">
            <v>112.69</v>
          </cell>
          <cell r="M495">
            <v>1</v>
          </cell>
          <cell r="N495" t="str">
            <v>11/C6</v>
          </cell>
          <cell r="O495">
            <v>65.7</v>
          </cell>
          <cell r="P495">
            <v>109.33</v>
          </cell>
          <cell r="Q495" t="str">
            <v>1RI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 t="str">
            <v>PAT-1C</v>
          </cell>
          <cell r="W495" t="str">
            <v>CIM1</v>
          </cell>
          <cell r="Y495" t="str">
            <v>S</v>
          </cell>
          <cell r="Z495">
            <v>0</v>
          </cell>
          <cell r="AA495">
            <v>100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1</v>
          </cell>
          <cell r="AL495" t="str">
            <v>1</v>
          </cell>
          <cell r="AM495">
            <v>0</v>
          </cell>
          <cell r="AN495">
            <v>0</v>
          </cell>
          <cell r="AO495" t="str">
            <v>56-3</v>
          </cell>
          <cell r="AP495" t="str">
            <v>IPB-36</v>
          </cell>
          <cell r="AQ495" t="str">
            <v>2</v>
          </cell>
          <cell r="AS495">
            <v>493</v>
          </cell>
          <cell r="AT495" t="str">
            <v>MAD</v>
          </cell>
        </row>
        <row r="496">
          <cell r="A496">
            <v>494</v>
          </cell>
          <cell r="B496">
            <v>92</v>
          </cell>
          <cell r="C496" t="str">
            <v xml:space="preserve">LP 22,9 kV, 2ø-TAYAPAMPA_BARRIOS ALTOS DE CUCHO , 2-1x35mm² AAAC</v>
          </cell>
          <cell r="D496">
            <v>6</v>
          </cell>
          <cell r="E496" t="str">
            <v>PRH-2</v>
          </cell>
          <cell r="G496" t="str">
            <v>AAAC-35</v>
          </cell>
          <cell r="H496">
            <v>679.2</v>
          </cell>
          <cell r="I496">
            <v>2870.04</v>
          </cell>
          <cell r="K496" t="str">
            <v>0°</v>
          </cell>
          <cell r="L496">
            <v>525.76</v>
          </cell>
          <cell r="M496">
            <v>2</v>
          </cell>
          <cell r="N496" t="str">
            <v>11/C6</v>
          </cell>
          <cell r="O496">
            <v>522.08000000000004</v>
          </cell>
          <cell r="P496">
            <v>319.22000000000003</v>
          </cell>
          <cell r="Q496" t="str">
            <v>8RI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 t="str">
            <v>PAT-1C</v>
          </cell>
          <cell r="W496" t="str">
            <v>CIM1</v>
          </cell>
          <cell r="Y496" t="str">
            <v>S</v>
          </cell>
          <cell r="Z496">
            <v>0</v>
          </cell>
          <cell r="AA496">
            <v>100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</v>
          </cell>
          <cell r="AL496" t="str">
            <v>8</v>
          </cell>
          <cell r="AM496">
            <v>0</v>
          </cell>
          <cell r="AN496">
            <v>0</v>
          </cell>
          <cell r="AO496" t="str">
            <v>56-3</v>
          </cell>
          <cell r="AP496" t="str">
            <v>IPB-36</v>
          </cell>
          <cell r="AQ496" t="str">
            <v>2</v>
          </cell>
          <cell r="AS496">
            <v>494</v>
          </cell>
          <cell r="AT496" t="str">
            <v>MAD</v>
          </cell>
        </row>
        <row r="497">
          <cell r="A497">
            <v>495</v>
          </cell>
          <cell r="B497">
            <v>92</v>
          </cell>
          <cell r="C497" t="str">
            <v xml:space="preserve">LP 22,9 kV, 2ø-TAYAPAMPA_BARRIOS ALTOS DE CUCHO , 2-1x35mm² AAAC</v>
          </cell>
          <cell r="D497">
            <v>7</v>
          </cell>
          <cell r="E497" t="str">
            <v>P3A2-2</v>
          </cell>
          <cell r="G497" t="str">
            <v>AAAC-35</v>
          </cell>
          <cell r="H497">
            <v>1204.96</v>
          </cell>
          <cell r="I497">
            <v>2747.99</v>
          </cell>
          <cell r="J497" t="str">
            <v>V2</v>
          </cell>
          <cell r="K497" t="str">
            <v>34°19'9.74"</v>
          </cell>
          <cell r="L497">
            <v>69.94</v>
          </cell>
          <cell r="M497">
            <v>2</v>
          </cell>
          <cell r="N497" t="str">
            <v>11/C6</v>
          </cell>
          <cell r="O497">
            <v>92.17</v>
          </cell>
          <cell r="P497">
            <v>297.85000000000002</v>
          </cell>
          <cell r="Q497" t="str">
            <v>8RI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 t="str">
            <v>2PAT-1C</v>
          </cell>
          <cell r="W497" t="str">
            <v>CIM1</v>
          </cell>
          <cell r="Y497" t="str">
            <v>S</v>
          </cell>
          <cell r="Z497">
            <v>0</v>
          </cell>
          <cell r="AA497">
            <v>100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</v>
          </cell>
          <cell r="AL497" t="str">
            <v>8</v>
          </cell>
          <cell r="AM497">
            <v>0</v>
          </cell>
          <cell r="AN497">
            <v>0</v>
          </cell>
          <cell r="AO497" t="str">
            <v>56-3</v>
          </cell>
          <cell r="AP497" t="str">
            <v>IPB-36</v>
          </cell>
          <cell r="AQ497" t="str">
            <v>2</v>
          </cell>
          <cell r="AS497">
            <v>495</v>
          </cell>
          <cell r="AT497" t="str">
            <v>MAD</v>
          </cell>
        </row>
        <row r="498">
          <cell r="A498">
            <v>496</v>
          </cell>
          <cell r="B498">
            <v>92</v>
          </cell>
          <cell r="C498" t="str">
            <v xml:space="preserve">LP 22,9 kV, 2ø-TAYAPAMPA_BARRIOS ALTOS DE CUCHO , 2-1x35mm² AAAC</v>
          </cell>
          <cell r="D498">
            <v>8</v>
          </cell>
          <cell r="E498" t="str">
            <v>PS1-2</v>
          </cell>
          <cell r="G498" t="str">
            <v>AAAC-35</v>
          </cell>
          <cell r="H498">
            <v>1274.8900000000001</v>
          </cell>
          <cell r="I498">
            <v>2730.43</v>
          </cell>
          <cell r="K498" t="str">
            <v>0°</v>
          </cell>
          <cell r="L498">
            <v>46.4</v>
          </cell>
          <cell r="M498">
            <v>1</v>
          </cell>
          <cell r="N498" t="str">
            <v>11/C6</v>
          </cell>
          <cell r="O498">
            <v>76.27</v>
          </cell>
          <cell r="P498">
            <v>58.17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 t="str">
            <v>PAT-1C</v>
          </cell>
          <cell r="W498" t="str">
            <v>CIM1</v>
          </cell>
          <cell r="Y498" t="str">
            <v>S</v>
          </cell>
          <cell r="Z498">
            <v>0</v>
          </cell>
          <cell r="AA498">
            <v>100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1</v>
          </cell>
          <cell r="AL498" t="str">
            <v>0</v>
          </cell>
          <cell r="AM498">
            <v>0</v>
          </cell>
          <cell r="AN498">
            <v>0</v>
          </cell>
          <cell r="AO498" t="str">
            <v>56-3</v>
          </cell>
          <cell r="AP498" t="str">
            <v>IPB-36</v>
          </cell>
          <cell r="AQ498" t="str">
            <v>2</v>
          </cell>
          <cell r="AS498">
            <v>496</v>
          </cell>
          <cell r="AT498" t="str">
            <v>MAD</v>
          </cell>
        </row>
        <row r="499">
          <cell r="A499">
            <v>497</v>
          </cell>
          <cell r="B499">
            <v>92</v>
          </cell>
          <cell r="C499" t="str">
            <v xml:space="preserve">LP 22,9 kV, 2ø-TAYAPAMPA_BARRIOS ALTOS DE CUCHO , 2-1x35mm² AAAC</v>
          </cell>
          <cell r="D499">
            <v>9</v>
          </cell>
          <cell r="E499" t="str">
            <v>PR3-2</v>
          </cell>
          <cell r="G499" t="str">
            <v>AAAC-35</v>
          </cell>
          <cell r="H499">
            <v>1321.3</v>
          </cell>
          <cell r="I499">
            <v>2718.79</v>
          </cell>
          <cell r="K499" t="str">
            <v>0°</v>
          </cell>
          <cell r="L499">
            <v>200.03</v>
          </cell>
          <cell r="M499">
            <v>1</v>
          </cell>
          <cell r="N499" t="str">
            <v>11/C6</v>
          </cell>
          <cell r="O499">
            <v>228.87</v>
          </cell>
          <cell r="P499">
            <v>123.22</v>
          </cell>
          <cell r="Q499" t="str">
            <v>2RI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 t="str">
            <v>PAT-1C</v>
          </cell>
          <cell r="W499" t="str">
            <v>CIM1</v>
          </cell>
          <cell r="Y499" t="str">
            <v>S</v>
          </cell>
          <cell r="Z499">
            <v>0</v>
          </cell>
          <cell r="AA499">
            <v>100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</v>
          </cell>
          <cell r="AL499" t="str">
            <v>2</v>
          </cell>
          <cell r="AM499">
            <v>0</v>
          </cell>
          <cell r="AN499">
            <v>0</v>
          </cell>
          <cell r="AO499" t="str">
            <v>56-3</v>
          </cell>
          <cell r="AP499" t="str">
            <v>IPB-36</v>
          </cell>
          <cell r="AQ499" t="str">
            <v>2</v>
          </cell>
          <cell r="AS499">
            <v>497</v>
          </cell>
          <cell r="AT499" t="str">
            <v>MAD</v>
          </cell>
        </row>
        <row r="500">
          <cell r="A500">
            <v>498</v>
          </cell>
          <cell r="B500">
            <v>92</v>
          </cell>
          <cell r="C500" t="str">
            <v xml:space="preserve">LP 22,9 kV, 2ø-TAYAPAMPA_BARRIOS ALTOS DE CUCHO , 2-1x35mm² AAAC</v>
          </cell>
          <cell r="D500">
            <v>10</v>
          </cell>
          <cell r="E500" t="str">
            <v>PTH-2</v>
          </cell>
          <cell r="G500" t="str">
            <v>AAAC-35</v>
          </cell>
          <cell r="H500">
            <v>1521.33</v>
          </cell>
          <cell r="I500">
            <v>2661.37</v>
          </cell>
          <cell r="J500" t="str">
            <v>FLP</v>
          </cell>
          <cell r="K500" t="str">
            <v>0°</v>
          </cell>
          <cell r="L500">
            <v>0</v>
          </cell>
          <cell r="M500">
            <v>1</v>
          </cell>
          <cell r="N500" t="str">
            <v>11/C6</v>
          </cell>
          <cell r="O500">
            <v>-163.05000000000001</v>
          </cell>
          <cell r="P500">
            <v>100.02</v>
          </cell>
          <cell r="Q500" t="str">
            <v>1RI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 t="str">
            <v>PAT-1C</v>
          </cell>
          <cell r="W500" t="str">
            <v>CIM1</v>
          </cell>
          <cell r="Y500" t="str">
            <v>S</v>
          </cell>
          <cell r="Z500">
            <v>0</v>
          </cell>
          <cell r="AA500">
            <v>100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1</v>
          </cell>
          <cell r="AL500" t="str">
            <v>1</v>
          </cell>
          <cell r="AM500">
            <v>0</v>
          </cell>
          <cell r="AN500">
            <v>0</v>
          </cell>
          <cell r="AO500" t="str">
            <v>56-3</v>
          </cell>
          <cell r="AP500" t="str">
            <v>IPB-36</v>
          </cell>
          <cell r="AQ500" t="str">
            <v>2</v>
          </cell>
          <cell r="AS500">
            <v>498</v>
          </cell>
          <cell r="AT500" t="str">
            <v>MAD</v>
          </cell>
        </row>
        <row r="501">
          <cell r="A501">
            <v>499</v>
          </cell>
          <cell r="B501">
            <v>93</v>
          </cell>
          <cell r="C501" t="str">
            <v xml:space="preserve">LP 22,9 kV, 2ø-AMBAR , 2-1x35mm² AAAC</v>
          </cell>
          <cell r="D501">
            <v>0</v>
          </cell>
          <cell r="E501" t="str">
            <v>DS-2</v>
          </cell>
          <cell r="G501" t="str">
            <v>AAAC-35</v>
          </cell>
          <cell r="H501">
            <v>0</v>
          </cell>
          <cell r="I501">
            <v>2487.4899999999998</v>
          </cell>
          <cell r="J501" t="str">
            <v>EXIST</v>
          </cell>
          <cell r="K501" t="str">
            <v>0°</v>
          </cell>
          <cell r="L501">
            <v>40.32</v>
          </cell>
          <cell r="M501">
            <v>1</v>
          </cell>
          <cell r="N501" t="str">
            <v>13/400</v>
          </cell>
          <cell r="O501">
            <v>89.21</v>
          </cell>
          <cell r="P501">
            <v>20.16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Y501" t="str">
            <v>S</v>
          </cell>
          <cell r="Z501">
            <v>0</v>
          </cell>
          <cell r="AA501">
            <v>100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1</v>
          </cell>
          <cell r="AL501" t="str">
            <v>0</v>
          </cell>
          <cell r="AM501">
            <v>0</v>
          </cell>
          <cell r="AN501">
            <v>0</v>
          </cell>
          <cell r="AO501" t="str">
            <v>56-3</v>
          </cell>
          <cell r="AP501" t="str">
            <v>IPB-36</v>
          </cell>
          <cell r="AQ501" t="str">
            <v>2</v>
          </cell>
          <cell r="AS501">
            <v>499</v>
          </cell>
          <cell r="AT501" t="str">
            <v>MAD</v>
          </cell>
        </row>
        <row r="502">
          <cell r="A502">
            <v>500</v>
          </cell>
          <cell r="B502">
            <v>93</v>
          </cell>
          <cell r="C502" t="str">
            <v xml:space="preserve">LP 22,9 kV, 2ø-AMBAR , 2-1x35mm² AAAC</v>
          </cell>
          <cell r="D502">
            <v>1</v>
          </cell>
          <cell r="E502" t="str">
            <v>TSH-2</v>
          </cell>
          <cell r="G502" t="str">
            <v>AAAC-70</v>
          </cell>
          <cell r="H502">
            <v>40.32</v>
          </cell>
          <cell r="I502">
            <v>2479.0500000000002</v>
          </cell>
          <cell r="K502" t="str">
            <v>0°</v>
          </cell>
          <cell r="L502">
            <v>980.29</v>
          </cell>
          <cell r="M502">
            <v>2</v>
          </cell>
          <cell r="N502" t="str">
            <v>11/C6</v>
          </cell>
          <cell r="O502">
            <v>279.73</v>
          </cell>
          <cell r="P502">
            <v>510.31</v>
          </cell>
          <cell r="Q502" t="str">
            <v>4RI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 t="str">
            <v>PAT-1C</v>
          </cell>
          <cell r="W502" t="str">
            <v>CIM1</v>
          </cell>
          <cell r="Y502" t="str">
            <v>S</v>
          </cell>
          <cell r="Z502">
            <v>0</v>
          </cell>
          <cell r="AA502">
            <v>100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1</v>
          </cell>
          <cell r="AL502" t="str">
            <v>4</v>
          </cell>
          <cell r="AM502">
            <v>0</v>
          </cell>
          <cell r="AN502">
            <v>0</v>
          </cell>
          <cell r="AO502" t="str">
            <v>56-3</v>
          </cell>
          <cell r="AP502" t="str">
            <v>IPB-36</v>
          </cell>
          <cell r="AQ502" t="str">
            <v>2</v>
          </cell>
          <cell r="AS502">
            <v>500</v>
          </cell>
          <cell r="AT502" t="str">
            <v>MAD</v>
          </cell>
        </row>
        <row r="503">
          <cell r="A503">
            <v>501</v>
          </cell>
          <cell r="B503">
            <v>93</v>
          </cell>
          <cell r="C503" t="str">
            <v xml:space="preserve">LP 22,9 kV, 2ø-AMBAR , 2-1x35mm² AAAC</v>
          </cell>
          <cell r="D503">
            <v>2</v>
          </cell>
          <cell r="E503" t="str">
            <v>P3A2-2</v>
          </cell>
          <cell r="G503" t="str">
            <v>AAAC-35</v>
          </cell>
          <cell r="H503">
            <v>1020.61</v>
          </cell>
          <cell r="I503">
            <v>2567</v>
          </cell>
          <cell r="J503" t="str">
            <v>V1</v>
          </cell>
          <cell r="K503" t="str">
            <v>71°44'39.50"</v>
          </cell>
          <cell r="L503">
            <v>157.02000000000001</v>
          </cell>
          <cell r="M503">
            <v>2</v>
          </cell>
          <cell r="N503" t="str">
            <v>11/C6</v>
          </cell>
          <cell r="O503">
            <v>772.3</v>
          </cell>
          <cell r="P503">
            <v>568.66</v>
          </cell>
          <cell r="Q503" t="str">
            <v>8RI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 t="str">
            <v>2PAT-1C</v>
          </cell>
          <cell r="W503" t="str">
            <v>CIM1</v>
          </cell>
          <cell r="X503">
            <v>0</v>
          </cell>
          <cell r="Y503" t="str">
            <v>S</v>
          </cell>
          <cell r="Z503">
            <v>0</v>
          </cell>
          <cell r="AA503">
            <v>100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 t="str">
            <v>8</v>
          </cell>
          <cell r="AM503">
            <v>0</v>
          </cell>
          <cell r="AN503">
            <v>0</v>
          </cell>
          <cell r="AO503" t="str">
            <v>56-3</v>
          </cell>
          <cell r="AP503" t="str">
            <v>IPB-36</v>
          </cell>
          <cell r="AQ503" t="str">
            <v>2</v>
          </cell>
          <cell r="AS503">
            <v>501</v>
          </cell>
          <cell r="AT503" t="str">
            <v>MAD</v>
          </cell>
        </row>
        <row r="504">
          <cell r="A504">
            <v>502</v>
          </cell>
          <cell r="B504">
            <v>93</v>
          </cell>
          <cell r="C504" t="str">
            <v xml:space="preserve">LP 22,9 kV, 2ø-AMBAR , 2-1x35mm² AAAC</v>
          </cell>
          <cell r="D504">
            <v>3</v>
          </cell>
          <cell r="E504" t="str">
            <v>PA1H-2</v>
          </cell>
          <cell r="G504" t="str">
            <v>AAAC-35</v>
          </cell>
          <cell r="H504">
            <v>1177.6400000000001</v>
          </cell>
          <cell r="I504">
            <v>2562.73</v>
          </cell>
          <cell r="K504" t="str">
            <v>0°</v>
          </cell>
          <cell r="L504">
            <v>364.85</v>
          </cell>
          <cell r="M504">
            <v>2</v>
          </cell>
          <cell r="N504" t="str">
            <v>11/C6</v>
          </cell>
          <cell r="O504">
            <v>252.44</v>
          </cell>
          <cell r="P504">
            <v>260.93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 t="str">
            <v>PAT-1C</v>
          </cell>
          <cell r="W504" t="str">
            <v>CIM1</v>
          </cell>
          <cell r="X504">
            <v>0</v>
          </cell>
          <cell r="Y504" t="str">
            <v>S</v>
          </cell>
          <cell r="Z504">
            <v>0</v>
          </cell>
          <cell r="AA504">
            <v>100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1</v>
          </cell>
          <cell r="AL504" t="str">
            <v>0</v>
          </cell>
          <cell r="AM504">
            <v>0</v>
          </cell>
          <cell r="AN504">
            <v>0</v>
          </cell>
          <cell r="AO504" t="str">
            <v>56-3</v>
          </cell>
          <cell r="AP504" t="str">
            <v>IPB-36</v>
          </cell>
          <cell r="AQ504" t="str">
            <v>2</v>
          </cell>
          <cell r="AS504">
            <v>502</v>
          </cell>
          <cell r="AT504" t="str">
            <v>MAD</v>
          </cell>
        </row>
        <row r="505">
          <cell r="A505">
            <v>503</v>
          </cell>
          <cell r="B505">
            <v>93</v>
          </cell>
          <cell r="C505" t="str">
            <v xml:space="preserve">LP 22,9 kV, 2ø-AMBAR , 2-1x35mm² AAAC</v>
          </cell>
          <cell r="D505">
            <v>4</v>
          </cell>
          <cell r="E505" t="str">
            <v>PTH-2</v>
          </cell>
          <cell r="G505" t="str">
            <v>AAAC-35</v>
          </cell>
          <cell r="H505">
            <v>1542.48</v>
          </cell>
          <cell r="I505">
            <v>2558.46</v>
          </cell>
          <cell r="J505" t="str">
            <v>FLP</v>
          </cell>
          <cell r="K505" t="str">
            <v>0°</v>
          </cell>
          <cell r="L505">
            <v>0</v>
          </cell>
          <cell r="M505">
            <v>1</v>
          </cell>
          <cell r="N505" t="str">
            <v>11/C6</v>
          </cell>
          <cell r="O505">
            <v>166.66</v>
          </cell>
          <cell r="P505">
            <v>182.42</v>
          </cell>
          <cell r="Q505" t="str">
            <v>1RI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 t="str">
            <v>PAT-1C</v>
          </cell>
          <cell r="W505" t="str">
            <v>CIM1</v>
          </cell>
          <cell r="X505">
            <v>0</v>
          </cell>
          <cell r="Y505" t="str">
            <v>S</v>
          </cell>
          <cell r="Z505">
            <v>0</v>
          </cell>
          <cell r="AA505">
            <v>100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1</v>
          </cell>
          <cell r="AL505" t="str">
            <v>1</v>
          </cell>
          <cell r="AM505">
            <v>0</v>
          </cell>
          <cell r="AN505">
            <v>0</v>
          </cell>
          <cell r="AO505" t="str">
            <v>56-3</v>
          </cell>
          <cell r="AP505" t="str">
            <v>IPB-36</v>
          </cell>
          <cell r="AQ505" t="str">
            <v>2</v>
          </cell>
          <cell r="AS505">
            <v>503</v>
          </cell>
          <cell r="AT505" t="str">
            <v>MAD</v>
          </cell>
        </row>
        <row r="506">
          <cell r="A506">
            <v>504</v>
          </cell>
          <cell r="B506">
            <v>94</v>
          </cell>
          <cell r="C506" t="str">
            <v xml:space="preserve">LP 22,9 kV, 2ø-CARANCHO , 2-1x35mm² AAAC</v>
          </cell>
          <cell r="D506">
            <v>0</v>
          </cell>
          <cell r="E506" t="str">
            <v>DS-2</v>
          </cell>
          <cell r="G506" t="str">
            <v>AAAC-35</v>
          </cell>
          <cell r="H506">
            <v>0</v>
          </cell>
          <cell r="I506">
            <v>2567</v>
          </cell>
          <cell r="J506" t="str">
            <v>V1</v>
          </cell>
          <cell r="K506" t="str">
            <v>0°</v>
          </cell>
          <cell r="L506">
            <v>15.04</v>
          </cell>
          <cell r="M506">
            <v>1</v>
          </cell>
          <cell r="N506" t="str">
            <v>11/C6</v>
          </cell>
          <cell r="O506">
            <v>34.4</v>
          </cell>
          <cell r="P506">
            <v>7.52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 t="str">
            <v>S</v>
          </cell>
          <cell r="Z506">
            <v>0</v>
          </cell>
          <cell r="AA506">
            <v>100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1</v>
          </cell>
          <cell r="AL506" t="str">
            <v>0</v>
          </cell>
          <cell r="AM506">
            <v>0</v>
          </cell>
          <cell r="AN506">
            <v>0</v>
          </cell>
          <cell r="AO506" t="str">
            <v>56-3</v>
          </cell>
          <cell r="AP506" t="str">
            <v>IPB-36</v>
          </cell>
          <cell r="AQ506" t="str">
            <v>2</v>
          </cell>
          <cell r="AS506">
            <v>504</v>
          </cell>
          <cell r="AT506" t="str">
            <v>MAD</v>
          </cell>
        </row>
        <row r="507">
          <cell r="A507">
            <v>505</v>
          </cell>
          <cell r="B507">
            <v>94</v>
          </cell>
          <cell r="C507" t="str">
            <v xml:space="preserve">LP 22,9 kV, 2ø-CARANCHO , 2-1x35mm² AAAC</v>
          </cell>
          <cell r="D507">
            <v>1</v>
          </cell>
          <cell r="E507" t="str">
            <v>TS-2</v>
          </cell>
          <cell r="G507" t="str">
            <v>AAAC-35</v>
          </cell>
          <cell r="H507">
            <v>15.04</v>
          </cell>
          <cell r="I507">
            <v>2562.94</v>
          </cell>
          <cell r="K507" t="str">
            <v>0°</v>
          </cell>
          <cell r="L507">
            <v>262.85000000000002</v>
          </cell>
          <cell r="M507">
            <v>1</v>
          </cell>
          <cell r="N507" t="str">
            <v>11/C6</v>
          </cell>
          <cell r="O507">
            <v>104.85</v>
          </cell>
          <cell r="P507">
            <v>138.94</v>
          </cell>
          <cell r="Q507" t="str">
            <v>1RI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 t="str">
            <v>PAT-1C</v>
          </cell>
          <cell r="W507" t="str">
            <v>CIM1</v>
          </cell>
          <cell r="X507">
            <v>0</v>
          </cell>
          <cell r="Y507" t="str">
            <v>S</v>
          </cell>
          <cell r="Z507">
            <v>0</v>
          </cell>
          <cell r="AA507">
            <v>100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1</v>
          </cell>
          <cell r="AL507" t="str">
            <v>1</v>
          </cell>
          <cell r="AM507">
            <v>0</v>
          </cell>
          <cell r="AN507">
            <v>0</v>
          </cell>
          <cell r="AO507" t="str">
            <v>56-3</v>
          </cell>
          <cell r="AP507" t="str">
            <v>IPB-36</v>
          </cell>
          <cell r="AQ507" t="str">
            <v>2</v>
          </cell>
          <cell r="AS507">
            <v>505</v>
          </cell>
          <cell r="AT507" t="str">
            <v>MAD</v>
          </cell>
        </row>
        <row r="508">
          <cell r="A508">
            <v>506</v>
          </cell>
          <cell r="B508">
            <v>94</v>
          </cell>
          <cell r="C508" t="str">
            <v xml:space="preserve">LP 22,9 kV, 2ø-CARANCHO , 2-1x35mm² AAAC</v>
          </cell>
          <cell r="D508">
            <v>2</v>
          </cell>
          <cell r="E508" t="str">
            <v>PTH-2</v>
          </cell>
          <cell r="G508" t="str">
            <v>AAAC-35</v>
          </cell>
          <cell r="H508">
            <v>277.88</v>
          </cell>
          <cell r="I508">
            <v>2564.8000000000002</v>
          </cell>
          <cell r="J508" t="str">
            <v>FLP</v>
          </cell>
          <cell r="K508" t="str">
            <v>0°</v>
          </cell>
          <cell r="L508">
            <v>0</v>
          </cell>
          <cell r="M508">
            <v>1</v>
          </cell>
          <cell r="N508" t="str">
            <v>11/C6</v>
          </cell>
          <cell r="O508">
            <v>139.65</v>
          </cell>
          <cell r="P508">
            <v>131.41999999999999</v>
          </cell>
          <cell r="Q508" t="str">
            <v>1RI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 t="str">
            <v>PAT-1C</v>
          </cell>
          <cell r="W508" t="str">
            <v>CIM1</v>
          </cell>
          <cell r="X508">
            <v>0</v>
          </cell>
          <cell r="Y508" t="str">
            <v>S</v>
          </cell>
          <cell r="Z508">
            <v>0</v>
          </cell>
          <cell r="AA508">
            <v>100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1</v>
          </cell>
          <cell r="AL508" t="str">
            <v>1</v>
          </cell>
          <cell r="AM508">
            <v>0</v>
          </cell>
          <cell r="AN508">
            <v>0</v>
          </cell>
          <cell r="AO508" t="str">
            <v>56-3</v>
          </cell>
          <cell r="AP508" t="str">
            <v>IPB-36</v>
          </cell>
          <cell r="AQ508" t="str">
            <v>2</v>
          </cell>
          <cell r="AS508">
            <v>506</v>
          </cell>
          <cell r="AT508" t="str">
            <v>MAD</v>
          </cell>
        </row>
        <row r="509">
          <cell r="A509">
            <v>507</v>
          </cell>
          <cell r="B509">
            <v>95</v>
          </cell>
          <cell r="C509" t="str">
            <v xml:space="preserve">LP 22,9 kV, 2ø-USHNO , 2-1x35mm² AAAC</v>
          </cell>
          <cell r="D509">
            <v>0</v>
          </cell>
          <cell r="E509" t="str">
            <v>DS-2</v>
          </cell>
          <cell r="G509" t="str">
            <v>AAAC-35</v>
          </cell>
          <cell r="H509">
            <v>0</v>
          </cell>
          <cell r="I509">
            <v>2872.74</v>
          </cell>
          <cell r="J509" t="str">
            <v>EXIST</v>
          </cell>
          <cell r="K509" t="str">
            <v>0°</v>
          </cell>
          <cell r="L509">
            <v>25.87</v>
          </cell>
          <cell r="M509">
            <v>1</v>
          </cell>
          <cell r="N509" t="str">
            <v>13/400</v>
          </cell>
          <cell r="O509">
            <v>97.24</v>
          </cell>
          <cell r="P509">
            <v>12.94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 t="str">
            <v>S</v>
          </cell>
          <cell r="Z509">
            <v>0</v>
          </cell>
          <cell r="AA509">
            <v>100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1</v>
          </cell>
          <cell r="AL509" t="str">
            <v>0</v>
          </cell>
          <cell r="AM509">
            <v>0</v>
          </cell>
          <cell r="AN509">
            <v>0</v>
          </cell>
          <cell r="AO509" t="str">
            <v>56-3</v>
          </cell>
          <cell r="AP509" t="str">
            <v>IPB-36</v>
          </cell>
          <cell r="AQ509" t="str">
            <v>2</v>
          </cell>
          <cell r="AS509">
            <v>507</v>
          </cell>
          <cell r="AT509" t="str">
            <v>MAD</v>
          </cell>
        </row>
        <row r="510">
          <cell r="A510">
            <v>508</v>
          </cell>
          <cell r="B510">
            <v>95</v>
          </cell>
          <cell r="C510" t="str">
            <v xml:space="preserve">LP 22,9 kV, 2ø-USHNO , 2-1x35mm² AAAC</v>
          </cell>
          <cell r="D510">
            <v>1</v>
          </cell>
          <cell r="E510" t="str">
            <v>TS-2</v>
          </cell>
          <cell r="G510" t="str">
            <v>AAAC-35</v>
          </cell>
          <cell r="H510">
            <v>25.87</v>
          </cell>
          <cell r="I510">
            <v>2863.03</v>
          </cell>
          <cell r="K510" t="str">
            <v>0°</v>
          </cell>
          <cell r="L510">
            <v>54.49</v>
          </cell>
          <cell r="M510">
            <v>1</v>
          </cell>
          <cell r="N510" t="str">
            <v>11/C6</v>
          </cell>
          <cell r="O510">
            <v>483.89</v>
          </cell>
          <cell r="P510">
            <v>40.18</v>
          </cell>
          <cell r="Q510" t="str">
            <v>1RI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 t="str">
            <v>PAT-1C</v>
          </cell>
          <cell r="W510" t="str">
            <v>CIM1</v>
          </cell>
          <cell r="X510">
            <v>0</v>
          </cell>
          <cell r="Y510" t="str">
            <v>S</v>
          </cell>
          <cell r="Z510">
            <v>0</v>
          </cell>
          <cell r="AA510">
            <v>100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1</v>
          </cell>
          <cell r="AL510" t="str">
            <v>1</v>
          </cell>
          <cell r="AM510">
            <v>0</v>
          </cell>
          <cell r="AN510">
            <v>0</v>
          </cell>
          <cell r="AO510" t="str">
            <v>56-3</v>
          </cell>
          <cell r="AP510" t="str">
            <v>IPB-36</v>
          </cell>
          <cell r="AQ510" t="str">
            <v>2</v>
          </cell>
          <cell r="AS510">
            <v>508</v>
          </cell>
          <cell r="AT510" t="str">
            <v>MAD</v>
          </cell>
        </row>
        <row r="511">
          <cell r="A511">
            <v>509</v>
          </cell>
          <cell r="B511">
            <v>95</v>
          </cell>
          <cell r="C511" t="str">
            <v xml:space="preserve">LP 22,9 kV, 2ø-USHNO , 2-1x35mm² AAAC</v>
          </cell>
          <cell r="D511">
            <v>2</v>
          </cell>
          <cell r="E511" t="str">
            <v>PA2-2</v>
          </cell>
          <cell r="G511" t="str">
            <v>AAAC-35</v>
          </cell>
          <cell r="H511">
            <v>80.37</v>
          </cell>
          <cell r="I511">
            <v>2845</v>
          </cell>
          <cell r="J511" t="str">
            <v>V1</v>
          </cell>
          <cell r="K511" t="str">
            <v>35°11'4.34"</v>
          </cell>
          <cell r="L511">
            <v>166.81</v>
          </cell>
          <cell r="M511">
            <v>1</v>
          </cell>
          <cell r="N511" t="str">
            <v>11/C6</v>
          </cell>
          <cell r="O511">
            <v>-342.55</v>
          </cell>
          <cell r="P511">
            <v>110.65</v>
          </cell>
          <cell r="Q511" t="str">
            <v>1RI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 t="str">
            <v>PAT-1C</v>
          </cell>
          <cell r="W511" t="str">
            <v>CIM1</v>
          </cell>
          <cell r="X511">
            <v>0</v>
          </cell>
          <cell r="Y511" t="str">
            <v>S</v>
          </cell>
          <cell r="Z511">
            <v>0</v>
          </cell>
          <cell r="AA511">
            <v>100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1</v>
          </cell>
          <cell r="AL511" t="str">
            <v>1</v>
          </cell>
          <cell r="AM511">
            <v>0</v>
          </cell>
          <cell r="AN511">
            <v>0</v>
          </cell>
          <cell r="AO511" t="str">
            <v>56-3</v>
          </cell>
          <cell r="AP511" t="str">
            <v>IPB-36</v>
          </cell>
          <cell r="AQ511" t="str">
            <v>2</v>
          </cell>
          <cell r="AS511">
            <v>509</v>
          </cell>
          <cell r="AT511" t="str">
            <v>MAD</v>
          </cell>
        </row>
        <row r="512">
          <cell r="A512">
            <v>510</v>
          </cell>
          <cell r="B512">
            <v>95</v>
          </cell>
          <cell r="C512" t="str">
            <v xml:space="preserve">LP 22,9 kV, 2ø-USHNO , 2-1x35mm² AAAC</v>
          </cell>
          <cell r="D512">
            <v>3</v>
          </cell>
          <cell r="E512" t="str">
            <v>PS1-2</v>
          </cell>
          <cell r="G512" t="str">
            <v>AAAC-35</v>
          </cell>
          <cell r="H512">
            <v>247.18</v>
          </cell>
          <cell r="I512">
            <v>2832.23</v>
          </cell>
          <cell r="K512" t="str">
            <v>0°</v>
          </cell>
          <cell r="L512">
            <v>93.75</v>
          </cell>
          <cell r="M512">
            <v>1</v>
          </cell>
          <cell r="N512" t="str">
            <v>11/C6</v>
          </cell>
          <cell r="O512">
            <v>122.71</v>
          </cell>
          <cell r="P512">
            <v>130.28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 t="str">
            <v>PAT-1C</v>
          </cell>
          <cell r="W512" t="str">
            <v>CIM1</v>
          </cell>
          <cell r="X512">
            <v>0</v>
          </cell>
          <cell r="Y512" t="str">
            <v>S</v>
          </cell>
          <cell r="Z512">
            <v>0</v>
          </cell>
          <cell r="AA512">
            <v>100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1</v>
          </cell>
          <cell r="AL512" t="str">
            <v>0</v>
          </cell>
          <cell r="AM512">
            <v>0</v>
          </cell>
          <cell r="AN512">
            <v>0</v>
          </cell>
          <cell r="AO512" t="str">
            <v>56-3</v>
          </cell>
          <cell r="AP512" t="str">
            <v>IPB-36</v>
          </cell>
          <cell r="AQ512" t="str">
            <v>2</v>
          </cell>
          <cell r="AS512">
            <v>510</v>
          </cell>
          <cell r="AT512" t="str">
            <v>MAD</v>
          </cell>
        </row>
        <row r="513">
          <cell r="A513">
            <v>511</v>
          </cell>
          <cell r="B513">
            <v>95</v>
          </cell>
          <cell r="C513" t="str">
            <v xml:space="preserve">LP 22,9 kV, 2ø-USHNO , 2-1x35mm² AAAC</v>
          </cell>
          <cell r="D513">
            <v>4</v>
          </cell>
          <cell r="E513" t="str">
            <v>PA1-2</v>
          </cell>
          <cell r="G513" t="str">
            <v>AAAC-35</v>
          </cell>
          <cell r="H513">
            <v>340.93</v>
          </cell>
          <cell r="I513">
            <v>2824.99</v>
          </cell>
          <cell r="K513" t="str">
            <v>0°</v>
          </cell>
          <cell r="L513">
            <v>361.37</v>
          </cell>
          <cell r="M513">
            <v>1</v>
          </cell>
          <cell r="N513" t="str">
            <v>11/C6</v>
          </cell>
          <cell r="O513">
            <v>288.81</v>
          </cell>
          <cell r="P513">
            <v>227.56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 t="str">
            <v>PAT-1C</v>
          </cell>
          <cell r="W513" t="str">
            <v>CIM1</v>
          </cell>
          <cell r="Y513" t="str">
            <v>S</v>
          </cell>
          <cell r="Z513">
            <v>0</v>
          </cell>
          <cell r="AA513">
            <v>100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</v>
          </cell>
          <cell r="AL513" t="str">
            <v>0</v>
          </cell>
          <cell r="AM513">
            <v>0</v>
          </cell>
          <cell r="AN513">
            <v>0</v>
          </cell>
          <cell r="AO513" t="str">
            <v>56-3</v>
          </cell>
          <cell r="AP513" t="str">
            <v>IPB-36</v>
          </cell>
          <cell r="AQ513" t="str">
            <v>2</v>
          </cell>
          <cell r="AS513">
            <v>511</v>
          </cell>
          <cell r="AT513" t="str">
            <v>MAD</v>
          </cell>
        </row>
        <row r="514">
          <cell r="A514">
            <v>512</v>
          </cell>
          <cell r="B514">
            <v>95</v>
          </cell>
          <cell r="C514" t="str">
            <v xml:space="preserve">LP 22,9 kV, 2ø-USHNO , 2-1x35mm² AAAC</v>
          </cell>
          <cell r="D514">
            <v>5</v>
          </cell>
          <cell r="E514" t="str">
            <v>PA1H-2</v>
          </cell>
          <cell r="G514" t="str">
            <v>AAAC-35</v>
          </cell>
          <cell r="H514">
            <v>702.29</v>
          </cell>
          <cell r="I514">
            <v>2790.49</v>
          </cell>
          <cell r="K514" t="str">
            <v>0°</v>
          </cell>
          <cell r="L514">
            <v>326.08</v>
          </cell>
          <cell r="M514">
            <v>2</v>
          </cell>
          <cell r="N514" t="str">
            <v>11/C6</v>
          </cell>
          <cell r="O514">
            <v>160.54</v>
          </cell>
          <cell r="P514">
            <v>343.72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 t="str">
            <v>PAT-1C</v>
          </cell>
          <cell r="W514" t="str">
            <v>CIM1</v>
          </cell>
          <cell r="Y514" t="str">
            <v>S</v>
          </cell>
          <cell r="Z514">
            <v>0</v>
          </cell>
          <cell r="AA514">
            <v>100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1</v>
          </cell>
          <cell r="AL514" t="str">
            <v>0</v>
          </cell>
          <cell r="AM514">
            <v>0</v>
          </cell>
          <cell r="AN514">
            <v>0</v>
          </cell>
          <cell r="AO514" t="str">
            <v>56-3</v>
          </cell>
          <cell r="AP514" t="str">
            <v>IPB-36</v>
          </cell>
          <cell r="AQ514" t="str">
            <v>2</v>
          </cell>
          <cell r="AS514">
            <v>512</v>
          </cell>
          <cell r="AT514" t="str">
            <v>MAD</v>
          </cell>
        </row>
        <row r="515">
          <cell r="A515">
            <v>513</v>
          </cell>
          <cell r="B515">
            <v>95</v>
          </cell>
          <cell r="C515" t="str">
            <v xml:space="preserve">LP 22,9 kV, 2ø-USHNO , 2-1x35mm² AAAC</v>
          </cell>
          <cell r="D515">
            <v>6</v>
          </cell>
          <cell r="E515" t="str">
            <v>PTH-2</v>
          </cell>
          <cell r="G515" t="str">
            <v>AAAC-35</v>
          </cell>
          <cell r="H515">
            <v>1028.3699999999999</v>
          </cell>
          <cell r="I515">
            <v>2807.97</v>
          </cell>
          <cell r="J515" t="str">
            <v>FLP</v>
          </cell>
          <cell r="K515" t="str">
            <v>0°</v>
          </cell>
          <cell r="L515">
            <v>0</v>
          </cell>
          <cell r="M515">
            <v>1</v>
          </cell>
          <cell r="N515" t="str">
            <v>11/C6</v>
          </cell>
          <cell r="O515">
            <v>228.44</v>
          </cell>
          <cell r="P515">
            <v>163.04</v>
          </cell>
          <cell r="Q515" t="str">
            <v>1RI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 t="str">
            <v>PAT-1C</v>
          </cell>
          <cell r="W515" t="str">
            <v>CIM1</v>
          </cell>
          <cell r="Y515" t="str">
            <v>S</v>
          </cell>
          <cell r="Z515">
            <v>0</v>
          </cell>
          <cell r="AA515">
            <v>100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1</v>
          </cell>
          <cell r="AL515" t="str">
            <v>1</v>
          </cell>
          <cell r="AM515">
            <v>0</v>
          </cell>
          <cell r="AN515">
            <v>0</v>
          </cell>
          <cell r="AO515" t="str">
            <v>56-3</v>
          </cell>
          <cell r="AP515" t="str">
            <v>IPB-36</v>
          </cell>
          <cell r="AQ515" t="str">
            <v>2</v>
          </cell>
          <cell r="AS515">
            <v>513</v>
          </cell>
          <cell r="AT515" t="str">
            <v>MAD</v>
          </cell>
        </row>
        <row r="516">
          <cell r="A516">
            <v>514</v>
          </cell>
          <cell r="B516">
            <v>96</v>
          </cell>
          <cell r="C516" t="str">
            <v xml:space="preserve">LP 22,9 kV, 2ø-COCHAPAMPA , 2-1x35mm² AAAC</v>
          </cell>
          <cell r="D516">
            <v>0</v>
          </cell>
          <cell r="E516" t="str">
            <v>DS-2</v>
          </cell>
          <cell r="G516" t="str">
            <v>AAAC-35</v>
          </cell>
          <cell r="H516">
            <v>0</v>
          </cell>
          <cell r="I516">
            <v>2791.88</v>
          </cell>
          <cell r="J516" t="str">
            <v>EXIST</v>
          </cell>
          <cell r="K516" t="str">
            <v>0°</v>
          </cell>
          <cell r="L516">
            <v>20.399999999999999</v>
          </cell>
          <cell r="M516">
            <v>1</v>
          </cell>
          <cell r="N516" t="str">
            <v>13/400</v>
          </cell>
          <cell r="O516">
            <v>101.5</v>
          </cell>
          <cell r="P516">
            <v>10.199999999999999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Y516" t="str">
            <v>S</v>
          </cell>
          <cell r="Z516">
            <v>0</v>
          </cell>
          <cell r="AA516">
            <v>100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1</v>
          </cell>
          <cell r="AL516" t="str">
            <v>0</v>
          </cell>
          <cell r="AM516">
            <v>0</v>
          </cell>
          <cell r="AN516">
            <v>0</v>
          </cell>
          <cell r="AO516" t="str">
            <v>56-3</v>
          </cell>
          <cell r="AP516" t="str">
            <v>IPB-36</v>
          </cell>
          <cell r="AQ516" t="str">
            <v>2</v>
          </cell>
          <cell r="AS516">
            <v>514</v>
          </cell>
          <cell r="AT516" t="str">
            <v>MAD</v>
          </cell>
        </row>
        <row r="517">
          <cell r="A517">
            <v>515</v>
          </cell>
          <cell r="B517">
            <v>96</v>
          </cell>
          <cell r="C517" t="str">
            <v xml:space="preserve">LP 22,9 kV, 2ø-COCHAPAMPA , 2-1x35mm² AAAC</v>
          </cell>
          <cell r="D517">
            <v>1</v>
          </cell>
          <cell r="E517" t="str">
            <v>TS-2</v>
          </cell>
          <cell r="G517" t="str">
            <v>AAAC-35</v>
          </cell>
          <cell r="H517">
            <v>20.399999999999999</v>
          </cell>
          <cell r="I517">
            <v>2781.54</v>
          </cell>
          <cell r="K517" t="str">
            <v>0°</v>
          </cell>
          <cell r="L517">
            <v>211.7</v>
          </cell>
          <cell r="M517">
            <v>1</v>
          </cell>
          <cell r="N517" t="str">
            <v>11/C6</v>
          </cell>
          <cell r="O517">
            <v>271.82</v>
          </cell>
          <cell r="P517">
            <v>116.05</v>
          </cell>
          <cell r="Q517" t="str">
            <v>1RI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 t="str">
            <v>PAT-1C</v>
          </cell>
          <cell r="W517" t="str">
            <v>CIM1</v>
          </cell>
          <cell r="Y517" t="str">
            <v>S</v>
          </cell>
          <cell r="Z517">
            <v>0</v>
          </cell>
          <cell r="AA517">
            <v>100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1</v>
          </cell>
          <cell r="AL517" t="str">
            <v>1</v>
          </cell>
          <cell r="AM517">
            <v>0</v>
          </cell>
          <cell r="AN517">
            <v>0</v>
          </cell>
          <cell r="AO517" t="str">
            <v>56-3</v>
          </cell>
          <cell r="AP517" t="str">
            <v>IPB-36</v>
          </cell>
          <cell r="AQ517" t="str">
            <v>2</v>
          </cell>
          <cell r="AS517">
            <v>515</v>
          </cell>
          <cell r="AT517" t="str">
            <v>MAD</v>
          </cell>
        </row>
        <row r="518">
          <cell r="A518">
            <v>516</v>
          </cell>
          <cell r="B518">
            <v>96</v>
          </cell>
          <cell r="C518" t="str">
            <v xml:space="preserve">LP 22,9 kV, 2ø-COCHAPAMPA , 2-1x35mm² AAAC</v>
          </cell>
          <cell r="D518">
            <v>2</v>
          </cell>
          <cell r="E518" t="str">
            <v>PA1-2</v>
          </cell>
          <cell r="G518" t="str">
            <v>AAAC-35</v>
          </cell>
          <cell r="H518">
            <v>232.11</v>
          </cell>
          <cell r="I518">
            <v>2732</v>
          </cell>
          <cell r="J518" t="str">
            <v>V1</v>
          </cell>
          <cell r="K518" t="str">
            <v>6°26'13.85"</v>
          </cell>
          <cell r="L518">
            <v>267.83999999999997</v>
          </cell>
          <cell r="M518">
            <v>1</v>
          </cell>
          <cell r="N518" t="str">
            <v>11/C6</v>
          </cell>
          <cell r="O518">
            <v>331.11</v>
          </cell>
          <cell r="P518">
            <v>239.77</v>
          </cell>
          <cell r="Q518" t="str">
            <v>1RI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 t="str">
            <v>PAT-1C</v>
          </cell>
          <cell r="W518" t="str">
            <v>CIM1</v>
          </cell>
          <cell r="Y518" t="str">
            <v>S</v>
          </cell>
          <cell r="Z518">
            <v>0</v>
          </cell>
          <cell r="AA518">
            <v>100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1</v>
          </cell>
          <cell r="AL518" t="str">
            <v>1</v>
          </cell>
          <cell r="AM518">
            <v>0</v>
          </cell>
          <cell r="AN518">
            <v>0</v>
          </cell>
          <cell r="AO518" t="str">
            <v>56-3</v>
          </cell>
          <cell r="AP518" t="str">
            <v>IPB-36</v>
          </cell>
          <cell r="AQ518" t="str">
            <v>2</v>
          </cell>
          <cell r="AS518">
            <v>516</v>
          </cell>
          <cell r="AT518" t="str">
            <v>MAD</v>
          </cell>
        </row>
        <row r="519">
          <cell r="A519">
            <v>517</v>
          </cell>
          <cell r="B519">
            <v>96</v>
          </cell>
          <cell r="C519" t="str">
            <v xml:space="preserve">LP 22,9 kV, 2ø-COCHAPAMPA , 2-1x35mm² AAAC</v>
          </cell>
          <cell r="D519">
            <v>3</v>
          </cell>
          <cell r="E519" t="str">
            <v>PS1-2</v>
          </cell>
          <cell r="G519" t="str">
            <v>AAAC-35</v>
          </cell>
          <cell r="H519">
            <v>499.95</v>
          </cell>
          <cell r="I519">
            <v>2653.88</v>
          </cell>
          <cell r="K519" t="str">
            <v>0°</v>
          </cell>
          <cell r="L519">
            <v>283.23</v>
          </cell>
          <cell r="M519">
            <v>1</v>
          </cell>
          <cell r="N519" t="str">
            <v>11/C6</v>
          </cell>
          <cell r="O519">
            <v>334.59</v>
          </cell>
          <cell r="P519">
            <v>275.54000000000002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 t="str">
            <v>PAT-1C</v>
          </cell>
          <cell r="W519" t="str">
            <v>CIM1</v>
          </cell>
          <cell r="Y519" t="str">
            <v>S</v>
          </cell>
          <cell r="Z519">
            <v>0</v>
          </cell>
          <cell r="AA519">
            <v>100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1</v>
          </cell>
          <cell r="AL519" t="str">
            <v>0</v>
          </cell>
          <cell r="AM519">
            <v>0</v>
          </cell>
          <cell r="AN519">
            <v>0</v>
          </cell>
          <cell r="AO519" t="str">
            <v>56-3</v>
          </cell>
          <cell r="AP519" t="str">
            <v>IPB-36</v>
          </cell>
          <cell r="AQ519" t="str">
            <v>2</v>
          </cell>
          <cell r="AS519">
            <v>517</v>
          </cell>
          <cell r="AT519" t="str">
            <v>MAD</v>
          </cell>
        </row>
        <row r="520">
          <cell r="A520">
            <v>518</v>
          </cell>
          <cell r="B520">
            <v>96</v>
          </cell>
          <cell r="C520" t="str">
            <v xml:space="preserve">LP 22,9 kV, 2ø-COCHAPAMPA , 2-1x35mm² AAAC</v>
          </cell>
          <cell r="D520">
            <v>4</v>
          </cell>
          <cell r="E520" t="str">
            <v>PTH-2</v>
          </cell>
          <cell r="G520" t="str">
            <v>AAAC-35</v>
          </cell>
          <cell r="H520">
            <v>783.18</v>
          </cell>
          <cell r="I520">
            <v>2561.2600000000002</v>
          </cell>
          <cell r="J520" t="str">
            <v>FLP</v>
          </cell>
          <cell r="K520" t="str">
            <v>0°</v>
          </cell>
          <cell r="L520">
            <v>0</v>
          </cell>
          <cell r="M520">
            <v>1</v>
          </cell>
          <cell r="N520" t="str">
            <v>11/C6</v>
          </cell>
          <cell r="O520">
            <v>-219.34</v>
          </cell>
          <cell r="P520">
            <v>141.62</v>
          </cell>
          <cell r="Q520" t="str">
            <v>1RI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 t="str">
            <v>PAT-1C</v>
          </cell>
          <cell r="W520" t="str">
            <v>CIM1</v>
          </cell>
          <cell r="Y520" t="str">
            <v>S</v>
          </cell>
          <cell r="Z520">
            <v>0</v>
          </cell>
          <cell r="AA520">
            <v>100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1</v>
          </cell>
          <cell r="AL520" t="str">
            <v>1</v>
          </cell>
          <cell r="AM520">
            <v>0</v>
          </cell>
          <cell r="AN520">
            <v>0</v>
          </cell>
          <cell r="AO520" t="str">
            <v>56-3</v>
          </cell>
          <cell r="AP520" t="str">
            <v>IPB-36</v>
          </cell>
          <cell r="AQ520" t="str">
            <v>2</v>
          </cell>
          <cell r="AS520">
            <v>518</v>
          </cell>
          <cell r="AT520" t="str">
            <v>MAD</v>
          </cell>
        </row>
        <row r="521">
          <cell r="A521">
            <v>519</v>
          </cell>
          <cell r="B521">
            <v>97</v>
          </cell>
          <cell r="C521" t="str">
            <v xml:space="preserve">LP 22,9 kV, 2ø-INCA POZO , 2-1x35mm² AAAC</v>
          </cell>
          <cell r="D521">
            <v>0</v>
          </cell>
          <cell r="E521" t="str">
            <v>DS-2</v>
          </cell>
          <cell r="G521" t="str">
            <v>AAAC-35</v>
          </cell>
          <cell r="H521">
            <v>0</v>
          </cell>
          <cell r="I521">
            <v>2943.63</v>
          </cell>
          <cell r="J521" t="str">
            <v>EXIST</v>
          </cell>
          <cell r="K521" t="str">
            <v>0°</v>
          </cell>
          <cell r="L521">
            <v>16.440000000000001</v>
          </cell>
          <cell r="M521">
            <v>1</v>
          </cell>
          <cell r="N521" t="str">
            <v>11/C6</v>
          </cell>
          <cell r="O521">
            <v>-56.07</v>
          </cell>
          <cell r="P521">
            <v>8.2200000000000006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Y521" t="str">
            <v>S</v>
          </cell>
          <cell r="Z521">
            <v>0</v>
          </cell>
          <cell r="AA521">
            <v>100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1</v>
          </cell>
          <cell r="AL521" t="str">
            <v>0</v>
          </cell>
          <cell r="AM521">
            <v>0</v>
          </cell>
          <cell r="AN521">
            <v>0</v>
          </cell>
          <cell r="AO521" t="str">
            <v>56-3</v>
          </cell>
          <cell r="AP521" t="str">
            <v>IPB-36</v>
          </cell>
          <cell r="AQ521" t="str">
            <v>2</v>
          </cell>
          <cell r="AS521">
            <v>519</v>
          </cell>
          <cell r="AT521" t="str">
            <v>MAD</v>
          </cell>
        </row>
        <row r="522">
          <cell r="A522">
            <v>520</v>
          </cell>
          <cell r="B522">
            <v>97</v>
          </cell>
          <cell r="C522" t="str">
            <v xml:space="preserve">LP 22,9 kV, 2ø-INCA POZO , 2-1x35mm² AAAC</v>
          </cell>
          <cell r="D522">
            <v>1</v>
          </cell>
          <cell r="E522" t="str">
            <v>TS-2</v>
          </cell>
          <cell r="G522" t="str">
            <v>AAAC-35</v>
          </cell>
          <cell r="H522">
            <v>16.440000000000001</v>
          </cell>
          <cell r="I522">
            <v>2947.24</v>
          </cell>
          <cell r="J522" t="str">
            <v>E1</v>
          </cell>
          <cell r="K522" t="str">
            <v>-27°8'32.16"</v>
          </cell>
          <cell r="L522">
            <v>166.67</v>
          </cell>
          <cell r="M522">
            <v>1</v>
          </cell>
          <cell r="N522" t="str">
            <v>11/C6</v>
          </cell>
          <cell r="O522">
            <v>-131.58000000000001</v>
          </cell>
          <cell r="P522">
            <v>91.56</v>
          </cell>
          <cell r="Q522" t="str">
            <v>1RI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 t="str">
            <v>PAT-1C</v>
          </cell>
          <cell r="W522" t="str">
            <v>CIM1</v>
          </cell>
          <cell r="Y522" t="str">
            <v>S</v>
          </cell>
          <cell r="Z522">
            <v>0</v>
          </cell>
          <cell r="AA522">
            <v>100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1</v>
          </cell>
          <cell r="AL522" t="str">
            <v>1</v>
          </cell>
          <cell r="AM522">
            <v>0</v>
          </cell>
          <cell r="AN522">
            <v>0</v>
          </cell>
          <cell r="AO522" t="str">
            <v>56-3</v>
          </cell>
          <cell r="AP522" t="str">
            <v>IPB-36</v>
          </cell>
          <cell r="AQ522" t="str">
            <v>2</v>
          </cell>
          <cell r="AS522">
            <v>520</v>
          </cell>
          <cell r="AT522" t="str">
            <v>MAD</v>
          </cell>
        </row>
        <row r="523">
          <cell r="A523">
            <v>521</v>
          </cell>
          <cell r="B523">
            <v>97</v>
          </cell>
          <cell r="C523" t="str">
            <v xml:space="preserve">LP 22,9 kV, 2ø-INCA POZO , 2-1x35mm² AAAC</v>
          </cell>
          <cell r="D523">
            <v>2</v>
          </cell>
          <cell r="E523" t="str">
            <v>PS1-2</v>
          </cell>
          <cell r="G523" t="str">
            <v>AAAC-35</v>
          </cell>
          <cell r="H523">
            <v>183.11</v>
          </cell>
          <cell r="I523">
            <v>3010.82</v>
          </cell>
          <cell r="K523" t="str">
            <v>0°</v>
          </cell>
          <cell r="L523">
            <v>97.87</v>
          </cell>
          <cell r="M523">
            <v>1</v>
          </cell>
          <cell r="N523" t="str">
            <v>11/C6</v>
          </cell>
          <cell r="O523">
            <v>69.239999999999995</v>
          </cell>
          <cell r="P523">
            <v>132.27000000000001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 t="str">
            <v>PAT-1C</v>
          </cell>
          <cell r="W523" t="str">
            <v>CIM1</v>
          </cell>
          <cell r="Y523" t="str">
            <v>S</v>
          </cell>
          <cell r="Z523">
            <v>0</v>
          </cell>
          <cell r="AA523">
            <v>100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1</v>
          </cell>
          <cell r="AL523" t="str">
            <v>0</v>
          </cell>
          <cell r="AM523">
            <v>0</v>
          </cell>
          <cell r="AN523">
            <v>0</v>
          </cell>
          <cell r="AO523" t="str">
            <v>56-4</v>
          </cell>
          <cell r="AP523" t="str">
            <v>IPB-36</v>
          </cell>
          <cell r="AQ523" t="str">
            <v>2</v>
          </cell>
          <cell r="AS523">
            <v>521</v>
          </cell>
          <cell r="AT523" t="str">
            <v>MAD</v>
          </cell>
        </row>
        <row r="524">
          <cell r="A524">
            <v>522</v>
          </cell>
          <cell r="B524">
            <v>97</v>
          </cell>
          <cell r="C524" t="str">
            <v xml:space="preserve">LP 22,9 kV, 2ø-INCA POZO , 2-1x35mm² AAAC</v>
          </cell>
          <cell r="D524">
            <v>3</v>
          </cell>
          <cell r="E524" t="str">
            <v>PR3-2</v>
          </cell>
          <cell r="G524" t="str">
            <v>AAAC-35</v>
          </cell>
          <cell r="H524">
            <v>280.98</v>
          </cell>
          <cell r="I524">
            <v>3044.97</v>
          </cell>
          <cell r="K524" t="str">
            <v>0°</v>
          </cell>
          <cell r="L524">
            <v>70.040000000000006</v>
          </cell>
          <cell r="M524">
            <v>1</v>
          </cell>
          <cell r="N524" t="str">
            <v>11/C6</v>
          </cell>
          <cell r="O524">
            <v>890.83</v>
          </cell>
          <cell r="P524">
            <v>83.95</v>
          </cell>
          <cell r="Q524" t="str">
            <v>2RI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 t="str">
            <v>PAT-1C</v>
          </cell>
          <cell r="W524" t="str">
            <v>CIM1</v>
          </cell>
          <cell r="Y524" t="str">
            <v>S</v>
          </cell>
          <cell r="Z524">
            <v>0</v>
          </cell>
          <cell r="AA524">
            <v>100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1</v>
          </cell>
          <cell r="AL524" t="str">
            <v>2</v>
          </cell>
          <cell r="AM524">
            <v>0</v>
          </cell>
          <cell r="AN524">
            <v>0</v>
          </cell>
          <cell r="AO524" t="str">
            <v>56-4</v>
          </cell>
          <cell r="AP524" t="str">
            <v>IPB-36</v>
          </cell>
          <cell r="AQ524" t="str">
            <v>2</v>
          </cell>
          <cell r="AS524">
            <v>522</v>
          </cell>
          <cell r="AT524" t="str">
            <v>MAD</v>
          </cell>
        </row>
        <row r="525">
          <cell r="A525">
            <v>523</v>
          </cell>
          <cell r="B525">
            <v>97</v>
          </cell>
          <cell r="C525" t="str">
            <v xml:space="preserve">LP 22,9 kV, 2ø-INCA POZO , 2-1x35mm² AAAC</v>
          </cell>
          <cell r="D525">
            <v>4</v>
          </cell>
          <cell r="E525" t="str">
            <v>PA1H-2</v>
          </cell>
          <cell r="G525" t="str">
            <v>AAAC-35</v>
          </cell>
          <cell r="H525">
            <v>351.02</v>
          </cell>
          <cell r="I525">
            <v>3023.88</v>
          </cell>
          <cell r="K525" t="str">
            <v>0°</v>
          </cell>
          <cell r="L525">
            <v>312.81</v>
          </cell>
          <cell r="M525">
            <v>2</v>
          </cell>
          <cell r="N525" t="str">
            <v>11/C6</v>
          </cell>
          <cell r="O525">
            <v>35.630000000000003</v>
          </cell>
          <cell r="P525">
            <v>191.42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 t="str">
            <v>PAT-1C</v>
          </cell>
          <cell r="W525" t="str">
            <v>CIM1</v>
          </cell>
          <cell r="Y525" t="str">
            <v>S</v>
          </cell>
          <cell r="Z525">
            <v>0</v>
          </cell>
          <cell r="AA525">
            <v>100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1</v>
          </cell>
          <cell r="AL525" t="str">
            <v>0</v>
          </cell>
          <cell r="AM525">
            <v>0</v>
          </cell>
          <cell r="AN525">
            <v>0</v>
          </cell>
          <cell r="AO525" t="str">
            <v>56-4</v>
          </cell>
          <cell r="AP525" t="str">
            <v>IPB-36</v>
          </cell>
          <cell r="AQ525" t="str">
            <v>2</v>
          </cell>
          <cell r="AS525">
            <v>523</v>
          </cell>
          <cell r="AT525" t="str">
            <v>MAD</v>
          </cell>
        </row>
        <row r="526">
          <cell r="A526">
            <v>524</v>
          </cell>
          <cell r="B526">
            <v>97</v>
          </cell>
          <cell r="C526" t="str">
            <v xml:space="preserve">LP 22,9 kV, 2ø-INCA POZO , 2-1x35mm² AAAC</v>
          </cell>
          <cell r="D526">
            <v>5</v>
          </cell>
          <cell r="E526" t="str">
            <v>PTH-2</v>
          </cell>
          <cell r="G526" t="str">
            <v>AAAC-35</v>
          </cell>
          <cell r="H526">
            <v>663.83</v>
          </cell>
          <cell r="I526">
            <v>2952.38</v>
          </cell>
          <cell r="J526" t="str">
            <v>FLP</v>
          </cell>
          <cell r="K526" t="str">
            <v>0°</v>
          </cell>
          <cell r="L526">
            <v>0</v>
          </cell>
          <cell r="M526">
            <v>1</v>
          </cell>
          <cell r="N526" t="str">
            <v>11/C6</v>
          </cell>
          <cell r="O526">
            <v>-113.77</v>
          </cell>
          <cell r="P526">
            <v>156.4</v>
          </cell>
          <cell r="Q526" t="str">
            <v>1RI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 t="str">
            <v>PAT-1C</v>
          </cell>
          <cell r="W526" t="str">
            <v>CIM1</v>
          </cell>
          <cell r="Y526" t="str">
            <v>S</v>
          </cell>
          <cell r="Z526">
            <v>0</v>
          </cell>
          <cell r="AA526">
            <v>100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1</v>
          </cell>
          <cell r="AL526" t="str">
            <v>1</v>
          </cell>
          <cell r="AM526">
            <v>0</v>
          </cell>
          <cell r="AN526">
            <v>0</v>
          </cell>
          <cell r="AO526" t="str">
            <v>56-3</v>
          </cell>
          <cell r="AP526" t="str">
            <v>IPB-36</v>
          </cell>
          <cell r="AQ526" t="str">
            <v>2</v>
          </cell>
          <cell r="AS526">
            <v>524</v>
          </cell>
          <cell r="AT526" t="str">
            <v>MAD</v>
          </cell>
        </row>
        <row r="527">
          <cell r="A527">
            <v>525</v>
          </cell>
          <cell r="B527">
            <v>98</v>
          </cell>
          <cell r="C527" t="str">
            <v xml:space="preserve">LP 22,9 kV, 2ø-ISHISPICALLA , 2-1x35mm² AAAC</v>
          </cell>
          <cell r="D527">
            <v>0</v>
          </cell>
          <cell r="E527" t="str">
            <v>DS-2</v>
          </cell>
          <cell r="G527" t="str">
            <v>AAAC-35</v>
          </cell>
          <cell r="H527">
            <v>0</v>
          </cell>
          <cell r="I527">
            <v>3130.13</v>
          </cell>
          <cell r="J527" t="str">
            <v>EXIST</v>
          </cell>
          <cell r="K527" t="str">
            <v>0°</v>
          </cell>
          <cell r="L527">
            <v>39.380000000000003</v>
          </cell>
          <cell r="M527">
            <v>1</v>
          </cell>
          <cell r="N527" t="str">
            <v>12/200</v>
          </cell>
          <cell r="O527">
            <v>143.94999999999999</v>
          </cell>
          <cell r="P527">
            <v>19.690000000000001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Y527" t="str">
            <v>S</v>
          </cell>
          <cell r="Z527">
            <v>0</v>
          </cell>
          <cell r="AA527">
            <v>100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1</v>
          </cell>
          <cell r="AL527" t="str">
            <v>0</v>
          </cell>
          <cell r="AM527">
            <v>0</v>
          </cell>
          <cell r="AN527">
            <v>0</v>
          </cell>
          <cell r="AO527" t="str">
            <v>56-4</v>
          </cell>
          <cell r="AP527" t="str">
            <v>IPB-36</v>
          </cell>
          <cell r="AQ527" t="str">
            <v>2</v>
          </cell>
          <cell r="AS527">
            <v>525</v>
          </cell>
          <cell r="AT527" t="str">
            <v>MAD</v>
          </cell>
        </row>
        <row r="528">
          <cell r="A528">
            <v>526</v>
          </cell>
          <cell r="B528">
            <v>98</v>
          </cell>
          <cell r="C528" t="str">
            <v xml:space="preserve">LP 22,9 kV, 2ø-ISHISPICALLA , 2-1x35mm² AAAC</v>
          </cell>
          <cell r="D528">
            <v>1</v>
          </cell>
          <cell r="E528" t="str">
            <v>PS1-2</v>
          </cell>
          <cell r="G528" t="str">
            <v>AAAC-35</v>
          </cell>
          <cell r="H528">
            <v>39.380000000000003</v>
          </cell>
          <cell r="I528">
            <v>3117.44</v>
          </cell>
          <cell r="K528" t="str">
            <v>0°</v>
          </cell>
          <cell r="L528">
            <v>27.17</v>
          </cell>
          <cell r="M528">
            <v>1</v>
          </cell>
          <cell r="N528" t="str">
            <v>11/C6</v>
          </cell>
          <cell r="O528">
            <v>21.1</v>
          </cell>
          <cell r="P528">
            <v>33.28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 t="str">
            <v>PAT-1C</v>
          </cell>
          <cell r="W528" t="str">
            <v>CIM1</v>
          </cell>
          <cell r="Y528" t="str">
            <v>S</v>
          </cell>
          <cell r="Z528">
            <v>0</v>
          </cell>
          <cell r="AA528">
            <v>100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1</v>
          </cell>
          <cell r="AL528" t="str">
            <v>0</v>
          </cell>
          <cell r="AM528">
            <v>0</v>
          </cell>
          <cell r="AN528">
            <v>0</v>
          </cell>
          <cell r="AO528" t="str">
            <v>56-4</v>
          </cell>
          <cell r="AP528" t="str">
            <v>IPB-36</v>
          </cell>
          <cell r="AQ528" t="str">
            <v>2</v>
          </cell>
          <cell r="AS528">
            <v>526</v>
          </cell>
          <cell r="AT528" t="str">
            <v>MAD</v>
          </cell>
        </row>
        <row r="529">
          <cell r="A529">
            <v>527</v>
          </cell>
          <cell r="B529">
            <v>98</v>
          </cell>
          <cell r="C529" t="str">
            <v xml:space="preserve">LP 22,9 kV, 2ø-ISHISPICALLA , 2-1x35mm² AAAC</v>
          </cell>
          <cell r="D529">
            <v>2</v>
          </cell>
          <cell r="E529" t="str">
            <v>TS-2</v>
          </cell>
          <cell r="G529" t="str">
            <v>AAAC-35</v>
          </cell>
          <cell r="H529">
            <v>66.55</v>
          </cell>
          <cell r="I529">
            <v>3110</v>
          </cell>
          <cell r="J529" t="str">
            <v>FLP</v>
          </cell>
          <cell r="K529" t="str">
            <v>0°</v>
          </cell>
          <cell r="L529">
            <v>0</v>
          </cell>
          <cell r="M529">
            <v>1</v>
          </cell>
          <cell r="N529" t="str">
            <v>11/C6</v>
          </cell>
          <cell r="O529">
            <v>-95.4</v>
          </cell>
          <cell r="P529">
            <v>13.59</v>
          </cell>
          <cell r="Q529" t="str">
            <v>1RI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 t="str">
            <v>PAT-1C</v>
          </cell>
          <cell r="W529" t="str">
            <v>CIM1</v>
          </cell>
          <cell r="Y529" t="str">
            <v>S</v>
          </cell>
          <cell r="Z529">
            <v>0</v>
          </cell>
          <cell r="AA529">
            <v>100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1</v>
          </cell>
          <cell r="AL529" t="str">
            <v>1</v>
          </cell>
          <cell r="AM529">
            <v>0</v>
          </cell>
          <cell r="AN529">
            <v>0</v>
          </cell>
          <cell r="AO529" t="str">
            <v>56-4</v>
          </cell>
          <cell r="AP529" t="str">
            <v>IPB-36</v>
          </cell>
          <cell r="AQ529" t="str">
            <v>2</v>
          </cell>
          <cell r="AS529">
            <v>527</v>
          </cell>
          <cell r="AT529" t="str">
            <v>MAD</v>
          </cell>
        </row>
        <row r="530">
          <cell r="A530">
            <v>528</v>
          </cell>
          <cell r="B530">
            <v>99</v>
          </cell>
          <cell r="C530" t="str">
            <v xml:space="preserve">LP 22,9 kV, 2ø-PICHANAYOC , 2-1x35mm² AAAC</v>
          </cell>
          <cell r="D530">
            <v>0</v>
          </cell>
          <cell r="E530" t="str">
            <v>DS-2</v>
          </cell>
          <cell r="G530" t="str">
            <v>AAAC-35</v>
          </cell>
          <cell r="H530">
            <v>0</v>
          </cell>
          <cell r="I530">
            <v>3060.99</v>
          </cell>
          <cell r="J530" t="str">
            <v>EXIST</v>
          </cell>
          <cell r="K530" t="str">
            <v>0°</v>
          </cell>
          <cell r="L530">
            <v>36.729999999999997</v>
          </cell>
          <cell r="M530">
            <v>1</v>
          </cell>
          <cell r="N530" t="str">
            <v>12/200</v>
          </cell>
          <cell r="O530">
            <v>384.63</v>
          </cell>
          <cell r="P530">
            <v>18.37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Y530" t="str">
            <v>S</v>
          </cell>
          <cell r="Z530">
            <v>0</v>
          </cell>
          <cell r="AA530">
            <v>100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1</v>
          </cell>
          <cell r="AL530" t="str">
            <v>0</v>
          </cell>
          <cell r="AM530">
            <v>0</v>
          </cell>
          <cell r="AN530">
            <v>0</v>
          </cell>
          <cell r="AO530" t="str">
            <v>56-4</v>
          </cell>
          <cell r="AP530" t="str">
            <v>IPB-36</v>
          </cell>
          <cell r="AQ530" t="str">
            <v>2</v>
          </cell>
          <cell r="AS530">
            <v>528</v>
          </cell>
          <cell r="AT530" t="str">
            <v>MAD</v>
          </cell>
        </row>
        <row r="531">
          <cell r="A531">
            <v>529</v>
          </cell>
          <cell r="B531">
            <v>99</v>
          </cell>
          <cell r="C531" t="str">
            <v xml:space="preserve">LP 22,9 kV, 2ø-PICHANAYOC , 2-1x35mm² AAAC</v>
          </cell>
          <cell r="D531">
            <v>1</v>
          </cell>
          <cell r="E531" t="str">
            <v>TS-2</v>
          </cell>
          <cell r="G531" t="str">
            <v>AAAC-35</v>
          </cell>
          <cell r="H531">
            <v>36.729999999999997</v>
          </cell>
          <cell r="I531">
            <v>3031.93</v>
          </cell>
          <cell r="K531" t="str">
            <v>0°</v>
          </cell>
          <cell r="L531">
            <v>132.99</v>
          </cell>
          <cell r="M531">
            <v>1</v>
          </cell>
          <cell r="N531" t="str">
            <v>11/C6</v>
          </cell>
          <cell r="O531">
            <v>-41.47</v>
          </cell>
          <cell r="P531">
            <v>84.86</v>
          </cell>
          <cell r="Q531" t="str">
            <v>1RI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 t="str">
            <v>PAT-1C</v>
          </cell>
          <cell r="W531" t="str">
            <v>CIM1</v>
          </cell>
          <cell r="Y531" t="str">
            <v>S</v>
          </cell>
          <cell r="Z531">
            <v>0</v>
          </cell>
          <cell r="AA531">
            <v>100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1</v>
          </cell>
          <cell r="AL531" t="str">
            <v>1</v>
          </cell>
          <cell r="AM531">
            <v>0</v>
          </cell>
          <cell r="AN531">
            <v>0</v>
          </cell>
          <cell r="AO531" t="str">
            <v>56-4</v>
          </cell>
          <cell r="AP531" t="str">
            <v>IPB-36</v>
          </cell>
          <cell r="AQ531" t="str">
            <v>2</v>
          </cell>
          <cell r="AS531">
            <v>529</v>
          </cell>
          <cell r="AT531" t="str">
            <v>MAD</v>
          </cell>
        </row>
        <row r="532">
          <cell r="A532">
            <v>530</v>
          </cell>
          <cell r="B532">
            <v>99</v>
          </cell>
          <cell r="C532" t="str">
            <v xml:space="preserve">LP 22,9 kV, 2ø-PICHANAYOC , 2-1x35mm² AAAC</v>
          </cell>
          <cell r="D532">
            <v>2</v>
          </cell>
          <cell r="E532" t="str">
            <v>PS1-2</v>
          </cell>
          <cell r="G532" t="str">
            <v>AAAC-35</v>
          </cell>
          <cell r="H532">
            <v>169.73</v>
          </cell>
          <cell r="I532">
            <v>2993.7</v>
          </cell>
          <cell r="K532" t="str">
            <v>0°</v>
          </cell>
          <cell r="L532">
            <v>218.38</v>
          </cell>
          <cell r="M532">
            <v>1</v>
          </cell>
          <cell r="N532" t="str">
            <v>11/C6</v>
          </cell>
          <cell r="O532">
            <v>164.51</v>
          </cell>
          <cell r="P532">
            <v>175.69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 t="str">
            <v>PAT-1C</v>
          </cell>
          <cell r="W532" t="str">
            <v>CIM1</v>
          </cell>
          <cell r="Y532" t="str">
            <v>S</v>
          </cell>
          <cell r="Z532">
            <v>0</v>
          </cell>
          <cell r="AA532">
            <v>100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1</v>
          </cell>
          <cell r="AL532" t="str">
            <v>0</v>
          </cell>
          <cell r="AM532">
            <v>0</v>
          </cell>
          <cell r="AN532">
            <v>0</v>
          </cell>
          <cell r="AO532" t="str">
            <v>56-3</v>
          </cell>
          <cell r="AP532" t="str">
            <v>IPB-36</v>
          </cell>
          <cell r="AQ532" t="str">
            <v>2</v>
          </cell>
          <cell r="AS532">
            <v>530</v>
          </cell>
          <cell r="AT532" t="str">
            <v>MAD</v>
          </cell>
        </row>
        <row r="533">
          <cell r="A533">
            <v>531</v>
          </cell>
          <cell r="B533">
            <v>99</v>
          </cell>
          <cell r="C533" t="str">
            <v xml:space="preserve">LP 22,9 kV, 2ø-PICHANAYOC , 2-1x35mm² AAAC</v>
          </cell>
          <cell r="D533">
            <v>3</v>
          </cell>
          <cell r="E533" t="str">
            <v>PS1-2</v>
          </cell>
          <cell r="G533" t="str">
            <v>AAAC-35</v>
          </cell>
          <cell r="H533">
            <v>388.1</v>
          </cell>
          <cell r="I533">
            <v>2944.36</v>
          </cell>
          <cell r="K533" t="str">
            <v>0°</v>
          </cell>
          <cell r="L533">
            <v>162.69999999999999</v>
          </cell>
          <cell r="M533">
            <v>1</v>
          </cell>
          <cell r="N533" t="str">
            <v>11/C6</v>
          </cell>
          <cell r="O533">
            <v>112.34</v>
          </cell>
          <cell r="P533">
            <v>190.54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 t="str">
            <v>PAT-1C</v>
          </cell>
          <cell r="W533" t="str">
            <v>CIM1</v>
          </cell>
          <cell r="Y533" t="str">
            <v>S</v>
          </cell>
          <cell r="Z533">
            <v>0</v>
          </cell>
          <cell r="AA533">
            <v>100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1</v>
          </cell>
          <cell r="AL533" t="str">
            <v>0</v>
          </cell>
          <cell r="AM533">
            <v>0</v>
          </cell>
          <cell r="AN533">
            <v>0</v>
          </cell>
          <cell r="AO533" t="str">
            <v>56-3</v>
          </cell>
          <cell r="AP533" t="str">
            <v>IPB-36</v>
          </cell>
          <cell r="AQ533" t="str">
            <v>2</v>
          </cell>
          <cell r="AS533">
            <v>531</v>
          </cell>
          <cell r="AT533" t="str">
            <v>MAD</v>
          </cell>
        </row>
        <row r="534">
          <cell r="A534">
            <v>532</v>
          </cell>
          <cell r="B534">
            <v>99</v>
          </cell>
          <cell r="C534" t="str">
            <v xml:space="preserve">LP 22,9 kV, 2ø-PICHANAYOC , 2-1x35mm² AAAC</v>
          </cell>
          <cell r="D534">
            <v>4</v>
          </cell>
          <cell r="E534" t="str">
            <v>PS1-2</v>
          </cell>
          <cell r="G534" t="str">
            <v>AAAC-35</v>
          </cell>
          <cell r="H534">
            <v>550.80999999999995</v>
          </cell>
          <cell r="I534">
            <v>2920.11</v>
          </cell>
          <cell r="K534" t="str">
            <v>0°</v>
          </cell>
          <cell r="L534">
            <v>192.25</v>
          </cell>
          <cell r="M534">
            <v>1</v>
          </cell>
          <cell r="N534" t="str">
            <v>11/C6</v>
          </cell>
          <cell r="O534">
            <v>200.93</v>
          </cell>
          <cell r="P534">
            <v>177.48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 t="str">
            <v>PAT-1C</v>
          </cell>
          <cell r="W534" t="str">
            <v>CIM1</v>
          </cell>
          <cell r="Y534" t="str">
            <v>S</v>
          </cell>
          <cell r="Z534">
            <v>0</v>
          </cell>
          <cell r="AA534">
            <v>100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1</v>
          </cell>
          <cell r="AL534" t="str">
            <v>0</v>
          </cell>
          <cell r="AM534">
            <v>0</v>
          </cell>
          <cell r="AN534">
            <v>0</v>
          </cell>
          <cell r="AO534" t="str">
            <v>56-3</v>
          </cell>
          <cell r="AP534" t="str">
            <v>IPB-36</v>
          </cell>
          <cell r="AQ534" t="str">
            <v>2</v>
          </cell>
          <cell r="AS534">
            <v>532</v>
          </cell>
          <cell r="AT534" t="str">
            <v>MAD</v>
          </cell>
        </row>
        <row r="535">
          <cell r="A535">
            <v>533</v>
          </cell>
          <cell r="B535">
            <v>99</v>
          </cell>
          <cell r="C535" t="str">
            <v xml:space="preserve">LP 22,9 kV, 2ø-PICHANAYOC , 2-1x35mm² AAAC</v>
          </cell>
          <cell r="D535">
            <v>5</v>
          </cell>
          <cell r="E535" t="str">
            <v>PTH-2</v>
          </cell>
          <cell r="G535" t="str">
            <v>AAAC-35</v>
          </cell>
          <cell r="H535">
            <v>743.06</v>
          </cell>
          <cell r="I535">
            <v>2888.69</v>
          </cell>
          <cell r="J535" t="str">
            <v>E5</v>
          </cell>
          <cell r="K535" t="str">
            <v>0°</v>
          </cell>
          <cell r="L535">
            <v>0</v>
          </cell>
          <cell r="M535">
            <v>1</v>
          </cell>
          <cell r="N535" t="str">
            <v>11/C6</v>
          </cell>
          <cell r="O535">
            <v>-51.11</v>
          </cell>
          <cell r="P535">
            <v>96.13</v>
          </cell>
          <cell r="Q535" t="str">
            <v>1RI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 t="str">
            <v>PAT-1C</v>
          </cell>
          <cell r="W535" t="str">
            <v>CIM1</v>
          </cell>
          <cell r="Y535" t="str">
            <v>S</v>
          </cell>
          <cell r="Z535">
            <v>0</v>
          </cell>
          <cell r="AA535">
            <v>100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1</v>
          </cell>
          <cell r="AL535" t="str">
            <v>1</v>
          </cell>
          <cell r="AM535">
            <v>0</v>
          </cell>
          <cell r="AN535">
            <v>0</v>
          </cell>
          <cell r="AO535" t="str">
            <v>56-3</v>
          </cell>
          <cell r="AP535" t="str">
            <v>IPB-36</v>
          </cell>
          <cell r="AQ535" t="str">
            <v>2</v>
          </cell>
          <cell r="AS535">
            <v>533</v>
          </cell>
          <cell r="AT535" t="str">
            <v>MAD</v>
          </cell>
        </row>
        <row r="536">
          <cell r="A536">
            <v>534</v>
          </cell>
          <cell r="B536">
            <v>100</v>
          </cell>
          <cell r="C536" t="str">
            <v xml:space="preserve">LP 22,9 kV, 2ø-MARAYPAMPA , 2-1x35mm² AAAC</v>
          </cell>
          <cell r="D536">
            <v>0</v>
          </cell>
          <cell r="E536" t="str">
            <v>DS-2</v>
          </cell>
          <cell r="G536" t="str">
            <v>AAAC-35</v>
          </cell>
          <cell r="H536">
            <v>0</v>
          </cell>
          <cell r="I536">
            <v>2945.86</v>
          </cell>
          <cell r="J536" t="str">
            <v>EXIST</v>
          </cell>
          <cell r="K536" t="str">
            <v>0°</v>
          </cell>
          <cell r="L536">
            <v>45.89</v>
          </cell>
          <cell r="M536">
            <v>1</v>
          </cell>
          <cell r="N536" t="str">
            <v>12/200</v>
          </cell>
          <cell r="O536">
            <v>87.29</v>
          </cell>
          <cell r="P536">
            <v>22.94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Y536" t="str">
            <v>S</v>
          </cell>
          <cell r="Z536">
            <v>0</v>
          </cell>
          <cell r="AA536">
            <v>100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1</v>
          </cell>
          <cell r="AL536" t="str">
            <v>0</v>
          </cell>
          <cell r="AM536">
            <v>0</v>
          </cell>
          <cell r="AN536">
            <v>0</v>
          </cell>
          <cell r="AO536" t="str">
            <v>56-3</v>
          </cell>
          <cell r="AP536" t="str">
            <v>IPB-36</v>
          </cell>
          <cell r="AQ536" t="str">
            <v>2</v>
          </cell>
          <cell r="AS536">
            <v>534</v>
          </cell>
          <cell r="AT536" t="str">
            <v>MAD</v>
          </cell>
        </row>
        <row r="537">
          <cell r="A537">
            <v>535</v>
          </cell>
          <cell r="B537">
            <v>100</v>
          </cell>
          <cell r="C537" t="str">
            <v xml:space="preserve">LP 22,9 kV, 2ø-MARAYPAMPA , 2-1x35mm² AAAC</v>
          </cell>
          <cell r="D537">
            <v>1</v>
          </cell>
          <cell r="E537" t="str">
            <v>PTH-2</v>
          </cell>
          <cell r="G537" t="str">
            <v>AAAC-35</v>
          </cell>
          <cell r="H537">
            <v>45.89</v>
          </cell>
          <cell r="I537">
            <v>2935.77</v>
          </cell>
          <cell r="J537" t="str">
            <v>E1</v>
          </cell>
          <cell r="K537" t="str">
            <v>0°</v>
          </cell>
          <cell r="L537">
            <v>0</v>
          </cell>
          <cell r="M537">
            <v>1</v>
          </cell>
          <cell r="N537" t="str">
            <v>11/C6</v>
          </cell>
          <cell r="O537">
            <v>-40.17</v>
          </cell>
          <cell r="P537">
            <v>22.94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 t="str">
            <v>PAT-1C</v>
          </cell>
          <cell r="W537" t="str">
            <v>CIM1</v>
          </cell>
          <cell r="Y537" t="str">
            <v>S</v>
          </cell>
          <cell r="Z537">
            <v>0</v>
          </cell>
          <cell r="AA537">
            <v>100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1</v>
          </cell>
          <cell r="AL537" t="str">
            <v>0</v>
          </cell>
          <cell r="AM537">
            <v>0</v>
          </cell>
          <cell r="AN537">
            <v>0</v>
          </cell>
          <cell r="AO537" t="str">
            <v>56-3</v>
          </cell>
          <cell r="AP537" t="str">
            <v>IPB-36</v>
          </cell>
          <cell r="AQ537" t="str">
            <v>2</v>
          </cell>
          <cell r="AS537">
            <v>535</v>
          </cell>
          <cell r="AT537" t="str">
            <v>MAD</v>
          </cell>
        </row>
        <row r="538">
          <cell r="A538">
            <v>536</v>
          </cell>
          <cell r="B538">
            <v>101</v>
          </cell>
          <cell r="C538" t="str">
            <v xml:space="preserve">LP 22,9 kV, 2ø-WILLCA BAJA , 2-1x35mm² AAAC</v>
          </cell>
          <cell r="D538">
            <v>0</v>
          </cell>
          <cell r="E538" t="str">
            <v>DS-2</v>
          </cell>
          <cell r="G538" t="str">
            <v>AAAC-35</v>
          </cell>
          <cell r="H538">
            <v>0</v>
          </cell>
          <cell r="I538">
            <v>2912.23</v>
          </cell>
          <cell r="J538" t="str">
            <v>EXIST</v>
          </cell>
          <cell r="K538" t="str">
            <v>0°</v>
          </cell>
          <cell r="L538">
            <v>50.45</v>
          </cell>
          <cell r="M538">
            <v>1</v>
          </cell>
          <cell r="N538" t="str">
            <v>12/200</v>
          </cell>
          <cell r="O538">
            <v>-34.770000000000003</v>
          </cell>
          <cell r="P538">
            <v>25.23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Y538" t="str">
            <v>S</v>
          </cell>
          <cell r="Z538">
            <v>0</v>
          </cell>
          <cell r="AA538">
            <v>100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1</v>
          </cell>
          <cell r="AL538" t="str">
            <v>0</v>
          </cell>
          <cell r="AM538">
            <v>0</v>
          </cell>
          <cell r="AN538">
            <v>0</v>
          </cell>
          <cell r="AO538" t="str">
            <v>56-3</v>
          </cell>
          <cell r="AP538" t="str">
            <v>IPB-36</v>
          </cell>
          <cell r="AQ538" t="str">
            <v>2</v>
          </cell>
          <cell r="AS538">
            <v>536</v>
          </cell>
          <cell r="AT538" t="str">
            <v>MAD</v>
          </cell>
        </row>
        <row r="539">
          <cell r="A539">
            <v>537</v>
          </cell>
          <cell r="B539">
            <v>101</v>
          </cell>
          <cell r="C539" t="str">
            <v xml:space="preserve">LP 22,9 kV, 2ø-WILLCA BAJA , 2-1x35mm² AAAC</v>
          </cell>
          <cell r="D539">
            <v>1</v>
          </cell>
          <cell r="E539" t="str">
            <v>TS-2</v>
          </cell>
          <cell r="G539" t="str">
            <v>AAAC-35</v>
          </cell>
          <cell r="H539">
            <v>50.45</v>
          </cell>
          <cell r="I539">
            <v>2923.1</v>
          </cell>
          <cell r="K539" t="str">
            <v>0°</v>
          </cell>
          <cell r="L539">
            <v>49.53</v>
          </cell>
          <cell r="M539">
            <v>1</v>
          </cell>
          <cell r="N539" t="str">
            <v>11/C6</v>
          </cell>
          <cell r="O539">
            <v>85.43</v>
          </cell>
          <cell r="P539">
            <v>49.99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 t="str">
            <v>PAT-1C</v>
          </cell>
          <cell r="W539" t="str">
            <v>CIM1</v>
          </cell>
          <cell r="Y539" t="str">
            <v>S</v>
          </cell>
          <cell r="Z539">
            <v>0</v>
          </cell>
          <cell r="AA539">
            <v>100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1</v>
          </cell>
          <cell r="AL539" t="str">
            <v>0</v>
          </cell>
          <cell r="AM539">
            <v>0</v>
          </cell>
          <cell r="AN539">
            <v>0</v>
          </cell>
          <cell r="AO539" t="str">
            <v>56-3</v>
          </cell>
          <cell r="AP539" t="str">
            <v>IPB-36</v>
          </cell>
          <cell r="AQ539" t="str">
            <v>2</v>
          </cell>
          <cell r="AS539">
            <v>537</v>
          </cell>
          <cell r="AT539" t="str">
            <v>MAD</v>
          </cell>
        </row>
        <row r="540">
          <cell r="A540">
            <v>538</v>
          </cell>
          <cell r="B540">
            <v>101</v>
          </cell>
          <cell r="C540" t="str">
            <v xml:space="preserve">LP 22,9 kV, 2ø-WILLCA BAJA , 2-1x35mm² AAAC</v>
          </cell>
          <cell r="D540">
            <v>2</v>
          </cell>
          <cell r="E540" t="str">
            <v>PR3-2</v>
          </cell>
          <cell r="G540" t="str">
            <v>AAAC-35</v>
          </cell>
          <cell r="H540">
            <v>99.98</v>
          </cell>
          <cell r="I540">
            <v>2928.04</v>
          </cell>
          <cell r="K540" t="str">
            <v>0°</v>
          </cell>
          <cell r="L540">
            <v>214.68</v>
          </cell>
          <cell r="M540">
            <v>1</v>
          </cell>
          <cell r="N540" t="str">
            <v>11/C6</v>
          </cell>
          <cell r="O540">
            <v>62.57</v>
          </cell>
          <cell r="P540">
            <v>132.1</v>
          </cell>
          <cell r="Q540" t="str">
            <v>1RI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 t="str">
            <v>PAT-1C</v>
          </cell>
          <cell r="W540" t="str">
            <v>CIM1</v>
          </cell>
          <cell r="Y540" t="str">
            <v>S</v>
          </cell>
          <cell r="Z540">
            <v>0</v>
          </cell>
          <cell r="AA540">
            <v>100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1</v>
          </cell>
          <cell r="AL540" t="str">
            <v>1</v>
          </cell>
          <cell r="AM540">
            <v>0</v>
          </cell>
          <cell r="AN540">
            <v>0</v>
          </cell>
          <cell r="AO540" t="str">
            <v>56-3</v>
          </cell>
          <cell r="AP540" t="str">
            <v>IPB-36</v>
          </cell>
          <cell r="AQ540" t="str">
            <v>2</v>
          </cell>
          <cell r="AS540">
            <v>538</v>
          </cell>
          <cell r="AT540" t="str">
            <v>MAD</v>
          </cell>
        </row>
        <row r="541">
          <cell r="A541">
            <v>539</v>
          </cell>
          <cell r="B541">
            <v>101</v>
          </cell>
          <cell r="C541" t="str">
            <v xml:space="preserve">LP 22,9 kV, 2ø-WILLCA BAJA , 2-1x35mm² AAAC</v>
          </cell>
          <cell r="D541">
            <v>3</v>
          </cell>
          <cell r="E541" t="str">
            <v>PS1-2</v>
          </cell>
          <cell r="G541" t="str">
            <v>AAAC-35</v>
          </cell>
          <cell r="H541">
            <v>314.66000000000003</v>
          </cell>
          <cell r="I541">
            <v>2947.78</v>
          </cell>
          <cell r="K541" t="str">
            <v>0°</v>
          </cell>
          <cell r="L541">
            <v>264.62</v>
          </cell>
          <cell r="M541">
            <v>1</v>
          </cell>
          <cell r="N541" t="str">
            <v>11/C6</v>
          </cell>
          <cell r="O541">
            <v>86.31</v>
          </cell>
          <cell r="P541">
            <v>239.65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 t="str">
            <v>PAT-1C</v>
          </cell>
          <cell r="W541" t="str">
            <v>CIM1</v>
          </cell>
          <cell r="Y541" t="str">
            <v>S</v>
          </cell>
          <cell r="Z541">
            <v>0</v>
          </cell>
          <cell r="AA541">
            <v>100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1</v>
          </cell>
          <cell r="AL541" t="str">
            <v>0</v>
          </cell>
          <cell r="AM541">
            <v>0</v>
          </cell>
          <cell r="AN541">
            <v>0</v>
          </cell>
          <cell r="AO541" t="str">
            <v>56-3</v>
          </cell>
          <cell r="AP541" t="str">
            <v>IPB-36</v>
          </cell>
          <cell r="AQ541" t="str">
            <v>2</v>
          </cell>
          <cell r="AS541">
            <v>539</v>
          </cell>
          <cell r="AT541" t="str">
            <v>MAD</v>
          </cell>
        </row>
        <row r="542">
          <cell r="A542">
            <v>540</v>
          </cell>
          <cell r="B542">
            <v>101</v>
          </cell>
          <cell r="C542" t="str">
            <v xml:space="preserve">LP 22,9 kV, 2ø-WILLCA BAJA , 2-1x35mm² AAAC</v>
          </cell>
          <cell r="D542">
            <v>4</v>
          </cell>
          <cell r="E542" t="str">
            <v>PTH-2</v>
          </cell>
          <cell r="G542" t="str">
            <v>AAAC-35</v>
          </cell>
          <cell r="H542">
            <v>579.28</v>
          </cell>
          <cell r="I542">
            <v>3010.03</v>
          </cell>
          <cell r="J542" t="str">
            <v>FLP</v>
          </cell>
          <cell r="K542" t="str">
            <v>0°</v>
          </cell>
          <cell r="L542">
            <v>0</v>
          </cell>
          <cell r="M542">
            <v>1</v>
          </cell>
          <cell r="N542" t="str">
            <v>11/C6</v>
          </cell>
          <cell r="O542">
            <v>390.32</v>
          </cell>
          <cell r="P542">
            <v>132.31</v>
          </cell>
          <cell r="Q542" t="str">
            <v>1RI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 t="str">
            <v>PAT-1C</v>
          </cell>
          <cell r="W542" t="str">
            <v>CIM1</v>
          </cell>
          <cell r="Y542" t="str">
            <v>S</v>
          </cell>
          <cell r="Z542">
            <v>0</v>
          </cell>
          <cell r="AA542">
            <v>100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</v>
          </cell>
          <cell r="AL542" t="str">
            <v>1</v>
          </cell>
          <cell r="AM542">
            <v>0</v>
          </cell>
          <cell r="AN542">
            <v>0</v>
          </cell>
          <cell r="AO542" t="str">
            <v>56-4</v>
          </cell>
          <cell r="AP542" t="str">
            <v>IPB-36</v>
          </cell>
          <cell r="AQ542" t="str">
            <v>2</v>
          </cell>
          <cell r="AS542">
            <v>540</v>
          </cell>
          <cell r="AT542" t="str">
            <v>MAD</v>
          </cell>
        </row>
        <row r="543">
          <cell r="A543">
            <v>541</v>
          </cell>
          <cell r="B543">
            <v>102</v>
          </cell>
          <cell r="C543" t="str">
            <v xml:space="preserve">LP 22,9 kV, 2ø-WILLCA ALTA , 2-1x35mm² AAAC</v>
          </cell>
          <cell r="D543">
            <v>0</v>
          </cell>
          <cell r="E543" t="str">
            <v>DS-2</v>
          </cell>
          <cell r="G543" t="str">
            <v>AAAC-35</v>
          </cell>
          <cell r="H543">
            <v>0</v>
          </cell>
          <cell r="I543">
            <v>2913.15</v>
          </cell>
          <cell r="J543" t="str">
            <v>EXIST</v>
          </cell>
          <cell r="K543" t="str">
            <v>0°</v>
          </cell>
          <cell r="L543">
            <v>17.53</v>
          </cell>
          <cell r="M543">
            <v>1</v>
          </cell>
          <cell r="N543" t="str">
            <v>12/200</v>
          </cell>
          <cell r="O543">
            <v>114.96</v>
          </cell>
          <cell r="P543">
            <v>8.76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Y543" t="str">
            <v>S</v>
          </cell>
          <cell r="Z543">
            <v>0</v>
          </cell>
          <cell r="AA543">
            <v>100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1</v>
          </cell>
          <cell r="AL543" t="str">
            <v>0</v>
          </cell>
          <cell r="AM543">
            <v>0</v>
          </cell>
          <cell r="AN543">
            <v>0</v>
          </cell>
          <cell r="AO543" t="str">
            <v>56-3</v>
          </cell>
          <cell r="AP543" t="str">
            <v>IPB-36</v>
          </cell>
          <cell r="AQ543" t="str">
            <v>2</v>
          </cell>
          <cell r="AS543">
            <v>541</v>
          </cell>
          <cell r="AT543" t="str">
            <v>MAD</v>
          </cell>
        </row>
        <row r="544">
          <cell r="A544">
            <v>542</v>
          </cell>
          <cell r="B544">
            <v>102</v>
          </cell>
          <cell r="C544" t="str">
            <v xml:space="preserve">LP 22,9 kV, 2ø-WILLCA ALTA , 2-1x35mm² AAAC</v>
          </cell>
          <cell r="D544">
            <v>1</v>
          </cell>
          <cell r="E544" t="str">
            <v>TS-2</v>
          </cell>
          <cell r="G544" t="str">
            <v>AAAC-35</v>
          </cell>
          <cell r="H544">
            <v>17.53</v>
          </cell>
          <cell r="I544">
            <v>2906.42</v>
          </cell>
          <cell r="K544" t="str">
            <v>0°</v>
          </cell>
          <cell r="L544">
            <v>184.39</v>
          </cell>
          <cell r="M544">
            <v>1</v>
          </cell>
          <cell r="N544" t="str">
            <v>11/C6</v>
          </cell>
          <cell r="O544">
            <v>203.87</v>
          </cell>
          <cell r="P544">
            <v>100.96</v>
          </cell>
          <cell r="Q544" t="str">
            <v>1RI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 t="str">
            <v>PAT-1C</v>
          </cell>
          <cell r="W544" t="str">
            <v>CIM1</v>
          </cell>
          <cell r="Y544" t="str">
            <v>S</v>
          </cell>
          <cell r="Z544">
            <v>0</v>
          </cell>
          <cell r="AA544">
            <v>100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1</v>
          </cell>
          <cell r="AL544" t="str">
            <v>1</v>
          </cell>
          <cell r="AM544">
            <v>0</v>
          </cell>
          <cell r="AN544">
            <v>0</v>
          </cell>
          <cell r="AO544" t="str">
            <v>56-3</v>
          </cell>
          <cell r="AP544" t="str">
            <v>IPB-36</v>
          </cell>
          <cell r="AQ544" t="str">
            <v>2</v>
          </cell>
          <cell r="AS544">
            <v>542</v>
          </cell>
          <cell r="AT544" t="str">
            <v>MAD</v>
          </cell>
        </row>
        <row r="545">
          <cell r="A545">
            <v>543</v>
          </cell>
          <cell r="B545">
            <v>102</v>
          </cell>
          <cell r="C545" t="str">
            <v xml:space="preserve">LP 22,9 kV, 2ø-WILLCA ALTA , 2-1x35mm² AAAC</v>
          </cell>
          <cell r="D545">
            <v>2</v>
          </cell>
          <cell r="E545" t="str">
            <v>PS1-2</v>
          </cell>
          <cell r="G545" t="str">
            <v>AAAC-35</v>
          </cell>
          <cell r="H545">
            <v>201.92</v>
          </cell>
          <cell r="I545">
            <v>2860.23</v>
          </cell>
          <cell r="K545" t="str">
            <v>0°</v>
          </cell>
          <cell r="L545">
            <v>69.790000000000006</v>
          </cell>
          <cell r="M545">
            <v>1</v>
          </cell>
          <cell r="N545" t="str">
            <v>11/C6</v>
          </cell>
          <cell r="O545">
            <v>263.02999999999997</v>
          </cell>
          <cell r="P545">
            <v>127.09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 t="str">
            <v>PAT-1C</v>
          </cell>
          <cell r="W545" t="str">
            <v>CIM1</v>
          </cell>
          <cell r="Y545" t="str">
            <v>S</v>
          </cell>
          <cell r="Z545">
            <v>0</v>
          </cell>
          <cell r="AA545">
            <v>100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1</v>
          </cell>
          <cell r="AL545" t="str">
            <v>0</v>
          </cell>
          <cell r="AM545">
            <v>0</v>
          </cell>
          <cell r="AN545">
            <v>0</v>
          </cell>
          <cell r="AO545" t="str">
            <v>56-3</v>
          </cell>
          <cell r="AP545" t="str">
            <v>IPB-36</v>
          </cell>
          <cell r="AQ545" t="str">
            <v>2</v>
          </cell>
          <cell r="AS545">
            <v>543</v>
          </cell>
          <cell r="AT545" t="str">
            <v>MAD</v>
          </cell>
        </row>
        <row r="546">
          <cell r="A546">
            <v>544</v>
          </cell>
          <cell r="B546">
            <v>102</v>
          </cell>
          <cell r="C546" t="str">
            <v xml:space="preserve">LP 22,9 kV, 2ø-WILLCA ALTA , 2-1x35mm² AAAC</v>
          </cell>
          <cell r="D546">
            <v>3</v>
          </cell>
          <cell r="E546" t="str">
            <v>PS1-2</v>
          </cell>
          <cell r="G546" t="str">
            <v>AAAC-35</v>
          </cell>
          <cell r="H546">
            <v>271.72000000000003</v>
          </cell>
          <cell r="I546">
            <v>2842.03</v>
          </cell>
          <cell r="K546" t="str">
            <v>0°</v>
          </cell>
          <cell r="L546">
            <v>146.81</v>
          </cell>
          <cell r="M546">
            <v>1</v>
          </cell>
          <cell r="N546" t="str">
            <v>11/C6</v>
          </cell>
          <cell r="O546">
            <v>-0.6</v>
          </cell>
          <cell r="P546">
            <v>108.3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 t="str">
            <v>PAT-1C</v>
          </cell>
          <cell r="W546" t="str">
            <v>CIM1</v>
          </cell>
          <cell r="Y546" t="str">
            <v>S</v>
          </cell>
          <cell r="Z546">
            <v>0</v>
          </cell>
          <cell r="AA546">
            <v>100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 t="str">
            <v>0</v>
          </cell>
          <cell r="AM546">
            <v>0</v>
          </cell>
          <cell r="AN546">
            <v>0</v>
          </cell>
          <cell r="AO546" t="str">
            <v>56-3</v>
          </cell>
          <cell r="AP546" t="str">
            <v>IPB-36</v>
          </cell>
          <cell r="AQ546" t="str">
            <v>2</v>
          </cell>
          <cell r="AS546">
            <v>544</v>
          </cell>
          <cell r="AT546" t="str">
            <v>MAD</v>
          </cell>
        </row>
        <row r="547">
          <cell r="A547">
            <v>545</v>
          </cell>
          <cell r="B547">
            <v>102</v>
          </cell>
          <cell r="C547" t="str">
            <v xml:space="preserve">LP 22,9 kV, 2ø-WILLCA ALTA , 2-1x35mm² AAAC</v>
          </cell>
          <cell r="D547">
            <v>4</v>
          </cell>
          <cell r="E547" t="str">
            <v>PTH-2</v>
          </cell>
          <cell r="G547" t="str">
            <v>AAAC-35</v>
          </cell>
          <cell r="H547">
            <v>418.53</v>
          </cell>
          <cell r="I547">
            <v>2799.8</v>
          </cell>
          <cell r="J547" t="str">
            <v>FLP</v>
          </cell>
          <cell r="K547" t="str">
            <v>0°</v>
          </cell>
          <cell r="L547">
            <v>0</v>
          </cell>
          <cell r="M547">
            <v>1</v>
          </cell>
          <cell r="N547" t="str">
            <v>11/C6</v>
          </cell>
          <cell r="O547">
            <v>-146.75</v>
          </cell>
          <cell r="P547">
            <v>73.41</v>
          </cell>
          <cell r="Q547" t="str">
            <v>1RI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 t="str">
            <v>PAT-1C</v>
          </cell>
          <cell r="W547" t="str">
            <v>CIM1</v>
          </cell>
          <cell r="Y547" t="str">
            <v>S</v>
          </cell>
          <cell r="Z547">
            <v>0</v>
          </cell>
          <cell r="AA547">
            <v>100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1</v>
          </cell>
          <cell r="AL547" t="str">
            <v>1</v>
          </cell>
          <cell r="AM547">
            <v>0</v>
          </cell>
          <cell r="AN547">
            <v>0</v>
          </cell>
          <cell r="AO547" t="str">
            <v>56-3</v>
          </cell>
          <cell r="AP547" t="str">
            <v>IPB-36</v>
          </cell>
          <cell r="AQ547" t="str">
            <v>2</v>
          </cell>
          <cell r="AS547">
            <v>545</v>
          </cell>
          <cell r="AT547" t="str">
            <v>MAD</v>
          </cell>
        </row>
        <row r="548">
          <cell r="A548">
            <v>546</v>
          </cell>
          <cell r="B548">
            <v>103</v>
          </cell>
          <cell r="C548" t="str">
            <v xml:space="preserve">LP 22,9 kV, 2ø-CHALHUAYOC , 2-1x35mm² AAAC</v>
          </cell>
          <cell r="D548">
            <v>1</v>
          </cell>
          <cell r="E548" t="str">
            <v>TS-2</v>
          </cell>
          <cell r="G548" t="str">
            <v>AAAC-35</v>
          </cell>
          <cell r="H548">
            <v>35.880000000000003</v>
          </cell>
          <cell r="I548">
            <v>3003.23</v>
          </cell>
          <cell r="K548" t="str">
            <v>0°</v>
          </cell>
          <cell r="L548">
            <v>258.99</v>
          </cell>
          <cell r="M548">
            <v>1</v>
          </cell>
          <cell r="N548" t="str">
            <v>11/C6</v>
          </cell>
          <cell r="O548">
            <v>351.18</v>
          </cell>
          <cell r="P548">
            <v>147.43</v>
          </cell>
          <cell r="Q548" t="str">
            <v>1RI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 t="str">
            <v>PAT-1C</v>
          </cell>
          <cell r="W548" t="str">
            <v>CIM1</v>
          </cell>
          <cell r="Y548" t="str">
            <v>S</v>
          </cell>
          <cell r="Z548">
            <v>0</v>
          </cell>
          <cell r="AA548">
            <v>100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1</v>
          </cell>
          <cell r="AL548" t="str">
            <v>1</v>
          </cell>
          <cell r="AM548">
            <v>0</v>
          </cell>
          <cell r="AN548">
            <v>0</v>
          </cell>
          <cell r="AO548" t="str">
            <v>56-4</v>
          </cell>
          <cell r="AP548" t="str">
            <v>IPB-36</v>
          </cell>
          <cell r="AQ548" t="str">
            <v>2</v>
          </cell>
          <cell r="AS548">
            <v>546</v>
          </cell>
          <cell r="AT548" t="str">
            <v>MAD</v>
          </cell>
        </row>
        <row r="549">
          <cell r="A549">
            <v>547</v>
          </cell>
          <cell r="B549">
            <v>103</v>
          </cell>
          <cell r="C549" t="str">
            <v xml:space="preserve">LP 22,9 kV, 2ø-CHALHUAYOC , 2-1x35mm² AAAC</v>
          </cell>
          <cell r="D549">
            <v>2</v>
          </cell>
          <cell r="E549" t="str">
            <v>PA1H-2</v>
          </cell>
          <cell r="G549" t="str">
            <v>AAAC-35</v>
          </cell>
          <cell r="H549">
            <v>294.86</v>
          </cell>
          <cell r="I549">
            <v>2917.96</v>
          </cell>
          <cell r="K549" t="str">
            <v>0°</v>
          </cell>
          <cell r="L549">
            <v>410.74</v>
          </cell>
          <cell r="M549">
            <v>2</v>
          </cell>
          <cell r="N549" t="str">
            <v>11/C6</v>
          </cell>
          <cell r="O549">
            <v>422.63</v>
          </cell>
          <cell r="P549">
            <v>334.86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 t="str">
            <v>PAT-1C</v>
          </cell>
          <cell r="W549" t="str">
            <v>CIM1</v>
          </cell>
          <cell r="Y549" t="str">
            <v>S</v>
          </cell>
          <cell r="Z549">
            <v>0</v>
          </cell>
          <cell r="AA549">
            <v>100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1</v>
          </cell>
          <cell r="AL549" t="str">
            <v>0</v>
          </cell>
          <cell r="AM549">
            <v>0</v>
          </cell>
          <cell r="AN549">
            <v>0</v>
          </cell>
          <cell r="AO549" t="str">
            <v>56-3</v>
          </cell>
          <cell r="AP549" t="str">
            <v>IPB-36</v>
          </cell>
          <cell r="AQ549" t="str">
            <v>2</v>
          </cell>
          <cell r="AS549">
            <v>547</v>
          </cell>
          <cell r="AT549" t="str">
            <v>MAD</v>
          </cell>
        </row>
        <row r="550">
          <cell r="A550">
            <v>548</v>
          </cell>
          <cell r="B550">
            <v>103</v>
          </cell>
          <cell r="C550" t="str">
            <v xml:space="preserve">LP 22,9 kV, 2ø-CHALHUAYOC , 2-1x35mm² AAAC</v>
          </cell>
          <cell r="D550">
            <v>3</v>
          </cell>
          <cell r="E550" t="str">
            <v>PS1-2</v>
          </cell>
          <cell r="G550" t="str">
            <v>AAAC-35</v>
          </cell>
          <cell r="H550">
            <v>705.6</v>
          </cell>
          <cell r="I550">
            <v>2777.73</v>
          </cell>
          <cell r="K550" t="str">
            <v>0°</v>
          </cell>
          <cell r="L550">
            <v>119.76</v>
          </cell>
          <cell r="M550">
            <v>1</v>
          </cell>
          <cell r="N550" t="str">
            <v>11/C6</v>
          </cell>
          <cell r="O550">
            <v>1.25</v>
          </cell>
          <cell r="P550">
            <v>265.25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 t="str">
            <v>PAT-1C</v>
          </cell>
          <cell r="W550" t="str">
            <v>CIM1</v>
          </cell>
          <cell r="Y550" t="str">
            <v>S</v>
          </cell>
          <cell r="Z550">
            <v>0</v>
          </cell>
          <cell r="AA550">
            <v>100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1</v>
          </cell>
          <cell r="AL550" t="str">
            <v>0</v>
          </cell>
          <cell r="AM550">
            <v>0</v>
          </cell>
          <cell r="AN550">
            <v>0</v>
          </cell>
          <cell r="AO550" t="str">
            <v>56-3</v>
          </cell>
          <cell r="AP550" t="str">
            <v>IPB-36</v>
          </cell>
          <cell r="AQ550" t="str">
            <v>2</v>
          </cell>
          <cell r="AS550">
            <v>548</v>
          </cell>
          <cell r="AT550" t="str">
            <v>MAD</v>
          </cell>
        </row>
        <row r="551">
          <cell r="A551">
            <v>549</v>
          </cell>
          <cell r="B551">
            <v>103</v>
          </cell>
          <cell r="C551" t="str">
            <v xml:space="preserve">LP 22,9 kV, 2ø-CHALHUAYOC , 2-1x35mm² AAAC</v>
          </cell>
          <cell r="D551">
            <v>4</v>
          </cell>
          <cell r="E551" t="str">
            <v>PA1-2</v>
          </cell>
          <cell r="G551" t="str">
            <v>AAAC-35</v>
          </cell>
          <cell r="H551">
            <v>825.36</v>
          </cell>
          <cell r="I551">
            <v>2755</v>
          </cell>
          <cell r="J551" t="str">
            <v>V1</v>
          </cell>
          <cell r="K551" t="str">
            <v>-24°43'17.47"</v>
          </cell>
          <cell r="L551">
            <v>155.74</v>
          </cell>
          <cell r="M551">
            <v>1</v>
          </cell>
          <cell r="N551" t="str">
            <v>11/C6</v>
          </cell>
          <cell r="O551">
            <v>477.46</v>
          </cell>
          <cell r="P551">
            <v>137.75</v>
          </cell>
          <cell r="Q551" t="str">
            <v>1RI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 t="str">
            <v>PAT-1C</v>
          </cell>
          <cell r="W551" t="str">
            <v>CIM1</v>
          </cell>
          <cell r="Y551" t="str">
            <v>S</v>
          </cell>
          <cell r="Z551">
            <v>0</v>
          </cell>
          <cell r="AA551">
            <v>100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1</v>
          </cell>
          <cell r="AL551" t="str">
            <v>1</v>
          </cell>
          <cell r="AM551">
            <v>0</v>
          </cell>
          <cell r="AN551">
            <v>0</v>
          </cell>
          <cell r="AO551" t="str">
            <v>56-3</v>
          </cell>
          <cell r="AP551" t="str">
            <v>IPB-36</v>
          </cell>
          <cell r="AQ551" t="str">
            <v>2</v>
          </cell>
          <cell r="AS551">
            <v>549</v>
          </cell>
          <cell r="AT551" t="str">
            <v>MAD</v>
          </cell>
        </row>
        <row r="552">
          <cell r="A552">
            <v>550</v>
          </cell>
          <cell r="B552">
            <v>103</v>
          </cell>
          <cell r="C552" t="str">
            <v xml:space="preserve">LP 22,9 kV, 2ø-CHALHUAYOC , 2-1x35mm² AAAC</v>
          </cell>
          <cell r="D552">
            <v>5</v>
          </cell>
          <cell r="E552" t="str">
            <v>PA1-2</v>
          </cell>
          <cell r="G552" t="str">
            <v>AAAC-35</v>
          </cell>
          <cell r="H552">
            <v>981.1</v>
          </cell>
          <cell r="I552">
            <v>2672.39</v>
          </cell>
          <cell r="K552" t="str">
            <v>0°</v>
          </cell>
          <cell r="L552">
            <v>68.77</v>
          </cell>
          <cell r="M552">
            <v>1</v>
          </cell>
          <cell r="N552" t="str">
            <v>11/C6</v>
          </cell>
          <cell r="O552">
            <v>452.44</v>
          </cell>
          <cell r="P552">
            <v>112.26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 t="str">
            <v>PAT-1C</v>
          </cell>
          <cell r="W552" t="str">
            <v>CIM1</v>
          </cell>
          <cell r="Y552" t="str">
            <v>S</v>
          </cell>
          <cell r="Z552">
            <v>0</v>
          </cell>
          <cell r="AA552">
            <v>100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1</v>
          </cell>
          <cell r="AL552" t="str">
            <v>0</v>
          </cell>
          <cell r="AM552">
            <v>0</v>
          </cell>
          <cell r="AN552">
            <v>0</v>
          </cell>
          <cell r="AO552" t="str">
            <v>56-3</v>
          </cell>
          <cell r="AP552" t="str">
            <v>IPB-36</v>
          </cell>
          <cell r="AQ552" t="str">
            <v>2</v>
          </cell>
          <cell r="AS552">
            <v>550</v>
          </cell>
          <cell r="AT552" t="str">
            <v>MAD</v>
          </cell>
        </row>
        <row r="553">
          <cell r="A553">
            <v>551</v>
          </cell>
          <cell r="B553">
            <v>103</v>
          </cell>
          <cell r="C553" t="str">
            <v xml:space="preserve">LP 22,9 kV, 2ø-CHALHUAYOC , 2-1x35mm² AAAC</v>
          </cell>
          <cell r="D553">
            <v>6</v>
          </cell>
          <cell r="E553" t="str">
            <v>PTH-2</v>
          </cell>
          <cell r="G553" t="str">
            <v>AAAC-35</v>
          </cell>
          <cell r="H553">
            <v>1049.8699999999999</v>
          </cell>
          <cell r="I553">
            <v>2635.59</v>
          </cell>
          <cell r="J553" t="str">
            <v>FLP</v>
          </cell>
          <cell r="K553" t="str">
            <v>0°</v>
          </cell>
          <cell r="L553">
            <v>0</v>
          </cell>
          <cell r="M553">
            <v>1</v>
          </cell>
          <cell r="N553" t="str">
            <v>11/C6</v>
          </cell>
          <cell r="O553">
            <v>-779.89</v>
          </cell>
          <cell r="P553">
            <v>34.39</v>
          </cell>
          <cell r="Q553" t="str">
            <v>1RI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 t="str">
            <v>PAT-1C</v>
          </cell>
          <cell r="W553" t="str">
            <v>CIM1</v>
          </cell>
          <cell r="Y553" t="str">
            <v>S</v>
          </cell>
          <cell r="Z553">
            <v>0</v>
          </cell>
          <cell r="AA553">
            <v>100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1</v>
          </cell>
          <cell r="AL553" t="str">
            <v>1</v>
          </cell>
          <cell r="AM553">
            <v>0</v>
          </cell>
          <cell r="AN553">
            <v>0</v>
          </cell>
          <cell r="AO553" t="str">
            <v>56-3</v>
          </cell>
          <cell r="AP553" t="str">
            <v>IPB-36</v>
          </cell>
          <cell r="AQ553" t="str">
            <v>2</v>
          </cell>
          <cell r="AS553">
            <v>551</v>
          </cell>
          <cell r="AT553" t="str">
            <v>MAD</v>
          </cell>
        </row>
        <row r="554">
          <cell r="A554">
            <v>552</v>
          </cell>
          <cell r="B554">
            <v>104</v>
          </cell>
          <cell r="C554" t="str">
            <v xml:space="preserve">LP 22,9 kV, 2ø-TRANCA DE MITOQUERA , 2-1x35mm² AAAC</v>
          </cell>
          <cell r="D554">
            <v>0</v>
          </cell>
          <cell r="E554" t="str">
            <v>DS-2</v>
          </cell>
          <cell r="G554" t="str">
            <v>AAAC-35</v>
          </cell>
          <cell r="H554">
            <v>0</v>
          </cell>
          <cell r="I554">
            <v>2592</v>
          </cell>
          <cell r="K554" t="str">
            <v>0°</v>
          </cell>
          <cell r="L554">
            <v>30</v>
          </cell>
          <cell r="M554">
            <v>1</v>
          </cell>
          <cell r="N554" t="str">
            <v>11/C6</v>
          </cell>
          <cell r="O554">
            <v>187.23</v>
          </cell>
          <cell r="P554">
            <v>15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Y554" t="str">
            <v>S</v>
          </cell>
          <cell r="Z554">
            <v>0</v>
          </cell>
          <cell r="AA554">
            <v>100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1</v>
          </cell>
          <cell r="AL554" t="str">
            <v>0</v>
          </cell>
          <cell r="AM554">
            <v>0</v>
          </cell>
          <cell r="AN554">
            <v>0</v>
          </cell>
          <cell r="AO554" t="str">
            <v>56-3</v>
          </cell>
          <cell r="AP554" t="str">
            <v>IPB-36</v>
          </cell>
          <cell r="AQ554" t="str">
            <v>2</v>
          </cell>
          <cell r="AS554">
            <v>552</v>
          </cell>
          <cell r="AT554" t="str">
            <v>MAD</v>
          </cell>
        </row>
        <row r="555">
          <cell r="A555">
            <v>553</v>
          </cell>
          <cell r="B555">
            <v>104</v>
          </cell>
          <cell r="C555" t="str">
            <v xml:space="preserve">LP 22,9 kV, 2ø-TRANCA DE MITOQUERA , 2-1x35mm² AAAC</v>
          </cell>
          <cell r="D555">
            <v>1</v>
          </cell>
          <cell r="E555" t="str">
            <v>TS-2</v>
          </cell>
          <cell r="G555" t="str">
            <v>AAAC-35</v>
          </cell>
          <cell r="H555">
            <v>30</v>
          </cell>
          <cell r="I555">
            <v>2581</v>
          </cell>
          <cell r="K555" t="str">
            <v>0°</v>
          </cell>
          <cell r="L555">
            <v>117.25</v>
          </cell>
          <cell r="M555">
            <v>1</v>
          </cell>
          <cell r="N555" t="str">
            <v>11/C6</v>
          </cell>
          <cell r="O555">
            <v>233.13</v>
          </cell>
          <cell r="P555">
            <v>73.62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 t="str">
            <v>PAT-1C</v>
          </cell>
          <cell r="Y555" t="str">
            <v>S</v>
          </cell>
          <cell r="Z555">
            <v>0</v>
          </cell>
          <cell r="AA555">
            <v>100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1</v>
          </cell>
          <cell r="AL555" t="str">
            <v>0</v>
          </cell>
          <cell r="AM555">
            <v>0</v>
          </cell>
          <cell r="AN555">
            <v>0</v>
          </cell>
          <cell r="AO555" t="str">
            <v>56-3</v>
          </cell>
          <cell r="AP555" t="str">
            <v>IPB-36</v>
          </cell>
          <cell r="AQ555" t="str">
            <v>2</v>
          </cell>
          <cell r="AS555">
            <v>553</v>
          </cell>
          <cell r="AT555" t="str">
            <v>MAD</v>
          </cell>
        </row>
        <row r="556">
          <cell r="A556">
            <v>554</v>
          </cell>
          <cell r="B556">
            <v>104</v>
          </cell>
          <cell r="C556" t="str">
            <v xml:space="preserve">LP 22,9 kV, 2ø-TRANCA DE MITOQUERA , 2-1x35mm² AAAC</v>
          </cell>
          <cell r="D556">
            <v>2</v>
          </cell>
          <cell r="E556" t="str">
            <v>PTH-2</v>
          </cell>
          <cell r="G556" t="str">
            <v>AAAC-35</v>
          </cell>
          <cell r="H556">
            <v>147.25</v>
          </cell>
          <cell r="I556">
            <v>2532</v>
          </cell>
          <cell r="K556" t="str">
            <v>0°</v>
          </cell>
          <cell r="L556">
            <v>0</v>
          </cell>
          <cell r="M556">
            <v>1</v>
          </cell>
          <cell r="N556" t="str">
            <v>11/C6</v>
          </cell>
          <cell r="O556">
            <v>-261.43</v>
          </cell>
          <cell r="P556">
            <v>58.62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 t="str">
            <v>PAT-1C</v>
          </cell>
          <cell r="Y556" t="str">
            <v>S</v>
          </cell>
          <cell r="Z556">
            <v>0</v>
          </cell>
          <cell r="AA556">
            <v>100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1</v>
          </cell>
          <cell r="AL556" t="str">
            <v>0</v>
          </cell>
          <cell r="AM556">
            <v>0</v>
          </cell>
          <cell r="AN556">
            <v>0</v>
          </cell>
          <cell r="AO556" t="str">
            <v>56-3</v>
          </cell>
          <cell r="AP556" t="str">
            <v>IPB-36</v>
          </cell>
          <cell r="AQ556" t="str">
            <v>2</v>
          </cell>
          <cell r="AS556">
            <v>554</v>
          </cell>
          <cell r="AT556" t="str">
            <v>MAD</v>
          </cell>
        </row>
        <row r="557">
          <cell r="A557">
            <v>555</v>
          </cell>
          <cell r="B557">
            <v>105</v>
          </cell>
          <cell r="C557" t="str">
            <v xml:space="preserve">LP 22,9 kV, 2ø-INGENIO BAJO , 2-1x35mm² AAAC</v>
          </cell>
          <cell r="D557">
            <v>0</v>
          </cell>
          <cell r="E557" t="str">
            <v>DT-2</v>
          </cell>
          <cell r="G557" t="str">
            <v>AAAC-35</v>
          </cell>
          <cell r="H557">
            <v>0</v>
          </cell>
          <cell r="I557">
            <v>1976</v>
          </cell>
          <cell r="K557" t="str">
            <v>0°</v>
          </cell>
          <cell r="L557">
            <v>83.49</v>
          </cell>
          <cell r="M557">
            <v>1</v>
          </cell>
          <cell r="N557" t="str">
            <v>11/C6</v>
          </cell>
          <cell r="O557">
            <v>-61.23</v>
          </cell>
          <cell r="P557">
            <v>41.74</v>
          </cell>
          <cell r="Q557" t="str">
            <v>1RI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 t="str">
            <v>PAT-1C</v>
          </cell>
          <cell r="Y557" t="str">
            <v>S</v>
          </cell>
          <cell r="Z557">
            <v>0</v>
          </cell>
          <cell r="AA557">
            <v>100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1</v>
          </cell>
          <cell r="AL557" t="str">
            <v>1</v>
          </cell>
          <cell r="AM557">
            <v>0</v>
          </cell>
          <cell r="AN557">
            <v>0</v>
          </cell>
          <cell r="AO557" t="str">
            <v>56-3</v>
          </cell>
          <cell r="AP557" t="str">
            <v>IPB-36</v>
          </cell>
          <cell r="AQ557" t="str">
            <v>2</v>
          </cell>
          <cell r="AS557">
            <v>555</v>
          </cell>
          <cell r="AT557" t="str">
            <v>MAD</v>
          </cell>
        </row>
        <row r="558">
          <cell r="A558">
            <v>556</v>
          </cell>
          <cell r="B558">
            <v>105</v>
          </cell>
          <cell r="C558" t="str">
            <v xml:space="preserve">LP 22,9 kV, 2ø-INGENIO BAJO , 2-1x35mm² AAAC</v>
          </cell>
          <cell r="D558">
            <v>1</v>
          </cell>
          <cell r="E558" t="str">
            <v>PTV-2</v>
          </cell>
          <cell r="G558" t="str">
            <v>AAAC-35</v>
          </cell>
          <cell r="H558">
            <v>83.49</v>
          </cell>
          <cell r="I558">
            <v>1989</v>
          </cell>
          <cell r="K558" t="str">
            <v>0°</v>
          </cell>
          <cell r="L558">
            <v>0</v>
          </cell>
          <cell r="M558">
            <v>1</v>
          </cell>
          <cell r="N558" t="str">
            <v>11/C6</v>
          </cell>
          <cell r="O558">
            <v>145.77000000000001</v>
          </cell>
          <cell r="P558">
            <v>41.74</v>
          </cell>
          <cell r="Q558" t="str">
            <v>1RI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 t="str">
            <v>PAT-1C</v>
          </cell>
          <cell r="Y558" t="str">
            <v>S</v>
          </cell>
          <cell r="Z558">
            <v>0</v>
          </cell>
          <cell r="AA558">
            <v>100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1</v>
          </cell>
          <cell r="AL558" t="str">
            <v>1</v>
          </cell>
          <cell r="AM558">
            <v>0</v>
          </cell>
          <cell r="AN558">
            <v>0</v>
          </cell>
          <cell r="AO558" t="str">
            <v>56-3</v>
          </cell>
          <cell r="AP558" t="str">
            <v>IPB-36</v>
          </cell>
          <cell r="AQ558" t="str">
            <v>2</v>
          </cell>
          <cell r="AS558">
            <v>556</v>
          </cell>
          <cell r="AT558" t="str">
            <v>MAD</v>
          </cell>
        </row>
        <row r="559">
          <cell r="A559">
            <v>557</v>
          </cell>
          <cell r="B559">
            <v>106</v>
          </cell>
          <cell r="C559" t="str">
            <v xml:space="preserve">LP 22,9 kV, 2ø-MARANQUILLA , 2-1x35mm² AAAC</v>
          </cell>
          <cell r="D559">
            <v>0</v>
          </cell>
          <cell r="E559" t="str">
            <v>DS-3</v>
          </cell>
          <cell r="G559" t="str">
            <v>AAAC-35</v>
          </cell>
          <cell r="H559">
            <v>0</v>
          </cell>
          <cell r="I559">
            <v>2548</v>
          </cell>
          <cell r="K559" t="str">
            <v>0°</v>
          </cell>
          <cell r="L559">
            <v>11.41</v>
          </cell>
          <cell r="M559">
            <v>0</v>
          </cell>
          <cell r="N559" t="str">
            <v>11/C6</v>
          </cell>
          <cell r="O559">
            <v>138.49</v>
          </cell>
          <cell r="P559">
            <v>5.7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 t="str">
            <v>PAT-1C</v>
          </cell>
          <cell r="Y559" t="str">
            <v>S</v>
          </cell>
          <cell r="Z559">
            <v>0</v>
          </cell>
          <cell r="AA559">
            <v>100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1</v>
          </cell>
          <cell r="AL559" t="str">
            <v>0</v>
          </cell>
          <cell r="AM559">
            <v>0</v>
          </cell>
          <cell r="AN559">
            <v>0</v>
          </cell>
          <cell r="AO559" t="str">
            <v>56-3</v>
          </cell>
          <cell r="AP559" t="str">
            <v>IPB-36</v>
          </cell>
          <cell r="AQ559" t="str">
            <v>2</v>
          </cell>
          <cell r="AS559">
            <v>557</v>
          </cell>
          <cell r="AT559" t="str">
            <v>MAD</v>
          </cell>
        </row>
        <row r="560">
          <cell r="A560">
            <v>558</v>
          </cell>
          <cell r="B560">
            <v>106</v>
          </cell>
          <cell r="C560" t="str">
            <v xml:space="preserve">LP 22,9 kV, 2ø-MARANQUILLA , 2-1x35mm² AAAC</v>
          </cell>
          <cell r="D560">
            <v>1</v>
          </cell>
          <cell r="E560" t="str">
            <v>TS-2</v>
          </cell>
          <cell r="G560" t="str">
            <v>AAAC-35</v>
          </cell>
          <cell r="H560">
            <v>11.41</v>
          </cell>
          <cell r="I560">
            <v>2542.2600000000002</v>
          </cell>
          <cell r="K560" t="str">
            <v>0°</v>
          </cell>
          <cell r="L560">
            <v>73.5</v>
          </cell>
          <cell r="M560">
            <v>1</v>
          </cell>
          <cell r="N560" t="str">
            <v>11/C6</v>
          </cell>
          <cell r="O560">
            <v>-38.43</v>
          </cell>
          <cell r="P560">
            <v>42.45</v>
          </cell>
          <cell r="Q560" t="str">
            <v>1RI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 t="str">
            <v>PAT-1C</v>
          </cell>
          <cell r="Y560" t="str">
            <v>S</v>
          </cell>
          <cell r="Z560">
            <v>0</v>
          </cell>
          <cell r="AA560">
            <v>100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</v>
          </cell>
          <cell r="AL560" t="str">
            <v>1</v>
          </cell>
          <cell r="AM560">
            <v>0</v>
          </cell>
          <cell r="AN560">
            <v>0</v>
          </cell>
          <cell r="AO560" t="str">
            <v>56-3</v>
          </cell>
          <cell r="AP560" t="str">
            <v>IPB-36</v>
          </cell>
          <cell r="AQ560" t="str">
            <v>2</v>
          </cell>
          <cell r="AS560">
            <v>558</v>
          </cell>
          <cell r="AT560" t="str">
            <v>MAD</v>
          </cell>
        </row>
        <row r="561">
          <cell r="A561">
            <v>559</v>
          </cell>
          <cell r="B561">
            <v>106</v>
          </cell>
          <cell r="C561" t="str">
            <v xml:space="preserve">LP 22,9 kV, 2ø-MARANQUILLA , 2-1x35mm² AAAC</v>
          </cell>
          <cell r="D561">
            <v>2</v>
          </cell>
          <cell r="E561" t="str">
            <v>PA1-2</v>
          </cell>
          <cell r="G561" t="str">
            <v>AAAC-35</v>
          </cell>
          <cell r="H561">
            <v>84.91</v>
          </cell>
          <cell r="I561">
            <v>2534</v>
          </cell>
          <cell r="K561" t="str">
            <v>-12°38'50.55"</v>
          </cell>
          <cell r="L561">
            <v>116.67</v>
          </cell>
          <cell r="M561">
            <v>1</v>
          </cell>
          <cell r="N561" t="str">
            <v>11/C6</v>
          </cell>
          <cell r="O561">
            <v>118.15</v>
          </cell>
          <cell r="P561">
            <v>95.09</v>
          </cell>
          <cell r="Q561" t="str">
            <v>1RI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 t="str">
            <v>PAT-1C</v>
          </cell>
          <cell r="Y561" t="str">
            <v>S</v>
          </cell>
          <cell r="Z561">
            <v>0</v>
          </cell>
          <cell r="AA561">
            <v>100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1</v>
          </cell>
          <cell r="AL561" t="str">
            <v>1</v>
          </cell>
          <cell r="AM561">
            <v>0</v>
          </cell>
          <cell r="AN561">
            <v>0</v>
          </cell>
          <cell r="AO561" t="str">
            <v>56-3</v>
          </cell>
          <cell r="AP561" t="str">
            <v>IPB-36</v>
          </cell>
          <cell r="AQ561" t="str">
            <v>2</v>
          </cell>
          <cell r="AS561">
            <v>559</v>
          </cell>
          <cell r="AT561" t="str">
            <v>MAD</v>
          </cell>
        </row>
        <row r="562">
          <cell r="A562">
            <v>560</v>
          </cell>
          <cell r="B562">
            <v>106</v>
          </cell>
          <cell r="C562" t="str">
            <v xml:space="preserve">LP 22,9 kV, 2ø-MARANQUILLA , 2-1x35mm² AAAC</v>
          </cell>
          <cell r="D562">
            <v>3</v>
          </cell>
          <cell r="E562" t="str">
            <v>TS-2</v>
          </cell>
          <cell r="G562" t="str">
            <v>AAAC-35</v>
          </cell>
          <cell r="H562">
            <v>201.58</v>
          </cell>
          <cell r="I562">
            <v>2523</v>
          </cell>
          <cell r="K562" t="str">
            <v>0°</v>
          </cell>
          <cell r="L562">
            <v>0</v>
          </cell>
          <cell r="M562">
            <v>1</v>
          </cell>
          <cell r="N562" t="str">
            <v>11/C6</v>
          </cell>
          <cell r="O562">
            <v>-14.4</v>
          </cell>
          <cell r="P562">
            <v>58.34</v>
          </cell>
          <cell r="Q562" t="str">
            <v>1RI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 t="str">
            <v>PAT-1C</v>
          </cell>
          <cell r="Y562" t="str">
            <v>S</v>
          </cell>
          <cell r="Z562">
            <v>0</v>
          </cell>
          <cell r="AA562">
            <v>100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1</v>
          </cell>
          <cell r="AL562" t="str">
            <v>1</v>
          </cell>
          <cell r="AM562">
            <v>0</v>
          </cell>
          <cell r="AN562">
            <v>0</v>
          </cell>
          <cell r="AO562" t="str">
            <v>56-3</v>
          </cell>
          <cell r="AP562" t="str">
            <v>IPB-36</v>
          </cell>
          <cell r="AQ562" t="str">
            <v>2</v>
          </cell>
          <cell r="AS562">
            <v>560</v>
          </cell>
          <cell r="AT562" t="str">
            <v>MAD</v>
          </cell>
        </row>
        <row r="563">
          <cell r="A563">
            <v>561</v>
          </cell>
          <cell r="B563">
            <v>107</v>
          </cell>
          <cell r="C563" t="str">
            <v xml:space="preserve">LP 22,9 kV, 2ø-LLAMAPUNTA , 2-1x35mm² AAAC</v>
          </cell>
          <cell r="Y563" t="str">
            <v>S</v>
          </cell>
          <cell r="Z563">
            <v>0</v>
          </cell>
          <cell r="AA563">
            <v>100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1</v>
          </cell>
          <cell r="AL563">
            <v>0</v>
          </cell>
          <cell r="AM563">
            <v>0</v>
          </cell>
          <cell r="AN563">
            <v>0</v>
          </cell>
          <cell r="AO563" t="str">
            <v>56-3</v>
          </cell>
          <cell r="AP563" t="str">
            <v>IPB-36</v>
          </cell>
          <cell r="AQ563" t="str">
            <v>2</v>
          </cell>
          <cell r="AS563">
            <v>561</v>
          </cell>
          <cell r="AT563" t="str">
            <v>MAD</v>
          </cell>
        </row>
        <row r="564">
          <cell r="A564">
            <v>562</v>
          </cell>
          <cell r="B564">
            <v>108</v>
          </cell>
          <cell r="C564" t="str">
            <v xml:space="preserve">LP 22,9 kV, 2ø-VINCHOS CUCHO , 2-1x35mm² AAAC</v>
          </cell>
          <cell r="Y564" t="str">
            <v>S</v>
          </cell>
          <cell r="Z564">
            <v>0</v>
          </cell>
          <cell r="AA564">
            <v>100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1</v>
          </cell>
          <cell r="AL564">
            <v>0</v>
          </cell>
          <cell r="AM564">
            <v>0</v>
          </cell>
          <cell r="AN564">
            <v>0</v>
          </cell>
          <cell r="AO564" t="str">
            <v>56-3</v>
          </cell>
          <cell r="AP564" t="str">
            <v>IPB-36</v>
          </cell>
          <cell r="AQ564" t="str">
            <v>2</v>
          </cell>
          <cell r="AS564">
            <v>562</v>
          </cell>
          <cell r="AT564" t="str">
            <v>MAD</v>
          </cell>
        </row>
        <row r="565">
          <cell r="A565">
            <v>563</v>
          </cell>
          <cell r="B565">
            <v>109</v>
          </cell>
          <cell r="C565" t="str">
            <v xml:space="preserve">LP 22,9 kV, 2ø-CHOGOPAMPA , 2-1x35mm² AAAC</v>
          </cell>
          <cell r="D565">
            <v>0</v>
          </cell>
          <cell r="E565" t="str">
            <v>PS1-2</v>
          </cell>
          <cell r="G565" t="str">
            <v>AAAC-35</v>
          </cell>
          <cell r="H565">
            <v>0</v>
          </cell>
          <cell r="I565">
            <v>2820</v>
          </cell>
          <cell r="J565" t="str">
            <v>Pex</v>
          </cell>
          <cell r="K565" t="str">
            <v>0°</v>
          </cell>
          <cell r="L565">
            <v>30.41</v>
          </cell>
          <cell r="M565">
            <v>1</v>
          </cell>
          <cell r="N565" t="str">
            <v>11/6C</v>
          </cell>
          <cell r="O565">
            <v>17.47</v>
          </cell>
          <cell r="P565">
            <v>15.21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 t="str">
            <v>PAT-1C</v>
          </cell>
          <cell r="Y565" t="str">
            <v>S</v>
          </cell>
          <cell r="Z565">
            <v>0</v>
          </cell>
          <cell r="AA565">
            <v>100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1</v>
          </cell>
          <cell r="AL565" t="str">
            <v>0</v>
          </cell>
          <cell r="AM565">
            <v>0</v>
          </cell>
          <cell r="AN565">
            <v>0</v>
          </cell>
          <cell r="AO565" t="str">
            <v>56-3</v>
          </cell>
          <cell r="AP565" t="str">
            <v>IPB-36</v>
          </cell>
          <cell r="AQ565" t="str">
            <v>2</v>
          </cell>
          <cell r="AS565">
            <v>563</v>
          </cell>
          <cell r="AT565" t="str">
            <v>MAD</v>
          </cell>
        </row>
        <row r="566">
          <cell r="A566">
            <v>564</v>
          </cell>
          <cell r="B566">
            <v>109</v>
          </cell>
          <cell r="C566" t="str">
            <v xml:space="preserve">LP 22,9 kV, 2ø-CHOGOPAMPA , 2-1x35mm² AAAC</v>
          </cell>
          <cell r="D566">
            <v>1</v>
          </cell>
          <cell r="E566" t="str">
            <v>TS-2</v>
          </cell>
          <cell r="G566" t="str">
            <v>AAAC-35</v>
          </cell>
          <cell r="H566">
            <v>30.41</v>
          </cell>
          <cell r="I566">
            <v>2820</v>
          </cell>
          <cell r="K566" t="str">
            <v>0°</v>
          </cell>
          <cell r="L566">
            <v>150.07</v>
          </cell>
          <cell r="M566">
            <v>1</v>
          </cell>
          <cell r="N566" t="str">
            <v>11/6C</v>
          </cell>
          <cell r="O566">
            <v>114.53</v>
          </cell>
          <cell r="P566">
            <v>90.24</v>
          </cell>
          <cell r="Q566" t="str">
            <v>1RI</v>
          </cell>
          <cell r="R566">
            <v>0</v>
          </cell>
          <cell r="S566">
            <v>4</v>
          </cell>
          <cell r="T566">
            <v>0</v>
          </cell>
          <cell r="U566">
            <v>0</v>
          </cell>
          <cell r="V566" t="str">
            <v>PAT-1C</v>
          </cell>
          <cell r="Y566" t="str">
            <v>S</v>
          </cell>
          <cell r="Z566">
            <v>0</v>
          </cell>
          <cell r="AA566">
            <v>100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1</v>
          </cell>
          <cell r="AL566" t="str">
            <v>1</v>
          </cell>
          <cell r="AM566">
            <v>0</v>
          </cell>
          <cell r="AN566">
            <v>0</v>
          </cell>
          <cell r="AO566" t="str">
            <v>56-3</v>
          </cell>
          <cell r="AP566" t="str">
            <v>IPB-36</v>
          </cell>
          <cell r="AQ566" t="str">
            <v>2</v>
          </cell>
          <cell r="AS566">
            <v>564</v>
          </cell>
          <cell r="AT566" t="str">
            <v>MAD</v>
          </cell>
        </row>
        <row r="567">
          <cell r="A567">
            <v>565</v>
          </cell>
          <cell r="B567">
            <v>109</v>
          </cell>
          <cell r="C567" t="str">
            <v xml:space="preserve">LP 22,9 kV, 2ø-CHOGOPAMPA , 2-1x35mm² AAAC</v>
          </cell>
          <cell r="D567">
            <v>2</v>
          </cell>
          <cell r="E567" t="str">
            <v>PA3-2</v>
          </cell>
          <cell r="G567" t="str">
            <v>AAAC-35</v>
          </cell>
          <cell r="H567">
            <v>180.49</v>
          </cell>
          <cell r="I567">
            <v>2817</v>
          </cell>
          <cell r="J567" t="str">
            <v>pa3</v>
          </cell>
          <cell r="K567" t="str">
            <v>80°13'3.33"</v>
          </cell>
          <cell r="L567">
            <v>197.17</v>
          </cell>
          <cell r="M567">
            <v>1</v>
          </cell>
          <cell r="N567" t="str">
            <v>11/6C</v>
          </cell>
          <cell r="O567">
            <v>411.83</v>
          </cell>
          <cell r="P567">
            <v>173.62</v>
          </cell>
          <cell r="Q567">
            <v>0</v>
          </cell>
          <cell r="R567">
            <v>0</v>
          </cell>
          <cell r="S567">
            <v>4</v>
          </cell>
          <cell r="T567">
            <v>0</v>
          </cell>
          <cell r="U567">
            <v>0</v>
          </cell>
          <cell r="V567" t="str">
            <v>PAT-1C</v>
          </cell>
          <cell r="Y567" t="str">
            <v>S</v>
          </cell>
          <cell r="Z567">
            <v>0</v>
          </cell>
          <cell r="AA567">
            <v>100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1</v>
          </cell>
          <cell r="AL567" t="str">
            <v>0</v>
          </cell>
          <cell r="AM567">
            <v>0</v>
          </cell>
          <cell r="AN567">
            <v>0</v>
          </cell>
          <cell r="AO567" t="str">
            <v>56-3</v>
          </cell>
          <cell r="AP567" t="str">
            <v>IPB-36</v>
          </cell>
          <cell r="AQ567" t="str">
            <v>2</v>
          </cell>
          <cell r="AS567">
            <v>565</v>
          </cell>
          <cell r="AT567" t="str">
            <v>MAD</v>
          </cell>
        </row>
        <row r="568">
          <cell r="A568">
            <v>566</v>
          </cell>
          <cell r="B568">
            <v>109</v>
          </cell>
          <cell r="C568" t="str">
            <v xml:space="preserve">LP 22,9 kV, 2ø-CHOGOPAMPA , 2-1x35mm² AAAC</v>
          </cell>
          <cell r="D568">
            <v>3</v>
          </cell>
          <cell r="E568" t="str">
            <v>PS1-2</v>
          </cell>
          <cell r="G568" t="str">
            <v>AAAC-35</v>
          </cell>
          <cell r="H568">
            <v>377.66</v>
          </cell>
          <cell r="I568">
            <v>2769.99</v>
          </cell>
          <cell r="K568" t="str">
            <v>0°</v>
          </cell>
          <cell r="L568">
            <v>63.94</v>
          </cell>
          <cell r="M568">
            <v>1</v>
          </cell>
          <cell r="N568" t="str">
            <v>11/6C</v>
          </cell>
          <cell r="O568">
            <v>199.88</v>
          </cell>
          <cell r="P568">
            <v>130.56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 t="str">
            <v>PAT-1C</v>
          </cell>
          <cell r="Y568" t="str">
            <v>S</v>
          </cell>
          <cell r="Z568">
            <v>0</v>
          </cell>
          <cell r="AA568">
            <v>100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1</v>
          </cell>
          <cell r="AL568" t="str">
            <v>0</v>
          </cell>
          <cell r="AM568">
            <v>0</v>
          </cell>
          <cell r="AN568">
            <v>0</v>
          </cell>
          <cell r="AO568" t="str">
            <v>56-3</v>
          </cell>
          <cell r="AP568" t="str">
            <v>IPB-36</v>
          </cell>
          <cell r="AQ568" t="str">
            <v>2</v>
          </cell>
          <cell r="AS568">
            <v>566</v>
          </cell>
          <cell r="AT568" t="str">
            <v>MAD</v>
          </cell>
        </row>
        <row r="569">
          <cell r="A569">
            <v>567</v>
          </cell>
          <cell r="B569">
            <v>109</v>
          </cell>
          <cell r="C569" t="str">
            <v xml:space="preserve">LP 22,9 kV, 2ø-CHOGOPAMPA , 2-1x35mm² AAAC</v>
          </cell>
          <cell r="D569">
            <v>4</v>
          </cell>
          <cell r="E569" t="str">
            <v>TS-2</v>
          </cell>
          <cell r="G569" t="str">
            <v>AAAC-35</v>
          </cell>
          <cell r="H569">
            <v>441.6</v>
          </cell>
          <cell r="I569">
            <v>2753</v>
          </cell>
          <cell r="J569" t="str">
            <v>Finchonpapmp</v>
          </cell>
          <cell r="K569" t="str">
            <v>0°</v>
          </cell>
          <cell r="L569">
            <v>0</v>
          </cell>
          <cell r="M569">
            <v>1</v>
          </cell>
          <cell r="N569" t="str">
            <v>11/6C</v>
          </cell>
          <cell r="O569">
            <v>-294.08999999999997</v>
          </cell>
          <cell r="P569">
            <v>31.97</v>
          </cell>
          <cell r="Q569" t="str">
            <v>1RI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 t="str">
            <v>PAT-1C</v>
          </cell>
          <cell r="Y569" t="str">
            <v>S</v>
          </cell>
          <cell r="Z569">
            <v>0</v>
          </cell>
          <cell r="AA569">
            <v>100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1</v>
          </cell>
          <cell r="AL569" t="str">
            <v>1</v>
          </cell>
          <cell r="AM569">
            <v>0</v>
          </cell>
          <cell r="AN569">
            <v>0</v>
          </cell>
          <cell r="AO569" t="str">
            <v>56-3</v>
          </cell>
          <cell r="AP569" t="str">
            <v>IPB-36</v>
          </cell>
          <cell r="AQ569" t="str">
            <v>2</v>
          </cell>
          <cell r="AS569">
            <v>567</v>
          </cell>
          <cell r="AT569" t="str">
            <v>MAD</v>
          </cell>
        </row>
        <row r="570">
          <cell r="A570">
            <v>568</v>
          </cell>
          <cell r="B570">
            <v>110</v>
          </cell>
          <cell r="C570" t="str">
            <v xml:space="preserve">REHABILITACIÓN DE ALIMENTADORES 4259 Y 4260 </v>
          </cell>
          <cell r="D570">
            <v>0</v>
          </cell>
          <cell r="E570" t="str">
            <v>3PTSV-2</v>
          </cell>
          <cell r="G570" t="str">
            <v>AAAC-70</v>
          </cell>
          <cell r="H570">
            <v>0</v>
          </cell>
          <cell r="I570">
            <v>1938.66</v>
          </cell>
          <cell r="J570" t="str">
            <v>P_EXISTENTE</v>
          </cell>
          <cell r="K570" t="str">
            <v>0°</v>
          </cell>
          <cell r="L570">
            <v>186.48</v>
          </cell>
          <cell r="M570">
            <v>3</v>
          </cell>
          <cell r="N570" t="str">
            <v>12/C5</v>
          </cell>
          <cell r="O570">
            <v>-892.01</v>
          </cell>
          <cell r="P570">
            <v>93.24</v>
          </cell>
          <cell r="Q570" t="str">
            <v>-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 t="str">
            <v>3PAT-1C</v>
          </cell>
          <cell r="Y570" t="str">
            <v>S</v>
          </cell>
          <cell r="Z570">
            <v>0</v>
          </cell>
          <cell r="AA570">
            <v>100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1</v>
          </cell>
          <cell r="AL570">
            <v>0</v>
          </cell>
          <cell r="AM570">
            <v>0</v>
          </cell>
          <cell r="AN570">
            <v>0</v>
          </cell>
          <cell r="AO570" t="str">
            <v>56-3</v>
          </cell>
          <cell r="AP570" t="str">
            <v>IPB-36</v>
          </cell>
          <cell r="AQ570">
            <v>3</v>
          </cell>
          <cell r="AS570">
            <v>568</v>
          </cell>
          <cell r="AT570" t="str">
            <v>MAD</v>
          </cell>
        </row>
        <row r="571">
          <cell r="A571">
            <v>569</v>
          </cell>
          <cell r="B571">
            <v>110</v>
          </cell>
          <cell r="C571" t="str">
            <v xml:space="preserve">REHABILITACIÓN DE ALIMENTADORES 4259 Y 4260 </v>
          </cell>
          <cell r="D571">
            <v>1</v>
          </cell>
          <cell r="E571" t="str">
            <v>2PTSV-2</v>
          </cell>
          <cell r="G571" t="str">
            <v>AAAC-70</v>
          </cell>
          <cell r="H571">
            <v>186.48</v>
          </cell>
          <cell r="I571">
            <v>2032.04</v>
          </cell>
          <cell r="J571" t="str">
            <v>V_1</v>
          </cell>
          <cell r="K571" t="str">
            <v>52°58'56.96"</v>
          </cell>
          <cell r="L571">
            <v>92.85</v>
          </cell>
          <cell r="M571">
            <v>2</v>
          </cell>
          <cell r="N571" t="str">
            <v>12/C5</v>
          </cell>
          <cell r="O571">
            <v>134.74</v>
          </cell>
          <cell r="P571">
            <v>139.66999999999999</v>
          </cell>
          <cell r="Q571" t="str">
            <v>4RI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 t="str">
            <v>3PAT-1C</v>
          </cell>
          <cell r="W571" t="str">
            <v>CIM1</v>
          </cell>
          <cell r="Y571" t="str">
            <v>S</v>
          </cell>
          <cell r="Z571">
            <v>0</v>
          </cell>
          <cell r="AA571">
            <v>100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1</v>
          </cell>
          <cell r="AL571" t="str">
            <v>4</v>
          </cell>
          <cell r="AM571">
            <v>0</v>
          </cell>
          <cell r="AN571">
            <v>0</v>
          </cell>
          <cell r="AO571" t="str">
            <v>56-3</v>
          </cell>
          <cell r="AP571" t="str">
            <v>IPB-36</v>
          </cell>
          <cell r="AQ571">
            <v>3</v>
          </cell>
          <cell r="AS571">
            <v>569</v>
          </cell>
          <cell r="AT571" t="str">
            <v>MAD</v>
          </cell>
        </row>
        <row r="572">
          <cell r="A572">
            <v>570</v>
          </cell>
          <cell r="B572">
            <v>110</v>
          </cell>
          <cell r="C572" t="str">
            <v xml:space="preserve">REHABILITACIÓN DE ALIMENTADORES 4259 Y 4260 </v>
          </cell>
          <cell r="D572">
            <v>2</v>
          </cell>
          <cell r="E572" t="str">
            <v>2PSH-3</v>
          </cell>
          <cell r="G572" t="str">
            <v>AAAC-70</v>
          </cell>
          <cell r="H572">
            <v>279.33</v>
          </cell>
          <cell r="I572">
            <v>2075.0500000000002</v>
          </cell>
          <cell r="K572" t="str">
            <v>0°</v>
          </cell>
          <cell r="L572">
            <v>35.130000000000003</v>
          </cell>
          <cell r="M572">
            <v>2</v>
          </cell>
          <cell r="N572" t="str">
            <v>12/C5</v>
          </cell>
          <cell r="O572">
            <v>572.76</v>
          </cell>
          <cell r="P572">
            <v>63.99</v>
          </cell>
          <cell r="Q572" t="str">
            <v>-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 t="str">
            <v>3PAT-1C</v>
          </cell>
          <cell r="W572" t="str">
            <v>CIM1</v>
          </cell>
          <cell r="Y572" t="str">
            <v>S</v>
          </cell>
          <cell r="Z572">
            <v>0</v>
          </cell>
          <cell r="AA572">
            <v>100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1</v>
          </cell>
          <cell r="AL572">
            <v>0</v>
          </cell>
          <cell r="AM572">
            <v>0</v>
          </cell>
          <cell r="AN572">
            <v>0</v>
          </cell>
          <cell r="AO572" t="str">
            <v>56-3</v>
          </cell>
          <cell r="AP572" t="str">
            <v>IPB-36</v>
          </cell>
          <cell r="AQ572">
            <v>3</v>
          </cell>
          <cell r="AS572">
            <v>570</v>
          </cell>
          <cell r="AT572" t="str">
            <v>MAD</v>
          </cell>
        </row>
        <row r="573">
          <cell r="A573">
            <v>571</v>
          </cell>
          <cell r="B573">
            <v>110</v>
          </cell>
          <cell r="C573" t="str">
            <v xml:space="preserve">REHABILITACIÓN DE ALIMENTADORES 4259 Y 4260 </v>
          </cell>
          <cell r="D573">
            <v>3</v>
          </cell>
          <cell r="E573" t="str">
            <v>3PTSV-2</v>
          </cell>
          <cell r="G573" t="str">
            <v>AAAC-70</v>
          </cell>
          <cell r="H573">
            <v>314.45999999999998</v>
          </cell>
          <cell r="I573">
            <v>2084.11</v>
          </cell>
          <cell r="J573" t="str">
            <v>V_2</v>
          </cell>
          <cell r="K573" t="str">
            <v>5°45'54.61"</v>
          </cell>
          <cell r="L573">
            <v>499.14</v>
          </cell>
          <cell r="M573">
            <v>3</v>
          </cell>
          <cell r="N573" t="str">
            <v>12/C5</v>
          </cell>
          <cell r="O573">
            <v>875.39</v>
          </cell>
          <cell r="P573">
            <v>267.13</v>
          </cell>
          <cell r="Q573" t="str">
            <v>9RI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 t="str">
            <v>3PAT-1C</v>
          </cell>
          <cell r="W573" t="str">
            <v>CIM1</v>
          </cell>
          <cell r="Y573" t="str">
            <v>S</v>
          </cell>
          <cell r="Z573">
            <v>0</v>
          </cell>
          <cell r="AA573">
            <v>100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1</v>
          </cell>
          <cell r="AL573" t="str">
            <v>9</v>
          </cell>
          <cell r="AM573">
            <v>0</v>
          </cell>
          <cell r="AN573">
            <v>0</v>
          </cell>
          <cell r="AO573" t="str">
            <v>56-3</v>
          </cell>
          <cell r="AP573" t="str">
            <v>IPB-36</v>
          </cell>
          <cell r="AQ573">
            <v>3</v>
          </cell>
          <cell r="AS573">
            <v>571</v>
          </cell>
          <cell r="AT573" t="str">
            <v>MAD</v>
          </cell>
        </row>
        <row r="574">
          <cell r="A574">
            <v>572</v>
          </cell>
          <cell r="B574">
            <v>110</v>
          </cell>
          <cell r="C574" t="str">
            <v xml:space="preserve">REHABILITACIÓN DE ALIMENTADORES 4259 Y 4260 </v>
          </cell>
          <cell r="D574">
            <v>4</v>
          </cell>
          <cell r="E574" t="str">
            <v>3PTSV-2</v>
          </cell>
          <cell r="G574" t="str">
            <v>AAAC-70</v>
          </cell>
          <cell r="H574">
            <v>813.6</v>
          </cell>
          <cell r="I574">
            <v>2061.5100000000002</v>
          </cell>
          <cell r="K574" t="str">
            <v>0°</v>
          </cell>
          <cell r="L574">
            <v>27.6</v>
          </cell>
          <cell r="M574">
            <v>3</v>
          </cell>
          <cell r="N574" t="str">
            <v>12/C5</v>
          </cell>
          <cell r="O574">
            <v>319.43</v>
          </cell>
          <cell r="P574">
            <v>263.37</v>
          </cell>
          <cell r="Q574" t="str">
            <v>9RI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 t="str">
            <v>3PAT-1C</v>
          </cell>
          <cell r="W574" t="str">
            <v>CIM1</v>
          </cell>
          <cell r="Y574" t="str">
            <v>S</v>
          </cell>
          <cell r="Z574">
            <v>0</v>
          </cell>
          <cell r="AA574">
            <v>100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1</v>
          </cell>
          <cell r="AL574" t="str">
            <v>9</v>
          </cell>
          <cell r="AM574">
            <v>0</v>
          </cell>
          <cell r="AN574">
            <v>0</v>
          </cell>
          <cell r="AO574" t="str">
            <v>56-3</v>
          </cell>
          <cell r="AP574" t="str">
            <v>IPB-36</v>
          </cell>
          <cell r="AQ574">
            <v>3</v>
          </cell>
          <cell r="AS574">
            <v>572</v>
          </cell>
          <cell r="AT574" t="str">
            <v>MAD</v>
          </cell>
        </row>
        <row r="575">
          <cell r="A575">
            <v>573</v>
          </cell>
          <cell r="B575">
            <v>110</v>
          </cell>
          <cell r="C575" t="str">
            <v xml:space="preserve">REHABILITACIÓN DE ALIMENTADORES 4259 Y 4260 </v>
          </cell>
          <cell r="D575">
            <v>5</v>
          </cell>
          <cell r="E575" t="str">
            <v>2PTSV-2</v>
          </cell>
          <cell r="G575" t="str">
            <v>AAAC-70</v>
          </cell>
          <cell r="H575">
            <v>841.2</v>
          </cell>
          <cell r="I575">
            <v>2059.1799999999998</v>
          </cell>
          <cell r="J575" t="str">
            <v>V_3</v>
          </cell>
          <cell r="K575" t="str">
            <v>-59°51'15.08"</v>
          </cell>
          <cell r="L575">
            <v>139.87</v>
          </cell>
          <cell r="M575">
            <v>2</v>
          </cell>
          <cell r="N575" t="str">
            <v>12/C5</v>
          </cell>
          <cell r="O575">
            <v>-442.06</v>
          </cell>
          <cell r="P575">
            <v>83.74</v>
          </cell>
          <cell r="Q575" t="str">
            <v>-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 t="str">
            <v>3PAT-1C</v>
          </cell>
          <cell r="W575" t="str">
            <v>CIM1</v>
          </cell>
          <cell r="Y575" t="str">
            <v>S</v>
          </cell>
          <cell r="Z575">
            <v>0</v>
          </cell>
          <cell r="AA575">
            <v>100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</v>
          </cell>
          <cell r="AL575">
            <v>0</v>
          </cell>
          <cell r="AM575">
            <v>0</v>
          </cell>
          <cell r="AN575">
            <v>0</v>
          </cell>
          <cell r="AO575" t="str">
            <v>56-3</v>
          </cell>
          <cell r="AP575" t="str">
            <v>IPB-36</v>
          </cell>
          <cell r="AQ575">
            <v>3</v>
          </cell>
          <cell r="AS575">
            <v>573</v>
          </cell>
          <cell r="AT575" t="str">
            <v>MAD</v>
          </cell>
        </row>
        <row r="576">
          <cell r="A576">
            <v>574</v>
          </cell>
          <cell r="B576">
            <v>110</v>
          </cell>
          <cell r="C576" t="str">
            <v xml:space="preserve">REHABILITACIÓN DE ALIMENTADORES 4259 Y 4260 </v>
          </cell>
          <cell r="D576">
            <v>6</v>
          </cell>
          <cell r="E576" t="str">
            <v>2PSH-3</v>
          </cell>
          <cell r="G576" t="str">
            <v>AAAC-70</v>
          </cell>
          <cell r="H576">
            <v>981.07</v>
          </cell>
          <cell r="I576">
            <v>2082</v>
          </cell>
          <cell r="K576" t="str">
            <v>0°</v>
          </cell>
          <cell r="L576">
            <v>208.03</v>
          </cell>
          <cell r="M576">
            <v>2</v>
          </cell>
          <cell r="N576" t="str">
            <v>12/C5</v>
          </cell>
          <cell r="O576">
            <v>359.34</v>
          </cell>
          <cell r="P576">
            <v>173.95</v>
          </cell>
          <cell r="Q576" t="str">
            <v>6RI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 t="str">
            <v>3PAT-1C</v>
          </cell>
          <cell r="W576" t="str">
            <v>CIM1</v>
          </cell>
          <cell r="Y576" t="str">
            <v>S</v>
          </cell>
          <cell r="Z576">
            <v>0</v>
          </cell>
          <cell r="AA576">
            <v>100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1</v>
          </cell>
          <cell r="AL576" t="str">
            <v>6</v>
          </cell>
          <cell r="AM576">
            <v>0</v>
          </cell>
          <cell r="AN576">
            <v>0</v>
          </cell>
          <cell r="AO576" t="str">
            <v>56-3</v>
          </cell>
          <cell r="AP576" t="str">
            <v>IPB-36</v>
          </cell>
          <cell r="AQ576">
            <v>3</v>
          </cell>
          <cell r="AS576">
            <v>574</v>
          </cell>
          <cell r="AT576" t="str">
            <v>MAD</v>
          </cell>
        </row>
        <row r="577">
          <cell r="A577">
            <v>575</v>
          </cell>
          <cell r="B577">
            <v>110</v>
          </cell>
          <cell r="C577" t="str">
            <v xml:space="preserve">REHABILITACIÓN DE ALIMENTADORES 4259 Y 4260 </v>
          </cell>
          <cell r="D577">
            <v>7</v>
          </cell>
          <cell r="E577" t="str">
            <v>3PTSV-2</v>
          </cell>
          <cell r="G577" t="str">
            <v>AAAC-70</v>
          </cell>
          <cell r="H577">
            <v>1189.1099999999999</v>
          </cell>
          <cell r="I577">
            <v>2102.08</v>
          </cell>
          <cell r="J577" t="str">
            <v>V_4</v>
          </cell>
          <cell r="K577" t="str">
            <v>70°20'42.01"</v>
          </cell>
          <cell r="L577">
            <v>499.79</v>
          </cell>
          <cell r="M577">
            <v>3</v>
          </cell>
          <cell r="N577" t="str">
            <v>12/C5</v>
          </cell>
          <cell r="O577">
            <v>639.59</v>
          </cell>
          <cell r="P577">
            <v>353.91</v>
          </cell>
          <cell r="Q577" t="str">
            <v>18RI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 t="str">
            <v>3PAT-1C</v>
          </cell>
          <cell r="W577" t="str">
            <v>CIM1</v>
          </cell>
          <cell r="Y577" t="str">
            <v>S</v>
          </cell>
          <cell r="Z577">
            <v>0</v>
          </cell>
          <cell r="AA577">
            <v>100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 t="str">
            <v>1</v>
          </cell>
          <cell r="AM577">
            <v>0</v>
          </cell>
          <cell r="AN577">
            <v>0</v>
          </cell>
          <cell r="AO577" t="str">
            <v>56-3</v>
          </cell>
          <cell r="AP577" t="str">
            <v>IPB-36</v>
          </cell>
          <cell r="AQ577">
            <v>3</v>
          </cell>
          <cell r="AS577">
            <v>575</v>
          </cell>
          <cell r="AT577" t="str">
            <v>MAD</v>
          </cell>
        </row>
        <row r="578">
          <cell r="A578">
            <v>576</v>
          </cell>
          <cell r="B578">
            <v>110</v>
          </cell>
          <cell r="C578" t="str">
            <v xml:space="preserve">REHABILITACIÓN DE ALIMENTADORES 4259 Y 4260 </v>
          </cell>
          <cell r="D578">
            <v>8</v>
          </cell>
          <cell r="E578" t="str">
            <v>3PTSV-2</v>
          </cell>
          <cell r="G578" t="str">
            <v>AAAC-70</v>
          </cell>
          <cell r="H578">
            <v>1688.9</v>
          </cell>
          <cell r="I578">
            <v>2080.5</v>
          </cell>
          <cell r="J578" t="str">
            <v>V_5</v>
          </cell>
          <cell r="K578" t="str">
            <v>30°17'37.69"</v>
          </cell>
          <cell r="L578">
            <v>114.34</v>
          </cell>
          <cell r="M578">
            <v>3</v>
          </cell>
          <cell r="N578" t="str">
            <v>12/C5</v>
          </cell>
          <cell r="O578">
            <v>48.61</v>
          </cell>
          <cell r="P578">
            <v>307.07</v>
          </cell>
          <cell r="Q578" t="str">
            <v>18RI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 t="str">
            <v>3PAT-1C</v>
          </cell>
          <cell r="W578" t="str">
            <v>CIM1</v>
          </cell>
          <cell r="Y578" t="str">
            <v>S</v>
          </cell>
          <cell r="Z578">
            <v>0</v>
          </cell>
          <cell r="AA578">
            <v>100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1</v>
          </cell>
          <cell r="AL578" t="str">
            <v>1</v>
          </cell>
          <cell r="AM578">
            <v>0</v>
          </cell>
          <cell r="AN578">
            <v>0</v>
          </cell>
          <cell r="AO578" t="str">
            <v>56-3</v>
          </cell>
          <cell r="AP578" t="str">
            <v>IPB-36</v>
          </cell>
          <cell r="AQ578">
            <v>3</v>
          </cell>
          <cell r="AS578">
            <v>576</v>
          </cell>
          <cell r="AT578" t="str">
            <v>MAD</v>
          </cell>
        </row>
        <row r="579">
          <cell r="A579">
            <v>577</v>
          </cell>
          <cell r="B579">
            <v>110</v>
          </cell>
          <cell r="C579" t="str">
            <v xml:space="preserve">REHABILITACIÓN DE ALIMENTADORES 4259 Y 4260 </v>
          </cell>
          <cell r="D579">
            <v>9</v>
          </cell>
          <cell r="E579" t="str">
            <v>2PSH-3</v>
          </cell>
          <cell r="G579" t="str">
            <v>AAAC-70</v>
          </cell>
          <cell r="H579">
            <v>1803.24</v>
          </cell>
          <cell r="I579">
            <v>2089.7800000000002</v>
          </cell>
          <cell r="K579" t="str">
            <v>0°</v>
          </cell>
          <cell r="L579">
            <v>191.3</v>
          </cell>
          <cell r="M579">
            <v>2</v>
          </cell>
          <cell r="N579" t="str">
            <v>12/C5</v>
          </cell>
          <cell r="O579">
            <v>126.83</v>
          </cell>
          <cell r="P579">
            <v>152.82</v>
          </cell>
          <cell r="Q579" t="str">
            <v>-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 t="str">
            <v>3PAT-1C</v>
          </cell>
          <cell r="W579" t="str">
            <v>CIM1</v>
          </cell>
          <cell r="Y579" t="str">
            <v>S</v>
          </cell>
          <cell r="Z579">
            <v>0</v>
          </cell>
          <cell r="AA579">
            <v>100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1</v>
          </cell>
          <cell r="AL579">
            <v>0</v>
          </cell>
          <cell r="AM579">
            <v>0</v>
          </cell>
          <cell r="AN579">
            <v>0</v>
          </cell>
          <cell r="AO579" t="str">
            <v>56-3</v>
          </cell>
          <cell r="AP579" t="str">
            <v>IPB-36</v>
          </cell>
          <cell r="AQ579">
            <v>3</v>
          </cell>
          <cell r="AS579">
            <v>577</v>
          </cell>
          <cell r="AT579" t="str">
            <v>MAD</v>
          </cell>
        </row>
        <row r="580">
          <cell r="A580">
            <v>578</v>
          </cell>
          <cell r="B580">
            <v>110</v>
          </cell>
          <cell r="C580" t="str">
            <v xml:space="preserve">REHABILITACIÓN DE ALIMENTADORES 4259 Y 4260 </v>
          </cell>
          <cell r="D580">
            <v>10</v>
          </cell>
          <cell r="E580" t="str">
            <v>2PTSV-2</v>
          </cell>
          <cell r="G580" t="str">
            <v>AAAC-70</v>
          </cell>
          <cell r="H580">
            <v>1994.54</v>
          </cell>
          <cell r="I580">
            <v>2111.2399999999998</v>
          </cell>
          <cell r="K580" t="str">
            <v>0°</v>
          </cell>
          <cell r="L580">
            <v>31</v>
          </cell>
          <cell r="M580">
            <v>2</v>
          </cell>
          <cell r="N580" t="str">
            <v>12/C5</v>
          </cell>
          <cell r="O580">
            <v>373.22</v>
          </cell>
          <cell r="P580">
            <v>111.15</v>
          </cell>
          <cell r="Q580" t="str">
            <v>4RI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 t="str">
            <v>3PAT-1C</v>
          </cell>
          <cell r="W580" t="str">
            <v>CIM1</v>
          </cell>
          <cell r="Y580" t="str">
            <v>S</v>
          </cell>
          <cell r="Z580">
            <v>0</v>
          </cell>
          <cell r="AA580">
            <v>100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1</v>
          </cell>
          <cell r="AL580" t="str">
            <v>4</v>
          </cell>
          <cell r="AM580">
            <v>0</v>
          </cell>
          <cell r="AN580">
            <v>0</v>
          </cell>
          <cell r="AO580" t="str">
            <v>56-3</v>
          </cell>
          <cell r="AP580" t="str">
            <v>IPB-36</v>
          </cell>
          <cell r="AQ580">
            <v>3</v>
          </cell>
          <cell r="AS580">
            <v>578</v>
          </cell>
          <cell r="AT580" t="str">
            <v>MAD</v>
          </cell>
        </row>
        <row r="581">
          <cell r="A581">
            <v>579</v>
          </cell>
          <cell r="B581">
            <v>110</v>
          </cell>
          <cell r="C581" t="str">
            <v xml:space="preserve">REHABILITACIÓN DE ALIMENTADORES 4259 Y 4260 </v>
          </cell>
          <cell r="D581">
            <v>11</v>
          </cell>
          <cell r="E581" t="str">
            <v>3PTSV-2</v>
          </cell>
          <cell r="G581" t="str">
            <v>AAAC-70</v>
          </cell>
          <cell r="H581">
            <v>2025.54</v>
          </cell>
          <cell r="I581">
            <v>2105.9299999999998</v>
          </cell>
          <cell r="J581" t="str">
            <v>V_6</v>
          </cell>
          <cell r="K581" t="str">
            <v>-21°43'41.51"</v>
          </cell>
          <cell r="L581">
            <v>619.33000000000004</v>
          </cell>
          <cell r="M581">
            <v>3</v>
          </cell>
          <cell r="N581" t="str">
            <v>12/C5</v>
          </cell>
          <cell r="O581">
            <v>375.05</v>
          </cell>
          <cell r="P581">
            <v>325.17</v>
          </cell>
          <cell r="Q581" t="str">
            <v>9RI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 t="str">
            <v>3PAT-1C</v>
          </cell>
          <cell r="W581" t="str">
            <v>CIM1</v>
          </cell>
          <cell r="Y581" t="str">
            <v>S</v>
          </cell>
          <cell r="Z581">
            <v>0</v>
          </cell>
          <cell r="AA581">
            <v>100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1</v>
          </cell>
          <cell r="AL581" t="str">
            <v>9</v>
          </cell>
          <cell r="AM581">
            <v>0</v>
          </cell>
          <cell r="AN581">
            <v>0</v>
          </cell>
          <cell r="AO581" t="str">
            <v>56-3</v>
          </cell>
          <cell r="AP581" t="str">
            <v>IPB-36</v>
          </cell>
          <cell r="AQ581">
            <v>3</v>
          </cell>
          <cell r="AS581">
            <v>579</v>
          </cell>
          <cell r="AT581" t="str">
            <v>MAD</v>
          </cell>
        </row>
        <row r="582">
          <cell r="A582">
            <v>580</v>
          </cell>
          <cell r="B582">
            <v>110</v>
          </cell>
          <cell r="C582" t="str">
            <v xml:space="preserve">REHABILITACIÓN DE ALIMENTADORES 4259 Y 4260 </v>
          </cell>
          <cell r="D582">
            <v>12</v>
          </cell>
          <cell r="E582" t="str">
            <v>3PTSV-2</v>
          </cell>
          <cell r="G582" t="str">
            <v>AAAC-70</v>
          </cell>
          <cell r="H582">
            <v>2644.87</v>
          </cell>
          <cell r="I582">
            <v>2072.1999999999998</v>
          </cell>
          <cell r="J582" t="str">
            <v>V_7</v>
          </cell>
          <cell r="K582" t="str">
            <v>-11°53'47.54"</v>
          </cell>
          <cell r="L582">
            <v>56.85</v>
          </cell>
          <cell r="M582">
            <v>3</v>
          </cell>
          <cell r="N582" t="str">
            <v>12/C5</v>
          </cell>
          <cell r="O582">
            <v>366.04</v>
          </cell>
          <cell r="P582">
            <v>338.09</v>
          </cell>
          <cell r="Q582" t="str">
            <v>9RI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 t="str">
            <v>3PAT-1C</v>
          </cell>
          <cell r="W582" t="str">
            <v>CIM1</v>
          </cell>
          <cell r="Y582" t="str">
            <v>S</v>
          </cell>
          <cell r="Z582">
            <v>0</v>
          </cell>
          <cell r="AA582">
            <v>100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1</v>
          </cell>
          <cell r="AL582" t="str">
            <v>9</v>
          </cell>
          <cell r="AM582">
            <v>0</v>
          </cell>
          <cell r="AN582">
            <v>0</v>
          </cell>
          <cell r="AO582" t="str">
            <v>56-3</v>
          </cell>
          <cell r="AP582" t="str">
            <v>IPB-36</v>
          </cell>
          <cell r="AQ582">
            <v>3</v>
          </cell>
          <cell r="AS582">
            <v>580</v>
          </cell>
          <cell r="AT582" t="str">
            <v>MAD</v>
          </cell>
        </row>
        <row r="583">
          <cell r="A583">
            <v>581</v>
          </cell>
          <cell r="B583">
            <v>110</v>
          </cell>
          <cell r="C583" t="str">
            <v xml:space="preserve">REHABILITACIÓN DE ALIMENTADORES 4259 Y 4260 </v>
          </cell>
          <cell r="D583">
            <v>13</v>
          </cell>
          <cell r="E583" t="str">
            <v>2PSH-3</v>
          </cell>
          <cell r="G583" t="str">
            <v>AAAC-70</v>
          </cell>
          <cell r="H583">
            <v>2701.72</v>
          </cell>
          <cell r="I583">
            <v>2068.1</v>
          </cell>
          <cell r="K583" t="str">
            <v>0°</v>
          </cell>
          <cell r="L583">
            <v>48.72</v>
          </cell>
          <cell r="M583">
            <v>2</v>
          </cell>
          <cell r="N583" t="str">
            <v>12/C5</v>
          </cell>
          <cell r="O583">
            <v>310.66000000000003</v>
          </cell>
          <cell r="P583">
            <v>52.78</v>
          </cell>
          <cell r="Q583" t="str">
            <v>-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 t="str">
            <v>3PAT-1C</v>
          </cell>
          <cell r="Y583" t="str">
            <v>S</v>
          </cell>
          <cell r="Z583">
            <v>0</v>
          </cell>
          <cell r="AA583">
            <v>100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1</v>
          </cell>
          <cell r="AL583">
            <v>0</v>
          </cell>
          <cell r="AM583">
            <v>0</v>
          </cell>
          <cell r="AN583">
            <v>0</v>
          </cell>
          <cell r="AO583" t="str">
            <v>56-3</v>
          </cell>
          <cell r="AP583" t="str">
            <v>IPB-36</v>
          </cell>
          <cell r="AQ583">
            <v>3</v>
          </cell>
          <cell r="AS583">
            <v>581</v>
          </cell>
          <cell r="AT583" t="str">
            <v>MAD</v>
          </cell>
        </row>
        <row r="584">
          <cell r="A584">
            <v>582</v>
          </cell>
          <cell r="B584">
            <v>110</v>
          </cell>
          <cell r="C584" t="str">
            <v xml:space="preserve">REHABILITACIÓN DE ALIMENTADORES 4259 Y 4260 </v>
          </cell>
          <cell r="D584">
            <v>14</v>
          </cell>
          <cell r="E584" t="str">
            <v>3PTSV-2</v>
          </cell>
          <cell r="G584" t="str">
            <v>AAAC-70</v>
          </cell>
          <cell r="H584">
            <v>2750.44</v>
          </cell>
          <cell r="I584">
            <v>2058.9299999999998</v>
          </cell>
          <cell r="K584" t="str">
            <v>0°</v>
          </cell>
          <cell r="L584">
            <v>983.03</v>
          </cell>
          <cell r="M584">
            <v>3</v>
          </cell>
          <cell r="N584" t="str">
            <v>12/C5</v>
          </cell>
          <cell r="O584">
            <v>117.04</v>
          </cell>
          <cell r="P584">
            <v>515.87</v>
          </cell>
          <cell r="Q584" t="str">
            <v>9RI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 t="str">
            <v>3PAT-1C</v>
          </cell>
          <cell r="W584" t="str">
            <v>CIM1</v>
          </cell>
          <cell r="Y584" t="str">
            <v>S</v>
          </cell>
          <cell r="Z584">
            <v>0</v>
          </cell>
          <cell r="AA584">
            <v>100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1</v>
          </cell>
          <cell r="AL584" t="str">
            <v>9</v>
          </cell>
          <cell r="AM584">
            <v>0</v>
          </cell>
          <cell r="AN584">
            <v>0</v>
          </cell>
          <cell r="AO584" t="str">
            <v>56-3</v>
          </cell>
          <cell r="AP584" t="str">
            <v>IPB-36</v>
          </cell>
          <cell r="AQ584">
            <v>3</v>
          </cell>
          <cell r="AS584">
            <v>582</v>
          </cell>
          <cell r="AT584" t="str">
            <v>MAD</v>
          </cell>
        </row>
        <row r="585">
          <cell r="A585">
            <v>583</v>
          </cell>
          <cell r="B585">
            <v>110</v>
          </cell>
          <cell r="C585" t="str">
            <v xml:space="preserve">REHABILITACIÓN DE ALIMENTADORES 4259 Y 4260 </v>
          </cell>
          <cell r="D585">
            <v>15</v>
          </cell>
          <cell r="E585" t="str">
            <v>3PTSV-2</v>
          </cell>
          <cell r="G585" t="str">
            <v>AAAC-70</v>
          </cell>
          <cell r="H585">
            <v>3733.47</v>
          </cell>
          <cell r="I585">
            <v>2062.6799999999998</v>
          </cell>
          <cell r="K585" t="str">
            <v>0°</v>
          </cell>
          <cell r="L585">
            <v>24.3</v>
          </cell>
          <cell r="M585">
            <v>3</v>
          </cell>
          <cell r="N585" t="str">
            <v>12/C5</v>
          </cell>
          <cell r="O585">
            <v>508.38</v>
          </cell>
          <cell r="P585">
            <v>503.67</v>
          </cell>
          <cell r="Q585" t="str">
            <v>9RI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 t="str">
            <v>3PAT-1C</v>
          </cell>
          <cell r="W585" t="str">
            <v>CIM1</v>
          </cell>
          <cell r="Y585" t="str">
            <v>S</v>
          </cell>
          <cell r="Z585">
            <v>0</v>
          </cell>
          <cell r="AA585">
            <v>100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1</v>
          </cell>
          <cell r="AL585" t="str">
            <v>9</v>
          </cell>
          <cell r="AM585">
            <v>0</v>
          </cell>
          <cell r="AN585">
            <v>0</v>
          </cell>
          <cell r="AO585" t="str">
            <v>56-3</v>
          </cell>
          <cell r="AP585" t="str">
            <v>IPB-36</v>
          </cell>
          <cell r="AQ585">
            <v>3</v>
          </cell>
          <cell r="AS585">
            <v>583</v>
          </cell>
          <cell r="AT585" t="str">
            <v>MAD</v>
          </cell>
        </row>
        <row r="586">
          <cell r="A586">
            <v>584</v>
          </cell>
          <cell r="B586">
            <v>110</v>
          </cell>
          <cell r="C586" t="str">
            <v xml:space="preserve">REHABILITACIÓN DE ALIMENTADORES 4259 Y 4260 </v>
          </cell>
          <cell r="D586">
            <v>16</v>
          </cell>
          <cell r="E586" t="str">
            <v>3PTSV-2</v>
          </cell>
          <cell r="G586" t="str">
            <v>AAAC-70</v>
          </cell>
          <cell r="H586">
            <v>3757.77</v>
          </cell>
          <cell r="I586">
            <v>2062.92</v>
          </cell>
          <cell r="K586" t="str">
            <v>0°</v>
          </cell>
          <cell r="L586">
            <v>444.79</v>
          </cell>
          <cell r="M586">
            <v>3</v>
          </cell>
          <cell r="N586" t="str">
            <v>12/C5</v>
          </cell>
          <cell r="O586">
            <v>152.99</v>
          </cell>
          <cell r="P586">
            <v>234.54</v>
          </cell>
          <cell r="Q586" t="str">
            <v>9RI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 t="str">
            <v>3PAT-1C</v>
          </cell>
          <cell r="Y586" t="str">
            <v>S</v>
          </cell>
          <cell r="Z586">
            <v>0</v>
          </cell>
          <cell r="AA586">
            <v>100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1</v>
          </cell>
          <cell r="AL586" t="str">
            <v>9</v>
          </cell>
          <cell r="AM586">
            <v>0</v>
          </cell>
          <cell r="AN586">
            <v>0</v>
          </cell>
          <cell r="AO586" t="str">
            <v>56-3</v>
          </cell>
          <cell r="AP586" t="str">
            <v>IPB-36</v>
          </cell>
          <cell r="AQ586">
            <v>3</v>
          </cell>
          <cell r="AS586">
            <v>584</v>
          </cell>
          <cell r="AT586" t="str">
            <v>MAD</v>
          </cell>
        </row>
        <row r="587">
          <cell r="A587">
            <v>585</v>
          </cell>
          <cell r="B587">
            <v>110</v>
          </cell>
          <cell r="C587" t="str">
            <v xml:space="preserve">REHABILITACIÓN DE ALIMENTADORES 4259 Y 4260 </v>
          </cell>
          <cell r="D587">
            <v>17</v>
          </cell>
          <cell r="E587" t="str">
            <v>3PTSV-2</v>
          </cell>
          <cell r="G587" t="str">
            <v>AAAC-70</v>
          </cell>
          <cell r="H587">
            <v>4202.5600000000004</v>
          </cell>
          <cell r="I587">
            <v>2082.44</v>
          </cell>
          <cell r="K587" t="str">
            <v>0°</v>
          </cell>
          <cell r="L587">
            <v>122.12</v>
          </cell>
          <cell r="M587">
            <v>3</v>
          </cell>
          <cell r="N587" t="str">
            <v>12/C5</v>
          </cell>
          <cell r="O587">
            <v>491.96</v>
          </cell>
          <cell r="P587">
            <v>283.45</v>
          </cell>
          <cell r="Q587" t="str">
            <v>9RI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 t="str">
            <v>3PAT-1C</v>
          </cell>
          <cell r="W587" t="str">
            <v>CIM1</v>
          </cell>
          <cell r="Y587" t="str">
            <v>S</v>
          </cell>
          <cell r="Z587">
            <v>0</v>
          </cell>
          <cell r="AA587">
            <v>100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1</v>
          </cell>
          <cell r="AL587" t="str">
            <v>9</v>
          </cell>
          <cell r="AM587">
            <v>0</v>
          </cell>
          <cell r="AN587">
            <v>0</v>
          </cell>
          <cell r="AO587" t="str">
            <v>56-3</v>
          </cell>
          <cell r="AP587" t="str">
            <v>IPB-36</v>
          </cell>
          <cell r="AQ587">
            <v>3</v>
          </cell>
          <cell r="AS587">
            <v>585</v>
          </cell>
          <cell r="AT587" t="str">
            <v>MAD</v>
          </cell>
        </row>
        <row r="588">
          <cell r="A588">
            <v>586</v>
          </cell>
          <cell r="B588">
            <v>110</v>
          </cell>
          <cell r="C588" t="str">
            <v xml:space="preserve">REHABILITACIÓN DE ALIMENTADORES 4259 Y 4260 </v>
          </cell>
          <cell r="D588">
            <v>18</v>
          </cell>
          <cell r="E588" t="str">
            <v>3PTSV-2</v>
          </cell>
          <cell r="G588" t="str">
            <v>AAAC-70</v>
          </cell>
          <cell r="H588">
            <v>4324.68</v>
          </cell>
          <cell r="I588">
            <v>2075.44</v>
          </cell>
          <cell r="K588" t="str">
            <v>0°</v>
          </cell>
          <cell r="L588">
            <v>502.58</v>
          </cell>
          <cell r="M588">
            <v>3</v>
          </cell>
          <cell r="N588" t="str">
            <v>12/C5</v>
          </cell>
          <cell r="O588">
            <v>231.44</v>
          </cell>
          <cell r="P588">
            <v>312.35000000000002</v>
          </cell>
          <cell r="Q588" t="str">
            <v>9RI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 t="str">
            <v>3PAT-1C</v>
          </cell>
          <cell r="W588" t="str">
            <v>CIM1</v>
          </cell>
          <cell r="Y588" t="str">
            <v>S</v>
          </cell>
          <cell r="Z588">
            <v>0</v>
          </cell>
          <cell r="AA588">
            <v>100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1</v>
          </cell>
          <cell r="AL588" t="str">
            <v>9</v>
          </cell>
          <cell r="AM588">
            <v>0</v>
          </cell>
          <cell r="AN588">
            <v>0</v>
          </cell>
          <cell r="AO588" t="str">
            <v>56-3</v>
          </cell>
          <cell r="AP588" t="str">
            <v>IPB-36</v>
          </cell>
          <cell r="AQ588">
            <v>3</v>
          </cell>
          <cell r="AS588">
            <v>586</v>
          </cell>
          <cell r="AT588" t="str">
            <v>MAD</v>
          </cell>
        </row>
        <row r="589">
          <cell r="A589">
            <v>587</v>
          </cell>
          <cell r="B589">
            <v>110</v>
          </cell>
          <cell r="C589" t="str">
            <v xml:space="preserve">REHABILITACIÓN DE ALIMENTADORES 4259 Y 4260 </v>
          </cell>
          <cell r="D589">
            <v>19</v>
          </cell>
          <cell r="E589" t="str">
            <v>3PTSV-2</v>
          </cell>
          <cell r="G589" t="str">
            <v>AAAC-70</v>
          </cell>
          <cell r="H589">
            <v>4827.2700000000004</v>
          </cell>
          <cell r="I589">
            <v>2066.6799999999998</v>
          </cell>
          <cell r="K589" t="str">
            <v>0°</v>
          </cell>
          <cell r="L589">
            <v>96.84</v>
          </cell>
          <cell r="M589">
            <v>3</v>
          </cell>
          <cell r="N589" t="str">
            <v>12/C5</v>
          </cell>
          <cell r="O589">
            <v>484.24</v>
          </cell>
          <cell r="P589">
            <v>299.70999999999998</v>
          </cell>
          <cell r="Q589" t="str">
            <v>9RI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 t="str">
            <v>3PAT-1C</v>
          </cell>
          <cell r="Y589" t="str">
            <v>S</v>
          </cell>
          <cell r="Z589">
            <v>0</v>
          </cell>
          <cell r="AA589">
            <v>100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1</v>
          </cell>
          <cell r="AL589" t="str">
            <v>9</v>
          </cell>
          <cell r="AM589">
            <v>0</v>
          </cell>
          <cell r="AN589">
            <v>0</v>
          </cell>
          <cell r="AO589" t="str">
            <v>56-3</v>
          </cell>
          <cell r="AP589" t="str">
            <v>IPB-36</v>
          </cell>
          <cell r="AQ589">
            <v>3</v>
          </cell>
          <cell r="AS589">
            <v>587</v>
          </cell>
          <cell r="AT589" t="str">
            <v>MAD</v>
          </cell>
        </row>
        <row r="590">
          <cell r="A590">
            <v>588</v>
          </cell>
          <cell r="B590">
            <v>110</v>
          </cell>
          <cell r="C590" t="str">
            <v xml:space="preserve">REHABILITACIÓN DE ALIMENTADORES 4259 Y 4260 </v>
          </cell>
          <cell r="D590">
            <v>20</v>
          </cell>
          <cell r="E590" t="str">
            <v>2PTSV-2</v>
          </cell>
          <cell r="G590" t="str">
            <v>AAAC-70</v>
          </cell>
          <cell r="H590">
            <v>4924.1099999999997</v>
          </cell>
          <cell r="I590">
            <v>2059.11</v>
          </cell>
          <cell r="J590" t="str">
            <v>V_8</v>
          </cell>
          <cell r="K590" t="str">
            <v>-15°50'52.32"</v>
          </cell>
          <cell r="L590">
            <v>28.09</v>
          </cell>
          <cell r="M590">
            <v>2</v>
          </cell>
          <cell r="N590" t="str">
            <v>12/C5</v>
          </cell>
          <cell r="O590">
            <v>-159.74</v>
          </cell>
          <cell r="P590">
            <v>62.46</v>
          </cell>
          <cell r="Q590" t="str">
            <v>4RI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 t="str">
            <v>3PAT-1C</v>
          </cell>
          <cell r="Y590" t="str">
            <v>S</v>
          </cell>
          <cell r="Z590">
            <v>0</v>
          </cell>
          <cell r="AA590">
            <v>100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1</v>
          </cell>
          <cell r="AL590" t="str">
            <v>4</v>
          </cell>
          <cell r="AM590">
            <v>0</v>
          </cell>
          <cell r="AN590">
            <v>0</v>
          </cell>
          <cell r="AO590" t="str">
            <v>56-3</v>
          </cell>
          <cell r="AP590" t="str">
            <v>IPB-36</v>
          </cell>
          <cell r="AQ590">
            <v>3</v>
          </cell>
          <cell r="AS590">
            <v>588</v>
          </cell>
          <cell r="AT590" t="str">
            <v>MAD</v>
          </cell>
        </row>
        <row r="591">
          <cell r="A591">
            <v>589</v>
          </cell>
          <cell r="B591">
            <v>110</v>
          </cell>
          <cell r="C591" t="str">
            <v xml:space="preserve">REHABILITACIÓN DE ALIMENTADORES 4259 Y 4260 </v>
          </cell>
          <cell r="D591">
            <v>21</v>
          </cell>
          <cell r="E591" t="str">
            <v>3PTSV-2</v>
          </cell>
          <cell r="G591" t="str">
            <v>AAAC-70</v>
          </cell>
          <cell r="H591">
            <v>4952.1899999999996</v>
          </cell>
          <cell r="I591">
            <v>2056.42</v>
          </cell>
          <cell r="K591" t="str">
            <v>0°</v>
          </cell>
          <cell r="L591">
            <v>308.87</v>
          </cell>
          <cell r="M591">
            <v>3</v>
          </cell>
          <cell r="N591" t="str">
            <v>12/C5</v>
          </cell>
          <cell r="O591">
            <v>433.12</v>
          </cell>
          <cell r="P591">
            <v>168.48</v>
          </cell>
          <cell r="Q591" t="str">
            <v>-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 t="str">
            <v>3PAT-1C</v>
          </cell>
          <cell r="Y591" t="str">
            <v>S</v>
          </cell>
          <cell r="Z591">
            <v>0</v>
          </cell>
          <cell r="AA591">
            <v>100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1</v>
          </cell>
          <cell r="AL591">
            <v>0</v>
          </cell>
          <cell r="AM591">
            <v>0</v>
          </cell>
          <cell r="AN591">
            <v>0</v>
          </cell>
          <cell r="AO591" t="str">
            <v>56-3</v>
          </cell>
          <cell r="AP591" t="str">
            <v>IPB-36</v>
          </cell>
          <cell r="AQ591">
            <v>3</v>
          </cell>
          <cell r="AS591">
            <v>589</v>
          </cell>
          <cell r="AT591" t="str">
            <v>MAD</v>
          </cell>
        </row>
        <row r="592">
          <cell r="A592">
            <v>590</v>
          </cell>
          <cell r="B592">
            <v>110</v>
          </cell>
          <cell r="C592" t="str">
            <v xml:space="preserve">REHABILITACIÓN DE ALIMENTADORES 4259 Y 4260 </v>
          </cell>
          <cell r="D592">
            <v>22</v>
          </cell>
          <cell r="E592" t="str">
            <v>3PTSV-2</v>
          </cell>
          <cell r="G592" t="str">
            <v>AAAC-70</v>
          </cell>
          <cell r="H592">
            <v>5261.07</v>
          </cell>
          <cell r="I592">
            <v>2017.26</v>
          </cell>
          <cell r="J592" t="str">
            <v>TRIO</v>
          </cell>
          <cell r="K592" t="str">
            <v>0°</v>
          </cell>
          <cell r="L592">
            <v>0</v>
          </cell>
          <cell r="M592">
            <v>3</v>
          </cell>
          <cell r="N592" t="str">
            <v>12/C5</v>
          </cell>
          <cell r="O592">
            <v>-104.4</v>
          </cell>
          <cell r="P592">
            <v>154.44</v>
          </cell>
          <cell r="Q592" t="str">
            <v>-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 t="str">
            <v>3PAT-1C</v>
          </cell>
          <cell r="Y592" t="str">
            <v>S</v>
          </cell>
          <cell r="Z592">
            <v>0</v>
          </cell>
          <cell r="AA592">
            <v>100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1</v>
          </cell>
          <cell r="AL592">
            <v>0</v>
          </cell>
          <cell r="AM592">
            <v>0</v>
          </cell>
          <cell r="AN592">
            <v>0</v>
          </cell>
          <cell r="AO592" t="str">
            <v>56-3</v>
          </cell>
          <cell r="AP592" t="str">
            <v>IPB-36</v>
          </cell>
          <cell r="AQ592">
            <v>3</v>
          </cell>
          <cell r="AS592">
            <v>590</v>
          </cell>
          <cell r="AT592" t="str">
            <v>MAD</v>
          </cell>
        </row>
        <row r="593">
          <cell r="A593">
            <v>591</v>
          </cell>
          <cell r="B593">
            <v>110</v>
          </cell>
          <cell r="C593" t="str">
            <v xml:space="preserve">LP 22,9 kV, 2ø-TINYAHUAIN ALTO1 , 2-1x35mm² AAAC</v>
          </cell>
          <cell r="D593">
            <v>0</v>
          </cell>
          <cell r="E593" t="str">
            <v>DS-2</v>
          </cell>
          <cell r="G593" t="str">
            <v>AAAC-35</v>
          </cell>
          <cell r="H593">
            <v>0</v>
          </cell>
          <cell r="I593">
            <v>2709.65</v>
          </cell>
          <cell r="J593" t="str">
            <v>V1</v>
          </cell>
          <cell r="K593" t="str">
            <v>0°</v>
          </cell>
          <cell r="L593">
            <v>16.989999999999998</v>
          </cell>
          <cell r="M593">
            <v>1</v>
          </cell>
          <cell r="N593" t="str">
            <v>11/C6</v>
          </cell>
          <cell r="O593">
            <v>148.75</v>
          </cell>
          <cell r="P593">
            <v>8.49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Y593" t="str">
            <v>S</v>
          </cell>
          <cell r="Z593">
            <v>0</v>
          </cell>
          <cell r="AA593">
            <v>100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1</v>
          </cell>
          <cell r="AL593" t="str">
            <v>0</v>
          </cell>
          <cell r="AM593">
            <v>0</v>
          </cell>
          <cell r="AN593">
            <v>0</v>
          </cell>
          <cell r="AO593" t="str">
            <v>56-3</v>
          </cell>
          <cell r="AP593" t="str">
            <v>IPB-36</v>
          </cell>
          <cell r="AQ593">
            <v>3</v>
          </cell>
          <cell r="AS593">
            <v>591</v>
          </cell>
          <cell r="AT593" t="str">
            <v>MAD</v>
          </cell>
        </row>
        <row r="594">
          <cell r="A594">
            <v>592</v>
          </cell>
          <cell r="B594">
            <v>110</v>
          </cell>
          <cell r="C594" t="str">
            <v xml:space="preserve">LP 22,9 kV, 2ø-TINYAHUAIN ALTO1 , 2-1x35mm² AAAC</v>
          </cell>
          <cell r="D594">
            <v>1</v>
          </cell>
          <cell r="E594" t="str">
            <v>P3A2-2</v>
          </cell>
          <cell r="G594" t="str">
            <v>AAAC-70</v>
          </cell>
          <cell r="H594">
            <v>16.989999999999998</v>
          </cell>
          <cell r="I594">
            <v>2699.59</v>
          </cell>
          <cell r="K594" t="str">
            <v>0°</v>
          </cell>
          <cell r="L594">
            <v>857.93</v>
          </cell>
          <cell r="M594">
            <v>2</v>
          </cell>
          <cell r="N594" t="str">
            <v>11/C6</v>
          </cell>
          <cell r="O594">
            <v>280.69</v>
          </cell>
          <cell r="P594">
            <v>437.46</v>
          </cell>
          <cell r="Q594" t="str">
            <v>4RI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 t="str">
            <v>PAT-1C</v>
          </cell>
          <cell r="Y594" t="str">
            <v>S</v>
          </cell>
          <cell r="Z594">
            <v>0</v>
          </cell>
          <cell r="AA594">
            <v>100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1</v>
          </cell>
          <cell r="AL594" t="str">
            <v>4</v>
          </cell>
          <cell r="AM594">
            <v>0</v>
          </cell>
          <cell r="AN594">
            <v>0</v>
          </cell>
          <cell r="AO594" t="str">
            <v>56-3</v>
          </cell>
          <cell r="AP594" t="str">
            <v>IPB-36</v>
          </cell>
          <cell r="AQ594">
            <v>3</v>
          </cell>
          <cell r="AS594">
            <v>592</v>
          </cell>
          <cell r="AT594" t="str">
            <v>MAD</v>
          </cell>
        </row>
        <row r="595">
          <cell r="A595">
            <v>593</v>
          </cell>
          <cell r="B595">
            <v>110</v>
          </cell>
          <cell r="C595" t="str">
            <v xml:space="preserve">LP 22,9 kV, 2ø-TINYAHUAIN ALTO1 , 2-1x35mm² AAAC</v>
          </cell>
          <cell r="D595">
            <v>2</v>
          </cell>
          <cell r="E595" t="str">
            <v>2TS-0</v>
          </cell>
          <cell r="G595" t="str">
            <v>AAAC-35</v>
          </cell>
          <cell r="H595">
            <v>874.92</v>
          </cell>
          <cell r="I595">
            <v>2710</v>
          </cell>
          <cell r="J595" t="str">
            <v>S,E1</v>
          </cell>
          <cell r="K595" t="str">
            <v>0°</v>
          </cell>
          <cell r="L595">
            <v>0</v>
          </cell>
          <cell r="M595">
            <v>2</v>
          </cell>
          <cell r="N595" t="str">
            <v>11/C6</v>
          </cell>
          <cell r="O595">
            <v>455.92</v>
          </cell>
          <cell r="P595">
            <v>428.97</v>
          </cell>
          <cell r="Q595" t="str">
            <v>4RI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 t="str">
            <v>PAT-1C</v>
          </cell>
          <cell r="Y595" t="str">
            <v>S</v>
          </cell>
          <cell r="Z595">
            <v>0</v>
          </cell>
          <cell r="AA595">
            <v>100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1</v>
          </cell>
          <cell r="AL595" t="str">
            <v>4</v>
          </cell>
          <cell r="AM595">
            <v>0</v>
          </cell>
          <cell r="AN595">
            <v>0</v>
          </cell>
          <cell r="AO595" t="str">
            <v>56-3</v>
          </cell>
          <cell r="AP595" t="str">
            <v>IPB-36</v>
          </cell>
          <cell r="AQ595">
            <v>3</v>
          </cell>
          <cell r="AS595">
            <v>593</v>
          </cell>
          <cell r="AT595" t="str">
            <v>MAD</v>
          </cell>
        </row>
        <row r="596">
          <cell r="A596">
            <v>594</v>
          </cell>
          <cell r="B596">
            <v>110</v>
          </cell>
          <cell r="C596" t="str">
            <v xml:space="preserve">LP 22,9 kV, 2ø-SALAPAMPA_MICHO BAJO1 , 2-1x35mm² AAAC</v>
          </cell>
          <cell r="D596">
            <v>0</v>
          </cell>
          <cell r="E596" t="str">
            <v>PS1-2</v>
          </cell>
          <cell r="G596" t="str">
            <v>AAAC-35</v>
          </cell>
          <cell r="H596">
            <v>0</v>
          </cell>
          <cell r="I596">
            <v>2639.63</v>
          </cell>
          <cell r="J596" t="str">
            <v>EXISTENTE</v>
          </cell>
          <cell r="K596" t="str">
            <v>0°</v>
          </cell>
          <cell r="L596">
            <v>46.12</v>
          </cell>
          <cell r="M596">
            <v>1</v>
          </cell>
          <cell r="N596" t="str">
            <v>13/400</v>
          </cell>
          <cell r="O596">
            <v>174</v>
          </cell>
          <cell r="P596">
            <v>23.06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Y596" t="str">
            <v>S</v>
          </cell>
          <cell r="Z596">
            <v>0</v>
          </cell>
          <cell r="AA596">
            <v>100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1</v>
          </cell>
          <cell r="AL596" t="str">
            <v>0</v>
          </cell>
          <cell r="AM596">
            <v>0</v>
          </cell>
          <cell r="AN596">
            <v>0</v>
          </cell>
          <cell r="AO596" t="str">
            <v>56-3</v>
          </cell>
          <cell r="AP596" t="str">
            <v>IPB-36</v>
          </cell>
          <cell r="AQ596">
            <v>3</v>
          </cell>
          <cell r="AS596">
            <v>594</v>
          </cell>
          <cell r="AT596" t="str">
            <v>MAD</v>
          </cell>
        </row>
        <row r="597">
          <cell r="A597">
            <v>595</v>
          </cell>
          <cell r="B597">
            <v>110</v>
          </cell>
          <cell r="C597" t="str">
            <v xml:space="preserve">LP 22,9 kV, 2ø-SALAPAMPA_MICHO BAJO1 , 2-1x35mm² AAAC</v>
          </cell>
          <cell r="D597">
            <v>1</v>
          </cell>
          <cell r="E597" t="str">
            <v>TS-2</v>
          </cell>
          <cell r="G597" t="str">
            <v>AAAC-35</v>
          </cell>
          <cell r="H597">
            <v>46.12</v>
          </cell>
          <cell r="I597">
            <v>2628.93</v>
          </cell>
          <cell r="J597" t="str">
            <v>E1</v>
          </cell>
          <cell r="K597" t="str">
            <v>96°58'26.19"</v>
          </cell>
          <cell r="L597">
            <v>287.69</v>
          </cell>
          <cell r="M597">
            <v>1</v>
          </cell>
          <cell r="N597" t="str">
            <v>11/C6</v>
          </cell>
          <cell r="O597">
            <v>341.02</v>
          </cell>
          <cell r="P597">
            <v>166.9</v>
          </cell>
          <cell r="Q597" t="str">
            <v>1RI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 t="str">
            <v>PAT-1C</v>
          </cell>
          <cell r="Y597" t="str">
            <v>S</v>
          </cell>
          <cell r="Z597">
            <v>0</v>
          </cell>
          <cell r="AA597">
            <v>100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1</v>
          </cell>
          <cell r="AL597" t="str">
            <v>1</v>
          </cell>
          <cell r="AM597">
            <v>0</v>
          </cell>
          <cell r="AN597">
            <v>0</v>
          </cell>
          <cell r="AO597" t="str">
            <v>56-3</v>
          </cell>
          <cell r="AP597" t="str">
            <v>IPB-36</v>
          </cell>
          <cell r="AQ597">
            <v>3</v>
          </cell>
          <cell r="AS597">
            <v>595</v>
          </cell>
          <cell r="AT597" t="str">
            <v>MAD</v>
          </cell>
        </row>
        <row r="598">
          <cell r="A598">
            <v>596</v>
          </cell>
          <cell r="B598">
            <v>111</v>
          </cell>
          <cell r="C598" t="str">
            <v xml:space="preserve">LP 22,9 kV, 2ø-SALAPAMPA_MICHO BAJO1 , 2-1x35mm² AAAC</v>
          </cell>
          <cell r="D598">
            <v>2</v>
          </cell>
          <cell r="E598" t="str">
            <v>PSH-2</v>
          </cell>
          <cell r="G598" t="str">
            <v>AAAC-35</v>
          </cell>
          <cell r="H598">
            <v>333.81</v>
          </cell>
          <cell r="I598">
            <v>2553.64</v>
          </cell>
          <cell r="K598" t="str">
            <v>0°</v>
          </cell>
          <cell r="L598">
            <v>397.28</v>
          </cell>
          <cell r="M598">
            <v>2</v>
          </cell>
          <cell r="N598" t="str">
            <v>11/C6</v>
          </cell>
          <cell r="O598">
            <v>286.81</v>
          </cell>
          <cell r="P598">
            <v>342.48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 t="str">
            <v>PAT-1C</v>
          </cell>
          <cell r="Y598" t="str">
            <v>S</v>
          </cell>
          <cell r="Z598">
            <v>0</v>
          </cell>
          <cell r="AA598">
            <v>100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1</v>
          </cell>
          <cell r="AL598" t="str">
            <v>0</v>
          </cell>
          <cell r="AM598">
            <v>0</v>
          </cell>
          <cell r="AN598">
            <v>0</v>
          </cell>
          <cell r="AO598" t="str">
            <v>56-3</v>
          </cell>
          <cell r="AP598" t="str">
            <v>IPB-36</v>
          </cell>
          <cell r="AQ598" t="str">
            <v>2</v>
          </cell>
          <cell r="AS598">
            <v>596</v>
          </cell>
          <cell r="AT598" t="str">
            <v>MAD</v>
          </cell>
        </row>
        <row r="599">
          <cell r="A599">
            <v>597</v>
          </cell>
          <cell r="B599">
            <v>111</v>
          </cell>
          <cell r="C599" t="str">
            <v xml:space="preserve">LP 22,9 kV, 2ø-SALAPAMPA_MICHO BAJO1 , 2-1x35mm² AAAC</v>
          </cell>
          <cell r="D599">
            <v>3</v>
          </cell>
          <cell r="E599" t="str">
            <v>PSH-2</v>
          </cell>
          <cell r="G599" t="str">
            <v>AAAC-35</v>
          </cell>
          <cell r="H599">
            <v>731.09</v>
          </cell>
          <cell r="I599">
            <v>2478.66</v>
          </cell>
          <cell r="K599" t="str">
            <v>0°</v>
          </cell>
          <cell r="L599">
            <v>73.97</v>
          </cell>
          <cell r="M599">
            <v>2</v>
          </cell>
          <cell r="N599" t="str">
            <v>11/C6</v>
          </cell>
          <cell r="O599">
            <v>48.06</v>
          </cell>
          <cell r="P599">
            <v>235.63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 t="str">
            <v>PAT-1C</v>
          </cell>
          <cell r="W599" t="str">
            <v>CIM1</v>
          </cell>
          <cell r="Y599" t="str">
            <v>S</v>
          </cell>
          <cell r="Z599">
            <v>0</v>
          </cell>
          <cell r="AA599">
            <v>100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1</v>
          </cell>
          <cell r="AL599" t="str">
            <v>0</v>
          </cell>
          <cell r="AM599">
            <v>0</v>
          </cell>
          <cell r="AN599">
            <v>0</v>
          </cell>
          <cell r="AO599" t="str">
            <v>56-3</v>
          </cell>
          <cell r="AP599" t="str">
            <v>IPB-36</v>
          </cell>
          <cell r="AQ599" t="str">
            <v>2</v>
          </cell>
          <cell r="AS599">
            <v>597</v>
          </cell>
          <cell r="AT599" t="str">
            <v>MAD</v>
          </cell>
        </row>
        <row r="600">
          <cell r="A600">
            <v>598</v>
          </cell>
          <cell r="B600">
            <v>111</v>
          </cell>
          <cell r="C600" t="str">
            <v xml:space="preserve">LP 22,9 kV, 2ø-SALAPAMPA_MICHO BAJO1 , 2-1x35mm² AAAC</v>
          </cell>
          <cell r="D600">
            <v>4</v>
          </cell>
          <cell r="E600" t="str">
            <v>PRH-2</v>
          </cell>
          <cell r="G600" t="str">
            <v>AAAC-35</v>
          </cell>
          <cell r="H600">
            <v>805.06</v>
          </cell>
          <cell r="I600">
            <v>2472.69</v>
          </cell>
          <cell r="K600" t="str">
            <v>0°</v>
          </cell>
          <cell r="L600">
            <v>378.16</v>
          </cell>
          <cell r="M600">
            <v>2</v>
          </cell>
          <cell r="N600" t="str">
            <v>11/C6</v>
          </cell>
          <cell r="O600">
            <v>380.14</v>
          </cell>
          <cell r="P600">
            <v>226.07</v>
          </cell>
          <cell r="Q600" t="str">
            <v>8RI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 t="str">
            <v>PAT-1C</v>
          </cell>
          <cell r="W600" t="str">
            <v>CIM1</v>
          </cell>
          <cell r="Y600" t="str">
            <v>S</v>
          </cell>
          <cell r="Z600">
            <v>0</v>
          </cell>
          <cell r="AA600">
            <v>100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1</v>
          </cell>
          <cell r="AL600" t="str">
            <v>8</v>
          </cell>
          <cell r="AM600">
            <v>0</v>
          </cell>
          <cell r="AN600">
            <v>0</v>
          </cell>
          <cell r="AO600" t="str">
            <v>56-3</v>
          </cell>
          <cell r="AP600" t="str">
            <v>IPB-36</v>
          </cell>
          <cell r="AQ600" t="str">
            <v>2</v>
          </cell>
          <cell r="AS600">
            <v>598</v>
          </cell>
          <cell r="AT600" t="str">
            <v>MAD</v>
          </cell>
        </row>
        <row r="601">
          <cell r="A601">
            <v>599</v>
          </cell>
          <cell r="B601">
            <v>112</v>
          </cell>
          <cell r="C601" t="str">
            <v xml:space="preserve">LP 22,9 kV, 2ø-SALAPAMPA_MICHO BAJO1 , 2-1x35mm² AAAC</v>
          </cell>
          <cell r="D601">
            <v>5</v>
          </cell>
          <cell r="E601" t="str">
            <v>PTH-2</v>
          </cell>
          <cell r="G601" t="str">
            <v>AAAC-35</v>
          </cell>
          <cell r="H601">
            <v>1183.22</v>
          </cell>
          <cell r="I601">
            <v>2413.83</v>
          </cell>
          <cell r="J601" t="str">
            <v>FLP</v>
          </cell>
          <cell r="K601" t="str">
            <v>0°</v>
          </cell>
          <cell r="L601">
            <v>0</v>
          </cell>
          <cell r="M601">
            <v>1</v>
          </cell>
          <cell r="N601" t="str">
            <v>11/C6</v>
          </cell>
          <cell r="O601">
            <v>-20.2</v>
          </cell>
          <cell r="P601">
            <v>189.08</v>
          </cell>
          <cell r="Q601" t="str">
            <v>1RI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 t="str">
            <v>PAT-1C</v>
          </cell>
          <cell r="Y601" t="str">
            <v>S</v>
          </cell>
          <cell r="Z601">
            <v>0</v>
          </cell>
          <cell r="AA601">
            <v>100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1</v>
          </cell>
          <cell r="AL601" t="str">
            <v>1</v>
          </cell>
          <cell r="AM601">
            <v>0</v>
          </cell>
          <cell r="AN601">
            <v>0</v>
          </cell>
          <cell r="AO601" t="str">
            <v>56-3</v>
          </cell>
          <cell r="AP601" t="str">
            <v>IPB-36</v>
          </cell>
          <cell r="AQ601" t="str">
            <v>2</v>
          </cell>
          <cell r="AS601">
            <v>599</v>
          </cell>
          <cell r="AT601" t="str">
            <v>MAD</v>
          </cell>
        </row>
        <row r="602">
          <cell r="A602">
            <v>600</v>
          </cell>
          <cell r="B602">
            <v>112</v>
          </cell>
          <cell r="W602" t="str">
            <v>CIM1</v>
          </cell>
          <cell r="Y602" t="str">
            <v>S</v>
          </cell>
          <cell r="Z602">
            <v>0</v>
          </cell>
          <cell r="AA602">
            <v>100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1</v>
          </cell>
          <cell r="AL602">
            <v>0</v>
          </cell>
          <cell r="AM602">
            <v>0</v>
          </cell>
          <cell r="AN602">
            <v>0</v>
          </cell>
          <cell r="AO602" t="str">
            <v>56-3</v>
          </cell>
          <cell r="AP602" t="str">
            <v>IPB-36</v>
          </cell>
          <cell r="AQ602">
            <v>0</v>
          </cell>
          <cell r="AS602">
            <v>600</v>
          </cell>
          <cell r="AT602" t="str">
            <v>MAD</v>
          </cell>
        </row>
        <row r="603">
          <cell r="A603">
            <v>601</v>
          </cell>
          <cell r="B603">
            <v>112</v>
          </cell>
          <cell r="W603" t="str">
            <v>CIM1</v>
          </cell>
          <cell r="Y603" t="str">
            <v>S</v>
          </cell>
          <cell r="Z603">
            <v>0</v>
          </cell>
          <cell r="AA603">
            <v>100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1</v>
          </cell>
          <cell r="AL603">
            <v>0</v>
          </cell>
          <cell r="AM603">
            <v>0</v>
          </cell>
          <cell r="AN603">
            <v>0</v>
          </cell>
          <cell r="AO603" t="str">
            <v>56-3</v>
          </cell>
          <cell r="AP603" t="str">
            <v>IPB-36</v>
          </cell>
          <cell r="AQ603">
            <v>0</v>
          </cell>
          <cell r="AS603">
            <v>601</v>
          </cell>
          <cell r="AT603" t="str">
            <v>MAD</v>
          </cell>
        </row>
        <row r="604">
          <cell r="A604">
            <v>602</v>
          </cell>
          <cell r="B604">
            <v>112</v>
          </cell>
          <cell r="W604" t="str">
            <v>CIM1</v>
          </cell>
          <cell r="Y604" t="str">
            <v>S</v>
          </cell>
          <cell r="Z604">
            <v>0</v>
          </cell>
          <cell r="AA604">
            <v>100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1</v>
          </cell>
          <cell r="AL604">
            <v>0</v>
          </cell>
          <cell r="AM604">
            <v>0</v>
          </cell>
          <cell r="AN604">
            <v>0</v>
          </cell>
          <cell r="AO604" t="str">
            <v>56-3</v>
          </cell>
          <cell r="AP604" t="str">
            <v>IPB-36</v>
          </cell>
          <cell r="AQ604">
            <v>0</v>
          </cell>
          <cell r="AS604">
            <v>602</v>
          </cell>
          <cell r="AT604" t="str">
            <v>MAD</v>
          </cell>
        </row>
        <row r="605">
          <cell r="A605">
            <v>603</v>
          </cell>
          <cell r="B605">
            <v>112</v>
          </cell>
          <cell r="W605" t="str">
            <v>CIM1</v>
          </cell>
          <cell r="Y605" t="str">
            <v>S</v>
          </cell>
          <cell r="Z605">
            <v>0</v>
          </cell>
          <cell r="AA605">
            <v>100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1</v>
          </cell>
          <cell r="AL605">
            <v>0</v>
          </cell>
          <cell r="AM605">
            <v>0</v>
          </cell>
          <cell r="AN605">
            <v>0</v>
          </cell>
          <cell r="AO605" t="str">
            <v>56-3</v>
          </cell>
          <cell r="AP605" t="str">
            <v>IPB-36</v>
          </cell>
          <cell r="AQ605">
            <v>0</v>
          </cell>
          <cell r="AS605">
            <v>603</v>
          </cell>
          <cell r="AT605" t="str">
            <v>MAD</v>
          </cell>
        </row>
        <row r="606">
          <cell r="A606">
            <v>604</v>
          </cell>
          <cell r="B606">
            <v>112</v>
          </cell>
          <cell r="W606" t="str">
            <v>CIM1</v>
          </cell>
          <cell r="Y606" t="str">
            <v>S</v>
          </cell>
          <cell r="Z606">
            <v>0</v>
          </cell>
          <cell r="AA606">
            <v>100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1</v>
          </cell>
          <cell r="AL606">
            <v>0</v>
          </cell>
          <cell r="AM606">
            <v>0</v>
          </cell>
          <cell r="AN606">
            <v>0</v>
          </cell>
          <cell r="AO606" t="str">
            <v>56-3</v>
          </cell>
          <cell r="AP606" t="str">
            <v>IPB-36</v>
          </cell>
          <cell r="AQ606">
            <v>0</v>
          </cell>
          <cell r="AS606">
            <v>604</v>
          </cell>
          <cell r="AT606" t="str">
            <v>MAD</v>
          </cell>
        </row>
        <row r="607">
          <cell r="A607">
            <v>605</v>
          </cell>
          <cell r="B607">
            <v>113</v>
          </cell>
        </row>
        <row r="608">
          <cell r="A608">
            <v>606</v>
          </cell>
          <cell r="B608">
            <v>113</v>
          </cell>
        </row>
        <row r="609">
          <cell r="A609">
            <v>607</v>
          </cell>
          <cell r="B609">
            <v>113</v>
          </cell>
          <cell r="H609">
            <v>0</v>
          </cell>
          <cell r="I609">
            <v>0</v>
          </cell>
          <cell r="AS609">
            <v>0</v>
          </cell>
        </row>
        <row r="610">
          <cell r="A610">
            <v>608</v>
          </cell>
          <cell r="B610">
            <v>113</v>
          </cell>
          <cell r="H610">
            <v>0</v>
          </cell>
          <cell r="I610">
            <v>0</v>
          </cell>
          <cell r="AS610">
            <v>0</v>
          </cell>
        </row>
        <row r="611">
          <cell r="A611">
            <v>609</v>
          </cell>
          <cell r="B611">
            <v>113</v>
          </cell>
          <cell r="H611">
            <v>0</v>
          </cell>
          <cell r="I611">
            <v>0</v>
          </cell>
          <cell r="AS611">
            <v>0</v>
          </cell>
        </row>
        <row r="612">
          <cell r="A612">
            <v>610</v>
          </cell>
          <cell r="B612">
            <v>113</v>
          </cell>
          <cell r="H612">
            <v>0</v>
          </cell>
          <cell r="I612">
            <v>0</v>
          </cell>
          <cell r="AS612">
            <v>0</v>
          </cell>
        </row>
        <row r="613">
          <cell r="A613">
            <v>611</v>
          </cell>
          <cell r="B613">
            <v>113</v>
          </cell>
          <cell r="H613">
            <v>0</v>
          </cell>
          <cell r="I613">
            <v>0</v>
          </cell>
          <cell r="AS613">
            <v>0</v>
          </cell>
        </row>
        <row r="614">
          <cell r="A614">
            <v>612</v>
          </cell>
          <cell r="B614">
            <v>113</v>
          </cell>
          <cell r="H614">
            <v>0</v>
          </cell>
          <cell r="I614">
            <v>0</v>
          </cell>
          <cell r="AS614">
            <v>0</v>
          </cell>
        </row>
        <row r="615">
          <cell r="A615">
            <v>613</v>
          </cell>
          <cell r="B615">
            <v>113</v>
          </cell>
          <cell r="H615">
            <v>0</v>
          </cell>
          <cell r="I615">
            <v>0</v>
          </cell>
          <cell r="AS615">
            <v>0</v>
          </cell>
        </row>
        <row r="616">
          <cell r="A616">
            <v>614</v>
          </cell>
          <cell r="H616">
            <v>0</v>
          </cell>
          <cell r="I616">
            <v>0</v>
          </cell>
          <cell r="AS616">
            <v>0</v>
          </cell>
        </row>
        <row r="617">
          <cell r="A617">
            <v>615</v>
          </cell>
          <cell r="H617">
            <v>0</v>
          </cell>
          <cell r="I617">
            <v>0</v>
          </cell>
          <cell r="AS617">
            <v>0</v>
          </cell>
        </row>
        <row r="618">
          <cell r="A618">
            <v>616</v>
          </cell>
          <cell r="H618">
            <v>0</v>
          </cell>
          <cell r="I618">
            <v>0</v>
          </cell>
          <cell r="AS618">
            <v>0</v>
          </cell>
        </row>
        <row r="619">
          <cell r="A619">
            <v>617</v>
          </cell>
          <cell r="H619">
            <v>0</v>
          </cell>
          <cell r="I619">
            <v>0</v>
          </cell>
          <cell r="AS619">
            <v>0</v>
          </cell>
        </row>
        <row r="620">
          <cell r="A620">
            <v>618</v>
          </cell>
          <cell r="H620">
            <v>0</v>
          </cell>
          <cell r="I620">
            <v>0</v>
          </cell>
          <cell r="AS620">
            <v>0</v>
          </cell>
        </row>
        <row r="621">
          <cell r="A621">
            <v>619</v>
          </cell>
          <cell r="H621">
            <v>0</v>
          </cell>
          <cell r="I621">
            <v>0</v>
          </cell>
          <cell r="AS621">
            <v>0</v>
          </cell>
        </row>
        <row r="622">
          <cell r="A622">
            <v>620</v>
          </cell>
          <cell r="H622">
            <v>0</v>
          </cell>
          <cell r="I622">
            <v>0</v>
          </cell>
          <cell r="AS622">
            <v>0</v>
          </cell>
        </row>
        <row r="623">
          <cell r="A623">
            <v>621</v>
          </cell>
          <cell r="H623">
            <v>0</v>
          </cell>
          <cell r="I623">
            <v>0</v>
          </cell>
          <cell r="AS623">
            <v>0</v>
          </cell>
        </row>
        <row r="624">
          <cell r="A624">
            <v>622</v>
          </cell>
          <cell r="H624">
            <v>0</v>
          </cell>
          <cell r="I624">
            <v>0</v>
          </cell>
          <cell r="AS624">
            <v>0</v>
          </cell>
        </row>
        <row r="625">
          <cell r="A625">
            <v>623</v>
          </cell>
        </row>
        <row r="626">
          <cell r="A626">
            <v>624</v>
          </cell>
        </row>
        <row r="627">
          <cell r="A627">
            <v>625</v>
          </cell>
        </row>
        <row r="628">
          <cell r="A628">
            <v>626</v>
          </cell>
        </row>
        <row r="629">
          <cell r="A629">
            <v>627</v>
          </cell>
        </row>
        <row r="630">
          <cell r="A630">
            <v>628</v>
          </cell>
        </row>
        <row r="631">
          <cell r="A631">
            <v>629</v>
          </cell>
        </row>
        <row r="632">
          <cell r="A632">
            <v>630</v>
          </cell>
        </row>
        <row r="633">
          <cell r="A633">
            <v>631</v>
          </cell>
        </row>
        <row r="634">
          <cell r="A634">
            <v>632</v>
          </cell>
        </row>
        <row r="635">
          <cell r="A635">
            <v>633</v>
          </cell>
        </row>
        <row r="636">
          <cell r="A636">
            <v>634</v>
          </cell>
        </row>
        <row r="637">
          <cell r="A637">
            <v>635</v>
          </cell>
        </row>
        <row r="638">
          <cell r="A638">
            <v>636</v>
          </cell>
        </row>
        <row r="639">
          <cell r="A639">
            <v>637</v>
          </cell>
        </row>
        <row r="640">
          <cell r="A640">
            <v>638</v>
          </cell>
        </row>
        <row r="641">
          <cell r="A641">
            <v>639</v>
          </cell>
        </row>
        <row r="642">
          <cell r="A642">
            <v>640</v>
          </cell>
        </row>
        <row r="643">
          <cell r="A643">
            <v>641</v>
          </cell>
        </row>
        <row r="644">
          <cell r="A644">
            <v>642</v>
          </cell>
        </row>
      </sheetData>
      <sheetData sheetId="3">
        <row r="2">
          <cell r="F2">
            <v>1.03</v>
          </cell>
        </row>
        <row r="33">
          <cell r="T33">
            <v>0</v>
          </cell>
          <cell r="U33" t="str">
            <v>56-3</v>
          </cell>
          <cell r="V33" t="str">
            <v>IPB-36</v>
          </cell>
        </row>
        <row r="34">
          <cell r="T34">
            <v>1</v>
          </cell>
          <cell r="U34" t="str">
            <v>56-4</v>
          </cell>
          <cell r="V34" t="str">
            <v>IPB-36</v>
          </cell>
        </row>
        <row r="35">
          <cell r="T35">
            <v>2</v>
          </cell>
          <cell r="U35" t="str">
            <v>56-4</v>
          </cell>
          <cell r="V35" t="str">
            <v>IPB-36</v>
          </cell>
        </row>
      </sheetData>
      <sheetData sheetId="4">
        <row r="8">
          <cell r="J8" t="str">
            <v>PS1-0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ARMADOS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RESUMEN"/>
      <sheetName val="G"/>
      <sheetName val="A"/>
      <sheetName val="C"/>
      <sheetName val="B"/>
      <sheetName val="Hoja2"/>
      <sheetName val="Hoja3"/>
      <sheetName val="Hoja2 (2)"/>
      <sheetName val="CC"/>
      <sheetName val="Hoja1"/>
    </sheetNames>
    <sheetDataSet>
      <sheetData sheetId="0" refreshError="1">
        <row r="1">
          <cell r="A1" t="str">
            <v xml:space="preserve">Consorcio Cosapi-SSK.</v>
          </cell>
        </row>
        <row r="2">
          <cell r="A2" t="str">
            <v xml:space="preserve">Ampliación de la Concentradora Toquepala a 60K TMPD</v>
          </cell>
        </row>
        <row r="4">
          <cell r="A4" t="str">
            <v xml:space="preserve">Relación de partidas que exceden las cantidades de la oferta final.</v>
          </cell>
        </row>
        <row r="6">
          <cell r="B6" t="str">
            <v>Valorización</v>
          </cell>
        </row>
        <row r="7">
          <cell r="A7" t="str">
            <v xml:space="preserve">. G. 1.01.0</v>
          </cell>
          <cell r="B7">
            <v>1</v>
          </cell>
        </row>
        <row r="8">
          <cell r="A8" t="str">
            <v xml:space="preserve">. G. 1.02.0</v>
          </cell>
          <cell r="B8">
            <v>1</v>
          </cell>
        </row>
        <row r="9">
          <cell r="A9" t="str">
            <v xml:space="preserve">. G. 1.03.0</v>
          </cell>
          <cell r="B9">
            <v>1</v>
          </cell>
        </row>
        <row r="10">
          <cell r="A10" t="str">
            <v xml:space="preserve">. G. 1.04.0</v>
          </cell>
          <cell r="B10">
            <v>1</v>
          </cell>
        </row>
        <row r="11">
          <cell r="A11" t="str">
            <v xml:space="preserve">. G. 1.05.0</v>
          </cell>
          <cell r="B11">
            <v>1</v>
          </cell>
        </row>
        <row r="12">
          <cell r="A12" t="str">
            <v xml:space="preserve">. G. 1.06.0</v>
          </cell>
          <cell r="B12">
            <v>1</v>
          </cell>
        </row>
        <row r="13">
          <cell r="A13" t="str">
            <v xml:space="preserve">. G. 1.07.0</v>
          </cell>
          <cell r="B13">
            <v>1</v>
          </cell>
        </row>
        <row r="14">
          <cell r="A14" t="str">
            <v xml:space="preserve">. G. 1.08.0</v>
          </cell>
          <cell r="B14">
            <v>1</v>
          </cell>
        </row>
        <row r="15">
          <cell r="A15" t="str">
            <v xml:space="preserve">A . 1. 1.01.</v>
          </cell>
          <cell r="B15">
            <v>1</v>
          </cell>
        </row>
        <row r="16">
          <cell r="A16" t="str">
            <v xml:space="preserve">A . 1. 1.01.01</v>
          </cell>
          <cell r="B16">
            <v>1.46</v>
          </cell>
        </row>
        <row r="17">
          <cell r="A17" t="str">
            <v xml:space="preserve">A . 1. 1.02.</v>
          </cell>
          <cell r="B17">
            <v>1</v>
          </cell>
        </row>
        <row r="18">
          <cell r="A18" t="str">
            <v xml:space="preserve">A . 1. 1.03.</v>
          </cell>
          <cell r="B18">
            <v>746.38</v>
          </cell>
        </row>
        <row r="19">
          <cell r="A19" t="str">
            <v xml:space="preserve">A . 1. 1.03.01</v>
          </cell>
          <cell r="B19">
            <v>908.5</v>
          </cell>
        </row>
        <row r="20">
          <cell r="A20" t="str">
            <v xml:space="preserve">A . 1. 1.04.</v>
          </cell>
          <cell r="B20">
            <v>672.19</v>
          </cell>
        </row>
        <row r="21">
          <cell r="A21" t="str">
            <v xml:space="preserve">A . 1. 1.05.</v>
          </cell>
          <cell r="B21">
            <v>111.74</v>
          </cell>
        </row>
        <row r="22">
          <cell r="A22" t="str">
            <v xml:space="preserve">A . 1. 1.06.</v>
          </cell>
          <cell r="B22">
            <v>8.67</v>
          </cell>
        </row>
        <row r="23">
          <cell r="A23" t="str">
            <v xml:space="preserve">A . 1. 1.07.</v>
          </cell>
          <cell r="B23">
            <v>20.91</v>
          </cell>
        </row>
        <row r="24">
          <cell r="A24" t="str">
            <v xml:space="preserve">A . 1. 1.08.</v>
          </cell>
          <cell r="B24">
            <v>71.55</v>
          </cell>
        </row>
        <row r="25">
          <cell r="A25" t="str">
            <v xml:space="preserve">A . 1. 1.09.</v>
          </cell>
          <cell r="B25">
            <v>325.39999999999998</v>
          </cell>
        </row>
        <row r="26">
          <cell r="A26" t="str">
            <v xml:space="preserve">A . 1. 1.10.</v>
          </cell>
          <cell r="B26">
            <v>219.17</v>
          </cell>
        </row>
        <row r="27">
          <cell r="A27" t="str">
            <v xml:space="preserve">A . 1. 1.11.</v>
          </cell>
          <cell r="B27">
            <v>37.42</v>
          </cell>
        </row>
        <row r="28">
          <cell r="B28" t="e">
            <v>#N/A</v>
          </cell>
        </row>
        <row r="29">
          <cell r="A29" t="str">
            <v xml:space="preserve">A . 1. 2.  .</v>
          </cell>
          <cell r="B29">
            <v>0</v>
          </cell>
        </row>
        <row r="30">
          <cell r="A30" t="str">
            <v xml:space="preserve">A . 1. 2. 1.</v>
          </cell>
          <cell r="B30">
            <v>8.77</v>
          </cell>
        </row>
        <row r="31">
          <cell r="A31" t="str">
            <v xml:space="preserve">A . 1. 2. 2.</v>
          </cell>
          <cell r="B31">
            <v>2.88</v>
          </cell>
        </row>
        <row r="32">
          <cell r="A32" t="str">
            <v xml:space="preserve">A . 1. 2. 3.</v>
          </cell>
          <cell r="B32">
            <v>0</v>
          </cell>
        </row>
        <row r="33">
          <cell r="B33" t="e">
            <v>#N/A</v>
          </cell>
        </row>
        <row r="34">
          <cell r="A34" t="str">
            <v xml:space="preserve">A . 1. 3.  .</v>
          </cell>
          <cell r="B34">
            <v>0</v>
          </cell>
        </row>
        <row r="35">
          <cell r="A35" t="str">
            <v xml:space="preserve">A . 1. 3.01.</v>
          </cell>
          <cell r="B35">
            <v>1</v>
          </cell>
        </row>
        <row r="36">
          <cell r="B36" t="e">
            <v>#N/A</v>
          </cell>
        </row>
        <row r="37">
          <cell r="A37" t="str">
            <v xml:space="preserve">A . 1. 4.  .</v>
          </cell>
          <cell r="B37">
            <v>0</v>
          </cell>
        </row>
        <row r="38">
          <cell r="A38" t="str">
            <v xml:space="preserve">A . 1. 4.01.</v>
          </cell>
          <cell r="B38">
            <v>27.2</v>
          </cell>
        </row>
        <row r="39">
          <cell r="A39" t="str">
            <v xml:space="preserve">A . 1. 4.02.</v>
          </cell>
          <cell r="B39">
            <v>4.01</v>
          </cell>
        </row>
        <row r="40">
          <cell r="A40" t="str">
            <v xml:space="preserve">A . 1. 4.03.</v>
          </cell>
          <cell r="B40">
            <v>1</v>
          </cell>
        </row>
        <row r="41">
          <cell r="A41" t="str">
            <v xml:space="preserve">A . 1. 4.04.</v>
          </cell>
          <cell r="B41">
            <v>0</v>
          </cell>
        </row>
        <row r="42">
          <cell r="A42" t="str">
            <v xml:space="preserve">A . 1. 4.05.</v>
          </cell>
          <cell r="B42">
            <v>2</v>
          </cell>
        </row>
        <row r="43">
          <cell r="A43" t="str">
            <v xml:space="preserve">A . 1. 4.06.</v>
          </cell>
          <cell r="B43">
            <v>3</v>
          </cell>
        </row>
        <row r="44">
          <cell r="A44" t="str">
            <v xml:space="preserve">A . 1. 4.07.</v>
          </cell>
          <cell r="B44">
            <v>95.4</v>
          </cell>
        </row>
        <row r="45">
          <cell r="A45" t="str">
            <v xml:space="preserve">A . 1. 4.08.</v>
          </cell>
          <cell r="B45">
            <v>1</v>
          </cell>
        </row>
        <row r="46">
          <cell r="A46" t="str">
            <v xml:space="preserve">A . 1. 4.09.</v>
          </cell>
          <cell r="B46">
            <v>1</v>
          </cell>
        </row>
        <row r="47">
          <cell r="A47" t="str">
            <v xml:space="preserve">A . 1. 4.10.</v>
          </cell>
          <cell r="B47">
            <v>2</v>
          </cell>
        </row>
        <row r="48">
          <cell r="B48" t="e">
            <v>#N/A</v>
          </cell>
        </row>
        <row r="49">
          <cell r="A49" t="str">
            <v xml:space="preserve">A . 1. 5.  .</v>
          </cell>
          <cell r="B49">
            <v>0</v>
          </cell>
        </row>
        <row r="50">
          <cell r="A50" t="str">
            <v xml:space="preserve">A . 1. 5.01.</v>
          </cell>
          <cell r="B50">
            <v>83.92</v>
          </cell>
        </row>
        <row r="51">
          <cell r="A51" t="str">
            <v xml:space="preserve">A . 1. 5.02.</v>
          </cell>
          <cell r="B51">
            <v>3.16</v>
          </cell>
        </row>
        <row r="52">
          <cell r="A52" t="str">
            <v xml:space="preserve">A . 1. 5.03.</v>
          </cell>
          <cell r="B52">
            <v>395.35</v>
          </cell>
        </row>
        <row r="53">
          <cell r="A53" t="str">
            <v xml:space="preserve">A . 1. 5.04.</v>
          </cell>
          <cell r="B53">
            <v>0</v>
          </cell>
        </row>
        <row r="54">
          <cell r="A54" t="str">
            <v xml:space="preserve">A . 1. 5.05.</v>
          </cell>
          <cell r="B54">
            <v>144.31</v>
          </cell>
        </row>
        <row r="55">
          <cell r="A55" t="str">
            <v xml:space="preserve">A . 1. 5.06.</v>
          </cell>
          <cell r="B55">
            <v>4</v>
          </cell>
        </row>
        <row r="56">
          <cell r="A56" t="str">
            <v xml:space="preserve">A . 1. 5.07.</v>
          </cell>
          <cell r="B56">
            <v>8</v>
          </cell>
        </row>
        <row r="57">
          <cell r="A57" t="str">
            <v xml:space="preserve">A . 1. 5.08.</v>
          </cell>
          <cell r="B57">
            <v>7</v>
          </cell>
        </row>
        <row r="58">
          <cell r="A58" t="str">
            <v xml:space="preserve">A . 1. 5.09.</v>
          </cell>
          <cell r="B58">
            <v>144.31</v>
          </cell>
        </row>
        <row r="59">
          <cell r="A59" t="str">
            <v xml:space="preserve">A . 1. 5.10.</v>
          </cell>
          <cell r="B59">
            <v>23.47</v>
          </cell>
        </row>
        <row r="60">
          <cell r="A60" t="str">
            <v xml:space="preserve">A . 1. 5.11.</v>
          </cell>
          <cell r="B60">
            <v>8.57</v>
          </cell>
        </row>
        <row r="61">
          <cell r="A61" t="str">
            <v xml:space="preserve">A . 1. 5.12.</v>
          </cell>
          <cell r="B61">
            <v>0</v>
          </cell>
        </row>
        <row r="62">
          <cell r="A62" t="str">
            <v xml:space="preserve">A . 1. 5.13.</v>
          </cell>
          <cell r="B62">
            <v>25.19</v>
          </cell>
        </row>
        <row r="63">
          <cell r="B63" t="e">
            <v>#N/A</v>
          </cell>
        </row>
        <row r="64">
          <cell r="A64" t="str">
            <v xml:space="preserve">A . 1. 6.  .</v>
          </cell>
          <cell r="B64">
            <v>0</v>
          </cell>
        </row>
        <row r="65">
          <cell r="A65" t="str">
            <v xml:space="preserve">A . 1. 6.01.</v>
          </cell>
          <cell r="B65">
            <v>32</v>
          </cell>
        </row>
        <row r="66">
          <cell r="A66" t="str">
            <v xml:space="preserve">A . 1. 6.02.</v>
          </cell>
          <cell r="B66">
            <v>192</v>
          </cell>
        </row>
        <row r="67">
          <cell r="A67" t="str">
            <v xml:space="preserve">A . 1. 6.03.</v>
          </cell>
          <cell r="B67">
            <v>214.4</v>
          </cell>
        </row>
        <row r="68">
          <cell r="A68" t="str">
            <v xml:space="preserve">A . 1. 6.04.</v>
          </cell>
          <cell r="B68">
            <v>269.39999999999998</v>
          </cell>
        </row>
        <row r="69">
          <cell r="A69" t="str">
            <v xml:space="preserve">A . 1. 6.05.</v>
          </cell>
          <cell r="B69">
            <v>14</v>
          </cell>
        </row>
        <row r="70">
          <cell r="A70" t="str">
            <v xml:space="preserve">A . 1. 6.06.</v>
          </cell>
          <cell r="B70">
            <v>34</v>
          </cell>
        </row>
        <row r="71">
          <cell r="A71" t="str">
            <v xml:space="preserve">A . 1. 6.07.</v>
          </cell>
          <cell r="B71">
            <v>424.8</v>
          </cell>
        </row>
        <row r="72">
          <cell r="A72" t="str">
            <v xml:space="preserve">A . 1. 6.08.</v>
          </cell>
          <cell r="B72">
            <v>4218</v>
          </cell>
        </row>
        <row r="73">
          <cell r="A73" t="str">
            <v xml:space="preserve">A . 1. 6.09.</v>
          </cell>
          <cell r="B73">
            <v>2754.1</v>
          </cell>
        </row>
        <row r="74">
          <cell r="A74" t="str">
            <v xml:space="preserve">A . 1. 6.10.</v>
          </cell>
          <cell r="B74">
            <v>538.5</v>
          </cell>
        </row>
        <row r="75">
          <cell r="A75" t="str">
            <v xml:space="preserve">A . 1. 6.11.</v>
          </cell>
          <cell r="B75">
            <v>978</v>
          </cell>
        </row>
        <row r="76">
          <cell r="B76" t="e">
            <v>#N/A</v>
          </cell>
        </row>
        <row r="77">
          <cell r="A77" t="str">
            <v xml:space="preserve">A . 1. 7.  .</v>
          </cell>
          <cell r="B77">
            <v>0</v>
          </cell>
        </row>
        <row r="78">
          <cell r="A78" t="str">
            <v xml:space="preserve">A . 1. 7.01.</v>
          </cell>
          <cell r="B78">
            <v>25</v>
          </cell>
        </row>
        <row r="79">
          <cell r="A79" t="str">
            <v xml:space="preserve">A . 1. 7.02.</v>
          </cell>
          <cell r="B79">
            <v>0</v>
          </cell>
        </row>
        <row r="80">
          <cell r="A80" t="str">
            <v xml:space="preserve">A . 1. 7.03.</v>
          </cell>
          <cell r="B80">
            <v>1</v>
          </cell>
        </row>
        <row r="81">
          <cell r="B81" t="e">
            <v>#N/A</v>
          </cell>
        </row>
        <row r="82">
          <cell r="A82" t="str">
            <v xml:space="preserve">A . 1. 8.  .</v>
          </cell>
          <cell r="B82">
            <v>0</v>
          </cell>
        </row>
        <row r="83">
          <cell r="A83" t="str">
            <v xml:space="preserve">A . 1. 8.01.</v>
          </cell>
          <cell r="B83">
            <v>1</v>
          </cell>
        </row>
        <row r="84">
          <cell r="A84" t="str">
            <v xml:space="preserve">A . 1. 8.02.</v>
          </cell>
          <cell r="B84">
            <v>1</v>
          </cell>
        </row>
        <row r="85">
          <cell r="A85" t="str">
            <v xml:space="preserve">A . 1. 8.03.</v>
          </cell>
          <cell r="B85">
            <v>1</v>
          </cell>
        </row>
        <row r="86">
          <cell r="A86" t="str">
            <v xml:space="preserve">A . 1. 8.04.</v>
          </cell>
          <cell r="B86">
            <v>1</v>
          </cell>
        </row>
        <row r="87">
          <cell r="A87" t="str">
            <v xml:space="preserve">A . 1. 8.05.</v>
          </cell>
          <cell r="B87">
            <v>1</v>
          </cell>
        </row>
        <row r="88">
          <cell r="A88" t="str">
            <v xml:space="preserve">A . 1. 8.06.</v>
          </cell>
          <cell r="B88">
            <v>1</v>
          </cell>
        </row>
        <row r="89">
          <cell r="A89" t="str">
            <v xml:space="preserve">A . 1. 8.07.</v>
          </cell>
          <cell r="B89">
            <v>1</v>
          </cell>
        </row>
        <row r="90">
          <cell r="A90" t="str">
            <v xml:space="preserve">A . 1. 8.08.</v>
          </cell>
          <cell r="B90">
            <v>1</v>
          </cell>
        </row>
        <row r="91">
          <cell r="A91" t="str">
            <v xml:space="preserve">A . 1. 8.09.</v>
          </cell>
          <cell r="B91">
            <v>1</v>
          </cell>
        </row>
        <row r="92">
          <cell r="A92" t="str">
            <v xml:space="preserve">A . 1. 8.10.</v>
          </cell>
          <cell r="B92">
            <v>1</v>
          </cell>
        </row>
        <row r="93">
          <cell r="A93" t="str">
            <v xml:space="preserve">A . 1. 8.11.</v>
          </cell>
          <cell r="B93">
            <v>1</v>
          </cell>
        </row>
        <row r="94">
          <cell r="A94" t="str">
            <v xml:space="preserve">A . 1. 8.12.</v>
          </cell>
          <cell r="B94">
            <v>1</v>
          </cell>
        </row>
        <row r="95">
          <cell r="A95" t="str">
            <v xml:space="preserve">A . 1. 8.13.</v>
          </cell>
          <cell r="B95">
            <v>1</v>
          </cell>
        </row>
        <row r="96">
          <cell r="A96" t="str">
            <v xml:space="preserve">A . 1. 8.14.</v>
          </cell>
          <cell r="B96">
            <v>1</v>
          </cell>
        </row>
        <row r="97">
          <cell r="A97" t="str">
            <v xml:space="preserve">A . 1. 8.15.</v>
          </cell>
          <cell r="B97">
            <v>1</v>
          </cell>
        </row>
        <row r="98">
          <cell r="A98" t="str">
            <v xml:space="preserve">A . 1. 8.16.</v>
          </cell>
          <cell r="B98">
            <v>1</v>
          </cell>
        </row>
        <row r="99">
          <cell r="A99" t="str">
            <v xml:space="preserve">A . 1. 8.17.</v>
          </cell>
          <cell r="B99">
            <v>1</v>
          </cell>
        </row>
        <row r="100">
          <cell r="A100" t="str">
            <v xml:space="preserve">A . 1. 8.18.</v>
          </cell>
          <cell r="B100">
            <v>1</v>
          </cell>
        </row>
        <row r="101">
          <cell r="A101" t="str">
            <v xml:space="preserve">A . 1. 8.19.</v>
          </cell>
          <cell r="B101">
            <v>1</v>
          </cell>
        </row>
        <row r="102">
          <cell r="A102" t="str">
            <v xml:space="preserve">A . 1. 8.20.</v>
          </cell>
          <cell r="B102">
            <v>1</v>
          </cell>
        </row>
        <row r="103">
          <cell r="A103" t="str">
            <v xml:space="preserve">A . 1. 8.21.</v>
          </cell>
          <cell r="B103">
            <v>1</v>
          </cell>
        </row>
        <row r="104">
          <cell r="A104" t="str">
            <v xml:space="preserve">A . 1. 8.22.</v>
          </cell>
          <cell r="B104">
            <v>1</v>
          </cell>
        </row>
        <row r="105">
          <cell r="A105" t="str">
            <v xml:space="preserve">A . 1. 8.23.</v>
          </cell>
          <cell r="B105">
            <v>1</v>
          </cell>
        </row>
        <row r="106">
          <cell r="A106" t="str">
            <v xml:space="preserve">A . 1. 8.24.</v>
          </cell>
          <cell r="B106">
            <v>1</v>
          </cell>
        </row>
        <row r="107">
          <cell r="A107" t="str">
            <v xml:space="preserve">A . 1. 8.25.</v>
          </cell>
          <cell r="B107">
            <v>1</v>
          </cell>
        </row>
        <row r="108">
          <cell r="B108" t="e">
            <v>#N/A</v>
          </cell>
        </row>
        <row r="109">
          <cell r="A109" t="str">
            <v xml:space="preserve">A . 2. 0.  .</v>
          </cell>
          <cell r="B109">
            <v>0</v>
          </cell>
        </row>
        <row r="110">
          <cell r="A110" t="str">
            <v xml:space="preserve">A . 2. 1.00.</v>
          </cell>
          <cell r="B110">
            <v>0</v>
          </cell>
        </row>
        <row r="111">
          <cell r="A111" t="str">
            <v xml:space="preserve">A . 2. 1.01.</v>
          </cell>
          <cell r="B111">
            <v>313.89999999999998</v>
          </cell>
        </row>
        <row r="112">
          <cell r="A112" t="str">
            <v xml:space="preserve">A . 2. 1.02.</v>
          </cell>
          <cell r="B112">
            <v>28.42</v>
          </cell>
        </row>
        <row r="113">
          <cell r="A113" t="str">
            <v xml:space="preserve">A . 2. 1.03.</v>
          </cell>
          <cell r="B113">
            <v>955.31</v>
          </cell>
        </row>
        <row r="114">
          <cell r="A114" t="str">
            <v xml:space="preserve">A . 2. 1.04.</v>
          </cell>
          <cell r="B114">
            <v>4389.3900000000003</v>
          </cell>
        </row>
        <row r="115">
          <cell r="A115" t="str">
            <v xml:space="preserve">A . 2. 1.05.</v>
          </cell>
          <cell r="B115">
            <v>69.89</v>
          </cell>
        </row>
        <row r="116">
          <cell r="A116" t="str">
            <v xml:space="preserve">A . 2. 1.05.01</v>
          </cell>
          <cell r="B116">
            <v>528.15</v>
          </cell>
        </row>
        <row r="117">
          <cell r="A117" t="str">
            <v xml:space="preserve">A . 2. 1.06.</v>
          </cell>
          <cell r="B117">
            <v>2048.89</v>
          </cell>
        </row>
        <row r="118">
          <cell r="A118" t="str">
            <v xml:space="preserve">A . 2. 1.07.</v>
          </cell>
          <cell r="B118">
            <v>109.26</v>
          </cell>
        </row>
        <row r="119">
          <cell r="A119" t="str">
            <v xml:space="preserve">A . 2. 1.08.</v>
          </cell>
          <cell r="B119">
            <v>686.91</v>
          </cell>
        </row>
        <row r="120">
          <cell r="A120" t="str">
            <v xml:space="preserve">A . 2. 1.09.</v>
          </cell>
          <cell r="B120">
            <v>58.03</v>
          </cell>
        </row>
        <row r="121">
          <cell r="A121" t="str">
            <v xml:space="preserve">A . 2. 1.10.</v>
          </cell>
          <cell r="B121">
            <v>330.38</v>
          </cell>
        </row>
        <row r="122">
          <cell r="A122" t="str">
            <v xml:space="preserve">A . 2. 1.11.</v>
          </cell>
          <cell r="B122">
            <v>833.01</v>
          </cell>
        </row>
        <row r="123">
          <cell r="A123" t="str">
            <v xml:space="preserve">A . 2. 1.12.</v>
          </cell>
          <cell r="B123">
            <v>87.94</v>
          </cell>
        </row>
        <row r="124">
          <cell r="A124" t="str">
            <v xml:space="preserve">A . 2. 1.13.</v>
          </cell>
          <cell r="B124">
            <v>475.31</v>
          </cell>
        </row>
        <row r="125">
          <cell r="A125" t="str">
            <v xml:space="preserve">A . 2. 1.14.</v>
          </cell>
          <cell r="B125">
            <v>15.76</v>
          </cell>
        </row>
        <row r="126">
          <cell r="A126" t="str">
            <v xml:space="preserve">A . 2. 1.15.</v>
          </cell>
          <cell r="B126">
            <v>0</v>
          </cell>
        </row>
        <row r="127">
          <cell r="A127" t="str">
            <v xml:space="preserve">A . 2. 1.16.</v>
          </cell>
          <cell r="B127">
            <v>0</v>
          </cell>
        </row>
        <row r="128">
          <cell r="A128" t="str">
            <v xml:space="preserve">A . 2. 1.17.</v>
          </cell>
          <cell r="B128">
            <v>0</v>
          </cell>
        </row>
        <row r="129">
          <cell r="B129" t="e">
            <v>#N/A</v>
          </cell>
        </row>
        <row r="130">
          <cell r="A130" t="str">
            <v xml:space="preserve">A . 2. 2.  .</v>
          </cell>
          <cell r="B130">
            <v>0</v>
          </cell>
        </row>
        <row r="131">
          <cell r="A131" t="str">
            <v xml:space="preserve">A . 2. 2. 1.</v>
          </cell>
          <cell r="B131">
            <v>279.83</v>
          </cell>
        </row>
        <row r="132">
          <cell r="A132" t="str">
            <v xml:space="preserve">A . 2. 2. 2.</v>
          </cell>
          <cell r="B132">
            <v>69.03</v>
          </cell>
        </row>
        <row r="133">
          <cell r="B133" t="e">
            <v>#N/A</v>
          </cell>
        </row>
        <row r="134">
          <cell r="A134" t="str">
            <v xml:space="preserve">A . 2. 2. 4.</v>
          </cell>
          <cell r="B134">
            <v>0</v>
          </cell>
        </row>
        <row r="135">
          <cell r="B135" t="e">
            <v>#N/A</v>
          </cell>
        </row>
        <row r="136">
          <cell r="A136" t="str">
            <v xml:space="preserve">A . 2. 3.00.</v>
          </cell>
          <cell r="B136">
            <v>0</v>
          </cell>
        </row>
        <row r="137">
          <cell r="A137" t="str">
            <v xml:space="preserve">A . 2. 3.01.</v>
          </cell>
          <cell r="B137">
            <v>1893.48</v>
          </cell>
        </row>
        <row r="138">
          <cell r="A138" t="str">
            <v xml:space="preserve">A . 2. 3.02.</v>
          </cell>
          <cell r="B138">
            <v>417.95</v>
          </cell>
        </row>
        <row r="139">
          <cell r="A139" t="str">
            <v xml:space="preserve">A . 2. 3.03.</v>
          </cell>
          <cell r="B139">
            <v>171.25</v>
          </cell>
        </row>
        <row r="140">
          <cell r="A140" t="str">
            <v xml:space="preserve">A . 2. 3.04.</v>
          </cell>
          <cell r="B140">
            <v>4</v>
          </cell>
        </row>
        <row r="141">
          <cell r="A141" t="str">
            <v xml:space="preserve">A . 2. 3.05.</v>
          </cell>
          <cell r="B141">
            <v>4</v>
          </cell>
        </row>
        <row r="142">
          <cell r="A142" t="str">
            <v xml:space="preserve">A . 2. 3.06.</v>
          </cell>
          <cell r="B142">
            <v>42.6</v>
          </cell>
        </row>
        <row r="143">
          <cell r="A143" t="str">
            <v xml:space="preserve">A . 2. 3.07.</v>
          </cell>
          <cell r="B143">
            <v>0</v>
          </cell>
        </row>
        <row r="144">
          <cell r="A144" t="str">
            <v xml:space="preserve">A . 2. 3.08.</v>
          </cell>
          <cell r="B144">
            <v>32.92</v>
          </cell>
        </row>
        <row r="145">
          <cell r="A145" t="str">
            <v xml:space="preserve">A . 2. 3.09.</v>
          </cell>
          <cell r="B145">
            <v>2</v>
          </cell>
        </row>
        <row r="146">
          <cell r="A146" t="str">
            <v xml:space="preserve">A . 2. 3.10.</v>
          </cell>
          <cell r="B146">
            <v>29.51</v>
          </cell>
        </row>
        <row r="147">
          <cell r="B147" t="e">
            <v>#N/A</v>
          </cell>
        </row>
        <row r="148">
          <cell r="A148" t="str">
            <v xml:space="preserve">A . 2. 4.  .</v>
          </cell>
          <cell r="B148">
            <v>0</v>
          </cell>
        </row>
        <row r="149">
          <cell r="A149" t="str">
            <v xml:space="preserve">A . 2. 4.01.</v>
          </cell>
          <cell r="B149">
            <v>174.42</v>
          </cell>
        </row>
        <row r="150">
          <cell r="A150" t="str">
            <v xml:space="preserve">A . 2. 4.02.</v>
          </cell>
          <cell r="B150">
            <v>21.66</v>
          </cell>
        </row>
        <row r="151">
          <cell r="A151" t="str">
            <v xml:space="preserve">A . 2. 4.03.</v>
          </cell>
          <cell r="B151">
            <v>4</v>
          </cell>
        </row>
        <row r="152">
          <cell r="A152" t="str">
            <v xml:space="preserve">A . 2. 4.04.</v>
          </cell>
          <cell r="B152">
            <v>0</v>
          </cell>
        </row>
        <row r="153">
          <cell r="A153" t="str">
            <v xml:space="preserve">A . 2. 4.05.</v>
          </cell>
          <cell r="B153">
            <v>3</v>
          </cell>
        </row>
        <row r="154">
          <cell r="A154" t="str">
            <v xml:space="preserve">A . 2. 4.06.</v>
          </cell>
          <cell r="B154">
            <v>3</v>
          </cell>
        </row>
        <row r="155">
          <cell r="A155" t="str">
            <v xml:space="preserve">A . 2. 4.07.</v>
          </cell>
          <cell r="B155">
            <v>0</v>
          </cell>
        </row>
        <row r="156">
          <cell r="A156" t="str">
            <v xml:space="preserve">A . 2. 4.08.</v>
          </cell>
          <cell r="B156">
            <v>4</v>
          </cell>
        </row>
        <row r="157">
          <cell r="A157" t="str">
            <v xml:space="preserve">A . 2. 4.09.</v>
          </cell>
          <cell r="B157">
            <v>2</v>
          </cell>
        </row>
        <row r="158">
          <cell r="A158" t="str">
            <v xml:space="preserve">A . 2. 4.10.</v>
          </cell>
          <cell r="B158">
            <v>7</v>
          </cell>
        </row>
        <row r="159">
          <cell r="A159" t="str">
            <v xml:space="preserve">A . 2. 4.11.</v>
          </cell>
          <cell r="B159">
            <v>1</v>
          </cell>
        </row>
        <row r="160">
          <cell r="A160" t="str">
            <v xml:space="preserve">A . 2. 4.12.</v>
          </cell>
          <cell r="B160">
            <v>2</v>
          </cell>
        </row>
        <row r="161">
          <cell r="A161" t="str">
            <v xml:space="preserve">A . 2. 4.13.</v>
          </cell>
          <cell r="B161">
            <v>3</v>
          </cell>
        </row>
        <row r="162">
          <cell r="A162" t="str">
            <v xml:space="preserve">A . 2. 4.14.</v>
          </cell>
          <cell r="B162">
            <v>0</v>
          </cell>
        </row>
        <row r="163">
          <cell r="A163" t="str">
            <v xml:space="preserve">A . 2. 4.15.</v>
          </cell>
          <cell r="B163">
            <v>1</v>
          </cell>
        </row>
        <row r="164">
          <cell r="A164" t="str">
            <v xml:space="preserve">A . 2. 4.16.</v>
          </cell>
          <cell r="B164">
            <v>0</v>
          </cell>
        </row>
        <row r="165">
          <cell r="B165" t="e">
            <v>#N/A</v>
          </cell>
        </row>
        <row r="166">
          <cell r="A166" t="str">
            <v xml:space="preserve">A . 2. 5.  .</v>
          </cell>
          <cell r="B166">
            <v>0</v>
          </cell>
        </row>
        <row r="167">
          <cell r="A167" t="str">
            <v xml:space="preserve">A . 2. 5.01.01</v>
          </cell>
          <cell r="B167">
            <v>209.16</v>
          </cell>
        </row>
        <row r="168">
          <cell r="A168" t="str">
            <v xml:space="preserve">A . 2. 5.01.</v>
          </cell>
          <cell r="B168">
            <v>315.68</v>
          </cell>
        </row>
        <row r="169">
          <cell r="A169" t="str">
            <v xml:space="preserve">A . 2. 5.02.</v>
          </cell>
          <cell r="B169">
            <v>0</v>
          </cell>
        </row>
        <row r="170">
          <cell r="A170" t="str">
            <v xml:space="preserve">A . 2. 5.03.</v>
          </cell>
          <cell r="B170">
            <v>72.45</v>
          </cell>
        </row>
        <row r="171">
          <cell r="A171" t="str">
            <v xml:space="preserve">A . 2. 5.04.</v>
          </cell>
          <cell r="B171">
            <v>192.89</v>
          </cell>
        </row>
        <row r="172">
          <cell r="A172" t="str">
            <v xml:space="preserve">A . 2. 5.05.</v>
          </cell>
          <cell r="B172">
            <v>0</v>
          </cell>
        </row>
        <row r="173">
          <cell r="A173" t="str">
            <v xml:space="preserve">A . 2. 5.06.</v>
          </cell>
          <cell r="B173">
            <v>5386.38</v>
          </cell>
        </row>
        <row r="174">
          <cell r="A174" t="str">
            <v xml:space="preserve">A . 2. 5.07.</v>
          </cell>
          <cell r="B174">
            <v>872.41</v>
          </cell>
        </row>
        <row r="175">
          <cell r="A175" t="str">
            <v xml:space="preserve">A . 2. 5.08.</v>
          </cell>
          <cell r="B175">
            <v>9</v>
          </cell>
        </row>
        <row r="176">
          <cell r="A176" t="str">
            <v xml:space="preserve">A . 2. 5.09.</v>
          </cell>
          <cell r="B176">
            <v>872.41</v>
          </cell>
        </row>
        <row r="177">
          <cell r="A177" t="str">
            <v xml:space="preserve">A . 2. 5.10.</v>
          </cell>
          <cell r="B177">
            <v>60.71</v>
          </cell>
        </row>
        <row r="178">
          <cell r="A178" t="str">
            <v xml:space="preserve">A . 2. 5.11.</v>
          </cell>
          <cell r="B178">
            <v>21.53</v>
          </cell>
        </row>
        <row r="179">
          <cell r="A179" t="str">
            <v xml:space="preserve">A . 2. 5.12.</v>
          </cell>
          <cell r="B179">
            <v>11</v>
          </cell>
        </row>
        <row r="180">
          <cell r="A180" t="str">
            <v xml:space="preserve">A . 2. 5.14.</v>
          </cell>
          <cell r="B180">
            <v>47</v>
          </cell>
        </row>
        <row r="181">
          <cell r="A181" t="str">
            <v xml:space="preserve">A . 2. 5.15.</v>
          </cell>
          <cell r="B181">
            <v>11</v>
          </cell>
        </row>
        <row r="182">
          <cell r="B182" t="e">
            <v>#N/A</v>
          </cell>
        </row>
        <row r="183">
          <cell r="A183" t="str">
            <v xml:space="preserve">A . 2. 6.  .</v>
          </cell>
          <cell r="B183">
            <v>0</v>
          </cell>
        </row>
        <row r="184">
          <cell r="A184" t="str">
            <v xml:space="preserve">A . 2. 6.01.</v>
          </cell>
          <cell r="B184">
            <v>2</v>
          </cell>
        </row>
        <row r="185">
          <cell r="A185" t="str">
            <v xml:space="preserve">A . 2. 6.02.</v>
          </cell>
          <cell r="B185">
            <v>2</v>
          </cell>
        </row>
        <row r="186">
          <cell r="A186" t="str">
            <v xml:space="preserve">A . 2. 6.03.</v>
          </cell>
          <cell r="B186">
            <v>8</v>
          </cell>
        </row>
        <row r="187">
          <cell r="A187" t="str">
            <v xml:space="preserve">A . 2. 6.04.</v>
          </cell>
          <cell r="B187">
            <v>2</v>
          </cell>
        </row>
        <row r="188">
          <cell r="A188" t="str">
            <v xml:space="preserve">A . 2. 6.05.</v>
          </cell>
          <cell r="B188">
            <v>2</v>
          </cell>
        </row>
        <row r="189">
          <cell r="A189" t="str">
            <v xml:space="preserve">A . 2. 6.06.</v>
          </cell>
          <cell r="B189">
            <v>0</v>
          </cell>
        </row>
        <row r="190">
          <cell r="A190" t="str">
            <v xml:space="preserve">A . 2. 6.07.</v>
          </cell>
          <cell r="B190">
            <v>34</v>
          </cell>
        </row>
        <row r="191">
          <cell r="A191" t="str">
            <v xml:space="preserve">A . 2. 6.08.</v>
          </cell>
          <cell r="B191">
            <v>6</v>
          </cell>
        </row>
        <row r="192">
          <cell r="A192" t="str">
            <v xml:space="preserve">A . 2. 6.09.</v>
          </cell>
          <cell r="B192">
            <v>132</v>
          </cell>
        </row>
        <row r="193">
          <cell r="A193" t="str">
            <v xml:space="preserve">A . 2. 6.10.</v>
          </cell>
          <cell r="B193">
            <v>2</v>
          </cell>
        </row>
        <row r="194">
          <cell r="A194" t="str">
            <v xml:space="preserve">A . 2. 6.11.</v>
          </cell>
          <cell r="B194">
            <v>51.2</v>
          </cell>
        </row>
        <row r="195">
          <cell r="A195" t="str">
            <v xml:space="preserve">A . 2. 6.12.</v>
          </cell>
          <cell r="B195">
            <v>776.6</v>
          </cell>
        </row>
        <row r="196">
          <cell r="A196" t="str">
            <v xml:space="preserve">A . 2. 6.12.01</v>
          </cell>
          <cell r="B196">
            <v>468</v>
          </cell>
        </row>
        <row r="197">
          <cell r="A197" t="str">
            <v xml:space="preserve">A . 2. 6.13.</v>
          </cell>
          <cell r="B197">
            <v>1390.9</v>
          </cell>
        </row>
        <row r="198">
          <cell r="A198" t="str">
            <v xml:space="preserve">A . 2. 6.14.</v>
          </cell>
          <cell r="B198">
            <v>1997.17</v>
          </cell>
        </row>
        <row r="199">
          <cell r="A199" t="str">
            <v xml:space="preserve">A . 2. 6.15.</v>
          </cell>
          <cell r="B199">
            <v>153</v>
          </cell>
        </row>
        <row r="200">
          <cell r="A200" t="str">
            <v xml:space="preserve">A . 2. 6.15.01</v>
          </cell>
          <cell r="B200">
            <v>690</v>
          </cell>
        </row>
        <row r="201">
          <cell r="A201" t="str">
            <v xml:space="preserve">A . 2. 6.16.</v>
          </cell>
          <cell r="B201">
            <v>67.099999999999994</v>
          </cell>
        </row>
        <row r="202">
          <cell r="A202" t="str">
            <v xml:space="preserve">A . 2. 6.17.</v>
          </cell>
          <cell r="B202">
            <v>450.8</v>
          </cell>
        </row>
        <row r="203">
          <cell r="A203" t="str">
            <v xml:space="preserve">A . 2. 6.18.</v>
          </cell>
          <cell r="B203">
            <v>7304.9</v>
          </cell>
        </row>
        <row r="204">
          <cell r="A204" t="str">
            <v xml:space="preserve">A . 2. 6.19.</v>
          </cell>
          <cell r="B204">
            <v>9106.5</v>
          </cell>
        </row>
        <row r="205">
          <cell r="A205" t="str">
            <v xml:space="preserve">A . 2. 6.20.</v>
          </cell>
          <cell r="B205">
            <v>3013</v>
          </cell>
        </row>
        <row r="206">
          <cell r="A206" t="str">
            <v xml:space="preserve">A . 2. 6.21.</v>
          </cell>
          <cell r="B206">
            <v>5416</v>
          </cell>
        </row>
        <row r="207">
          <cell r="A207" t="str">
            <v xml:space="preserve">A . 2. 6.22.</v>
          </cell>
          <cell r="B207">
            <v>6324.8</v>
          </cell>
        </row>
        <row r="208">
          <cell r="A208" t="str">
            <v xml:space="preserve">A . 2. 6.23.</v>
          </cell>
          <cell r="B208">
            <v>2574.5</v>
          </cell>
        </row>
        <row r="209">
          <cell r="A209" t="str">
            <v xml:space="preserve">A . 2. 6.24.</v>
          </cell>
          <cell r="B209">
            <v>2562</v>
          </cell>
        </row>
        <row r="210">
          <cell r="A210" t="str">
            <v xml:space="preserve">A . 2. 6.25.</v>
          </cell>
          <cell r="B210">
            <v>33</v>
          </cell>
        </row>
        <row r="211">
          <cell r="A211" t="str">
            <v xml:space="preserve">A . 2. 6.26.</v>
          </cell>
          <cell r="B211">
            <v>0</v>
          </cell>
        </row>
        <row r="212">
          <cell r="A212" t="str">
            <v xml:space="preserve">A . 2. 6.27.</v>
          </cell>
          <cell r="B212">
            <v>92</v>
          </cell>
        </row>
        <row r="213">
          <cell r="B213" t="e">
            <v>#N/A</v>
          </cell>
        </row>
        <row r="214">
          <cell r="A214" t="str">
            <v xml:space="preserve">A . 2. 7.  .</v>
          </cell>
          <cell r="B214">
            <v>0</v>
          </cell>
        </row>
        <row r="215">
          <cell r="A215" t="str">
            <v xml:space="preserve">A . 2. 7.01.</v>
          </cell>
          <cell r="B215">
            <v>62</v>
          </cell>
        </row>
        <row r="216">
          <cell r="A216" t="str">
            <v xml:space="preserve">A . 2. 7.02.</v>
          </cell>
          <cell r="B216">
            <v>1</v>
          </cell>
        </row>
        <row r="217">
          <cell r="A217" t="str">
            <v xml:space="preserve">A . 2. 7.03.</v>
          </cell>
          <cell r="B217">
            <v>1</v>
          </cell>
        </row>
        <row r="218">
          <cell r="B218" t="e">
            <v>#N/A</v>
          </cell>
        </row>
        <row r="219">
          <cell r="A219" t="str">
            <v xml:space="preserve">A . 2. 8.  .</v>
          </cell>
          <cell r="B219">
            <v>0</v>
          </cell>
        </row>
        <row r="220">
          <cell r="A220" t="str">
            <v xml:space="preserve">A . 2. 8.01.</v>
          </cell>
          <cell r="B220">
            <v>1</v>
          </cell>
        </row>
        <row r="221">
          <cell r="A221" t="str">
            <v xml:space="preserve">A . 2. 8.02.</v>
          </cell>
          <cell r="B221">
            <v>1</v>
          </cell>
        </row>
        <row r="222">
          <cell r="A222" t="str">
            <v xml:space="preserve">A . 2. 8.03.</v>
          </cell>
          <cell r="B222">
            <v>1</v>
          </cell>
        </row>
        <row r="223">
          <cell r="A223" t="str">
            <v xml:space="preserve">A . 2. 8.04.</v>
          </cell>
          <cell r="B223">
            <v>1</v>
          </cell>
        </row>
        <row r="224">
          <cell r="A224" t="str">
            <v xml:space="preserve">A . 2. 8.05.</v>
          </cell>
          <cell r="B224">
            <v>1</v>
          </cell>
        </row>
        <row r="225">
          <cell r="A225" t="str">
            <v xml:space="preserve">A . 2. 8.06.</v>
          </cell>
          <cell r="B225">
            <v>1</v>
          </cell>
        </row>
        <row r="226">
          <cell r="A226" t="str">
            <v xml:space="preserve">A . 2. 8.07.</v>
          </cell>
          <cell r="B226">
            <v>1</v>
          </cell>
        </row>
        <row r="227">
          <cell r="A227" t="str">
            <v xml:space="preserve">A . 2. 8.08.</v>
          </cell>
          <cell r="B227">
            <v>1</v>
          </cell>
        </row>
        <row r="228">
          <cell r="A228" t="str">
            <v xml:space="preserve">A . 2. 8.09.</v>
          </cell>
          <cell r="B228">
            <v>1</v>
          </cell>
        </row>
        <row r="229">
          <cell r="A229" t="str">
            <v xml:space="preserve">A . 2. 8.10.</v>
          </cell>
          <cell r="B229">
            <v>1</v>
          </cell>
        </row>
        <row r="230">
          <cell r="A230" t="str">
            <v xml:space="preserve">A . 2. 8.11.</v>
          </cell>
          <cell r="B230">
            <v>1</v>
          </cell>
        </row>
        <row r="231">
          <cell r="A231" t="str">
            <v xml:space="preserve">A . 2. 8.12.</v>
          </cell>
          <cell r="B231">
            <v>1</v>
          </cell>
        </row>
        <row r="232">
          <cell r="A232" t="str">
            <v xml:space="preserve">A . 2. 8.13.</v>
          </cell>
          <cell r="B232">
            <v>1</v>
          </cell>
        </row>
        <row r="233">
          <cell r="A233" t="str">
            <v xml:space="preserve">A . 2. 8.14.</v>
          </cell>
          <cell r="B233">
            <v>1</v>
          </cell>
        </row>
        <row r="234">
          <cell r="A234" t="str">
            <v xml:space="preserve">A . 2. 8.15.</v>
          </cell>
          <cell r="B234">
            <v>1</v>
          </cell>
        </row>
        <row r="235">
          <cell r="A235" t="str">
            <v xml:space="preserve">A . 2. 8.16.</v>
          </cell>
          <cell r="B235">
            <v>1</v>
          </cell>
        </row>
        <row r="236">
          <cell r="A236" t="str">
            <v xml:space="preserve">A . 2. 8.17.</v>
          </cell>
          <cell r="B236">
            <v>1</v>
          </cell>
        </row>
        <row r="237">
          <cell r="A237" t="str">
            <v xml:space="preserve">A . 2. 8.18.</v>
          </cell>
          <cell r="B237">
            <v>1</v>
          </cell>
        </row>
        <row r="238">
          <cell r="A238" t="str">
            <v xml:space="preserve">A . 2. 8.19.</v>
          </cell>
          <cell r="B238">
            <v>1</v>
          </cell>
        </row>
        <row r="239">
          <cell r="A239" t="str">
            <v xml:space="preserve">A . 2. 8.20.</v>
          </cell>
          <cell r="B239">
            <v>1</v>
          </cell>
        </row>
        <row r="240">
          <cell r="A240" t="str">
            <v xml:space="preserve">A . 2. 8.21.</v>
          </cell>
          <cell r="B240">
            <v>1</v>
          </cell>
        </row>
        <row r="241">
          <cell r="A241" t="str">
            <v xml:space="preserve">A . 2. 8.22.</v>
          </cell>
          <cell r="B241">
            <v>1</v>
          </cell>
        </row>
        <row r="242">
          <cell r="A242" t="str">
            <v xml:space="preserve">A . 2. 8.23.</v>
          </cell>
          <cell r="B242">
            <v>1</v>
          </cell>
        </row>
        <row r="243">
          <cell r="A243" t="str">
            <v xml:space="preserve">A . 2. 8.24.</v>
          </cell>
          <cell r="B243">
            <v>1</v>
          </cell>
        </row>
        <row r="244">
          <cell r="A244" t="str">
            <v xml:space="preserve">A . 2. 8.25.</v>
          </cell>
          <cell r="B244">
            <v>1</v>
          </cell>
        </row>
        <row r="245">
          <cell r="A245" t="str">
            <v xml:space="preserve">A . 2. 8.26.</v>
          </cell>
          <cell r="B245">
            <v>1</v>
          </cell>
        </row>
        <row r="246">
          <cell r="A246" t="str">
            <v xml:space="preserve">A . 2. 8.27.</v>
          </cell>
          <cell r="B246">
            <v>1</v>
          </cell>
        </row>
        <row r="247">
          <cell r="A247" t="str">
            <v xml:space="preserve">A . 2. 8.28.</v>
          </cell>
          <cell r="B247">
            <v>1</v>
          </cell>
        </row>
        <row r="248">
          <cell r="A248" t="str">
            <v xml:space="preserve">A . 2. 8.29.</v>
          </cell>
          <cell r="B248">
            <v>1</v>
          </cell>
        </row>
        <row r="249">
          <cell r="A249" t="str">
            <v xml:space="preserve">A . 2. 8.30.</v>
          </cell>
          <cell r="B249">
            <v>1</v>
          </cell>
        </row>
        <row r="250">
          <cell r="A250" t="str">
            <v xml:space="preserve">A . 2. 8.31.</v>
          </cell>
          <cell r="B250">
            <v>1</v>
          </cell>
        </row>
        <row r="251">
          <cell r="A251" t="str">
            <v xml:space="preserve">A . 2. 8.32.</v>
          </cell>
          <cell r="B251">
            <v>1</v>
          </cell>
        </row>
        <row r="252">
          <cell r="A252" t="str">
            <v xml:space="preserve">A . 2. 8.33.</v>
          </cell>
          <cell r="B252">
            <v>1</v>
          </cell>
        </row>
        <row r="253">
          <cell r="A253" t="str">
            <v xml:space="preserve">A . 2. 8.34.</v>
          </cell>
          <cell r="B253">
            <v>1</v>
          </cell>
        </row>
        <row r="254">
          <cell r="A254" t="str">
            <v xml:space="preserve">A . 2. 8.35.</v>
          </cell>
          <cell r="B254">
            <v>1</v>
          </cell>
        </row>
        <row r="255">
          <cell r="A255" t="str">
            <v xml:space="preserve">A . 2. 8.36.</v>
          </cell>
          <cell r="B255">
            <v>1</v>
          </cell>
        </row>
        <row r="256">
          <cell r="A256" t="str">
            <v xml:space="preserve">A . 2. 8.37.</v>
          </cell>
          <cell r="B256">
            <v>1</v>
          </cell>
        </row>
        <row r="257">
          <cell r="A257" t="str">
            <v xml:space="preserve">A . 2. 8.38.</v>
          </cell>
          <cell r="B257">
            <v>1</v>
          </cell>
        </row>
        <row r="258">
          <cell r="A258" t="str">
            <v xml:space="preserve">A . 2. 8.39.</v>
          </cell>
          <cell r="B258">
            <v>1</v>
          </cell>
        </row>
        <row r="259">
          <cell r="A259" t="str">
            <v xml:space="preserve">A . 2. 8.40.</v>
          </cell>
          <cell r="B259">
            <v>1</v>
          </cell>
        </row>
        <row r="260">
          <cell r="A260" t="str">
            <v xml:space="preserve">A . 2. 8.41.</v>
          </cell>
          <cell r="B260">
            <v>1</v>
          </cell>
        </row>
        <row r="261">
          <cell r="A261" t="str">
            <v xml:space="preserve">A . 2. 8.42.</v>
          </cell>
          <cell r="B261">
            <v>1</v>
          </cell>
        </row>
        <row r="262">
          <cell r="A262" t="str">
            <v xml:space="preserve">A . 2. 8.43.</v>
          </cell>
          <cell r="B262">
            <v>1</v>
          </cell>
        </row>
        <row r="263">
          <cell r="A263" t="str">
            <v xml:space="preserve">A . 2. 8.44.</v>
          </cell>
          <cell r="B263">
            <v>1</v>
          </cell>
        </row>
        <row r="264">
          <cell r="A264" t="str">
            <v xml:space="preserve">A . 2. 8.45.</v>
          </cell>
          <cell r="B264">
            <v>1</v>
          </cell>
        </row>
        <row r="265">
          <cell r="A265" t="str">
            <v xml:space="preserve">A . 2. 8.46.</v>
          </cell>
          <cell r="B265">
            <v>1</v>
          </cell>
        </row>
        <row r="266">
          <cell r="A266" t="str">
            <v xml:space="preserve">A . 2. 8.47.</v>
          </cell>
          <cell r="B266">
            <v>1</v>
          </cell>
        </row>
        <row r="267">
          <cell r="A267" t="str">
            <v xml:space="preserve">A . 2. 8.48.</v>
          </cell>
          <cell r="B267">
            <v>1</v>
          </cell>
        </row>
        <row r="268">
          <cell r="A268" t="str">
            <v xml:space="preserve">A . 2. 8.49.</v>
          </cell>
          <cell r="B268">
            <v>1</v>
          </cell>
        </row>
        <row r="269">
          <cell r="A269" t="str">
            <v xml:space="preserve">A . 2. 8.50.</v>
          </cell>
          <cell r="B269">
            <v>1</v>
          </cell>
        </row>
        <row r="270">
          <cell r="A270" t="str">
            <v xml:space="preserve">A . 2. 8.51.</v>
          </cell>
          <cell r="B270">
            <v>1</v>
          </cell>
        </row>
        <row r="271">
          <cell r="A271" t="str">
            <v xml:space="preserve">A . 2. 8.52.</v>
          </cell>
          <cell r="B271">
            <v>1</v>
          </cell>
        </row>
        <row r="272">
          <cell r="A272" t="str">
            <v xml:space="preserve">A . 2. 8.53.</v>
          </cell>
          <cell r="B272">
            <v>1</v>
          </cell>
        </row>
        <row r="273">
          <cell r="A273" t="str">
            <v xml:space="preserve">A . 2. 8.54.</v>
          </cell>
          <cell r="B273">
            <v>1</v>
          </cell>
        </row>
        <row r="274">
          <cell r="A274" t="str">
            <v xml:space="preserve">A . 2. 8.55.</v>
          </cell>
          <cell r="B274">
            <v>1</v>
          </cell>
        </row>
        <row r="275">
          <cell r="A275" t="str">
            <v xml:space="preserve">A . 2. 8.56.</v>
          </cell>
          <cell r="B275">
            <v>1</v>
          </cell>
        </row>
        <row r="276">
          <cell r="A276" t="str">
            <v xml:space="preserve">A . 2. 8.57.</v>
          </cell>
          <cell r="B276">
            <v>1</v>
          </cell>
        </row>
        <row r="277">
          <cell r="A277" t="str">
            <v xml:space="preserve">A . 2. 8.58.</v>
          </cell>
          <cell r="B277">
            <v>1</v>
          </cell>
        </row>
        <row r="278">
          <cell r="A278" t="str">
            <v xml:space="preserve">A . 2. 8.59.</v>
          </cell>
          <cell r="B278">
            <v>1</v>
          </cell>
        </row>
        <row r="279">
          <cell r="A279" t="str">
            <v xml:space="preserve">A . 2. 8.60.</v>
          </cell>
          <cell r="B279">
            <v>1</v>
          </cell>
        </row>
        <row r="280">
          <cell r="A280" t="str">
            <v xml:space="preserve">A . 2. 8.61.</v>
          </cell>
          <cell r="B280">
            <v>1</v>
          </cell>
        </row>
        <row r="281">
          <cell r="A281" t="str">
            <v xml:space="preserve">A . 2. 8.62.</v>
          </cell>
          <cell r="B281">
            <v>1</v>
          </cell>
        </row>
        <row r="282">
          <cell r="A282" t="str">
            <v xml:space="preserve">A . 2. 8.63.</v>
          </cell>
          <cell r="B282">
            <v>1</v>
          </cell>
        </row>
        <row r="283">
          <cell r="A283" t="str">
            <v xml:space="preserve">A . 2. 8.64.</v>
          </cell>
          <cell r="B283">
            <v>1</v>
          </cell>
        </row>
        <row r="284">
          <cell r="A284" t="str">
            <v xml:space="preserve">A . 2. 8.65.</v>
          </cell>
          <cell r="B284">
            <v>1</v>
          </cell>
        </row>
        <row r="285">
          <cell r="A285" t="str">
            <v xml:space="preserve">A . 2. 8.66.</v>
          </cell>
          <cell r="B285">
            <v>1</v>
          </cell>
        </row>
        <row r="286">
          <cell r="A286" t="str">
            <v xml:space="preserve">A . 2. 8.67.</v>
          </cell>
          <cell r="B286">
            <v>1</v>
          </cell>
        </row>
        <row r="287">
          <cell r="A287" t="str">
            <v xml:space="preserve">A . 2. 8.68.</v>
          </cell>
          <cell r="B287">
            <v>1</v>
          </cell>
        </row>
        <row r="288">
          <cell r="A288" t="str">
            <v xml:space="preserve">A . 2. 8.69.</v>
          </cell>
          <cell r="B288">
            <v>1</v>
          </cell>
        </row>
        <row r="289">
          <cell r="A289" t="str">
            <v xml:space="preserve">A . 2. 8.70.</v>
          </cell>
          <cell r="B289">
            <v>1</v>
          </cell>
        </row>
        <row r="290">
          <cell r="A290" t="str">
            <v xml:space="preserve">A . 2. 8.71.</v>
          </cell>
          <cell r="B290">
            <v>1</v>
          </cell>
        </row>
        <row r="291">
          <cell r="A291" t="str">
            <v xml:space="preserve">A . 2. 8.72.</v>
          </cell>
          <cell r="B291">
            <v>1</v>
          </cell>
        </row>
        <row r="292">
          <cell r="A292" t="str">
            <v xml:space="preserve">A . 2. 8.73.</v>
          </cell>
          <cell r="B292">
            <v>1</v>
          </cell>
        </row>
        <row r="293">
          <cell r="A293" t="str">
            <v xml:space="preserve">A . 2. 8.74.</v>
          </cell>
          <cell r="B293">
            <v>1</v>
          </cell>
        </row>
        <row r="294">
          <cell r="A294" t="str">
            <v xml:space="preserve">A . 2. 8.75.</v>
          </cell>
          <cell r="B294">
            <v>1</v>
          </cell>
        </row>
        <row r="295">
          <cell r="A295" t="str">
            <v xml:space="preserve">A . 2. 8.76.</v>
          </cell>
          <cell r="B295">
            <v>1</v>
          </cell>
        </row>
        <row r="296">
          <cell r="A296" t="str">
            <v xml:space="preserve">A . 2. 8.77.</v>
          </cell>
          <cell r="B296">
            <v>1</v>
          </cell>
        </row>
        <row r="297">
          <cell r="A297" t="str">
            <v xml:space="preserve">A . 2. 8.78.</v>
          </cell>
          <cell r="B297">
            <v>1</v>
          </cell>
        </row>
        <row r="298">
          <cell r="A298" t="str">
            <v xml:space="preserve">A . 2. 8.79.</v>
          </cell>
          <cell r="B298">
            <v>1</v>
          </cell>
        </row>
        <row r="299">
          <cell r="A299" t="str">
            <v xml:space="preserve">A . 2. 8.80.</v>
          </cell>
          <cell r="B299">
            <v>1</v>
          </cell>
        </row>
        <row r="300">
          <cell r="A300" t="str">
            <v xml:space="preserve">A . 2. 8.81.</v>
          </cell>
          <cell r="B300">
            <v>1</v>
          </cell>
        </row>
        <row r="301">
          <cell r="A301" t="str">
            <v xml:space="preserve">A . 2. 8.82.</v>
          </cell>
          <cell r="B301">
            <v>1</v>
          </cell>
        </row>
        <row r="302">
          <cell r="A302" t="str">
            <v xml:space="preserve">A . 2. 8.83.</v>
          </cell>
          <cell r="B302">
            <v>1</v>
          </cell>
        </row>
        <row r="303">
          <cell r="A303" t="str">
            <v xml:space="preserve">A . 2. 8.84.</v>
          </cell>
          <cell r="B303">
            <v>1</v>
          </cell>
        </row>
        <row r="304">
          <cell r="A304" t="str">
            <v xml:space="preserve">A . 2. 8.85.</v>
          </cell>
          <cell r="B304">
            <v>1</v>
          </cell>
        </row>
        <row r="305">
          <cell r="A305" t="str">
            <v xml:space="preserve">A . 2. 8.86.</v>
          </cell>
          <cell r="B305">
            <v>1</v>
          </cell>
        </row>
        <row r="306">
          <cell r="A306" t="str">
            <v xml:space="preserve">A . 2. 8.87.</v>
          </cell>
          <cell r="B306">
            <v>1</v>
          </cell>
        </row>
        <row r="307">
          <cell r="A307" t="str">
            <v xml:space="preserve">A . 2. 8.88.</v>
          </cell>
          <cell r="B307">
            <v>1</v>
          </cell>
        </row>
        <row r="308">
          <cell r="A308" t="str">
            <v xml:space="preserve">A . 2. 8.89.</v>
          </cell>
          <cell r="B308">
            <v>1</v>
          </cell>
        </row>
        <row r="309">
          <cell r="A309" t="str">
            <v xml:space="preserve">A . 2. 8.90.</v>
          </cell>
          <cell r="B309">
            <v>1</v>
          </cell>
        </row>
        <row r="310">
          <cell r="A310" t="str">
            <v xml:space="preserve">A . 2. 8.91.</v>
          </cell>
          <cell r="B310">
            <v>1</v>
          </cell>
        </row>
        <row r="311">
          <cell r="A311" t="str">
            <v xml:space="preserve">A . 2. 8.92.</v>
          </cell>
          <cell r="B311">
            <v>1</v>
          </cell>
        </row>
        <row r="312">
          <cell r="A312" t="str">
            <v xml:space="preserve">A . 2. 8.93.</v>
          </cell>
          <cell r="B312">
            <v>1</v>
          </cell>
        </row>
        <row r="313">
          <cell r="A313" t="str">
            <v xml:space="preserve">A . 2. 8.94.</v>
          </cell>
          <cell r="B313">
            <v>1</v>
          </cell>
        </row>
        <row r="314">
          <cell r="A314" t="str">
            <v xml:space="preserve">A . 2. 8.95.</v>
          </cell>
          <cell r="B314">
            <v>1</v>
          </cell>
        </row>
        <row r="315">
          <cell r="A315" t="str">
            <v xml:space="preserve">A . 2. 8.96.</v>
          </cell>
          <cell r="B315">
            <v>1</v>
          </cell>
        </row>
        <row r="316">
          <cell r="A316" t="str">
            <v xml:space="preserve">A . 2. 8.97.</v>
          </cell>
          <cell r="B316">
            <v>1</v>
          </cell>
        </row>
        <row r="317">
          <cell r="A317" t="str">
            <v xml:space="preserve">A . 2. 8.98.</v>
          </cell>
          <cell r="B317">
            <v>1</v>
          </cell>
        </row>
        <row r="318">
          <cell r="A318" t="str">
            <v xml:space="preserve">A . 2. 8.99.</v>
          </cell>
          <cell r="B318">
            <v>1</v>
          </cell>
        </row>
        <row r="319">
          <cell r="A319" t="str">
            <v xml:space="preserve">A . 2. 8.100.</v>
          </cell>
          <cell r="B319">
            <v>1</v>
          </cell>
        </row>
        <row r="320">
          <cell r="A320" t="str">
            <v xml:space="preserve">A . 2. 8.101.</v>
          </cell>
          <cell r="B320">
            <v>1</v>
          </cell>
        </row>
        <row r="321">
          <cell r="A321" t="str">
            <v xml:space="preserve">A . 2. 8.102.</v>
          </cell>
          <cell r="B321">
            <v>1</v>
          </cell>
        </row>
        <row r="322">
          <cell r="A322" t="str">
            <v xml:space="preserve">A . 2. 8.103.</v>
          </cell>
          <cell r="B322">
            <v>1</v>
          </cell>
        </row>
        <row r="323">
          <cell r="A323" t="str">
            <v xml:space="preserve">A . 2. 8.104.</v>
          </cell>
          <cell r="B323">
            <v>1</v>
          </cell>
        </row>
        <row r="324">
          <cell r="A324" t="str">
            <v xml:space="preserve">A . 2. 8.105.</v>
          </cell>
          <cell r="B324">
            <v>1</v>
          </cell>
        </row>
        <row r="325">
          <cell r="A325" t="str">
            <v xml:space="preserve">A . 2. 8.106.</v>
          </cell>
          <cell r="B325">
            <v>1</v>
          </cell>
        </row>
        <row r="326">
          <cell r="A326" t="str">
            <v xml:space="preserve">A . 2. 8.107.</v>
          </cell>
          <cell r="B326">
            <v>1</v>
          </cell>
        </row>
        <row r="327">
          <cell r="A327" t="str">
            <v xml:space="preserve">A . 2. 8.108.</v>
          </cell>
          <cell r="B327">
            <v>1</v>
          </cell>
        </row>
        <row r="328">
          <cell r="A328" t="str">
            <v xml:space="preserve">A . 2. 8.109.</v>
          </cell>
          <cell r="B328">
            <v>1</v>
          </cell>
        </row>
        <row r="329">
          <cell r="A329" t="str">
            <v xml:space="preserve">A . 2. 8.110.</v>
          </cell>
          <cell r="B329">
            <v>1</v>
          </cell>
        </row>
        <row r="330">
          <cell r="A330" t="str">
            <v xml:space="preserve">A . 2. 8.111.</v>
          </cell>
          <cell r="B330">
            <v>1</v>
          </cell>
        </row>
        <row r="331">
          <cell r="A331" t="str">
            <v xml:space="preserve">A . 2. 8.112.</v>
          </cell>
          <cell r="B331">
            <v>1</v>
          </cell>
        </row>
        <row r="332">
          <cell r="A332" t="str">
            <v xml:space="preserve">A . 2. 8.113.</v>
          </cell>
          <cell r="B332">
            <v>1</v>
          </cell>
        </row>
        <row r="333">
          <cell r="A333" t="str">
            <v xml:space="preserve">A . 2. 8.114.</v>
          </cell>
          <cell r="B333">
            <v>1</v>
          </cell>
        </row>
        <row r="334">
          <cell r="B334" t="e">
            <v>#N/A</v>
          </cell>
        </row>
        <row r="335">
          <cell r="A335" t="str">
            <v xml:space="preserve">A . 3. 0.  .</v>
          </cell>
          <cell r="B335">
            <v>0</v>
          </cell>
        </row>
        <row r="336">
          <cell r="A336" t="str">
            <v xml:space="preserve">A . 3. 1.00.</v>
          </cell>
          <cell r="B336">
            <v>0</v>
          </cell>
        </row>
        <row r="337">
          <cell r="A337" t="str">
            <v xml:space="preserve">A . 3. 1.01.</v>
          </cell>
          <cell r="B337">
            <v>358.07</v>
          </cell>
        </row>
        <row r="338">
          <cell r="A338" t="str">
            <v xml:space="preserve">A . 3. 1.02.</v>
          </cell>
          <cell r="B338">
            <v>11.45</v>
          </cell>
        </row>
        <row r="339">
          <cell r="A339" t="str">
            <v xml:space="preserve">A . 3. 1.03.</v>
          </cell>
          <cell r="B339">
            <v>105.13</v>
          </cell>
        </row>
        <row r="340">
          <cell r="A340" t="str">
            <v xml:space="preserve">A . 3. 1.04.</v>
          </cell>
          <cell r="B340">
            <v>36.89</v>
          </cell>
        </row>
        <row r="341">
          <cell r="A341" t="str">
            <v xml:space="preserve">A . 3. 1.05.</v>
          </cell>
          <cell r="B341">
            <v>1578</v>
          </cell>
        </row>
        <row r="342">
          <cell r="A342" t="str">
            <v xml:space="preserve">A . 3. 1.06.</v>
          </cell>
          <cell r="B342">
            <v>8986.9500000000007</v>
          </cell>
        </row>
        <row r="343">
          <cell r="A343" t="str">
            <v xml:space="preserve">A . 3. 1.06.01</v>
          </cell>
          <cell r="B343">
            <v>18.36</v>
          </cell>
        </row>
        <row r="344">
          <cell r="A344" t="str">
            <v xml:space="preserve">A . 3. 1.07.</v>
          </cell>
          <cell r="B344">
            <v>909.28</v>
          </cell>
        </row>
        <row r="345">
          <cell r="A345" t="str">
            <v xml:space="preserve">A . 3. 1.08.</v>
          </cell>
          <cell r="B345">
            <v>107.43</v>
          </cell>
        </row>
        <row r="346">
          <cell r="A346" t="str">
            <v xml:space="preserve">A . 3. 1.08.01</v>
          </cell>
          <cell r="B346">
            <v>816.58</v>
          </cell>
        </row>
        <row r="347">
          <cell r="A347" t="str">
            <v xml:space="preserve">A . 3. 1.09.</v>
          </cell>
          <cell r="B347">
            <v>2.02</v>
          </cell>
        </row>
        <row r="348">
          <cell r="A348" t="str">
            <v xml:space="preserve">A . 3. 1.09.01</v>
          </cell>
          <cell r="B348">
            <v>15.19</v>
          </cell>
        </row>
        <row r="349">
          <cell r="A349" t="str">
            <v xml:space="preserve">A . 3. 1.10.</v>
          </cell>
          <cell r="B349">
            <v>46.82</v>
          </cell>
        </row>
        <row r="350">
          <cell r="A350" t="str">
            <v xml:space="preserve">A . 3. 1.11.</v>
          </cell>
          <cell r="B350">
            <v>0</v>
          </cell>
        </row>
        <row r="351">
          <cell r="B351" t="e">
            <v>#N/A</v>
          </cell>
        </row>
        <row r="352">
          <cell r="A352" t="str">
            <v xml:space="preserve">A . 3. 2.  .</v>
          </cell>
          <cell r="B352">
            <v>0</v>
          </cell>
        </row>
        <row r="353">
          <cell r="A353" t="str">
            <v xml:space="preserve">A . 3. 2. 1.</v>
          </cell>
          <cell r="B353">
            <v>119.75</v>
          </cell>
        </row>
        <row r="354">
          <cell r="A354" t="str">
            <v xml:space="preserve">A . 3. 2. 2.</v>
          </cell>
          <cell r="B354">
            <v>51.95</v>
          </cell>
        </row>
        <row r="355">
          <cell r="A355" t="str">
            <v xml:space="preserve">A . 3. 2. 3.</v>
          </cell>
          <cell r="B355">
            <v>0</v>
          </cell>
        </row>
        <row r="356">
          <cell r="B356" t="e">
            <v>#N/A</v>
          </cell>
        </row>
        <row r="357">
          <cell r="A357" t="str">
            <v xml:space="preserve">A . 3. 3.00.</v>
          </cell>
          <cell r="B357">
            <v>0</v>
          </cell>
        </row>
        <row r="358">
          <cell r="A358" t="str">
            <v xml:space="preserve">A . 3. 3.01.</v>
          </cell>
          <cell r="B358">
            <v>638.72</v>
          </cell>
        </row>
        <row r="359">
          <cell r="A359" t="str">
            <v xml:space="preserve">A . 3. 3.02.</v>
          </cell>
          <cell r="B359">
            <v>553.38</v>
          </cell>
        </row>
        <row r="360">
          <cell r="A360" t="str">
            <v xml:space="preserve">A . 3. 3.03.</v>
          </cell>
          <cell r="B360">
            <v>3</v>
          </cell>
        </row>
        <row r="361">
          <cell r="A361" t="str">
            <v xml:space="preserve">A . 3. 3.04.</v>
          </cell>
          <cell r="B361">
            <v>5</v>
          </cell>
        </row>
        <row r="362">
          <cell r="A362" t="str">
            <v xml:space="preserve">A . 3. 3.05.</v>
          </cell>
          <cell r="B362">
            <v>0</v>
          </cell>
        </row>
        <row r="363">
          <cell r="A363" t="str">
            <v xml:space="preserve">A . 3. 3.06.</v>
          </cell>
          <cell r="B363">
            <v>3</v>
          </cell>
        </row>
        <row r="364">
          <cell r="B364" t="e">
            <v>#N/A</v>
          </cell>
        </row>
        <row r="365">
          <cell r="A365" t="str">
            <v xml:space="preserve">A . 3. 4.  .</v>
          </cell>
          <cell r="B365">
            <v>0</v>
          </cell>
        </row>
        <row r="366">
          <cell r="A366" t="str">
            <v xml:space="preserve">A . 3. 4.01.</v>
          </cell>
          <cell r="B366">
            <v>116.02</v>
          </cell>
        </row>
        <row r="367">
          <cell r="A367" t="str">
            <v xml:space="preserve">A . 3. 4.02.</v>
          </cell>
          <cell r="B367">
            <v>0</v>
          </cell>
        </row>
        <row r="368">
          <cell r="A368" t="str">
            <v xml:space="preserve">A . 3. 4.03.</v>
          </cell>
          <cell r="B368">
            <v>5</v>
          </cell>
        </row>
        <row r="369">
          <cell r="A369" t="str">
            <v xml:space="preserve">A . 3. 4.04.</v>
          </cell>
          <cell r="B369">
            <v>31.24</v>
          </cell>
        </row>
        <row r="370">
          <cell r="A370" t="str">
            <v xml:space="preserve">A . 3. 4.05.</v>
          </cell>
          <cell r="B370">
            <v>1</v>
          </cell>
        </row>
        <row r="371">
          <cell r="A371" t="str">
            <v xml:space="preserve">A . 3. 4.06.</v>
          </cell>
          <cell r="B371">
            <v>1</v>
          </cell>
        </row>
        <row r="372">
          <cell r="A372" t="str">
            <v xml:space="preserve">A . 3. 4.07.</v>
          </cell>
          <cell r="B372">
            <v>4</v>
          </cell>
        </row>
        <row r="373">
          <cell r="A373" t="str">
            <v xml:space="preserve">A . 3. 4.08.</v>
          </cell>
          <cell r="B373">
            <v>1</v>
          </cell>
        </row>
        <row r="374">
          <cell r="A374" t="str">
            <v xml:space="preserve">A . 3. 4.09</v>
          </cell>
          <cell r="B374">
            <v>2</v>
          </cell>
        </row>
        <row r="375">
          <cell r="A375" t="str">
            <v xml:space="preserve">A . 3. 4.10</v>
          </cell>
          <cell r="B375">
            <v>0</v>
          </cell>
        </row>
        <row r="376">
          <cell r="A376" t="str">
            <v xml:space="preserve">A . 3. 4.11</v>
          </cell>
          <cell r="B376">
            <v>5.1100000000000003</v>
          </cell>
        </row>
        <row r="377">
          <cell r="B377" t="e">
            <v>#N/A</v>
          </cell>
        </row>
        <row r="378">
          <cell r="A378" t="str">
            <v xml:space="preserve">A . 3. 5.  .</v>
          </cell>
          <cell r="B378">
            <v>0</v>
          </cell>
        </row>
        <row r="379">
          <cell r="A379" t="str">
            <v xml:space="preserve">A . 3. 5.01.</v>
          </cell>
          <cell r="B379">
            <v>224.7</v>
          </cell>
        </row>
        <row r="380">
          <cell r="A380" t="str">
            <v xml:space="preserve">A . 3. 5.02.</v>
          </cell>
          <cell r="B380">
            <v>79.3</v>
          </cell>
        </row>
        <row r="381">
          <cell r="A381" t="str">
            <v xml:space="preserve">A . 3. 5.03.</v>
          </cell>
          <cell r="B381">
            <v>10.99</v>
          </cell>
        </row>
        <row r="382">
          <cell r="A382" t="str">
            <v xml:space="preserve">A . 3. 5.04.</v>
          </cell>
          <cell r="B382">
            <v>998.77</v>
          </cell>
        </row>
        <row r="383">
          <cell r="A383" t="str">
            <v xml:space="preserve">A . 3. 5.05.</v>
          </cell>
          <cell r="B383">
            <v>314.99</v>
          </cell>
        </row>
        <row r="384">
          <cell r="A384" t="str">
            <v xml:space="preserve">A . 3. 5.06.</v>
          </cell>
          <cell r="B384">
            <v>1</v>
          </cell>
        </row>
        <row r="385">
          <cell r="A385" t="str">
            <v xml:space="preserve">A . 3. 5.08.</v>
          </cell>
          <cell r="B385">
            <v>9</v>
          </cell>
        </row>
        <row r="386">
          <cell r="A386" t="str">
            <v xml:space="preserve">A . 3. 5.09.</v>
          </cell>
          <cell r="B386">
            <v>3</v>
          </cell>
        </row>
        <row r="387">
          <cell r="A387" t="str">
            <v xml:space="preserve">A . 3. 5.10.</v>
          </cell>
          <cell r="B387">
            <v>314.99</v>
          </cell>
        </row>
        <row r="388">
          <cell r="B388" t="e">
            <v>#N/A</v>
          </cell>
        </row>
        <row r="389">
          <cell r="A389" t="str">
            <v xml:space="preserve">A . 3. 6.  .</v>
          </cell>
          <cell r="B389">
            <v>0</v>
          </cell>
        </row>
        <row r="390">
          <cell r="A390" t="str">
            <v xml:space="preserve">A . 3. 6.01.</v>
          </cell>
          <cell r="B390">
            <v>1</v>
          </cell>
        </row>
        <row r="391">
          <cell r="A391" t="str">
            <v xml:space="preserve">A . 3. 6.02.</v>
          </cell>
          <cell r="B391">
            <v>4</v>
          </cell>
        </row>
        <row r="392">
          <cell r="A392" t="str">
            <v xml:space="preserve">A . 3. 6.03.</v>
          </cell>
          <cell r="B392">
            <v>5</v>
          </cell>
        </row>
        <row r="393">
          <cell r="A393" t="str">
            <v xml:space="preserve">A . 3. 6.04.</v>
          </cell>
          <cell r="B393">
            <v>0</v>
          </cell>
        </row>
        <row r="394">
          <cell r="A394" t="str">
            <v xml:space="preserve">A . 3. 6.05.</v>
          </cell>
          <cell r="B394">
            <v>110</v>
          </cell>
        </row>
        <row r="395">
          <cell r="A395" t="str">
            <v xml:space="preserve">A . 3. 6.06.</v>
          </cell>
          <cell r="B395">
            <v>143.80000000000001</v>
          </cell>
        </row>
        <row r="396">
          <cell r="A396" t="str">
            <v xml:space="preserve">A . 3. 6.07.</v>
          </cell>
          <cell r="B396">
            <v>517.20000000000005</v>
          </cell>
        </row>
        <row r="397">
          <cell r="A397" t="str">
            <v xml:space="preserve">A . 3. 6.08.</v>
          </cell>
          <cell r="B397">
            <v>118.34</v>
          </cell>
        </row>
        <row r="398">
          <cell r="A398" t="str">
            <v xml:space="preserve">A . 3. 6.09.</v>
          </cell>
          <cell r="B398">
            <v>157.66</v>
          </cell>
        </row>
        <row r="399">
          <cell r="A399" t="str">
            <v xml:space="preserve">A . 3. 6.10.</v>
          </cell>
          <cell r="B399">
            <v>46.4</v>
          </cell>
        </row>
        <row r="400">
          <cell r="A400" t="str">
            <v xml:space="preserve">A . 3. 6.11.</v>
          </cell>
          <cell r="B400">
            <v>663.3</v>
          </cell>
        </row>
        <row r="401">
          <cell r="A401" t="str">
            <v xml:space="preserve">A . 3. 6.12.</v>
          </cell>
          <cell r="B401">
            <v>3251.5</v>
          </cell>
        </row>
        <row r="402">
          <cell r="A402" t="str">
            <v xml:space="preserve">A . 3. 6.13.</v>
          </cell>
          <cell r="B402">
            <v>1296</v>
          </cell>
        </row>
        <row r="403">
          <cell r="A403" t="str">
            <v xml:space="preserve">A . 3. 6.14.</v>
          </cell>
          <cell r="B403">
            <v>520</v>
          </cell>
        </row>
        <row r="404">
          <cell r="A404" t="str">
            <v xml:space="preserve">A . 3. 6.15.</v>
          </cell>
          <cell r="B404">
            <v>4069.8</v>
          </cell>
        </row>
        <row r="405">
          <cell r="A405" t="str">
            <v xml:space="preserve">A . 3. 6.16.</v>
          </cell>
          <cell r="B405">
            <v>1552.8</v>
          </cell>
        </row>
        <row r="406">
          <cell r="A406" t="str">
            <v xml:space="preserve">A . 3. 6.17.</v>
          </cell>
          <cell r="B406">
            <v>1362</v>
          </cell>
        </row>
        <row r="407">
          <cell r="A407" t="str">
            <v xml:space="preserve">A . 3. 6.18.</v>
          </cell>
          <cell r="B407">
            <v>16.649999999999999</v>
          </cell>
        </row>
        <row r="408">
          <cell r="B408" t="e">
            <v>#N/A</v>
          </cell>
        </row>
        <row r="409">
          <cell r="A409" t="str">
            <v xml:space="preserve">A . 3. 7.  .</v>
          </cell>
          <cell r="B409">
            <v>0</v>
          </cell>
        </row>
        <row r="410">
          <cell r="A410" t="str">
            <v xml:space="preserve">A . 3. 7.01.</v>
          </cell>
          <cell r="B410">
            <v>67</v>
          </cell>
        </row>
        <row r="411">
          <cell r="A411" t="str">
            <v xml:space="preserve">A . 3. 7.02.</v>
          </cell>
          <cell r="B411">
            <v>0</v>
          </cell>
        </row>
        <row r="412">
          <cell r="A412" t="str">
            <v xml:space="preserve">A . 3. 7.03.</v>
          </cell>
          <cell r="B412">
            <v>1</v>
          </cell>
        </row>
        <row r="413">
          <cell r="B413" t="e">
            <v>#N/A</v>
          </cell>
        </row>
        <row r="414">
          <cell r="A414" t="str">
            <v xml:space="preserve">A . 3. 8.  .</v>
          </cell>
          <cell r="B414">
            <v>0</v>
          </cell>
        </row>
        <row r="415">
          <cell r="A415" t="str">
            <v xml:space="preserve">A . 3. 8.01.</v>
          </cell>
          <cell r="B415">
            <v>1</v>
          </cell>
        </row>
        <row r="416">
          <cell r="A416" t="str">
            <v xml:space="preserve">A . 3. 8.02.</v>
          </cell>
          <cell r="B416">
            <v>1</v>
          </cell>
        </row>
        <row r="417">
          <cell r="A417" t="str">
            <v xml:space="preserve">A . 3. 8.03.</v>
          </cell>
          <cell r="B417">
            <v>1</v>
          </cell>
        </row>
        <row r="418">
          <cell r="A418" t="str">
            <v xml:space="preserve">A . 3. 8.04.</v>
          </cell>
          <cell r="B418">
            <v>1</v>
          </cell>
        </row>
        <row r="419">
          <cell r="A419" t="str">
            <v xml:space="preserve">A . 3. 8.05.</v>
          </cell>
          <cell r="B419">
            <v>1</v>
          </cell>
        </row>
        <row r="420">
          <cell r="A420" t="str">
            <v xml:space="preserve">A . 3. 8.06.</v>
          </cell>
          <cell r="B420">
            <v>1</v>
          </cell>
        </row>
        <row r="421">
          <cell r="A421" t="str">
            <v xml:space="preserve">A . 3. 8.07.</v>
          </cell>
          <cell r="B421">
            <v>1</v>
          </cell>
        </row>
        <row r="422">
          <cell r="A422" t="str">
            <v xml:space="preserve">A . 3. 8.08.</v>
          </cell>
          <cell r="B422">
            <v>1</v>
          </cell>
        </row>
        <row r="423">
          <cell r="A423" t="str">
            <v xml:space="preserve">A . 3. 8.09.</v>
          </cell>
          <cell r="B423">
            <v>1</v>
          </cell>
        </row>
        <row r="424">
          <cell r="A424" t="str">
            <v xml:space="preserve">A . 3. 8.10.</v>
          </cell>
          <cell r="B424">
            <v>1</v>
          </cell>
        </row>
        <row r="425">
          <cell r="A425" t="str">
            <v xml:space="preserve">A . 3. 8.11.</v>
          </cell>
          <cell r="B425">
            <v>1</v>
          </cell>
        </row>
        <row r="426">
          <cell r="A426" t="str">
            <v xml:space="preserve">A . 3. 8.12.</v>
          </cell>
          <cell r="B426">
            <v>1</v>
          </cell>
        </row>
        <row r="427">
          <cell r="A427" t="str">
            <v xml:space="preserve">A . 3. 8.13.</v>
          </cell>
          <cell r="B427">
            <v>1</v>
          </cell>
        </row>
        <row r="428">
          <cell r="A428" t="str">
            <v xml:space="preserve">A . 3. 8.14.</v>
          </cell>
          <cell r="B428">
            <v>1</v>
          </cell>
        </row>
        <row r="429">
          <cell r="A429" t="str">
            <v xml:space="preserve">A . 3. 8.15.</v>
          </cell>
          <cell r="B429">
            <v>1</v>
          </cell>
        </row>
        <row r="430">
          <cell r="B430" t="e">
            <v>#N/A</v>
          </cell>
        </row>
        <row r="431">
          <cell r="A431" t="str">
            <v xml:space="preserve">A . 4.  .  .</v>
          </cell>
          <cell r="B431">
            <v>0</v>
          </cell>
        </row>
        <row r="432">
          <cell r="A432" t="str">
            <v xml:space="preserve">A . 4. 6.  .</v>
          </cell>
          <cell r="B432">
            <v>0</v>
          </cell>
        </row>
        <row r="433">
          <cell r="A433" t="str">
            <v xml:space="preserve">A . 4. 6.01.</v>
          </cell>
          <cell r="B433">
            <v>0</v>
          </cell>
        </row>
        <row r="434">
          <cell r="A434" t="str">
            <v xml:space="preserve">A . 4. 6.02.</v>
          </cell>
          <cell r="B434">
            <v>135.5</v>
          </cell>
        </row>
        <row r="435">
          <cell r="A435" t="str">
            <v xml:space="preserve">A . 4. 6.03.</v>
          </cell>
          <cell r="B435">
            <v>0</v>
          </cell>
        </row>
        <row r="436">
          <cell r="A436" t="str">
            <v xml:space="preserve">A . 4. 6.04.</v>
          </cell>
          <cell r="B436">
            <v>2750</v>
          </cell>
        </row>
        <row r="437">
          <cell r="B437" t="e">
            <v>#N/A</v>
          </cell>
        </row>
        <row r="438">
          <cell r="A438" t="str">
            <v xml:space="preserve">A . 4. 7.  .</v>
          </cell>
          <cell r="B438">
            <v>0</v>
          </cell>
        </row>
        <row r="439">
          <cell r="A439" t="str">
            <v xml:space="preserve">A . 4. 7.01.</v>
          </cell>
          <cell r="B439">
            <v>0</v>
          </cell>
        </row>
        <row r="440">
          <cell r="A440" t="str">
            <v xml:space="preserve">A . 4. 7.02.</v>
          </cell>
          <cell r="B440">
            <v>1</v>
          </cell>
        </row>
        <row r="441">
          <cell r="A441" t="str">
            <v xml:space="preserve">A . 4. 7.03.</v>
          </cell>
          <cell r="B441">
            <v>1</v>
          </cell>
        </row>
        <row r="442">
          <cell r="A442" t="str">
            <v xml:space="preserve">A . 4. 7.04.</v>
          </cell>
          <cell r="B442">
            <v>0</v>
          </cell>
        </row>
        <row r="443">
          <cell r="A443" t="str">
            <v xml:space="preserve">A . 4. 7.05.</v>
          </cell>
          <cell r="B443">
            <v>0</v>
          </cell>
        </row>
        <row r="444">
          <cell r="B444" t="e">
            <v>#N/A</v>
          </cell>
        </row>
        <row r="445">
          <cell r="A445" t="str">
            <v xml:space="preserve">A . 4. 8.  .</v>
          </cell>
          <cell r="B445">
            <v>0</v>
          </cell>
        </row>
        <row r="446">
          <cell r="A446" t="str">
            <v xml:space="preserve">A . 4. 8.01.</v>
          </cell>
          <cell r="B446">
            <v>1</v>
          </cell>
        </row>
        <row r="447">
          <cell r="A447" t="str">
            <v xml:space="preserve">A . 4. 8.02.</v>
          </cell>
          <cell r="B447">
            <v>1</v>
          </cell>
        </row>
        <row r="448">
          <cell r="A448" t="str">
            <v xml:space="preserve">A . 4. 8.03.</v>
          </cell>
          <cell r="B448">
            <v>1</v>
          </cell>
        </row>
        <row r="449">
          <cell r="A449" t="str">
            <v xml:space="preserve">A . 4. 8.04.</v>
          </cell>
          <cell r="B449">
            <v>1</v>
          </cell>
        </row>
        <row r="450">
          <cell r="B450" t="e">
            <v>#N/A</v>
          </cell>
        </row>
        <row r="451">
          <cell r="A451" t="str">
            <v xml:space="preserve">A . 5. 0.  .</v>
          </cell>
          <cell r="B451">
            <v>0</v>
          </cell>
        </row>
        <row r="452">
          <cell r="A452" t="str">
            <v xml:space="preserve">A . 5. 1.00.</v>
          </cell>
          <cell r="B452">
            <v>0</v>
          </cell>
        </row>
        <row r="453">
          <cell r="A453" t="str">
            <v xml:space="preserve">A . 5. 1.01.</v>
          </cell>
          <cell r="B453">
            <v>1323</v>
          </cell>
        </row>
        <row r="454">
          <cell r="A454" t="str">
            <v xml:space="preserve">A . 5. 1.02.</v>
          </cell>
          <cell r="B454">
            <v>889.34</v>
          </cell>
        </row>
        <row r="455">
          <cell r="A455" t="str">
            <v xml:space="preserve">A . 5. 1.03.</v>
          </cell>
          <cell r="B455">
            <v>0</v>
          </cell>
        </row>
        <row r="456">
          <cell r="A456" t="str">
            <v xml:space="preserve">A . 5. 1.04.</v>
          </cell>
          <cell r="B456">
            <v>47.04</v>
          </cell>
        </row>
        <row r="457">
          <cell r="A457" t="str">
            <v xml:space="preserve">A . 5. 1.05.</v>
          </cell>
          <cell r="B457">
            <v>95.49</v>
          </cell>
        </row>
        <row r="458">
          <cell r="A458" t="str">
            <v xml:space="preserve">A . 5. 1.06.</v>
          </cell>
          <cell r="B458">
            <v>27201.81</v>
          </cell>
        </row>
        <row r="459">
          <cell r="A459" t="str">
            <v xml:space="preserve">A . 5. 1.07.</v>
          </cell>
          <cell r="B459">
            <v>2381.6799999999998</v>
          </cell>
        </row>
        <row r="460">
          <cell r="A460" t="str">
            <v xml:space="preserve">A . 5. 1.08.</v>
          </cell>
          <cell r="B460">
            <v>8662.5</v>
          </cell>
        </row>
        <row r="461">
          <cell r="A461" t="str">
            <v xml:space="preserve">A . 5. 1.09.</v>
          </cell>
          <cell r="B461">
            <v>787.64</v>
          </cell>
        </row>
        <row r="462">
          <cell r="A462" t="str">
            <v xml:space="preserve">A . 5. 1.10.</v>
          </cell>
          <cell r="B462">
            <v>278.98</v>
          </cell>
        </row>
        <row r="463">
          <cell r="A463" t="str">
            <v xml:space="preserve">A . 5. 1.11.</v>
          </cell>
          <cell r="B463">
            <v>4053.86</v>
          </cell>
        </row>
        <row r="464">
          <cell r="A464" t="str">
            <v xml:space="preserve">A . 5. 1.12.</v>
          </cell>
          <cell r="B464">
            <v>307.02999999999997</v>
          </cell>
        </row>
        <row r="465">
          <cell r="A465" t="str">
            <v xml:space="preserve">A . 5. 1.13.</v>
          </cell>
          <cell r="B465">
            <v>117.01</v>
          </cell>
        </row>
        <row r="466">
          <cell r="A466" t="str">
            <v xml:space="preserve">A . 5. 1.14.</v>
          </cell>
          <cell r="B466">
            <v>1913.88</v>
          </cell>
        </row>
        <row r="467">
          <cell r="A467" t="str">
            <v xml:space="preserve">A . 5. 1.15.</v>
          </cell>
          <cell r="B467">
            <v>10.28</v>
          </cell>
        </row>
        <row r="468">
          <cell r="A468" t="str">
            <v xml:space="preserve">A . 5. 1.16.</v>
          </cell>
          <cell r="B468">
            <v>85.17</v>
          </cell>
        </row>
        <row r="469">
          <cell r="A469" t="str">
            <v xml:space="preserve">A . 5. 1.17.</v>
          </cell>
          <cell r="B469">
            <v>6.69</v>
          </cell>
        </row>
        <row r="470">
          <cell r="A470" t="str">
            <v xml:space="preserve">A . 5. 1.18.</v>
          </cell>
          <cell r="B470">
            <v>49.83</v>
          </cell>
        </row>
        <row r="471">
          <cell r="A471" t="str">
            <v xml:space="preserve">A . 5. 1.19.</v>
          </cell>
          <cell r="B471">
            <v>124.58</v>
          </cell>
        </row>
        <row r="472">
          <cell r="A472" t="str">
            <v xml:space="preserve">A . 5. 1.20.</v>
          </cell>
          <cell r="B472">
            <v>0</v>
          </cell>
        </row>
        <row r="473">
          <cell r="A473" t="str">
            <v xml:space="preserve">A . 5. 1.21.</v>
          </cell>
          <cell r="B473">
            <v>332.66</v>
          </cell>
        </row>
        <row r="474">
          <cell r="A474" t="str">
            <v xml:space="preserve">A . 5. 1.22.</v>
          </cell>
          <cell r="B474">
            <v>0</v>
          </cell>
        </row>
        <row r="475">
          <cell r="B475" t="e">
            <v>#N/A</v>
          </cell>
        </row>
        <row r="476">
          <cell r="A476" t="str">
            <v xml:space="preserve">A . 5. 2.  .</v>
          </cell>
          <cell r="B476">
            <v>0</v>
          </cell>
        </row>
        <row r="477">
          <cell r="A477" t="str">
            <v xml:space="preserve">A . 5. 2. 1.</v>
          </cell>
          <cell r="B477">
            <v>428</v>
          </cell>
        </row>
        <row r="478">
          <cell r="A478" t="str">
            <v xml:space="preserve">A . 5. 2. 2.</v>
          </cell>
          <cell r="B478">
            <v>44.54</v>
          </cell>
        </row>
        <row r="479">
          <cell r="A479" t="str">
            <v xml:space="preserve">A . 5. 2. 3.</v>
          </cell>
          <cell r="B479">
            <v>0</v>
          </cell>
        </row>
        <row r="480">
          <cell r="B480" t="e">
            <v>#N/A</v>
          </cell>
        </row>
        <row r="481">
          <cell r="A481" t="str">
            <v xml:space="preserve">A . 5. 3.00.</v>
          </cell>
          <cell r="B481">
            <v>0</v>
          </cell>
        </row>
        <row r="482">
          <cell r="A482" t="str">
            <v xml:space="preserve">A . 5. 3.01.</v>
          </cell>
          <cell r="B482">
            <v>112.81</v>
          </cell>
        </row>
        <row r="483">
          <cell r="A483" t="str">
            <v xml:space="preserve">A . 5. 3.02.</v>
          </cell>
          <cell r="B483">
            <v>212.73</v>
          </cell>
        </row>
        <row r="484">
          <cell r="A484" t="str">
            <v xml:space="preserve">A . 5. 3.03.</v>
          </cell>
          <cell r="B484">
            <v>1</v>
          </cell>
        </row>
        <row r="485">
          <cell r="A485" t="str">
            <v xml:space="preserve">A . 5. 3.04.</v>
          </cell>
          <cell r="B485">
            <v>5</v>
          </cell>
        </row>
        <row r="486">
          <cell r="A486" t="str">
            <v xml:space="preserve">A . 5. 3.05.</v>
          </cell>
          <cell r="B486">
            <v>140.37</v>
          </cell>
        </row>
        <row r="487">
          <cell r="A487" t="str">
            <v xml:space="preserve">A . 5. 3.06.</v>
          </cell>
          <cell r="B487">
            <v>68.290000000000006</v>
          </cell>
        </row>
        <row r="488">
          <cell r="A488" t="str">
            <v xml:space="preserve">A . 5. 3.07.</v>
          </cell>
          <cell r="B488">
            <v>3</v>
          </cell>
        </row>
        <row r="489">
          <cell r="A489" t="str">
            <v xml:space="preserve">A . 5. 3.08.</v>
          </cell>
          <cell r="B489">
            <v>8</v>
          </cell>
        </row>
        <row r="490">
          <cell r="A490" t="str">
            <v xml:space="preserve">A . 5. 3.09.</v>
          </cell>
          <cell r="B490">
            <v>51.63</v>
          </cell>
        </row>
        <row r="491">
          <cell r="A491" t="str">
            <v xml:space="preserve">A . 5. 3.10.</v>
          </cell>
          <cell r="B491">
            <v>62.38</v>
          </cell>
        </row>
        <row r="492">
          <cell r="B492" t="e">
            <v>#N/A</v>
          </cell>
        </row>
        <row r="493">
          <cell r="A493" t="str">
            <v xml:space="preserve">A . 5. 4.  .</v>
          </cell>
          <cell r="B493">
            <v>0</v>
          </cell>
        </row>
        <row r="494">
          <cell r="A494" t="str">
            <v xml:space="preserve">A . 5. 4.01.</v>
          </cell>
          <cell r="B494">
            <v>33</v>
          </cell>
        </row>
        <row r="495">
          <cell r="A495" t="str">
            <v xml:space="preserve">A . 5. 4.02.</v>
          </cell>
          <cell r="B495">
            <v>23.29</v>
          </cell>
        </row>
        <row r="496">
          <cell r="A496" t="str">
            <v xml:space="preserve">A . 5. 4.03.</v>
          </cell>
          <cell r="B496">
            <v>0</v>
          </cell>
        </row>
        <row r="497">
          <cell r="A497" t="str">
            <v xml:space="preserve">A . 5. 4.04.</v>
          </cell>
          <cell r="B497">
            <v>0</v>
          </cell>
        </row>
        <row r="498">
          <cell r="A498" t="str">
            <v xml:space="preserve">A . 5. 4.05.</v>
          </cell>
          <cell r="B498">
            <v>2</v>
          </cell>
        </row>
        <row r="499">
          <cell r="A499" t="str">
            <v xml:space="preserve">A . 5. 4.06.</v>
          </cell>
          <cell r="B499">
            <v>1</v>
          </cell>
        </row>
        <row r="500">
          <cell r="A500" t="str">
            <v xml:space="preserve">A . 5. 4.07.</v>
          </cell>
          <cell r="B500">
            <v>1</v>
          </cell>
        </row>
        <row r="501">
          <cell r="A501" t="str">
            <v xml:space="preserve">A . 5. 4.08.</v>
          </cell>
          <cell r="B501">
            <v>3</v>
          </cell>
        </row>
        <row r="502">
          <cell r="A502" t="str">
            <v xml:space="preserve">A . 5. 4.09.</v>
          </cell>
          <cell r="B502">
            <v>1</v>
          </cell>
        </row>
        <row r="503">
          <cell r="A503" t="str">
            <v xml:space="preserve">A . 5. 4.10.</v>
          </cell>
          <cell r="B503">
            <v>1</v>
          </cell>
        </row>
        <row r="504">
          <cell r="A504" t="str">
            <v xml:space="preserve">A . 5. 4.11.</v>
          </cell>
          <cell r="B504">
            <v>3.15</v>
          </cell>
        </row>
        <row r="505">
          <cell r="A505" t="str">
            <v xml:space="preserve">A . 5. 4.12.</v>
          </cell>
          <cell r="B505">
            <v>0</v>
          </cell>
        </row>
        <row r="506">
          <cell r="B506" t="e">
            <v>#N/A</v>
          </cell>
        </row>
        <row r="507">
          <cell r="A507" t="str">
            <v xml:space="preserve">A . 5. 5.  .</v>
          </cell>
          <cell r="B507">
            <v>0</v>
          </cell>
        </row>
        <row r="508">
          <cell r="A508" t="str">
            <v xml:space="preserve">A . 5. 5.01.</v>
          </cell>
          <cell r="B508">
            <v>499.74</v>
          </cell>
        </row>
        <row r="509">
          <cell r="A509" t="str">
            <v xml:space="preserve">A . 5. 5.02.</v>
          </cell>
          <cell r="B509">
            <v>305.52</v>
          </cell>
        </row>
        <row r="510">
          <cell r="A510" t="str">
            <v xml:space="preserve">A . 5. 5.03.</v>
          </cell>
          <cell r="B510">
            <v>174.48</v>
          </cell>
        </row>
        <row r="511">
          <cell r="A511" t="str">
            <v xml:space="preserve">A . 5. 5.04.</v>
          </cell>
          <cell r="B511">
            <v>3.61</v>
          </cell>
        </row>
        <row r="512">
          <cell r="A512" t="str">
            <v xml:space="preserve">A . 5. 5.05.</v>
          </cell>
          <cell r="B512">
            <v>62.77</v>
          </cell>
        </row>
        <row r="513">
          <cell r="A513" t="str">
            <v xml:space="preserve">A . 5. 5.06.</v>
          </cell>
          <cell r="B513">
            <v>70.81</v>
          </cell>
        </row>
        <row r="514">
          <cell r="A514" t="str">
            <v xml:space="preserve">A . 5. 5.07.</v>
          </cell>
          <cell r="B514">
            <v>0</v>
          </cell>
        </row>
        <row r="515">
          <cell r="A515" t="str">
            <v xml:space="preserve">A . 5. 5.08.</v>
          </cell>
          <cell r="B515">
            <v>0</v>
          </cell>
        </row>
        <row r="516">
          <cell r="A516" t="str">
            <v xml:space="preserve">A . 5. 5.09.</v>
          </cell>
          <cell r="B516">
            <v>0</v>
          </cell>
        </row>
        <row r="517">
          <cell r="A517" t="str">
            <v xml:space="preserve">A . 5. 5.10.</v>
          </cell>
          <cell r="B517">
            <v>52.83</v>
          </cell>
        </row>
        <row r="518">
          <cell r="A518" t="str">
            <v xml:space="preserve">A . 5. 5.11.</v>
          </cell>
          <cell r="B518">
            <v>322.54000000000002</v>
          </cell>
        </row>
        <row r="519">
          <cell r="A519" t="str">
            <v xml:space="preserve">A . 5. 5.12.</v>
          </cell>
          <cell r="B519">
            <v>0</v>
          </cell>
        </row>
        <row r="520">
          <cell r="A520" t="str">
            <v xml:space="preserve">A . 5. 5.13.</v>
          </cell>
          <cell r="B520">
            <v>11.26</v>
          </cell>
        </row>
        <row r="521">
          <cell r="A521" t="str">
            <v xml:space="preserve">A . 5. 5.14.</v>
          </cell>
          <cell r="B521">
            <v>660.07</v>
          </cell>
        </row>
        <row r="522">
          <cell r="A522" t="str">
            <v xml:space="preserve">A . 5. 5.15.</v>
          </cell>
          <cell r="B522">
            <v>19081.95</v>
          </cell>
        </row>
        <row r="523">
          <cell r="A523" t="str">
            <v xml:space="preserve">A . 5. 5.16.</v>
          </cell>
          <cell r="B523">
            <v>0</v>
          </cell>
        </row>
        <row r="524">
          <cell r="A524" t="str">
            <v xml:space="preserve">A . 5. 5.17.</v>
          </cell>
          <cell r="B524">
            <v>2198.86</v>
          </cell>
        </row>
        <row r="525">
          <cell r="A525" t="str">
            <v xml:space="preserve">A . 5. 5.18.</v>
          </cell>
          <cell r="B525">
            <v>25</v>
          </cell>
        </row>
        <row r="526">
          <cell r="A526" t="str">
            <v xml:space="preserve">A . 5. 5.19.</v>
          </cell>
          <cell r="B526">
            <v>18</v>
          </cell>
        </row>
        <row r="527">
          <cell r="A527" t="str">
            <v xml:space="preserve">A . 5. 5.20.</v>
          </cell>
          <cell r="B527">
            <v>37</v>
          </cell>
        </row>
        <row r="528">
          <cell r="A528" t="str">
            <v xml:space="preserve">A . 5. 5.21.</v>
          </cell>
          <cell r="B528">
            <v>29</v>
          </cell>
        </row>
        <row r="529">
          <cell r="A529" t="str">
            <v xml:space="preserve">A . 5. 5.22.</v>
          </cell>
          <cell r="B529">
            <v>14</v>
          </cell>
        </row>
        <row r="530">
          <cell r="A530" t="str">
            <v xml:space="preserve">A . 5. 5.23.</v>
          </cell>
          <cell r="B530">
            <v>22</v>
          </cell>
        </row>
        <row r="531">
          <cell r="A531" t="str">
            <v xml:space="preserve">A . 5. 5.24.</v>
          </cell>
          <cell r="B531">
            <v>2198.86</v>
          </cell>
        </row>
        <row r="532">
          <cell r="A532" t="str">
            <v xml:space="preserve">A . 5. 5.25.</v>
          </cell>
          <cell r="B532">
            <v>1.81</v>
          </cell>
        </row>
        <row r="533">
          <cell r="A533" t="str">
            <v xml:space="preserve">A . 5. 5.26.</v>
          </cell>
          <cell r="B533">
            <v>79.510000000000005</v>
          </cell>
        </row>
        <row r="534">
          <cell r="A534" t="str">
            <v xml:space="preserve">A . 5. 5.27.</v>
          </cell>
          <cell r="B534">
            <v>66.42</v>
          </cell>
        </row>
        <row r="535">
          <cell r="A535" t="str">
            <v xml:space="preserve">A . 5. 5.28.</v>
          </cell>
          <cell r="B535">
            <v>6.1</v>
          </cell>
        </row>
        <row r="536">
          <cell r="A536" t="str">
            <v xml:space="preserve">A . 5. 5.29.</v>
          </cell>
          <cell r="B536">
            <v>18.16</v>
          </cell>
        </row>
        <row r="537">
          <cell r="A537" t="str">
            <v xml:space="preserve">A . 5. 5.30</v>
          </cell>
          <cell r="B537">
            <v>1</v>
          </cell>
        </row>
        <row r="538">
          <cell r="B538" t="e">
            <v>#N/A</v>
          </cell>
        </row>
        <row r="539">
          <cell r="A539" t="str">
            <v xml:space="preserve">A . 5. 6.  .</v>
          </cell>
          <cell r="B539">
            <v>0</v>
          </cell>
        </row>
        <row r="540">
          <cell r="A540" t="str">
            <v xml:space="preserve">A . 5. 6.01.</v>
          </cell>
          <cell r="B540">
            <v>1</v>
          </cell>
        </row>
        <row r="541">
          <cell r="A541" t="str">
            <v xml:space="preserve">A . 5. 6.02.</v>
          </cell>
          <cell r="B541">
            <v>1</v>
          </cell>
        </row>
        <row r="542">
          <cell r="A542" t="str">
            <v xml:space="preserve">A . 5. 6.03.</v>
          </cell>
          <cell r="B542">
            <v>1</v>
          </cell>
        </row>
        <row r="543">
          <cell r="A543" t="str">
            <v xml:space="preserve">A . 5. 6.04.</v>
          </cell>
          <cell r="B543">
            <v>2</v>
          </cell>
        </row>
        <row r="544">
          <cell r="A544" t="str">
            <v xml:space="preserve">A . 5. 6.05.</v>
          </cell>
          <cell r="B544">
            <v>4</v>
          </cell>
        </row>
        <row r="545">
          <cell r="A545" t="str">
            <v xml:space="preserve">A . 5. 6.06.</v>
          </cell>
          <cell r="B545">
            <v>1</v>
          </cell>
        </row>
        <row r="546">
          <cell r="A546" t="str">
            <v xml:space="preserve">A . 5. 6.07.</v>
          </cell>
          <cell r="B546">
            <v>19</v>
          </cell>
        </row>
        <row r="547">
          <cell r="A547" t="str">
            <v xml:space="preserve">A . 5. 6.08.</v>
          </cell>
          <cell r="B547">
            <v>7</v>
          </cell>
        </row>
        <row r="548">
          <cell r="A548" t="str">
            <v xml:space="preserve">A . 5. 6.09.</v>
          </cell>
          <cell r="B548">
            <v>84</v>
          </cell>
        </row>
        <row r="549">
          <cell r="A549" t="str">
            <v xml:space="preserve">A . 5. 6.10.</v>
          </cell>
          <cell r="B549">
            <v>134.69999999999999</v>
          </cell>
        </row>
        <row r="550">
          <cell r="A550" t="str">
            <v xml:space="preserve">A . 5. 6.11.</v>
          </cell>
          <cell r="B550">
            <v>615.79999999999995</v>
          </cell>
        </row>
        <row r="551">
          <cell r="A551" t="str">
            <v xml:space="preserve">A . 5. 6.12.</v>
          </cell>
          <cell r="B551">
            <v>737.95</v>
          </cell>
        </row>
        <row r="552">
          <cell r="A552" t="str">
            <v xml:space="preserve">A . 5. 6.13.</v>
          </cell>
          <cell r="B552">
            <v>1076.5</v>
          </cell>
        </row>
        <row r="553">
          <cell r="A553" t="str">
            <v xml:space="preserve">A . 5. 6.14.</v>
          </cell>
          <cell r="B553">
            <v>818.73</v>
          </cell>
        </row>
        <row r="554">
          <cell r="A554" t="str">
            <v xml:space="preserve">A . 5. 6.15.</v>
          </cell>
          <cell r="B554">
            <v>18.84</v>
          </cell>
        </row>
        <row r="555">
          <cell r="A555" t="str">
            <v xml:space="preserve">A . 5. 6.16.</v>
          </cell>
          <cell r="B555">
            <v>63.6</v>
          </cell>
        </row>
        <row r="556">
          <cell r="A556" t="str">
            <v xml:space="preserve">A . 5. 6.17.</v>
          </cell>
          <cell r="B556">
            <v>76.3</v>
          </cell>
        </row>
        <row r="557">
          <cell r="A557" t="str">
            <v xml:space="preserve">A . 5. 6.18.</v>
          </cell>
          <cell r="B557">
            <v>153.6</v>
          </cell>
        </row>
        <row r="558">
          <cell r="A558" t="str">
            <v xml:space="preserve">A . 5. 6.19.</v>
          </cell>
          <cell r="B558">
            <v>599.20000000000005</v>
          </cell>
        </row>
        <row r="559">
          <cell r="A559" t="str">
            <v xml:space="preserve">A . 5. 6.20.</v>
          </cell>
          <cell r="B559">
            <v>7961</v>
          </cell>
        </row>
        <row r="560">
          <cell r="A560" t="str">
            <v xml:space="preserve">A . 5. 6.21.</v>
          </cell>
          <cell r="B560">
            <v>7222.5</v>
          </cell>
        </row>
        <row r="561">
          <cell r="A561" t="str">
            <v xml:space="preserve">A . 5. 6.22.</v>
          </cell>
          <cell r="B561">
            <v>4925</v>
          </cell>
        </row>
        <row r="562">
          <cell r="A562" t="str">
            <v xml:space="preserve">A . 5. 6.23.</v>
          </cell>
          <cell r="B562">
            <v>1266</v>
          </cell>
        </row>
        <row r="563">
          <cell r="A563" t="str">
            <v xml:space="preserve">A . 5. 6.24.</v>
          </cell>
          <cell r="B563">
            <v>4145.5</v>
          </cell>
        </row>
        <row r="564">
          <cell r="A564" t="str">
            <v xml:space="preserve">A . 5. 6.25.</v>
          </cell>
          <cell r="B564">
            <v>2850.3</v>
          </cell>
        </row>
        <row r="565">
          <cell r="A565" t="str">
            <v xml:space="preserve">A . 5. 6.26.</v>
          </cell>
          <cell r="B565">
            <v>2402</v>
          </cell>
        </row>
        <row r="566">
          <cell r="A566" t="str">
            <v xml:space="preserve">A . 5. 6.27.</v>
          </cell>
          <cell r="B566">
            <v>14</v>
          </cell>
        </row>
        <row r="567">
          <cell r="A567" t="str">
            <v xml:space="preserve">A . 5. 6.28.</v>
          </cell>
          <cell r="B567">
            <v>4</v>
          </cell>
        </row>
        <row r="568">
          <cell r="A568" t="str">
            <v xml:space="preserve">A . 5. 6.29.</v>
          </cell>
          <cell r="B568">
            <v>0</v>
          </cell>
        </row>
        <row r="569">
          <cell r="A569" t="str">
            <v xml:space="preserve">A . 5. 6.30.</v>
          </cell>
          <cell r="B569">
            <v>16.88</v>
          </cell>
        </row>
        <row r="570">
          <cell r="B570" t="e">
            <v>#N/A</v>
          </cell>
        </row>
        <row r="571">
          <cell r="A571" t="str">
            <v xml:space="preserve">A . 5. 7.  .</v>
          </cell>
          <cell r="B571">
            <v>0</v>
          </cell>
        </row>
        <row r="572">
          <cell r="A572" t="str">
            <v xml:space="preserve">A . 5. 7.01.</v>
          </cell>
          <cell r="B572">
            <v>47</v>
          </cell>
        </row>
        <row r="573">
          <cell r="A573" t="str">
            <v xml:space="preserve">A . 5. 7.02.</v>
          </cell>
          <cell r="B573">
            <v>4</v>
          </cell>
        </row>
        <row r="574">
          <cell r="A574" t="str">
            <v xml:space="preserve">A . 5. 7.03.</v>
          </cell>
          <cell r="B574">
            <v>0</v>
          </cell>
        </row>
        <row r="575">
          <cell r="A575" t="str">
            <v xml:space="preserve">A . 5. 7.04.</v>
          </cell>
          <cell r="B575">
            <v>1</v>
          </cell>
        </row>
        <row r="576">
          <cell r="A576" t="str">
            <v xml:space="preserve">A . 5. 7.05.</v>
          </cell>
          <cell r="B576">
            <v>1</v>
          </cell>
        </row>
        <row r="577">
          <cell r="A577" t="str">
            <v xml:space="preserve">A . 5. 7.06.</v>
          </cell>
          <cell r="B577">
            <v>0</v>
          </cell>
        </row>
        <row r="578">
          <cell r="B578" t="e">
            <v>#N/A</v>
          </cell>
        </row>
        <row r="579">
          <cell r="A579" t="str">
            <v xml:space="preserve">A . 5. 8.  .</v>
          </cell>
          <cell r="B579">
            <v>0</v>
          </cell>
        </row>
        <row r="580">
          <cell r="A580" t="str">
            <v xml:space="preserve">A . 5. 8.01.</v>
          </cell>
          <cell r="B580">
            <v>1</v>
          </cell>
        </row>
        <row r="581">
          <cell r="A581" t="str">
            <v xml:space="preserve">A . 5. 8.02.</v>
          </cell>
          <cell r="B581">
            <v>1</v>
          </cell>
        </row>
        <row r="582">
          <cell r="A582" t="str">
            <v xml:space="preserve">A . 5. 8.03.</v>
          </cell>
          <cell r="B582">
            <v>1</v>
          </cell>
        </row>
        <row r="583">
          <cell r="A583" t="str">
            <v xml:space="preserve">A . 5. 8.04.</v>
          </cell>
          <cell r="B583">
            <v>1</v>
          </cell>
        </row>
        <row r="584">
          <cell r="A584" t="str">
            <v xml:space="preserve">A . 5. 8.05.</v>
          </cell>
          <cell r="B584">
            <v>1</v>
          </cell>
        </row>
        <row r="585">
          <cell r="A585" t="str">
            <v xml:space="preserve">A . 5. 8.06.</v>
          </cell>
          <cell r="B585">
            <v>1</v>
          </cell>
        </row>
        <row r="586">
          <cell r="A586" t="str">
            <v xml:space="preserve">A . 5. 8.07.</v>
          </cell>
          <cell r="B586">
            <v>1</v>
          </cell>
        </row>
        <row r="587">
          <cell r="A587" t="str">
            <v xml:space="preserve">A . 5. 8.08.</v>
          </cell>
          <cell r="B587">
            <v>1</v>
          </cell>
        </row>
        <row r="588">
          <cell r="A588" t="str">
            <v xml:space="preserve">A . 5. 8.09.</v>
          </cell>
          <cell r="B588">
            <v>1</v>
          </cell>
        </row>
        <row r="589">
          <cell r="A589" t="str">
            <v xml:space="preserve">A . 5. 8.10.</v>
          </cell>
          <cell r="B589">
            <v>1</v>
          </cell>
        </row>
        <row r="590">
          <cell r="A590" t="str">
            <v xml:space="preserve">A . 5. 8.11.</v>
          </cell>
          <cell r="B590">
            <v>1</v>
          </cell>
        </row>
        <row r="591">
          <cell r="A591" t="str">
            <v xml:space="preserve">A . 5. 8.12.</v>
          </cell>
          <cell r="B591">
            <v>1</v>
          </cell>
        </row>
        <row r="592">
          <cell r="A592" t="str">
            <v xml:space="preserve">A . 5. 8.13.</v>
          </cell>
          <cell r="B592">
            <v>1</v>
          </cell>
        </row>
        <row r="593">
          <cell r="A593" t="str">
            <v xml:space="preserve">A . 5. 8.14.</v>
          </cell>
          <cell r="B593">
            <v>1</v>
          </cell>
        </row>
        <row r="594">
          <cell r="A594" t="str">
            <v xml:space="preserve">A . 5. 8.15.</v>
          </cell>
          <cell r="B594">
            <v>1</v>
          </cell>
        </row>
        <row r="595">
          <cell r="A595" t="str">
            <v xml:space="preserve">A . 5. 8.16.</v>
          </cell>
          <cell r="B595">
            <v>1</v>
          </cell>
        </row>
        <row r="596">
          <cell r="A596" t="str">
            <v xml:space="preserve">A . 5. 8.17.</v>
          </cell>
          <cell r="B596">
            <v>1</v>
          </cell>
        </row>
        <row r="597">
          <cell r="A597" t="str">
            <v xml:space="preserve">A . 5. 8.18.</v>
          </cell>
          <cell r="B597">
            <v>1</v>
          </cell>
        </row>
        <row r="598">
          <cell r="A598" t="str">
            <v xml:space="preserve">A . 5. 8.19.</v>
          </cell>
          <cell r="B598">
            <v>1</v>
          </cell>
        </row>
        <row r="599">
          <cell r="A599" t="str">
            <v xml:space="preserve">A . 5. 8.20.</v>
          </cell>
          <cell r="B599">
            <v>1</v>
          </cell>
        </row>
        <row r="600">
          <cell r="A600" t="str">
            <v xml:space="preserve">A . 5. 8.21.</v>
          </cell>
          <cell r="B600">
            <v>1</v>
          </cell>
        </row>
        <row r="601">
          <cell r="A601" t="str">
            <v xml:space="preserve">A . 5. 8.22.</v>
          </cell>
          <cell r="B601">
            <v>1</v>
          </cell>
        </row>
        <row r="602">
          <cell r="A602" t="str">
            <v xml:space="preserve">A . 5. 8.23.</v>
          </cell>
          <cell r="B602">
            <v>1</v>
          </cell>
        </row>
        <row r="603">
          <cell r="A603" t="str">
            <v xml:space="preserve">A . 5. 8.24.</v>
          </cell>
          <cell r="B603">
            <v>1</v>
          </cell>
        </row>
        <row r="604">
          <cell r="A604" t="str">
            <v xml:space="preserve">A . 5. 8.25.</v>
          </cell>
          <cell r="B604">
            <v>1</v>
          </cell>
        </row>
        <row r="605">
          <cell r="A605" t="str">
            <v xml:space="preserve">A . 5. 8.26.</v>
          </cell>
          <cell r="B605">
            <v>1</v>
          </cell>
        </row>
        <row r="606">
          <cell r="A606" t="str">
            <v xml:space="preserve">A . 5. 8.27.</v>
          </cell>
          <cell r="B606">
            <v>1</v>
          </cell>
        </row>
        <row r="607">
          <cell r="A607" t="str">
            <v xml:space="preserve">A . 5. 8.28.</v>
          </cell>
          <cell r="B607">
            <v>1</v>
          </cell>
        </row>
        <row r="608">
          <cell r="A608" t="str">
            <v xml:space="preserve">A . 5. 8.29.</v>
          </cell>
          <cell r="B608">
            <v>1</v>
          </cell>
        </row>
        <row r="609">
          <cell r="A609" t="str">
            <v xml:space="preserve">A . 5. 8.30.</v>
          </cell>
          <cell r="B609">
            <v>1</v>
          </cell>
        </row>
        <row r="610">
          <cell r="A610" t="str">
            <v xml:space="preserve">A . 5. 8.31.</v>
          </cell>
          <cell r="B610">
            <v>1</v>
          </cell>
        </row>
        <row r="611">
          <cell r="A611" t="str">
            <v xml:space="preserve">A . 5. 8.32.</v>
          </cell>
          <cell r="B611">
            <v>1</v>
          </cell>
        </row>
        <row r="612">
          <cell r="A612" t="str">
            <v xml:space="preserve">A . 5. 8.33.</v>
          </cell>
          <cell r="B612">
            <v>1</v>
          </cell>
        </row>
        <row r="613">
          <cell r="A613" t="str">
            <v xml:space="preserve">A . 5. 8.34.</v>
          </cell>
          <cell r="B613">
            <v>1</v>
          </cell>
        </row>
        <row r="614">
          <cell r="A614" t="str">
            <v xml:space="preserve">A . 5. 8.35.</v>
          </cell>
          <cell r="B614">
            <v>1</v>
          </cell>
        </row>
        <row r="615">
          <cell r="A615" t="str">
            <v xml:space="preserve">A . 5. 8.36.</v>
          </cell>
          <cell r="B615">
            <v>1</v>
          </cell>
        </row>
        <row r="616">
          <cell r="A616" t="str">
            <v xml:space="preserve">A . 5. 8.37.</v>
          </cell>
          <cell r="B616">
            <v>1</v>
          </cell>
        </row>
        <row r="617">
          <cell r="A617" t="str">
            <v xml:space="preserve">A . 5. 8.38.</v>
          </cell>
          <cell r="B617">
            <v>1</v>
          </cell>
        </row>
        <row r="618">
          <cell r="A618" t="str">
            <v xml:space="preserve">A . 5. 8.39.</v>
          </cell>
          <cell r="B618">
            <v>1</v>
          </cell>
        </row>
        <row r="619">
          <cell r="A619" t="str">
            <v xml:space="preserve">A . 5. 8.40.</v>
          </cell>
          <cell r="B619">
            <v>1</v>
          </cell>
        </row>
        <row r="620">
          <cell r="A620" t="str">
            <v xml:space="preserve">A . 5. 8.41.</v>
          </cell>
          <cell r="B620">
            <v>1</v>
          </cell>
        </row>
        <row r="621">
          <cell r="A621" t="str">
            <v xml:space="preserve">A . 5. 8.42.</v>
          </cell>
          <cell r="B621">
            <v>1</v>
          </cell>
        </row>
        <row r="622">
          <cell r="A622" t="str">
            <v xml:space="preserve">A . 5. 8.43.</v>
          </cell>
          <cell r="B622">
            <v>1</v>
          </cell>
        </row>
        <row r="623">
          <cell r="A623" t="str">
            <v xml:space="preserve">A . 5. 8.44.</v>
          </cell>
          <cell r="B623">
            <v>1</v>
          </cell>
        </row>
        <row r="624">
          <cell r="A624" t="str">
            <v xml:space="preserve">A . 5. 8.45.</v>
          </cell>
          <cell r="B624">
            <v>1</v>
          </cell>
        </row>
        <row r="625">
          <cell r="A625" t="str">
            <v xml:space="preserve">A . 5. 8.46.</v>
          </cell>
          <cell r="B625">
            <v>1</v>
          </cell>
        </row>
        <row r="626">
          <cell r="A626" t="str">
            <v xml:space="preserve">A . 5. 8.47.</v>
          </cell>
          <cell r="B626">
            <v>1</v>
          </cell>
        </row>
        <row r="627">
          <cell r="A627" t="str">
            <v xml:space="preserve">A . 5. 8.48.</v>
          </cell>
          <cell r="B627">
            <v>1</v>
          </cell>
        </row>
        <row r="628">
          <cell r="A628" t="str">
            <v xml:space="preserve">A . 5. 8.49.</v>
          </cell>
          <cell r="B628">
            <v>1</v>
          </cell>
        </row>
        <row r="629">
          <cell r="A629" t="str">
            <v xml:space="preserve">A . 5. 8.50.</v>
          </cell>
          <cell r="B629">
            <v>1</v>
          </cell>
        </row>
        <row r="630">
          <cell r="A630" t="str">
            <v xml:space="preserve">A . 5. 8.51.</v>
          </cell>
          <cell r="B630">
            <v>1</v>
          </cell>
        </row>
        <row r="631">
          <cell r="A631" t="str">
            <v xml:space="preserve">A . 5. 8.52.</v>
          </cell>
          <cell r="B631">
            <v>1</v>
          </cell>
        </row>
        <row r="632">
          <cell r="A632" t="str">
            <v xml:space="preserve">A . 5. 8.53.</v>
          </cell>
          <cell r="B632">
            <v>1</v>
          </cell>
        </row>
        <row r="633">
          <cell r="A633" t="str">
            <v xml:space="preserve">A . 5. 8.54.</v>
          </cell>
          <cell r="B633">
            <v>1</v>
          </cell>
        </row>
        <row r="634">
          <cell r="A634" t="str">
            <v xml:space="preserve">A . 5. 8.55.</v>
          </cell>
          <cell r="B634">
            <v>1</v>
          </cell>
        </row>
        <row r="635">
          <cell r="A635" t="str">
            <v xml:space="preserve">A . 5. 8.56.</v>
          </cell>
          <cell r="B635">
            <v>1</v>
          </cell>
        </row>
        <row r="636">
          <cell r="A636" t="str">
            <v xml:space="preserve">A . 5. 8.57.</v>
          </cell>
          <cell r="B636">
            <v>1</v>
          </cell>
        </row>
        <row r="637">
          <cell r="A637" t="str">
            <v xml:space="preserve">A . 5. 8.58.</v>
          </cell>
          <cell r="B637">
            <v>1</v>
          </cell>
        </row>
        <row r="638">
          <cell r="A638" t="str">
            <v xml:space="preserve">A . 5. 8.59.</v>
          </cell>
          <cell r="B638">
            <v>1</v>
          </cell>
        </row>
        <row r="639">
          <cell r="A639" t="str">
            <v xml:space="preserve">A . 5. 8.60.</v>
          </cell>
          <cell r="B639">
            <v>1</v>
          </cell>
        </row>
        <row r="640">
          <cell r="A640" t="str">
            <v xml:space="preserve">A . 5. 8.61.</v>
          </cell>
          <cell r="B640">
            <v>1</v>
          </cell>
        </row>
        <row r="641">
          <cell r="A641" t="str">
            <v xml:space="preserve">A . 5. 8.62.</v>
          </cell>
          <cell r="B641">
            <v>1</v>
          </cell>
        </row>
        <row r="642">
          <cell r="A642" t="str">
            <v xml:space="preserve">A . 5. 8.63.</v>
          </cell>
          <cell r="B642">
            <v>1</v>
          </cell>
        </row>
        <row r="643">
          <cell r="A643" t="str">
            <v xml:space="preserve">A . 5. 8.64.</v>
          </cell>
          <cell r="B643">
            <v>1</v>
          </cell>
        </row>
        <row r="644">
          <cell r="A644" t="str">
            <v xml:space="preserve">A . 5. 8.65.</v>
          </cell>
          <cell r="B644">
            <v>1</v>
          </cell>
        </row>
        <row r="645">
          <cell r="B645" t="e">
            <v>#N/A</v>
          </cell>
        </row>
        <row r="646">
          <cell r="A646" t="str">
            <v xml:space="preserve">A . 6. 0.  .</v>
          </cell>
          <cell r="B646">
            <v>0</v>
          </cell>
        </row>
        <row r="647">
          <cell r="A647" t="str">
            <v xml:space="preserve">A . 6. 1.00.</v>
          </cell>
          <cell r="B647">
            <v>0</v>
          </cell>
        </row>
        <row r="648">
          <cell r="A648" t="str">
            <v xml:space="preserve">A . 6. 1.01.</v>
          </cell>
          <cell r="B648">
            <v>86.38</v>
          </cell>
        </row>
        <row r="649">
          <cell r="A649" t="str">
            <v xml:space="preserve">A . 6. 1.02.</v>
          </cell>
          <cell r="B649">
            <v>104.42</v>
          </cell>
        </row>
        <row r="650">
          <cell r="A650" t="str">
            <v xml:space="preserve">A . 6. 1.03.</v>
          </cell>
          <cell r="B650">
            <v>1165.08</v>
          </cell>
        </row>
        <row r="651">
          <cell r="A651" t="str">
            <v xml:space="preserve">A . 6. 1.04.</v>
          </cell>
          <cell r="B651">
            <v>220.05</v>
          </cell>
        </row>
        <row r="652">
          <cell r="A652" t="str">
            <v xml:space="preserve">A . 6. 1.04.01</v>
          </cell>
          <cell r="B652">
            <v>61.79</v>
          </cell>
        </row>
        <row r="653">
          <cell r="A653" t="str">
            <v xml:space="preserve">A . 6. 1.05.</v>
          </cell>
          <cell r="B653">
            <v>111.06</v>
          </cell>
        </row>
        <row r="654">
          <cell r="A654" t="str">
            <v xml:space="preserve">A . 6. 1.06.</v>
          </cell>
          <cell r="B654">
            <v>32.1</v>
          </cell>
        </row>
        <row r="655">
          <cell r="A655" t="str">
            <v xml:space="preserve">A . 6. 1.07.</v>
          </cell>
          <cell r="B655">
            <v>245.49</v>
          </cell>
        </row>
        <row r="656">
          <cell r="A656" t="str">
            <v xml:space="preserve">A . 6. 1.08.</v>
          </cell>
          <cell r="B656">
            <v>70.52</v>
          </cell>
        </row>
        <row r="657">
          <cell r="A657" t="str">
            <v xml:space="preserve">A . 6. 1.09.</v>
          </cell>
          <cell r="B657">
            <v>7.7</v>
          </cell>
        </row>
        <row r="658">
          <cell r="A658" t="str">
            <v xml:space="preserve">A . 6. 1.10.</v>
          </cell>
          <cell r="B658">
            <v>2.2000000000000002</v>
          </cell>
        </row>
        <row r="659">
          <cell r="A659" t="str">
            <v xml:space="preserve">A . 6. 1.11.</v>
          </cell>
          <cell r="B659">
            <v>0</v>
          </cell>
        </row>
        <row r="660">
          <cell r="A660" t="str">
            <v xml:space="preserve">A . 6. 1.11.01</v>
          </cell>
          <cell r="B660">
            <v>23.18</v>
          </cell>
        </row>
        <row r="661">
          <cell r="A661" t="str">
            <v xml:space="preserve">A . 6. 1.12.</v>
          </cell>
          <cell r="B661">
            <v>35.04</v>
          </cell>
        </row>
        <row r="662">
          <cell r="A662" t="str">
            <v xml:space="preserve">A . 6. 1.13.</v>
          </cell>
          <cell r="B662">
            <v>0</v>
          </cell>
        </row>
        <row r="663">
          <cell r="B663" t="e">
            <v>#N/A</v>
          </cell>
        </row>
        <row r="664">
          <cell r="A664" t="str">
            <v xml:space="preserve">A . 6. 2.  .</v>
          </cell>
          <cell r="B664">
            <v>0</v>
          </cell>
        </row>
        <row r="665">
          <cell r="A665" t="str">
            <v xml:space="preserve">A . 6. 2. 1.</v>
          </cell>
          <cell r="B665">
            <v>108.81</v>
          </cell>
        </row>
        <row r="666">
          <cell r="A666" t="str">
            <v xml:space="preserve">A . 6. 2. 2.</v>
          </cell>
          <cell r="B666">
            <v>57.42</v>
          </cell>
        </row>
        <row r="667">
          <cell r="A667" t="str">
            <v xml:space="preserve">A . 6. 2. 3.</v>
          </cell>
          <cell r="B667">
            <v>0</v>
          </cell>
        </row>
        <row r="668">
          <cell r="B668" t="e">
            <v>#N/A</v>
          </cell>
        </row>
        <row r="669">
          <cell r="A669" t="str">
            <v xml:space="preserve">A . 6. 3.  .</v>
          </cell>
          <cell r="B669">
            <v>0</v>
          </cell>
        </row>
        <row r="670">
          <cell r="A670" t="str">
            <v xml:space="preserve">A . 6. 3.01.</v>
          </cell>
          <cell r="B670">
            <v>97.63</v>
          </cell>
        </row>
        <row r="671">
          <cell r="A671" t="str">
            <v xml:space="preserve">A . 6. 3.02.</v>
          </cell>
          <cell r="B671">
            <v>86.9</v>
          </cell>
        </row>
        <row r="672">
          <cell r="A672" t="str">
            <v xml:space="preserve">A . 6. 3.03.</v>
          </cell>
          <cell r="B672">
            <v>1</v>
          </cell>
        </row>
        <row r="673">
          <cell r="A673" t="str">
            <v xml:space="preserve">A . 6. 3.04.</v>
          </cell>
          <cell r="B673">
            <v>1</v>
          </cell>
        </row>
        <row r="674">
          <cell r="A674" t="str">
            <v xml:space="preserve">A . 6. 3.05.</v>
          </cell>
          <cell r="B674">
            <v>181.17</v>
          </cell>
        </row>
        <row r="675">
          <cell r="A675" t="str">
            <v xml:space="preserve">A . 6. 3.06.</v>
          </cell>
          <cell r="B675">
            <v>1</v>
          </cell>
        </row>
        <row r="676">
          <cell r="A676" t="str">
            <v xml:space="preserve">A . 6. 3.07.</v>
          </cell>
          <cell r="B676">
            <v>0</v>
          </cell>
        </row>
        <row r="677">
          <cell r="A677" t="str">
            <v xml:space="preserve">A . 6. 3.08.</v>
          </cell>
          <cell r="B677">
            <v>34.6</v>
          </cell>
        </row>
        <row r="678">
          <cell r="B678" t="e">
            <v>#N/A</v>
          </cell>
        </row>
        <row r="679">
          <cell r="A679" t="str">
            <v xml:space="preserve">A . 6. 4.  .</v>
          </cell>
          <cell r="B679">
            <v>0</v>
          </cell>
        </row>
        <row r="680">
          <cell r="A680" t="str">
            <v xml:space="preserve">A . 6. 4.01.</v>
          </cell>
          <cell r="B680">
            <v>61.02</v>
          </cell>
        </row>
        <row r="681">
          <cell r="A681" t="str">
            <v xml:space="preserve">A . 6. 4.02.</v>
          </cell>
          <cell r="B681">
            <v>5</v>
          </cell>
        </row>
        <row r="682">
          <cell r="A682" t="str">
            <v xml:space="preserve">A . 6. 4.03.</v>
          </cell>
          <cell r="B682">
            <v>0</v>
          </cell>
        </row>
        <row r="683">
          <cell r="A683" t="str">
            <v xml:space="preserve">A . 6. 4.04.</v>
          </cell>
          <cell r="B683">
            <v>0</v>
          </cell>
        </row>
        <row r="684">
          <cell r="A684" t="str">
            <v xml:space="preserve">A . 6. 4.05.</v>
          </cell>
          <cell r="B684">
            <v>1</v>
          </cell>
        </row>
        <row r="685">
          <cell r="A685" t="str">
            <v xml:space="preserve">A . 6. 4.06.</v>
          </cell>
          <cell r="B685">
            <v>1</v>
          </cell>
        </row>
        <row r="686">
          <cell r="A686" t="str">
            <v xml:space="preserve">A . 6. 4.07.</v>
          </cell>
          <cell r="B686">
            <v>31</v>
          </cell>
        </row>
        <row r="687">
          <cell r="A687" t="str">
            <v xml:space="preserve">A . 6. 4.08.</v>
          </cell>
          <cell r="B687">
            <v>37</v>
          </cell>
        </row>
        <row r="688">
          <cell r="A688" t="str">
            <v xml:space="preserve">A . 6. 4.09.</v>
          </cell>
          <cell r="B688">
            <v>11</v>
          </cell>
        </row>
        <row r="689">
          <cell r="A689" t="str">
            <v xml:space="preserve">A . 6. 4.10.</v>
          </cell>
          <cell r="B689">
            <v>0</v>
          </cell>
        </row>
        <row r="690">
          <cell r="B690" t="e">
            <v>#N/A</v>
          </cell>
        </row>
        <row r="691">
          <cell r="A691" t="str">
            <v xml:space="preserve">A . 6. 5.  .</v>
          </cell>
          <cell r="B691">
            <v>0</v>
          </cell>
        </row>
        <row r="692">
          <cell r="A692" t="str">
            <v xml:space="preserve">A . 6. 5.01.</v>
          </cell>
          <cell r="B692">
            <v>1289.3599999999999</v>
          </cell>
        </row>
        <row r="693">
          <cell r="A693" t="str">
            <v xml:space="preserve">A . 6. 5.02.</v>
          </cell>
          <cell r="B693">
            <v>387.12</v>
          </cell>
        </row>
        <row r="694">
          <cell r="A694" t="str">
            <v xml:space="preserve">A . 6. 5.03.</v>
          </cell>
          <cell r="B694">
            <v>177.38</v>
          </cell>
        </row>
        <row r="695">
          <cell r="A695" t="str">
            <v xml:space="preserve">A . 6. 5.04.</v>
          </cell>
          <cell r="B695">
            <v>47</v>
          </cell>
        </row>
        <row r="696">
          <cell r="A696" t="str">
            <v xml:space="preserve">A . 6. 5.05.</v>
          </cell>
          <cell r="B696">
            <v>213.82</v>
          </cell>
        </row>
        <row r="697">
          <cell r="A697" t="str">
            <v xml:space="preserve">A . 6. 5.06.</v>
          </cell>
          <cell r="B697">
            <v>62.64</v>
          </cell>
        </row>
        <row r="698">
          <cell r="A698" t="str">
            <v xml:space="preserve">A . 6. 5.07.</v>
          </cell>
          <cell r="B698">
            <v>560.39</v>
          </cell>
        </row>
        <row r="699">
          <cell r="A699" t="str">
            <v xml:space="preserve">A . 6. 5.08.</v>
          </cell>
          <cell r="B699">
            <v>280.10000000000002</v>
          </cell>
        </row>
        <row r="700">
          <cell r="A700" t="str">
            <v xml:space="preserve">A . 6. 5.09.</v>
          </cell>
          <cell r="B700">
            <v>244.99</v>
          </cell>
        </row>
        <row r="701">
          <cell r="A701" t="str">
            <v xml:space="preserve">A . 6. 5.10.</v>
          </cell>
          <cell r="B701">
            <v>3.16</v>
          </cell>
        </row>
        <row r="702">
          <cell r="A702" t="str">
            <v xml:space="preserve">A . 6. 5.11.</v>
          </cell>
          <cell r="B702">
            <v>307.19</v>
          </cell>
        </row>
        <row r="703">
          <cell r="A703" t="str">
            <v xml:space="preserve">A . 6. 5.12.</v>
          </cell>
          <cell r="B703">
            <v>0</v>
          </cell>
        </row>
        <row r="704">
          <cell r="A704" t="str">
            <v xml:space="preserve">A . 6. 5.13.</v>
          </cell>
          <cell r="B704">
            <v>0</v>
          </cell>
        </row>
        <row r="705">
          <cell r="A705" t="str">
            <v xml:space="preserve">A . 6. 5.14.</v>
          </cell>
          <cell r="B705">
            <v>0</v>
          </cell>
        </row>
        <row r="706">
          <cell r="A706" t="str">
            <v xml:space="preserve">A . 6. 5.15.</v>
          </cell>
          <cell r="B706">
            <v>31.62</v>
          </cell>
        </row>
        <row r="707">
          <cell r="A707" t="str">
            <v xml:space="preserve">A . 6. 5.16.</v>
          </cell>
          <cell r="B707">
            <v>20701.8</v>
          </cell>
        </row>
        <row r="708">
          <cell r="A708" t="str">
            <v xml:space="preserve">A . 6. 5.17.</v>
          </cell>
          <cell r="B708">
            <v>0</v>
          </cell>
        </row>
        <row r="709">
          <cell r="A709" t="str">
            <v xml:space="preserve">A . 6. 5.18.</v>
          </cell>
          <cell r="B709">
            <v>1</v>
          </cell>
        </row>
        <row r="710">
          <cell r="A710" t="str">
            <v xml:space="preserve">A . 6. 5.19.</v>
          </cell>
          <cell r="B710">
            <v>4522.3900000000003</v>
          </cell>
        </row>
        <row r="711">
          <cell r="A711" t="str">
            <v xml:space="preserve">A . 6. 5.20.</v>
          </cell>
          <cell r="B711">
            <v>51</v>
          </cell>
        </row>
        <row r="712">
          <cell r="A712" t="str">
            <v xml:space="preserve">A . 6. 5.21.</v>
          </cell>
          <cell r="B712">
            <v>102</v>
          </cell>
        </row>
        <row r="713">
          <cell r="A713" t="str">
            <v xml:space="preserve">A . 6. 5.22.</v>
          </cell>
          <cell r="B713">
            <v>129</v>
          </cell>
        </row>
        <row r="714">
          <cell r="A714" t="str">
            <v xml:space="preserve">A . 6. 5.23.</v>
          </cell>
          <cell r="B714">
            <v>54</v>
          </cell>
        </row>
        <row r="715">
          <cell r="A715" t="str">
            <v xml:space="preserve">A . 6. 5.24.</v>
          </cell>
          <cell r="B715">
            <v>128</v>
          </cell>
        </row>
        <row r="716">
          <cell r="A716" t="str">
            <v xml:space="preserve">A . 6. 5.25.</v>
          </cell>
          <cell r="B716">
            <v>4522.3900000000003</v>
          </cell>
        </row>
        <row r="717">
          <cell r="A717" t="str">
            <v xml:space="preserve">A . 6. 5.27.</v>
          </cell>
          <cell r="B717">
            <v>308.33999999999997</v>
          </cell>
        </row>
        <row r="718">
          <cell r="A718" t="str">
            <v xml:space="preserve">A . 6. 5.28.</v>
          </cell>
          <cell r="B718">
            <v>211.89</v>
          </cell>
        </row>
        <row r="719">
          <cell r="A719" t="str">
            <v xml:space="preserve">A . 6. 5.29.</v>
          </cell>
          <cell r="B719">
            <v>136.4</v>
          </cell>
        </row>
        <row r="720">
          <cell r="A720" t="str">
            <v xml:space="preserve">A . 6. 5.30.</v>
          </cell>
          <cell r="B720">
            <v>267.56</v>
          </cell>
        </row>
        <row r="721">
          <cell r="A721" t="str">
            <v xml:space="preserve">A . 6. 5.31.</v>
          </cell>
          <cell r="B721">
            <v>2</v>
          </cell>
        </row>
        <row r="722">
          <cell r="A722" t="str">
            <v xml:space="preserve">A . 6. 5.32.</v>
          </cell>
          <cell r="B722">
            <v>2.2999999999999998</v>
          </cell>
        </row>
        <row r="723">
          <cell r="A723" t="str">
            <v xml:space="preserve">A . 6. 5.33.</v>
          </cell>
          <cell r="B723">
            <v>1</v>
          </cell>
        </row>
        <row r="724">
          <cell r="A724" t="str">
            <v xml:space="preserve">A . 6. 5.34.</v>
          </cell>
          <cell r="B724">
            <v>98</v>
          </cell>
        </row>
        <row r="725">
          <cell r="A725" t="str">
            <v xml:space="preserve">A . 6. 5.35.</v>
          </cell>
          <cell r="B725">
            <v>41.32</v>
          </cell>
        </row>
        <row r="726">
          <cell r="B726" t="e">
            <v>#N/A</v>
          </cell>
        </row>
        <row r="727">
          <cell r="A727" t="str">
            <v xml:space="preserve">A . 6. 6.  .</v>
          </cell>
          <cell r="B727">
            <v>0</v>
          </cell>
        </row>
        <row r="728">
          <cell r="A728" t="str">
            <v xml:space="preserve">A . 6. 6.01.</v>
          </cell>
          <cell r="B728">
            <v>2</v>
          </cell>
        </row>
        <row r="729">
          <cell r="A729" t="str">
            <v xml:space="preserve">A . 6. 6.02.</v>
          </cell>
          <cell r="B729">
            <v>3</v>
          </cell>
        </row>
        <row r="730">
          <cell r="A730" t="str">
            <v xml:space="preserve">A . 6. 6.03.</v>
          </cell>
          <cell r="B730">
            <v>4</v>
          </cell>
        </row>
        <row r="731">
          <cell r="A731" t="str">
            <v xml:space="preserve">A . 6. 6.04.</v>
          </cell>
          <cell r="B731">
            <v>0</v>
          </cell>
        </row>
        <row r="732">
          <cell r="A732" t="str">
            <v xml:space="preserve">A . 6. 6.05.</v>
          </cell>
          <cell r="B732">
            <v>11</v>
          </cell>
        </row>
        <row r="733">
          <cell r="A733" t="str">
            <v xml:space="preserve">A . 6. 6.06.</v>
          </cell>
          <cell r="B733">
            <v>5</v>
          </cell>
        </row>
        <row r="734">
          <cell r="A734" t="str">
            <v xml:space="preserve">A . 6. 6.07.</v>
          </cell>
          <cell r="B734">
            <v>48</v>
          </cell>
        </row>
        <row r="735">
          <cell r="A735" t="str">
            <v xml:space="preserve">A . 6. 6.08.</v>
          </cell>
          <cell r="B735">
            <v>408.9</v>
          </cell>
        </row>
        <row r="736">
          <cell r="A736" t="str">
            <v xml:space="preserve">A . 6. 6.08.01</v>
          </cell>
          <cell r="B736">
            <v>428.8</v>
          </cell>
        </row>
        <row r="737">
          <cell r="A737" t="str">
            <v xml:space="preserve">A . 6. 6.09.</v>
          </cell>
          <cell r="B737">
            <v>415.2</v>
          </cell>
        </row>
        <row r="738">
          <cell r="A738" t="str">
            <v xml:space="preserve">A . 6. 6.10.</v>
          </cell>
          <cell r="B738">
            <v>1612.8</v>
          </cell>
        </row>
        <row r="739">
          <cell r="A739" t="str">
            <v xml:space="preserve">A . 6. 6.11.</v>
          </cell>
          <cell r="B739">
            <v>2209.37</v>
          </cell>
        </row>
        <row r="740">
          <cell r="A740" t="str">
            <v xml:space="preserve">A . 6. 6.12.</v>
          </cell>
          <cell r="B740">
            <v>34.9</v>
          </cell>
        </row>
        <row r="741">
          <cell r="A741" t="str">
            <v xml:space="preserve">A . 6. 6.13.</v>
          </cell>
          <cell r="B741">
            <v>97.5</v>
          </cell>
        </row>
        <row r="742">
          <cell r="A742" t="str">
            <v xml:space="preserve">A . 6. 6.14.</v>
          </cell>
          <cell r="B742">
            <v>270.8</v>
          </cell>
        </row>
        <row r="743">
          <cell r="A743" t="str">
            <v xml:space="preserve">A . 6. 6.15.</v>
          </cell>
          <cell r="B743">
            <v>9855</v>
          </cell>
        </row>
        <row r="744">
          <cell r="A744" t="str">
            <v xml:space="preserve">A . 6. 6.16.</v>
          </cell>
          <cell r="B744">
            <v>11564.5</v>
          </cell>
        </row>
        <row r="745">
          <cell r="A745" t="str">
            <v xml:space="preserve">A . 6. 6.17.</v>
          </cell>
          <cell r="B745">
            <v>2763</v>
          </cell>
        </row>
        <row r="746">
          <cell r="A746" t="str">
            <v xml:space="preserve">A . 6. 6.18.</v>
          </cell>
          <cell r="B746">
            <v>1435.4</v>
          </cell>
        </row>
        <row r="747">
          <cell r="A747" t="str">
            <v xml:space="preserve">A . 6. 6.19.</v>
          </cell>
          <cell r="B747">
            <v>3576.4</v>
          </cell>
        </row>
        <row r="748">
          <cell r="A748" t="str">
            <v xml:space="preserve">A . 6. 6.20.</v>
          </cell>
          <cell r="B748">
            <v>3398</v>
          </cell>
        </row>
        <row r="749">
          <cell r="A749" t="str">
            <v xml:space="preserve">A . 6. 6.21.</v>
          </cell>
          <cell r="B749">
            <v>0</v>
          </cell>
        </row>
        <row r="750">
          <cell r="A750" t="str">
            <v xml:space="preserve">A . 6. 6.22.</v>
          </cell>
          <cell r="B750">
            <v>73.2</v>
          </cell>
        </row>
        <row r="751">
          <cell r="A751" t="str">
            <v xml:space="preserve">A . 6. 6.23.</v>
          </cell>
          <cell r="B751">
            <v>73.2</v>
          </cell>
        </row>
        <row r="752">
          <cell r="B752" t="e">
            <v>#N/A</v>
          </cell>
        </row>
        <row r="753">
          <cell r="A753" t="str">
            <v xml:space="preserve">A . 6. 7.  .</v>
          </cell>
          <cell r="B753">
            <v>0</v>
          </cell>
        </row>
        <row r="754">
          <cell r="A754" t="str">
            <v xml:space="preserve">A . 6. 7.01.</v>
          </cell>
          <cell r="B754">
            <v>84</v>
          </cell>
        </row>
        <row r="755">
          <cell r="A755" t="str">
            <v xml:space="preserve">A . 6. 7.02.</v>
          </cell>
          <cell r="B755">
            <v>9</v>
          </cell>
        </row>
        <row r="756">
          <cell r="A756" t="str">
            <v xml:space="preserve">A . 6. 7.03.</v>
          </cell>
          <cell r="B756">
            <v>0</v>
          </cell>
        </row>
        <row r="757">
          <cell r="A757" t="str">
            <v xml:space="preserve">A . 6. 7.04.</v>
          </cell>
          <cell r="B757">
            <v>1</v>
          </cell>
        </row>
        <row r="758">
          <cell r="B758" t="e">
            <v>#N/A</v>
          </cell>
        </row>
        <row r="759">
          <cell r="A759" t="str">
            <v xml:space="preserve">A . 6. 8.  .</v>
          </cell>
          <cell r="B759">
            <v>0</v>
          </cell>
        </row>
        <row r="760">
          <cell r="A760" t="str">
            <v xml:space="preserve">A . 6. 8.01.</v>
          </cell>
          <cell r="B760">
            <v>1</v>
          </cell>
        </row>
        <row r="761">
          <cell r="A761" t="str">
            <v xml:space="preserve">A . 6. 8.02.</v>
          </cell>
          <cell r="B761">
            <v>1</v>
          </cell>
        </row>
        <row r="762">
          <cell r="A762" t="str">
            <v xml:space="preserve">A . 6. 8.03.</v>
          </cell>
          <cell r="B762">
            <v>1</v>
          </cell>
        </row>
        <row r="763">
          <cell r="A763" t="str">
            <v xml:space="preserve">A . 6. 8.04.</v>
          </cell>
          <cell r="B763">
            <v>1</v>
          </cell>
        </row>
        <row r="764">
          <cell r="A764" t="str">
            <v xml:space="preserve">A . 6. 8.05.</v>
          </cell>
          <cell r="B764">
            <v>1</v>
          </cell>
        </row>
        <row r="765">
          <cell r="A765" t="str">
            <v xml:space="preserve">A . 6. 8.06.</v>
          </cell>
          <cell r="B765">
            <v>1</v>
          </cell>
        </row>
        <row r="766">
          <cell r="A766" t="str">
            <v xml:space="preserve">A . 6. 8.07.</v>
          </cell>
          <cell r="B766">
            <v>1</v>
          </cell>
        </row>
        <row r="767">
          <cell r="A767" t="str">
            <v xml:space="preserve">A . 6. 8.08.</v>
          </cell>
          <cell r="B767">
            <v>1</v>
          </cell>
        </row>
        <row r="768">
          <cell r="A768" t="str">
            <v xml:space="preserve">A . 6. 8.09.</v>
          </cell>
          <cell r="B768">
            <v>1</v>
          </cell>
        </row>
        <row r="769">
          <cell r="A769" t="str">
            <v xml:space="preserve">A . 6. 8.10.</v>
          </cell>
          <cell r="B769">
            <v>1</v>
          </cell>
        </row>
        <row r="770">
          <cell r="A770" t="str">
            <v xml:space="preserve">A . 6. 8.11.</v>
          </cell>
          <cell r="B770">
            <v>1</v>
          </cell>
        </row>
        <row r="771">
          <cell r="A771" t="str">
            <v xml:space="preserve">A . 6. 8.12.</v>
          </cell>
          <cell r="B771">
            <v>1</v>
          </cell>
        </row>
        <row r="772">
          <cell r="A772" t="str">
            <v xml:space="preserve">A . 6. 8.13.</v>
          </cell>
          <cell r="B772">
            <v>1</v>
          </cell>
        </row>
        <row r="773">
          <cell r="A773" t="str">
            <v xml:space="preserve">A . 6. 8.14.</v>
          </cell>
          <cell r="B773">
            <v>1</v>
          </cell>
        </row>
        <row r="774">
          <cell r="A774" t="str">
            <v xml:space="preserve">A . 6. 8.15.</v>
          </cell>
          <cell r="B774">
            <v>1</v>
          </cell>
        </row>
        <row r="775">
          <cell r="A775" t="str">
            <v xml:space="preserve">A . 6. 8.16.</v>
          </cell>
          <cell r="B775">
            <v>1</v>
          </cell>
        </row>
        <row r="776">
          <cell r="A776" t="str">
            <v xml:space="preserve">A . 6. 8.17.</v>
          </cell>
          <cell r="B776">
            <v>1</v>
          </cell>
        </row>
        <row r="777">
          <cell r="A777" t="str">
            <v xml:space="preserve">A . 6. 8.18.</v>
          </cell>
          <cell r="B777">
            <v>1</v>
          </cell>
        </row>
        <row r="778">
          <cell r="A778" t="str">
            <v xml:space="preserve">A . 6. 8.19.</v>
          </cell>
          <cell r="B778">
            <v>1</v>
          </cell>
        </row>
        <row r="779">
          <cell r="A779" t="str">
            <v xml:space="preserve">A . 6. 8.20.</v>
          </cell>
          <cell r="B779">
            <v>1</v>
          </cell>
        </row>
        <row r="780">
          <cell r="A780" t="str">
            <v xml:space="preserve">A . 6. 8.21.</v>
          </cell>
          <cell r="B780">
            <v>1</v>
          </cell>
        </row>
        <row r="781">
          <cell r="A781" t="str">
            <v xml:space="preserve">A . 6. 8.22.</v>
          </cell>
          <cell r="B781">
            <v>1</v>
          </cell>
        </row>
        <row r="782">
          <cell r="A782" t="str">
            <v xml:space="preserve">A . 6. 8.23.</v>
          </cell>
          <cell r="B782">
            <v>1</v>
          </cell>
        </row>
        <row r="783">
          <cell r="A783" t="str">
            <v xml:space="preserve">A . 6. 8.24.</v>
          </cell>
          <cell r="B783">
            <v>1</v>
          </cell>
        </row>
        <row r="784">
          <cell r="A784" t="str">
            <v xml:space="preserve">A . 6. 8.25.</v>
          </cell>
          <cell r="B784">
            <v>1</v>
          </cell>
        </row>
        <row r="785">
          <cell r="A785" t="str">
            <v xml:space="preserve">A . 6. 8.26.</v>
          </cell>
          <cell r="B785">
            <v>1</v>
          </cell>
        </row>
        <row r="786">
          <cell r="A786" t="str">
            <v xml:space="preserve">A . 6. 8.27.</v>
          </cell>
          <cell r="B786">
            <v>1</v>
          </cell>
        </row>
        <row r="787">
          <cell r="A787" t="str">
            <v xml:space="preserve">A . 6. 8.28.</v>
          </cell>
          <cell r="B787">
            <v>1</v>
          </cell>
        </row>
        <row r="788">
          <cell r="A788" t="str">
            <v xml:space="preserve">A . 6. 8.29.</v>
          </cell>
          <cell r="B788">
            <v>1</v>
          </cell>
        </row>
        <row r="789">
          <cell r="A789" t="str">
            <v xml:space="preserve">A . 6. 8.30.</v>
          </cell>
          <cell r="B789">
            <v>1</v>
          </cell>
        </row>
        <row r="790">
          <cell r="A790" t="str">
            <v xml:space="preserve">A . 6. 8.31.</v>
          </cell>
          <cell r="B790">
            <v>1</v>
          </cell>
        </row>
        <row r="791">
          <cell r="A791" t="str">
            <v xml:space="preserve">A . 6. 8.32.</v>
          </cell>
          <cell r="B791">
            <v>1</v>
          </cell>
        </row>
        <row r="792">
          <cell r="A792" t="str">
            <v xml:space="preserve">A . 6. 8.33.</v>
          </cell>
          <cell r="B792">
            <v>1</v>
          </cell>
        </row>
        <row r="793">
          <cell r="A793" t="str">
            <v xml:space="preserve">A . 6. 8.34.</v>
          </cell>
          <cell r="B793">
            <v>1</v>
          </cell>
        </row>
        <row r="794">
          <cell r="A794" t="str">
            <v xml:space="preserve">A . 6. 8.35.</v>
          </cell>
          <cell r="B794">
            <v>1</v>
          </cell>
        </row>
        <row r="795">
          <cell r="A795" t="str">
            <v xml:space="preserve">A . 6. 8.36.</v>
          </cell>
          <cell r="B795">
            <v>1</v>
          </cell>
        </row>
        <row r="796">
          <cell r="A796" t="str">
            <v xml:space="preserve">A . 6. 8.37.</v>
          </cell>
          <cell r="B796">
            <v>1</v>
          </cell>
        </row>
        <row r="797">
          <cell r="A797" t="str">
            <v xml:space="preserve">A . 6. 8.38.</v>
          </cell>
          <cell r="B797">
            <v>1</v>
          </cell>
        </row>
        <row r="798">
          <cell r="A798" t="str">
            <v xml:space="preserve">A . 6. 8.39.</v>
          </cell>
          <cell r="B798">
            <v>1</v>
          </cell>
        </row>
        <row r="799">
          <cell r="A799" t="str">
            <v xml:space="preserve">A . 6. 8.40.</v>
          </cell>
          <cell r="B799">
            <v>1</v>
          </cell>
        </row>
        <row r="800">
          <cell r="A800" t="str">
            <v xml:space="preserve">A . 6. 8.41.</v>
          </cell>
          <cell r="B800">
            <v>1</v>
          </cell>
        </row>
        <row r="801">
          <cell r="A801" t="str">
            <v xml:space="preserve">A . 6. 8.42.</v>
          </cell>
          <cell r="B801">
            <v>1</v>
          </cell>
        </row>
        <row r="802">
          <cell r="A802" t="str">
            <v xml:space="preserve">A . 6. 8.43.</v>
          </cell>
          <cell r="B802">
            <v>1</v>
          </cell>
        </row>
        <row r="803">
          <cell r="A803" t="str">
            <v xml:space="preserve">A . 6. 8.44.</v>
          </cell>
          <cell r="B803">
            <v>1</v>
          </cell>
        </row>
        <row r="804">
          <cell r="A804" t="str">
            <v xml:space="preserve">A . 6. 8.45.</v>
          </cell>
          <cell r="B804">
            <v>1</v>
          </cell>
        </row>
        <row r="805">
          <cell r="A805" t="str">
            <v xml:space="preserve">A . 6. 8.46.</v>
          </cell>
          <cell r="B805">
            <v>1</v>
          </cell>
        </row>
        <row r="806">
          <cell r="A806" t="str">
            <v xml:space="preserve">A . 6. 8.47.</v>
          </cell>
          <cell r="B806">
            <v>1</v>
          </cell>
        </row>
        <row r="807">
          <cell r="A807" t="str">
            <v xml:space="preserve">A . 6. 8.48.</v>
          </cell>
          <cell r="B807">
            <v>1</v>
          </cell>
        </row>
        <row r="808">
          <cell r="A808" t="str">
            <v xml:space="preserve">A . 6. 8.49.</v>
          </cell>
          <cell r="B808">
            <v>1</v>
          </cell>
        </row>
        <row r="809">
          <cell r="A809" t="str">
            <v xml:space="preserve">A . 6. 8.50.</v>
          </cell>
          <cell r="B809">
            <v>1</v>
          </cell>
        </row>
        <row r="810">
          <cell r="A810" t="str">
            <v xml:space="preserve">A . 6. 8.51.</v>
          </cell>
          <cell r="B810">
            <v>1</v>
          </cell>
        </row>
        <row r="811">
          <cell r="A811" t="str">
            <v xml:space="preserve">A . 6. 8.52.</v>
          </cell>
          <cell r="B811">
            <v>1</v>
          </cell>
        </row>
        <row r="812">
          <cell r="A812" t="str">
            <v xml:space="preserve">A . 6. 8.53.</v>
          </cell>
          <cell r="B812">
            <v>1</v>
          </cell>
        </row>
        <row r="813">
          <cell r="A813" t="str">
            <v xml:space="preserve">A . 6. 8.54.</v>
          </cell>
          <cell r="B813">
            <v>1</v>
          </cell>
        </row>
        <row r="814">
          <cell r="A814" t="str">
            <v xml:space="preserve">A . 6. 8.55.</v>
          </cell>
          <cell r="B814">
            <v>1</v>
          </cell>
        </row>
        <row r="815">
          <cell r="A815" t="str">
            <v xml:space="preserve">A . 6. 8.56.</v>
          </cell>
          <cell r="B815">
            <v>1</v>
          </cell>
        </row>
        <row r="816">
          <cell r="A816" t="str">
            <v xml:space="preserve">A . 6. 8.57.</v>
          </cell>
          <cell r="B816">
            <v>1</v>
          </cell>
        </row>
        <row r="817">
          <cell r="A817" t="str">
            <v xml:space="preserve">A . 6. 8.58.</v>
          </cell>
          <cell r="B817">
            <v>1</v>
          </cell>
        </row>
        <row r="818">
          <cell r="A818" t="str">
            <v xml:space="preserve">A . 6. 8.59.</v>
          </cell>
          <cell r="B818">
            <v>1</v>
          </cell>
        </row>
        <row r="819">
          <cell r="A819" t="str">
            <v xml:space="preserve">A . 6. 8.60.</v>
          </cell>
          <cell r="B819">
            <v>1</v>
          </cell>
        </row>
        <row r="820">
          <cell r="A820" t="str">
            <v xml:space="preserve">A . 6. 8.61.</v>
          </cell>
          <cell r="B820">
            <v>1</v>
          </cell>
        </row>
        <row r="821">
          <cell r="A821" t="str">
            <v xml:space="preserve">A . 6. 8.62.</v>
          </cell>
          <cell r="B821">
            <v>1</v>
          </cell>
        </row>
        <row r="822">
          <cell r="A822" t="str">
            <v xml:space="preserve">A . 6. 8.63.</v>
          </cell>
          <cell r="B822">
            <v>1</v>
          </cell>
        </row>
        <row r="823">
          <cell r="A823" t="str">
            <v xml:space="preserve">A . 6. 8.64.</v>
          </cell>
          <cell r="B823">
            <v>1</v>
          </cell>
        </row>
        <row r="824">
          <cell r="A824" t="str">
            <v xml:space="preserve">A . 6. 8.65.</v>
          </cell>
          <cell r="B824">
            <v>1</v>
          </cell>
        </row>
        <row r="825">
          <cell r="A825" t="str">
            <v xml:space="preserve">A . 6. 8.66.</v>
          </cell>
          <cell r="B825">
            <v>1</v>
          </cell>
        </row>
        <row r="826">
          <cell r="A826" t="str">
            <v xml:space="preserve">A . 6. 8.67.</v>
          </cell>
          <cell r="B826">
            <v>1</v>
          </cell>
        </row>
        <row r="827">
          <cell r="A827" t="str">
            <v xml:space="preserve">A . 6. 8.68.</v>
          </cell>
          <cell r="B827">
            <v>1</v>
          </cell>
        </row>
        <row r="828">
          <cell r="A828" t="str">
            <v xml:space="preserve">A . 6. 8.69.</v>
          </cell>
          <cell r="B828">
            <v>1</v>
          </cell>
        </row>
        <row r="829">
          <cell r="A829" t="str">
            <v xml:space="preserve">A . 6. 8.70.</v>
          </cell>
          <cell r="B829">
            <v>1</v>
          </cell>
        </row>
        <row r="830">
          <cell r="A830" t="str">
            <v xml:space="preserve">A . 6. 8.71.</v>
          </cell>
          <cell r="B830">
            <v>1</v>
          </cell>
        </row>
        <row r="831">
          <cell r="A831" t="str">
            <v xml:space="preserve">A . 6. 8.72.</v>
          </cell>
          <cell r="B831">
            <v>1</v>
          </cell>
        </row>
        <row r="832">
          <cell r="A832" t="str">
            <v xml:space="preserve">A . 6. 8.73.</v>
          </cell>
          <cell r="B832">
            <v>1</v>
          </cell>
        </row>
        <row r="833">
          <cell r="A833" t="str">
            <v xml:space="preserve">A . 6. 8.74.</v>
          </cell>
          <cell r="B833">
            <v>1</v>
          </cell>
        </row>
        <row r="834">
          <cell r="A834" t="str">
            <v xml:space="preserve">A . 6. 8.75.</v>
          </cell>
          <cell r="B834">
            <v>1</v>
          </cell>
        </row>
        <row r="835">
          <cell r="B835" t="e">
            <v>#N/A</v>
          </cell>
        </row>
        <row r="836">
          <cell r="A836" t="str">
            <v xml:space="preserve">A . 7. 0.  .</v>
          </cell>
          <cell r="B836">
            <v>0</v>
          </cell>
        </row>
        <row r="837">
          <cell r="A837" t="str">
            <v xml:space="preserve">A . 7. 1.00.</v>
          </cell>
          <cell r="B837">
            <v>0</v>
          </cell>
        </row>
        <row r="838">
          <cell r="A838" t="str">
            <v xml:space="preserve">A . 7. 1.01.</v>
          </cell>
          <cell r="B838">
            <v>0</v>
          </cell>
        </row>
        <row r="839">
          <cell r="A839" t="str">
            <v xml:space="preserve">A . 7. 1.02.</v>
          </cell>
          <cell r="B839">
            <v>0</v>
          </cell>
        </row>
        <row r="840">
          <cell r="A840" t="str">
            <v xml:space="preserve">A . 7. 1.03.</v>
          </cell>
          <cell r="B840">
            <v>0</v>
          </cell>
        </row>
        <row r="841">
          <cell r="A841" t="str">
            <v xml:space="preserve">A . 7. 1.04.</v>
          </cell>
          <cell r="B841">
            <v>0</v>
          </cell>
        </row>
        <row r="842">
          <cell r="B842" t="e">
            <v>#N/A</v>
          </cell>
        </row>
        <row r="843">
          <cell r="A843" t="str">
            <v xml:space="preserve">A . 7. 2.  .</v>
          </cell>
          <cell r="B843">
            <v>0</v>
          </cell>
        </row>
        <row r="844">
          <cell r="A844" t="str">
            <v xml:space="preserve">A . 7. 2. 1.</v>
          </cell>
          <cell r="B844">
            <v>0</v>
          </cell>
        </row>
        <row r="845">
          <cell r="A845" t="str">
            <v xml:space="preserve">A . 7. 2. 2.</v>
          </cell>
          <cell r="B845">
            <v>0</v>
          </cell>
        </row>
        <row r="846">
          <cell r="B846" t="e">
            <v>#N/A</v>
          </cell>
        </row>
        <row r="847">
          <cell r="A847" t="str">
            <v xml:space="preserve">A . 7. 4.  .</v>
          </cell>
          <cell r="B847">
            <v>0</v>
          </cell>
        </row>
        <row r="848">
          <cell r="A848" t="str">
            <v xml:space="preserve">A . 7. 4.01.</v>
          </cell>
          <cell r="B848">
            <v>0</v>
          </cell>
        </row>
        <row r="849">
          <cell r="A849" t="str">
            <v xml:space="preserve">A . 7. 4.02.</v>
          </cell>
          <cell r="B849">
            <v>0</v>
          </cell>
        </row>
        <row r="850">
          <cell r="A850" t="str">
            <v xml:space="preserve">A . 7. 4.03.</v>
          </cell>
          <cell r="B850">
            <v>0</v>
          </cell>
        </row>
        <row r="851">
          <cell r="A851" t="str">
            <v xml:space="preserve">A . 7. 4.04.</v>
          </cell>
          <cell r="B851">
            <v>0</v>
          </cell>
        </row>
        <row r="852">
          <cell r="B852" t="e">
            <v>#N/A</v>
          </cell>
        </row>
        <row r="853">
          <cell r="A853" t="str">
            <v xml:space="preserve">A . 7. 5.  .</v>
          </cell>
          <cell r="B853">
            <v>0</v>
          </cell>
        </row>
        <row r="854">
          <cell r="A854" t="str">
            <v xml:space="preserve">A . 7. 5.01.</v>
          </cell>
          <cell r="B854">
            <v>0</v>
          </cell>
        </row>
        <row r="855">
          <cell r="B855" t="e">
            <v>#N/A</v>
          </cell>
        </row>
        <row r="856">
          <cell r="A856" t="str">
            <v xml:space="preserve">A . 7. 7.  .</v>
          </cell>
          <cell r="B856">
            <v>0</v>
          </cell>
        </row>
        <row r="857">
          <cell r="A857" t="str">
            <v xml:space="preserve">A . 7. 7.01.</v>
          </cell>
          <cell r="B857">
            <v>0</v>
          </cell>
        </row>
        <row r="858">
          <cell r="B858" t="e">
            <v>#N/A</v>
          </cell>
        </row>
        <row r="859">
          <cell r="A859" t="str">
            <v xml:space="preserve">A . 8. 0.  .</v>
          </cell>
          <cell r="B859">
            <v>0</v>
          </cell>
        </row>
        <row r="860">
          <cell r="A860" t="str">
            <v xml:space="preserve">A . 8. 1.00.</v>
          </cell>
          <cell r="B860">
            <v>0</v>
          </cell>
        </row>
        <row r="861">
          <cell r="A861" t="str">
            <v xml:space="preserve">A . 8. 1.01.</v>
          </cell>
          <cell r="B861">
            <v>105.1</v>
          </cell>
        </row>
        <row r="862">
          <cell r="A862" t="str">
            <v xml:space="preserve">A . 8. 1.02.</v>
          </cell>
          <cell r="B862">
            <v>4.25</v>
          </cell>
        </row>
        <row r="863">
          <cell r="A863" t="str">
            <v xml:space="preserve">A . 8. 1.03.</v>
          </cell>
          <cell r="B863">
            <v>160.9</v>
          </cell>
        </row>
        <row r="864">
          <cell r="A864" t="str">
            <v xml:space="preserve">A . 8. 1.04.</v>
          </cell>
          <cell r="B864">
            <v>380.83</v>
          </cell>
        </row>
        <row r="865">
          <cell r="A865" t="str">
            <v xml:space="preserve">A . 8. 1.04.01</v>
          </cell>
          <cell r="B865">
            <v>39.770000000000003</v>
          </cell>
        </row>
        <row r="866">
          <cell r="A866" t="str">
            <v xml:space="preserve">A . 8. 1.05.</v>
          </cell>
          <cell r="B866">
            <v>165.95</v>
          </cell>
        </row>
        <row r="867">
          <cell r="A867" t="str">
            <v xml:space="preserve">A . 8. 1.06.</v>
          </cell>
          <cell r="B867">
            <v>37.35</v>
          </cell>
        </row>
        <row r="868">
          <cell r="A868" t="str">
            <v xml:space="preserve">A . 8. 1.07.</v>
          </cell>
          <cell r="B868">
            <v>53.17</v>
          </cell>
        </row>
        <row r="869">
          <cell r="A869" t="str">
            <v xml:space="preserve">A . 8. 1.08.</v>
          </cell>
          <cell r="B869">
            <v>30.48</v>
          </cell>
        </row>
        <row r="870">
          <cell r="A870" t="str">
            <v xml:space="preserve">A . 8. 1.09.</v>
          </cell>
          <cell r="B870">
            <v>15.09</v>
          </cell>
        </row>
        <row r="871">
          <cell r="A871" t="str">
            <v xml:space="preserve">A . 8. 1.10.</v>
          </cell>
          <cell r="B871">
            <v>17.64</v>
          </cell>
        </row>
        <row r="872">
          <cell r="A872" t="str">
            <v xml:space="preserve">A . 8. 1.11.</v>
          </cell>
          <cell r="B872">
            <v>164.78</v>
          </cell>
        </row>
        <row r="873">
          <cell r="A873" t="str">
            <v xml:space="preserve">A . 8. 1.12.</v>
          </cell>
          <cell r="B873">
            <v>0</v>
          </cell>
        </row>
        <row r="874">
          <cell r="B874" t="e">
            <v>#N/A</v>
          </cell>
        </row>
        <row r="875">
          <cell r="A875" t="str">
            <v xml:space="preserve">A . 8. 2.  .</v>
          </cell>
          <cell r="B875">
            <v>0</v>
          </cell>
        </row>
        <row r="876">
          <cell r="A876" t="str">
            <v xml:space="preserve">A . 8. 2. 1.</v>
          </cell>
          <cell r="B876">
            <v>98.71</v>
          </cell>
        </row>
        <row r="877">
          <cell r="A877" t="str">
            <v xml:space="preserve">A . 8. 2. 2.</v>
          </cell>
          <cell r="B877">
            <v>21.48</v>
          </cell>
        </row>
        <row r="878">
          <cell r="A878" t="str">
            <v xml:space="preserve">A . 8. 2. 3.</v>
          </cell>
          <cell r="B878">
            <v>0</v>
          </cell>
        </row>
        <row r="879">
          <cell r="B879" t="e">
            <v>#N/A</v>
          </cell>
        </row>
        <row r="880">
          <cell r="A880" t="str">
            <v xml:space="preserve">A . 8. 3.00.</v>
          </cell>
          <cell r="B880">
            <v>0</v>
          </cell>
        </row>
        <row r="881">
          <cell r="A881" t="str">
            <v xml:space="preserve">A . 8. 3.01.</v>
          </cell>
          <cell r="B881">
            <v>501.54</v>
          </cell>
        </row>
        <row r="882">
          <cell r="A882" t="str">
            <v xml:space="preserve">A . 8. 3.02.</v>
          </cell>
          <cell r="B882">
            <v>160.11000000000001</v>
          </cell>
        </row>
        <row r="883">
          <cell r="A883" t="str">
            <v xml:space="preserve">A . 8. 3.03.</v>
          </cell>
          <cell r="B883">
            <v>44.01</v>
          </cell>
        </row>
        <row r="884">
          <cell r="A884" t="str">
            <v xml:space="preserve">A . 8. 3.04.</v>
          </cell>
          <cell r="B884">
            <v>1</v>
          </cell>
        </row>
        <row r="885">
          <cell r="A885" t="str">
            <v xml:space="preserve">A . 8. 3.05.</v>
          </cell>
          <cell r="B885">
            <v>7</v>
          </cell>
        </row>
        <row r="886">
          <cell r="A886" t="str">
            <v xml:space="preserve">A . 8. 3.06.</v>
          </cell>
          <cell r="B886">
            <v>0</v>
          </cell>
        </row>
        <row r="887">
          <cell r="A887" t="str">
            <v xml:space="preserve">A . 8. 3.07.</v>
          </cell>
          <cell r="B887">
            <v>1</v>
          </cell>
        </row>
        <row r="888">
          <cell r="A888" t="str">
            <v xml:space="preserve">A . 8. 3.08.</v>
          </cell>
          <cell r="B888">
            <v>36.380000000000003</v>
          </cell>
        </row>
        <row r="889">
          <cell r="B889" t="e">
            <v>#N/A</v>
          </cell>
        </row>
        <row r="890">
          <cell r="A890" t="str">
            <v xml:space="preserve">A . 8. 4.  .</v>
          </cell>
          <cell r="B890">
            <v>0</v>
          </cell>
        </row>
        <row r="891">
          <cell r="A891" t="str">
            <v xml:space="preserve">A . 8. 4.01.</v>
          </cell>
          <cell r="B891">
            <v>8.4</v>
          </cell>
        </row>
        <row r="892">
          <cell r="A892" t="str">
            <v xml:space="preserve">A . 8. 4.02.</v>
          </cell>
          <cell r="B892">
            <v>10.76</v>
          </cell>
        </row>
        <row r="893">
          <cell r="A893" t="str">
            <v xml:space="preserve">A . 8. 4.03.</v>
          </cell>
          <cell r="B893">
            <v>0</v>
          </cell>
        </row>
        <row r="894">
          <cell r="A894" t="str">
            <v xml:space="preserve">A . 8. 4.04.</v>
          </cell>
          <cell r="B894">
            <v>1</v>
          </cell>
        </row>
        <row r="895">
          <cell r="A895" t="str">
            <v xml:space="preserve">A . 8. 4.05.</v>
          </cell>
          <cell r="B895">
            <v>2</v>
          </cell>
        </row>
        <row r="896">
          <cell r="A896" t="str">
            <v xml:space="preserve">A . 8. 4.06.</v>
          </cell>
          <cell r="B896">
            <v>2</v>
          </cell>
        </row>
        <row r="897">
          <cell r="A897" t="str">
            <v xml:space="preserve">A . 8. 4.07.</v>
          </cell>
          <cell r="B897">
            <v>1</v>
          </cell>
        </row>
        <row r="898">
          <cell r="A898" t="str">
            <v xml:space="preserve">A . 8. 4.08.</v>
          </cell>
          <cell r="B898">
            <v>10.85</v>
          </cell>
        </row>
        <row r="899">
          <cell r="A899" t="str">
            <v xml:space="preserve">A . 8. 4.09.</v>
          </cell>
          <cell r="B899">
            <v>1</v>
          </cell>
        </row>
        <row r="900">
          <cell r="A900" t="str">
            <v xml:space="preserve">A . 8. 4.10.</v>
          </cell>
          <cell r="B900">
            <v>9</v>
          </cell>
        </row>
        <row r="901">
          <cell r="A901" t="str">
            <v xml:space="preserve">A . 8. 4.11.</v>
          </cell>
          <cell r="B901">
            <v>1</v>
          </cell>
        </row>
        <row r="902">
          <cell r="A902" t="str">
            <v xml:space="preserve">A . 8. 4.12.</v>
          </cell>
          <cell r="B902">
            <v>0</v>
          </cell>
        </row>
        <row r="903">
          <cell r="A903" t="str">
            <v xml:space="preserve">A . 8. 4.13.</v>
          </cell>
          <cell r="B903">
            <v>2</v>
          </cell>
        </row>
        <row r="904">
          <cell r="A904" t="str">
            <v xml:space="preserve">A . 8. 4.14.</v>
          </cell>
          <cell r="B904">
            <v>1</v>
          </cell>
        </row>
        <row r="905">
          <cell r="A905" t="str">
            <v xml:space="preserve">A . 8. 4.15.</v>
          </cell>
          <cell r="B905">
            <v>0</v>
          </cell>
        </row>
        <row r="906">
          <cell r="B906" t="e">
            <v>#N/A</v>
          </cell>
        </row>
        <row r="907">
          <cell r="A907" t="str">
            <v xml:space="preserve">A . 8. 5.  .</v>
          </cell>
          <cell r="B907">
            <v>0</v>
          </cell>
        </row>
        <row r="908">
          <cell r="A908" t="str">
            <v xml:space="preserve">A . 8. 5.01.</v>
          </cell>
          <cell r="B908">
            <v>199.18</v>
          </cell>
        </row>
        <row r="909">
          <cell r="A909" t="str">
            <v xml:space="preserve">A . 8. 5.02.</v>
          </cell>
          <cell r="B909">
            <v>372.79</v>
          </cell>
        </row>
        <row r="910">
          <cell r="A910" t="str">
            <v xml:space="preserve">A . 8. 5.03.</v>
          </cell>
          <cell r="B910">
            <v>237.75</v>
          </cell>
        </row>
        <row r="911">
          <cell r="A911" t="str">
            <v xml:space="preserve">A . 8. 5.04.</v>
          </cell>
          <cell r="B911">
            <v>7.48</v>
          </cell>
        </row>
        <row r="912">
          <cell r="A912" t="str">
            <v xml:space="preserve">A . 8. 5.05.</v>
          </cell>
          <cell r="B912">
            <v>0.7</v>
          </cell>
        </row>
        <row r="913">
          <cell r="A913" t="str">
            <v xml:space="preserve">A . 8. 5.06.</v>
          </cell>
          <cell r="B913">
            <v>112.03</v>
          </cell>
        </row>
        <row r="914">
          <cell r="A914" t="str">
            <v xml:space="preserve">A . 8. 5.07.</v>
          </cell>
          <cell r="B914">
            <v>0</v>
          </cell>
        </row>
        <row r="915">
          <cell r="A915" t="str">
            <v xml:space="preserve">A . 8. 5.08.</v>
          </cell>
          <cell r="B915">
            <v>0</v>
          </cell>
        </row>
        <row r="916">
          <cell r="A916" t="str">
            <v xml:space="preserve">A . 8. 5.09.</v>
          </cell>
          <cell r="B916">
            <v>0</v>
          </cell>
        </row>
        <row r="917">
          <cell r="A917" t="str">
            <v xml:space="preserve">A . 8. 5.10.</v>
          </cell>
          <cell r="B917">
            <v>0</v>
          </cell>
        </row>
        <row r="918">
          <cell r="A918" t="str">
            <v xml:space="preserve">A . 8. 5.11.</v>
          </cell>
          <cell r="B918">
            <v>3366.77</v>
          </cell>
        </row>
        <row r="919">
          <cell r="A919" t="str">
            <v xml:space="preserve">A . 8. 5.12.</v>
          </cell>
          <cell r="B919">
            <v>0</v>
          </cell>
        </row>
        <row r="920">
          <cell r="A920" t="str">
            <v xml:space="preserve">A . 8. 5.13.</v>
          </cell>
          <cell r="B920">
            <v>1020.76</v>
          </cell>
        </row>
        <row r="921">
          <cell r="A921" t="str">
            <v xml:space="preserve">A . 8. 5.14.</v>
          </cell>
          <cell r="B921">
            <v>7</v>
          </cell>
        </row>
        <row r="922">
          <cell r="A922" t="str">
            <v xml:space="preserve">A . 8. 5.15.</v>
          </cell>
          <cell r="B922">
            <v>4</v>
          </cell>
        </row>
        <row r="923">
          <cell r="A923" t="str">
            <v xml:space="preserve">A . 8. 5.16.</v>
          </cell>
          <cell r="B923">
            <v>43</v>
          </cell>
        </row>
        <row r="924">
          <cell r="A924" t="str">
            <v xml:space="preserve">A . 8. 5.17.</v>
          </cell>
          <cell r="B924">
            <v>52</v>
          </cell>
        </row>
        <row r="925">
          <cell r="A925" t="str">
            <v xml:space="preserve">A . 8. 5.18.</v>
          </cell>
          <cell r="B925">
            <v>19</v>
          </cell>
        </row>
        <row r="926">
          <cell r="A926" t="str">
            <v xml:space="preserve">A . 8. 5.19.</v>
          </cell>
          <cell r="B926">
            <v>36</v>
          </cell>
        </row>
        <row r="927">
          <cell r="A927" t="str">
            <v xml:space="preserve">A . 8. 5.20.</v>
          </cell>
          <cell r="B927">
            <v>1020.76</v>
          </cell>
        </row>
        <row r="928">
          <cell r="A928" t="str">
            <v xml:space="preserve">A . 8. 5.21.</v>
          </cell>
          <cell r="B928">
            <v>64.28</v>
          </cell>
        </row>
        <row r="929">
          <cell r="A929" t="str">
            <v xml:space="preserve">A . 8. 5.22.</v>
          </cell>
          <cell r="B929">
            <v>12.59</v>
          </cell>
        </row>
        <row r="930">
          <cell r="A930" t="str">
            <v xml:space="preserve">A . 8. 5.23.</v>
          </cell>
          <cell r="B930">
            <v>2.42</v>
          </cell>
        </row>
        <row r="931">
          <cell r="A931" t="str">
            <v xml:space="preserve">A . 8. 5.24.</v>
          </cell>
          <cell r="B931">
            <v>11.55</v>
          </cell>
        </row>
        <row r="932">
          <cell r="A932" t="str">
            <v xml:space="preserve">A . 8. 5.25.</v>
          </cell>
          <cell r="B932">
            <v>1</v>
          </cell>
        </row>
        <row r="933">
          <cell r="B933" t="e">
            <v>#N/A</v>
          </cell>
        </row>
        <row r="934">
          <cell r="A934" t="str">
            <v xml:space="preserve">A . 8. 6.  .</v>
          </cell>
          <cell r="B934">
            <v>0</v>
          </cell>
        </row>
        <row r="935">
          <cell r="A935" t="str">
            <v xml:space="preserve">A . 8. 6.01.</v>
          </cell>
          <cell r="B935">
            <v>4</v>
          </cell>
        </row>
        <row r="936">
          <cell r="A936" t="str">
            <v xml:space="preserve">A . 8. 6.02.</v>
          </cell>
          <cell r="B936">
            <v>1</v>
          </cell>
        </row>
        <row r="937">
          <cell r="A937" t="str">
            <v xml:space="preserve">A . 8. 6.03.</v>
          </cell>
          <cell r="B937">
            <v>2</v>
          </cell>
        </row>
        <row r="938">
          <cell r="A938" t="str">
            <v xml:space="preserve">A . 8. 6.04.</v>
          </cell>
          <cell r="B938">
            <v>2</v>
          </cell>
        </row>
        <row r="939">
          <cell r="A939" t="str">
            <v xml:space="preserve">A . 8. 6.05.</v>
          </cell>
          <cell r="B939">
            <v>2</v>
          </cell>
        </row>
        <row r="940">
          <cell r="A940" t="str">
            <v xml:space="preserve">A . 8. 6.06.</v>
          </cell>
          <cell r="B940">
            <v>22</v>
          </cell>
        </row>
        <row r="941">
          <cell r="A941" t="str">
            <v xml:space="preserve">A . 8. 6.07.</v>
          </cell>
          <cell r="B941">
            <v>4</v>
          </cell>
        </row>
        <row r="942">
          <cell r="A942" t="str">
            <v xml:space="preserve">A . 8. 6.08.</v>
          </cell>
          <cell r="B942">
            <v>55</v>
          </cell>
        </row>
        <row r="943">
          <cell r="A943" t="str">
            <v xml:space="preserve">A . 8. 6.09.</v>
          </cell>
          <cell r="B943">
            <v>1</v>
          </cell>
        </row>
        <row r="944">
          <cell r="A944" t="str">
            <v xml:space="preserve">A . 8. 6.10.</v>
          </cell>
          <cell r="B944">
            <v>217.6</v>
          </cell>
        </row>
        <row r="945">
          <cell r="A945" t="str">
            <v xml:space="preserve">A . 8. 6.10.01</v>
          </cell>
          <cell r="B945">
            <v>168.7</v>
          </cell>
        </row>
        <row r="946">
          <cell r="A946" t="str">
            <v xml:space="preserve">A . 8. 6.11.</v>
          </cell>
          <cell r="B946">
            <v>117.4</v>
          </cell>
        </row>
        <row r="947">
          <cell r="A947" t="str">
            <v xml:space="preserve">A . 8. 6.12.</v>
          </cell>
          <cell r="B947">
            <v>219.6</v>
          </cell>
        </row>
        <row r="948">
          <cell r="A948" t="str">
            <v xml:space="preserve">A . 8. 6.13.</v>
          </cell>
          <cell r="B948">
            <v>490.72</v>
          </cell>
        </row>
        <row r="949">
          <cell r="A949" t="str">
            <v xml:space="preserve">A . 8. 6.14.</v>
          </cell>
          <cell r="B949">
            <v>19.399999999999999</v>
          </cell>
        </row>
        <row r="950">
          <cell r="A950" t="str">
            <v xml:space="preserve">A . 8. 6.15.</v>
          </cell>
          <cell r="B950">
            <v>46.7</v>
          </cell>
        </row>
        <row r="951">
          <cell r="A951" t="str">
            <v xml:space="preserve">A . 8. 6.16.</v>
          </cell>
          <cell r="B951">
            <v>314.5</v>
          </cell>
        </row>
        <row r="952">
          <cell r="A952" t="str">
            <v xml:space="preserve">A . 8. 6.17.</v>
          </cell>
          <cell r="B952">
            <v>2574</v>
          </cell>
        </row>
        <row r="953">
          <cell r="A953" t="str">
            <v xml:space="preserve">A . 8. 6.18.</v>
          </cell>
          <cell r="B953">
            <v>2727</v>
          </cell>
        </row>
        <row r="954">
          <cell r="A954" t="str">
            <v xml:space="preserve">A . 8. 6.19.</v>
          </cell>
          <cell r="B954">
            <v>230</v>
          </cell>
        </row>
        <row r="955">
          <cell r="A955" t="str">
            <v xml:space="preserve">A . 8. 6.20.</v>
          </cell>
          <cell r="B955">
            <v>1551.66</v>
          </cell>
        </row>
        <row r="956">
          <cell r="A956" t="str">
            <v xml:space="preserve">A . 8. 6.21.</v>
          </cell>
          <cell r="B956">
            <v>853.4</v>
          </cell>
        </row>
        <row r="957">
          <cell r="A957" t="str">
            <v xml:space="preserve">A . 8. 6.22.</v>
          </cell>
          <cell r="B957">
            <v>1264</v>
          </cell>
        </row>
        <row r="958">
          <cell r="A958" t="str">
            <v xml:space="preserve">A . 8. 6.23.</v>
          </cell>
          <cell r="B958">
            <v>9</v>
          </cell>
        </row>
        <row r="959">
          <cell r="A959" t="str">
            <v xml:space="preserve">A . 8. 6.24.</v>
          </cell>
          <cell r="B959">
            <v>0</v>
          </cell>
        </row>
        <row r="960">
          <cell r="A960" t="str">
            <v xml:space="preserve">A . 8. 6.25.</v>
          </cell>
          <cell r="B960">
            <v>34.200000000000003</v>
          </cell>
        </row>
        <row r="961">
          <cell r="B961" t="e">
            <v>#N/A</v>
          </cell>
        </row>
        <row r="962">
          <cell r="A962" t="str">
            <v xml:space="preserve">A . 8. 7.  .</v>
          </cell>
          <cell r="B962">
            <v>0</v>
          </cell>
        </row>
        <row r="963">
          <cell r="A963" t="str">
            <v xml:space="preserve">A . 8. 7.01.</v>
          </cell>
          <cell r="B963">
            <v>25</v>
          </cell>
        </row>
        <row r="964">
          <cell r="A964" t="str">
            <v xml:space="preserve">A . 8. 7.02.</v>
          </cell>
          <cell r="B964">
            <v>0</v>
          </cell>
        </row>
        <row r="965">
          <cell r="A965" t="str">
            <v xml:space="preserve">A . 8. 7.03.</v>
          </cell>
          <cell r="B965">
            <v>0</v>
          </cell>
        </row>
        <row r="966">
          <cell r="A966" t="str">
            <v xml:space="preserve">A . 8. 7.04.</v>
          </cell>
          <cell r="B966">
            <v>1</v>
          </cell>
        </row>
        <row r="967">
          <cell r="B967" t="e">
            <v>#N/A</v>
          </cell>
        </row>
        <row r="968">
          <cell r="A968" t="str">
            <v xml:space="preserve">A . 8. 8.  .</v>
          </cell>
          <cell r="B968">
            <v>0</v>
          </cell>
        </row>
        <row r="969">
          <cell r="A969" t="str">
            <v xml:space="preserve">A . 8. 8.01.</v>
          </cell>
          <cell r="B969">
            <v>1</v>
          </cell>
        </row>
        <row r="970">
          <cell r="A970" t="str">
            <v xml:space="preserve">A . 8. 8.02.</v>
          </cell>
          <cell r="B970">
            <v>1</v>
          </cell>
        </row>
        <row r="971">
          <cell r="A971" t="str">
            <v xml:space="preserve">A . 8. 8.03.</v>
          </cell>
          <cell r="B971">
            <v>1</v>
          </cell>
        </row>
        <row r="972">
          <cell r="A972" t="str">
            <v xml:space="preserve">A . 8. 8.04.</v>
          </cell>
          <cell r="B972">
            <v>1</v>
          </cell>
        </row>
        <row r="973">
          <cell r="A973" t="str">
            <v xml:space="preserve">A . 8. 8.05.</v>
          </cell>
          <cell r="B973">
            <v>1</v>
          </cell>
        </row>
        <row r="974">
          <cell r="A974" t="str">
            <v xml:space="preserve">A . 8. 8.06.</v>
          </cell>
          <cell r="B974">
            <v>1</v>
          </cell>
        </row>
        <row r="975">
          <cell r="A975" t="str">
            <v xml:space="preserve">A . 8. 8.07.</v>
          </cell>
          <cell r="B975">
            <v>1</v>
          </cell>
        </row>
        <row r="976">
          <cell r="A976" t="str">
            <v xml:space="preserve">A . 8. 8.08.</v>
          </cell>
          <cell r="B976">
            <v>1</v>
          </cell>
        </row>
        <row r="977">
          <cell r="A977" t="str">
            <v xml:space="preserve">A . 8. 8.09.</v>
          </cell>
          <cell r="B977">
            <v>1</v>
          </cell>
        </row>
        <row r="978">
          <cell r="A978" t="str">
            <v xml:space="preserve">A . 8. 8.10.</v>
          </cell>
          <cell r="B978">
            <v>1</v>
          </cell>
        </row>
        <row r="979">
          <cell r="A979" t="str">
            <v xml:space="preserve">A . 8. 8.11.</v>
          </cell>
          <cell r="B979">
            <v>1</v>
          </cell>
        </row>
        <row r="980">
          <cell r="A980" t="str">
            <v xml:space="preserve">A . 8. 8.12.</v>
          </cell>
          <cell r="B980">
            <v>1</v>
          </cell>
        </row>
        <row r="981">
          <cell r="A981" t="str">
            <v xml:space="preserve">A . 8. 8.13.</v>
          </cell>
          <cell r="B981">
            <v>1</v>
          </cell>
        </row>
        <row r="982">
          <cell r="A982" t="str">
            <v xml:space="preserve">A . 8. 8.14.</v>
          </cell>
          <cell r="B982">
            <v>1</v>
          </cell>
        </row>
        <row r="983">
          <cell r="A983" t="str">
            <v xml:space="preserve">A . 8. 8.15.</v>
          </cell>
          <cell r="B983">
            <v>1</v>
          </cell>
        </row>
        <row r="984">
          <cell r="A984" t="str">
            <v xml:space="preserve">A . 8. 8.16.</v>
          </cell>
          <cell r="B984">
            <v>1</v>
          </cell>
        </row>
        <row r="985">
          <cell r="A985" t="str">
            <v xml:space="preserve">A . 8. 8.17.</v>
          </cell>
          <cell r="B985">
            <v>1</v>
          </cell>
        </row>
        <row r="986">
          <cell r="A986" t="str">
            <v xml:space="preserve">A . 8. 8.18.</v>
          </cell>
          <cell r="B986">
            <v>1</v>
          </cell>
        </row>
        <row r="987">
          <cell r="A987" t="str">
            <v xml:space="preserve">A . 8. 8.19.</v>
          </cell>
          <cell r="B987">
            <v>1</v>
          </cell>
        </row>
        <row r="988">
          <cell r="A988" t="str">
            <v xml:space="preserve">A . 8. 8.20.</v>
          </cell>
          <cell r="B988">
            <v>1</v>
          </cell>
        </row>
        <row r="989">
          <cell r="A989" t="str">
            <v xml:space="preserve">A . 8. 8.21.</v>
          </cell>
          <cell r="B989">
            <v>1</v>
          </cell>
        </row>
        <row r="990">
          <cell r="A990" t="str">
            <v xml:space="preserve">A . 8. 8.22.</v>
          </cell>
          <cell r="B990">
            <v>1</v>
          </cell>
        </row>
        <row r="991">
          <cell r="A991" t="str">
            <v xml:space="preserve">A . 8. 8.23.</v>
          </cell>
          <cell r="B991">
            <v>1</v>
          </cell>
        </row>
        <row r="992">
          <cell r="A992" t="str">
            <v xml:space="preserve">A . 8. 8.24.</v>
          </cell>
          <cell r="B992">
            <v>1</v>
          </cell>
        </row>
        <row r="993">
          <cell r="A993" t="str">
            <v xml:space="preserve">A . 8. 8.25.</v>
          </cell>
          <cell r="B993">
            <v>1</v>
          </cell>
        </row>
        <row r="994">
          <cell r="A994" t="str">
            <v xml:space="preserve">A . 8. 8.26.</v>
          </cell>
          <cell r="B994">
            <v>1</v>
          </cell>
        </row>
        <row r="995">
          <cell r="A995" t="str">
            <v xml:space="preserve">A . 8. 8.27.</v>
          </cell>
          <cell r="B995">
            <v>1</v>
          </cell>
        </row>
        <row r="996">
          <cell r="A996" t="str">
            <v xml:space="preserve">A . 8. 8.28.</v>
          </cell>
          <cell r="B996">
            <v>1</v>
          </cell>
        </row>
        <row r="997">
          <cell r="A997" t="str">
            <v xml:space="preserve">A . 8. 8.29.</v>
          </cell>
          <cell r="B997">
            <v>1</v>
          </cell>
        </row>
        <row r="998">
          <cell r="A998" t="str">
            <v xml:space="preserve">A . 8. 8.30.</v>
          </cell>
          <cell r="B998">
            <v>1</v>
          </cell>
        </row>
        <row r="999">
          <cell r="A999" t="str">
            <v xml:space="preserve">A . 8. 8.31.</v>
          </cell>
          <cell r="B999">
            <v>1</v>
          </cell>
        </row>
        <row r="1000">
          <cell r="A1000" t="str">
            <v xml:space="preserve">A . 8. 8.32.</v>
          </cell>
          <cell r="B1000">
            <v>1</v>
          </cell>
        </row>
        <row r="1001">
          <cell r="A1001" t="str">
            <v xml:space="preserve">A . 8. 8.33.</v>
          </cell>
          <cell r="B1001">
            <v>1</v>
          </cell>
        </row>
        <row r="1002">
          <cell r="B1002" t="e">
            <v>#N/A</v>
          </cell>
        </row>
        <row r="1003">
          <cell r="A1003" t="str">
            <v xml:space="preserve">A . 9. 0.  .</v>
          </cell>
          <cell r="B1003">
            <v>0</v>
          </cell>
        </row>
        <row r="1004">
          <cell r="A1004" t="str">
            <v xml:space="preserve">A . 9. 1.00.</v>
          </cell>
          <cell r="B1004">
            <v>0</v>
          </cell>
        </row>
        <row r="1005">
          <cell r="A1005" t="str">
            <v xml:space="preserve">A . 9. 1.01.</v>
          </cell>
          <cell r="B1005">
            <v>64.2</v>
          </cell>
        </row>
        <row r="1006">
          <cell r="A1006" t="str">
            <v xml:space="preserve">A . 9. 1.02.</v>
          </cell>
          <cell r="B1006">
            <v>183.37</v>
          </cell>
        </row>
        <row r="1007">
          <cell r="A1007" t="str">
            <v xml:space="preserve">A . 9. 1.03.</v>
          </cell>
          <cell r="B1007">
            <v>1</v>
          </cell>
        </row>
        <row r="1008">
          <cell r="A1008" t="str">
            <v xml:space="preserve">A . 9. 1.04.</v>
          </cell>
          <cell r="B1008">
            <v>376.5</v>
          </cell>
        </row>
        <row r="1009">
          <cell r="A1009" t="str">
            <v xml:space="preserve">A . 9. 1.05.</v>
          </cell>
          <cell r="B1009">
            <v>322.66000000000003</v>
          </cell>
        </row>
        <row r="1010">
          <cell r="A1010" t="str">
            <v xml:space="preserve">A . 9. 1.06.</v>
          </cell>
          <cell r="B1010">
            <v>29449.49</v>
          </cell>
        </row>
        <row r="1011">
          <cell r="A1011" t="str">
            <v xml:space="preserve">A . 9. 1.06.01</v>
          </cell>
          <cell r="B1011">
            <v>131.66</v>
          </cell>
        </row>
        <row r="1012">
          <cell r="A1012" t="str">
            <v xml:space="preserve">A . 9. 1.07.</v>
          </cell>
          <cell r="B1012">
            <v>10362.15</v>
          </cell>
        </row>
        <row r="1013">
          <cell r="A1013" t="str">
            <v xml:space="preserve">A . 9. 1.08.</v>
          </cell>
          <cell r="B1013">
            <v>651.13</v>
          </cell>
        </row>
        <row r="1014">
          <cell r="A1014" t="str">
            <v xml:space="preserve">A . 9. 1.09.</v>
          </cell>
          <cell r="B1014">
            <v>1479.11</v>
          </cell>
        </row>
        <row r="1015">
          <cell r="A1015" t="str">
            <v xml:space="preserve">A . 9. 1.10.</v>
          </cell>
          <cell r="B1015">
            <v>88.79</v>
          </cell>
        </row>
        <row r="1016">
          <cell r="A1016" t="str">
            <v xml:space="preserve">A . 9. 1.11.</v>
          </cell>
          <cell r="B1016">
            <v>27.42</v>
          </cell>
        </row>
        <row r="1017">
          <cell r="A1017" t="str">
            <v xml:space="preserve">A . 9. 1.12.</v>
          </cell>
          <cell r="B1017">
            <v>469.62</v>
          </cell>
        </row>
        <row r="1018">
          <cell r="A1018" t="str">
            <v xml:space="preserve">A . 9. 1.13.</v>
          </cell>
          <cell r="B1018">
            <v>251.43</v>
          </cell>
        </row>
        <row r="1019">
          <cell r="A1019" t="str">
            <v xml:space="preserve">A . 9. 1.14.</v>
          </cell>
          <cell r="B1019">
            <v>94.6</v>
          </cell>
        </row>
        <row r="1020">
          <cell r="A1020" t="str">
            <v xml:space="preserve">A . 9. 1.15.</v>
          </cell>
          <cell r="B1020">
            <v>53.63</v>
          </cell>
        </row>
        <row r="1021">
          <cell r="A1021" t="str">
            <v xml:space="preserve">A . 9. 1.16.</v>
          </cell>
          <cell r="B1021">
            <v>194.2</v>
          </cell>
        </row>
        <row r="1022">
          <cell r="A1022" t="str">
            <v xml:space="preserve">A . 9. 1.17</v>
          </cell>
          <cell r="B1022">
            <v>47.31</v>
          </cell>
        </row>
        <row r="1023">
          <cell r="A1023" t="str">
            <v xml:space="preserve">A . 9. 1.18</v>
          </cell>
          <cell r="B1023">
            <v>0</v>
          </cell>
        </row>
        <row r="1024">
          <cell r="A1024" t="str">
            <v xml:space="preserve">A . 9. 1.19</v>
          </cell>
          <cell r="B1024">
            <v>37.06</v>
          </cell>
        </row>
        <row r="1025">
          <cell r="A1025" t="str">
            <v xml:space="preserve">A . 9. 1.20</v>
          </cell>
          <cell r="B1025">
            <v>23.67</v>
          </cell>
        </row>
        <row r="1026">
          <cell r="B1026" t="e">
            <v>#N/A</v>
          </cell>
        </row>
        <row r="1027">
          <cell r="A1027" t="str">
            <v xml:space="preserve">A . 9. 2.  .</v>
          </cell>
          <cell r="B1027">
            <v>0</v>
          </cell>
        </row>
        <row r="1028">
          <cell r="A1028" t="str">
            <v xml:space="preserve">A . 9. 2. 1.</v>
          </cell>
          <cell r="B1028">
            <v>81.86</v>
          </cell>
        </row>
        <row r="1029">
          <cell r="A1029" t="str">
            <v xml:space="preserve">A . 9. 2. 2.</v>
          </cell>
          <cell r="B1029">
            <v>81.05</v>
          </cell>
        </row>
        <row r="1030">
          <cell r="A1030" t="str">
            <v xml:space="preserve">A . 9. 2. 3.</v>
          </cell>
          <cell r="B1030">
            <v>0</v>
          </cell>
        </row>
        <row r="1031">
          <cell r="A1031" t="str">
            <v xml:space="preserve">A . 9. 2. 4.</v>
          </cell>
          <cell r="B1031">
            <v>0</v>
          </cell>
        </row>
        <row r="1032">
          <cell r="B1032" t="e">
            <v>#N/A</v>
          </cell>
        </row>
        <row r="1033">
          <cell r="A1033" t="str">
            <v xml:space="preserve">A . 9. 3.00.</v>
          </cell>
          <cell r="B1033">
            <v>0</v>
          </cell>
        </row>
        <row r="1034">
          <cell r="A1034" t="str">
            <v xml:space="preserve">A . 9. 3.01.</v>
          </cell>
          <cell r="B1034">
            <v>87.01</v>
          </cell>
        </row>
        <row r="1035">
          <cell r="A1035" t="str">
            <v xml:space="preserve">A . 9. 3.02.</v>
          </cell>
          <cell r="B1035">
            <v>82.95</v>
          </cell>
        </row>
        <row r="1036">
          <cell r="A1036" t="str">
            <v xml:space="preserve">A . 9. 3.03.</v>
          </cell>
          <cell r="B1036">
            <v>36.6</v>
          </cell>
        </row>
        <row r="1037">
          <cell r="A1037" t="str">
            <v xml:space="preserve">A . 9. 3.04.</v>
          </cell>
          <cell r="B1037">
            <v>1</v>
          </cell>
        </row>
        <row r="1038">
          <cell r="A1038" t="str">
            <v xml:space="preserve">A . 9. 3.05.</v>
          </cell>
          <cell r="B1038">
            <v>4</v>
          </cell>
        </row>
        <row r="1039">
          <cell r="A1039" t="str">
            <v xml:space="preserve">A . 9. 3.06.</v>
          </cell>
          <cell r="B1039">
            <v>0</v>
          </cell>
        </row>
        <row r="1040">
          <cell r="A1040" t="str">
            <v xml:space="preserve">A . 9. 3.07.</v>
          </cell>
          <cell r="B1040">
            <v>1</v>
          </cell>
        </row>
        <row r="1041">
          <cell r="A1041" t="str">
            <v xml:space="preserve">A . 9. 3.08.</v>
          </cell>
          <cell r="B1041">
            <v>16.98</v>
          </cell>
        </row>
        <row r="1042">
          <cell r="A1042" t="str">
            <v xml:space="preserve">A . 9. 3.09.</v>
          </cell>
          <cell r="B1042">
            <v>5.42</v>
          </cell>
        </row>
        <row r="1043">
          <cell r="A1043" t="str">
            <v xml:space="preserve">A . 9. 3.10.</v>
          </cell>
          <cell r="B1043">
            <v>4.41</v>
          </cell>
        </row>
        <row r="1044">
          <cell r="A1044" t="str">
            <v xml:space="preserve">A . 9. 3.11.</v>
          </cell>
          <cell r="B1044">
            <v>4.08</v>
          </cell>
        </row>
        <row r="1045">
          <cell r="A1045" t="str">
            <v xml:space="preserve">A . 9. 3.12.</v>
          </cell>
          <cell r="B1045">
            <v>1</v>
          </cell>
        </row>
        <row r="1046">
          <cell r="B1046" t="e">
            <v>#N/A</v>
          </cell>
        </row>
        <row r="1047">
          <cell r="A1047" t="str">
            <v xml:space="preserve">A . 9. 4.  .</v>
          </cell>
          <cell r="B1047">
            <v>0</v>
          </cell>
        </row>
        <row r="1048">
          <cell r="A1048" t="str">
            <v xml:space="preserve">A . 9. 4.01.</v>
          </cell>
          <cell r="B1048">
            <v>375.48</v>
          </cell>
        </row>
        <row r="1049">
          <cell r="A1049" t="str">
            <v xml:space="preserve">A . 9. 4.02.</v>
          </cell>
          <cell r="B1049">
            <v>37.75</v>
          </cell>
        </row>
        <row r="1050">
          <cell r="A1050" t="str">
            <v xml:space="preserve">A . 9. 4.03.</v>
          </cell>
          <cell r="B1050">
            <v>25.01</v>
          </cell>
        </row>
        <row r="1051">
          <cell r="A1051" t="str">
            <v xml:space="preserve">A . 9. 4.04.</v>
          </cell>
          <cell r="B1051">
            <v>3</v>
          </cell>
        </row>
        <row r="1052">
          <cell r="A1052" t="str">
            <v xml:space="preserve">A . 9. 4.05.</v>
          </cell>
          <cell r="B1052">
            <v>0</v>
          </cell>
        </row>
        <row r="1053">
          <cell r="A1053" t="str">
            <v xml:space="preserve">A . 9. 4.06.</v>
          </cell>
          <cell r="B1053">
            <v>1</v>
          </cell>
        </row>
        <row r="1054">
          <cell r="A1054" t="str">
            <v xml:space="preserve">A . 9. 4.07.</v>
          </cell>
          <cell r="B1054">
            <v>6</v>
          </cell>
        </row>
        <row r="1055">
          <cell r="A1055" t="str">
            <v xml:space="preserve">A . 9. 4.08.</v>
          </cell>
          <cell r="B1055">
            <v>1</v>
          </cell>
        </row>
        <row r="1056">
          <cell r="A1056" t="str">
            <v xml:space="preserve">A . 9. 4.09.</v>
          </cell>
          <cell r="B1056">
            <v>0</v>
          </cell>
        </row>
        <row r="1057">
          <cell r="A1057" t="str">
            <v xml:space="preserve">A . 9. 4.10.</v>
          </cell>
          <cell r="B1057">
            <v>0</v>
          </cell>
        </row>
        <row r="1058">
          <cell r="A1058" t="str">
            <v xml:space="preserve">A . 9. 4.11</v>
          </cell>
          <cell r="B1058">
            <v>1</v>
          </cell>
        </row>
        <row r="1059">
          <cell r="A1059" t="str">
            <v xml:space="preserve">A . 9. 4.12</v>
          </cell>
          <cell r="B1059">
            <v>0.15</v>
          </cell>
        </row>
        <row r="1060">
          <cell r="A1060" t="str">
            <v xml:space="preserve">A . 9. 4.13</v>
          </cell>
          <cell r="B1060">
            <v>0</v>
          </cell>
        </row>
        <row r="1061">
          <cell r="B1061" t="e">
            <v>#N/A</v>
          </cell>
        </row>
        <row r="1062">
          <cell r="A1062" t="str">
            <v xml:space="preserve">A . 9. 5.  .</v>
          </cell>
          <cell r="B1062">
            <v>0</v>
          </cell>
        </row>
        <row r="1063">
          <cell r="A1063" t="str">
            <v xml:space="preserve">A . 9. 5.01.</v>
          </cell>
          <cell r="B1063">
            <v>606.96</v>
          </cell>
        </row>
        <row r="1064">
          <cell r="A1064" t="str">
            <v xml:space="preserve">A . 9. 5.02.</v>
          </cell>
          <cell r="B1064">
            <v>563.97</v>
          </cell>
        </row>
        <row r="1065">
          <cell r="A1065" t="str">
            <v xml:space="preserve">A . 9. 5.03.</v>
          </cell>
          <cell r="B1065">
            <v>316.36</v>
          </cell>
        </row>
        <row r="1066">
          <cell r="A1066" t="str">
            <v xml:space="preserve">A . 9. 5.04.</v>
          </cell>
          <cell r="B1066">
            <v>5.09</v>
          </cell>
        </row>
        <row r="1067">
          <cell r="A1067" t="str">
            <v xml:space="preserve">A . 9. 5.05.</v>
          </cell>
          <cell r="B1067">
            <v>253.5</v>
          </cell>
        </row>
        <row r="1068">
          <cell r="A1068" t="str">
            <v xml:space="preserve">A . 9. 5.06.</v>
          </cell>
          <cell r="B1068">
            <v>3.82</v>
          </cell>
        </row>
        <row r="1069">
          <cell r="A1069" t="str">
            <v xml:space="preserve">A . 9. 5.07.</v>
          </cell>
          <cell r="B1069">
            <v>0</v>
          </cell>
        </row>
        <row r="1070">
          <cell r="A1070" t="str">
            <v xml:space="preserve">A . 9. 5.08.</v>
          </cell>
          <cell r="B1070">
            <v>138.47</v>
          </cell>
        </row>
        <row r="1071">
          <cell r="A1071" t="str">
            <v xml:space="preserve">A . 9. 5.09.</v>
          </cell>
          <cell r="B1071">
            <v>2.5499999999999998</v>
          </cell>
        </row>
        <row r="1072">
          <cell r="A1072" t="str">
            <v xml:space="preserve">A . 9. 5.10.</v>
          </cell>
          <cell r="B1072">
            <v>199.47</v>
          </cell>
        </row>
        <row r="1073">
          <cell r="A1073" t="str">
            <v xml:space="preserve">A . 9. 5.11.</v>
          </cell>
          <cell r="B1073">
            <v>28.13</v>
          </cell>
        </row>
        <row r="1074">
          <cell r="A1074" t="str">
            <v xml:space="preserve">A . 9. 5.12.</v>
          </cell>
          <cell r="B1074">
            <v>138.11000000000001</v>
          </cell>
        </row>
        <row r="1075">
          <cell r="A1075" t="str">
            <v xml:space="preserve">A . 9. 5.13.</v>
          </cell>
          <cell r="B1075">
            <v>36314.53</v>
          </cell>
        </row>
        <row r="1076">
          <cell r="A1076" t="str">
            <v xml:space="preserve">A . 9. 5.14.</v>
          </cell>
          <cell r="B1076">
            <v>0</v>
          </cell>
        </row>
        <row r="1077">
          <cell r="A1077" t="str">
            <v xml:space="preserve">A . 9. 5.15.</v>
          </cell>
          <cell r="B1077">
            <v>1</v>
          </cell>
        </row>
        <row r="1078">
          <cell r="A1078" t="str">
            <v xml:space="preserve">A . 9. 5.16.</v>
          </cell>
          <cell r="B1078">
            <v>2177.5100000000002</v>
          </cell>
        </row>
        <row r="1079">
          <cell r="A1079" t="str">
            <v xml:space="preserve">A . 9. 5.17.</v>
          </cell>
          <cell r="B1079">
            <v>29</v>
          </cell>
        </row>
        <row r="1080">
          <cell r="A1080" t="str">
            <v xml:space="preserve">A . 9. 5.18.</v>
          </cell>
          <cell r="B1080">
            <v>29</v>
          </cell>
        </row>
        <row r="1081">
          <cell r="A1081" t="str">
            <v xml:space="preserve">A . 9. 5.19.</v>
          </cell>
          <cell r="B1081">
            <v>42</v>
          </cell>
        </row>
        <row r="1082">
          <cell r="A1082" t="str">
            <v xml:space="preserve">A . 9. 5.20.</v>
          </cell>
          <cell r="B1082">
            <v>35</v>
          </cell>
        </row>
        <row r="1083">
          <cell r="A1083" t="str">
            <v xml:space="preserve">A . 9. 5.21.</v>
          </cell>
          <cell r="B1083">
            <v>39</v>
          </cell>
        </row>
        <row r="1084">
          <cell r="A1084" t="str">
            <v xml:space="preserve">A . 9. 5.22.</v>
          </cell>
          <cell r="B1084">
            <v>31</v>
          </cell>
        </row>
        <row r="1085">
          <cell r="A1085" t="str">
            <v xml:space="preserve">A . 9. 5.23.</v>
          </cell>
          <cell r="B1085">
            <v>2177.5100000000002</v>
          </cell>
        </row>
        <row r="1086">
          <cell r="A1086" t="str">
            <v xml:space="preserve">A . 9. 5.24.</v>
          </cell>
          <cell r="B1086">
            <v>1.1499999999999999</v>
          </cell>
        </row>
        <row r="1087">
          <cell r="A1087" t="str">
            <v xml:space="preserve">A . 9. 5.25.</v>
          </cell>
          <cell r="B1087">
            <v>11.17</v>
          </cell>
        </row>
        <row r="1088">
          <cell r="A1088" t="str">
            <v xml:space="preserve">A . 9. 5.26.</v>
          </cell>
          <cell r="B1088">
            <v>111.05</v>
          </cell>
        </row>
        <row r="1089">
          <cell r="A1089" t="str">
            <v xml:space="preserve">A . 9. 5.27.</v>
          </cell>
          <cell r="B1089">
            <v>8.8800000000000008</v>
          </cell>
        </row>
        <row r="1090">
          <cell r="A1090" t="str">
            <v xml:space="preserve">A . 9. 5.28.</v>
          </cell>
          <cell r="B1090">
            <v>1</v>
          </cell>
        </row>
        <row r="1091">
          <cell r="B1091" t="e">
            <v>#N/A</v>
          </cell>
        </row>
        <row r="1092">
          <cell r="A1092" t="str">
            <v xml:space="preserve">A . 9. 6.  .</v>
          </cell>
          <cell r="B1092">
            <v>0</v>
          </cell>
        </row>
        <row r="1093">
          <cell r="A1093" t="str">
            <v xml:space="preserve">A . 9. 6.01.</v>
          </cell>
          <cell r="B1093">
            <v>1</v>
          </cell>
        </row>
        <row r="1094">
          <cell r="A1094" t="str">
            <v xml:space="preserve">A . 9. 6.02.</v>
          </cell>
          <cell r="B1094">
            <v>2</v>
          </cell>
        </row>
        <row r="1095">
          <cell r="A1095" t="str">
            <v xml:space="preserve">A . 9. 6.03.</v>
          </cell>
          <cell r="B1095">
            <v>2</v>
          </cell>
        </row>
        <row r="1096">
          <cell r="A1096" t="str">
            <v xml:space="preserve">A . 9. 6.04.</v>
          </cell>
          <cell r="B1096">
            <v>10</v>
          </cell>
        </row>
        <row r="1097">
          <cell r="A1097" t="str">
            <v xml:space="preserve">A . 9. 6.05.</v>
          </cell>
          <cell r="B1097">
            <v>4</v>
          </cell>
        </row>
        <row r="1098">
          <cell r="A1098" t="str">
            <v xml:space="preserve">A . 9. 6.05.01</v>
          </cell>
          <cell r="B1098">
            <v>0</v>
          </cell>
        </row>
        <row r="1099">
          <cell r="A1099" t="str">
            <v xml:space="preserve">A . 9. 6.05.02</v>
          </cell>
          <cell r="B1099">
            <v>1</v>
          </cell>
        </row>
        <row r="1100">
          <cell r="A1100" t="str">
            <v xml:space="preserve">A . 9. 6.06.</v>
          </cell>
          <cell r="B1100">
            <v>59</v>
          </cell>
        </row>
        <row r="1101">
          <cell r="A1101" t="str">
            <v xml:space="preserve">A . 9. 6.07.</v>
          </cell>
          <cell r="B1101">
            <v>1</v>
          </cell>
        </row>
        <row r="1102">
          <cell r="A1102" t="str">
            <v xml:space="preserve">A . 9. 6.07.01</v>
          </cell>
          <cell r="B1102">
            <v>620.20000000000005</v>
          </cell>
        </row>
        <row r="1103">
          <cell r="A1103" t="str">
            <v xml:space="preserve">A . 9. 6.07.02</v>
          </cell>
          <cell r="B1103">
            <v>6</v>
          </cell>
        </row>
        <row r="1104">
          <cell r="A1104" t="str">
            <v xml:space="preserve">A . 9. 6.08.</v>
          </cell>
          <cell r="B1104">
            <v>0</v>
          </cell>
        </row>
        <row r="1105">
          <cell r="A1105" t="str">
            <v xml:space="preserve">A . 9. 6.09.</v>
          </cell>
          <cell r="B1105">
            <v>1029.7</v>
          </cell>
        </row>
        <row r="1106">
          <cell r="A1106" t="str">
            <v xml:space="preserve">A . 9. 6.10.</v>
          </cell>
          <cell r="B1106">
            <v>2937</v>
          </cell>
        </row>
        <row r="1107">
          <cell r="A1107" t="str">
            <v xml:space="preserve">A . 9. 6.11.</v>
          </cell>
          <cell r="B1107">
            <v>94</v>
          </cell>
        </row>
        <row r="1108">
          <cell r="A1108" t="str">
            <v xml:space="preserve">A . 9. 6.12.</v>
          </cell>
          <cell r="B1108">
            <v>59.15</v>
          </cell>
        </row>
        <row r="1109">
          <cell r="A1109" t="str">
            <v xml:space="preserve">A . 9. 6.13.</v>
          </cell>
          <cell r="B1109">
            <v>406.75</v>
          </cell>
        </row>
        <row r="1110">
          <cell r="A1110" t="str">
            <v xml:space="preserve">A . 9. 6.14.</v>
          </cell>
          <cell r="B1110">
            <v>3219.4</v>
          </cell>
        </row>
        <row r="1111">
          <cell r="A1111" t="str">
            <v xml:space="preserve">A . 9. 6.15.</v>
          </cell>
          <cell r="B1111">
            <v>5344</v>
          </cell>
        </row>
        <row r="1112">
          <cell r="A1112" t="str">
            <v xml:space="preserve">A . 9. 6.16.</v>
          </cell>
          <cell r="B1112">
            <v>2453.6999999999998</v>
          </cell>
        </row>
        <row r="1113">
          <cell r="A1113" t="str">
            <v xml:space="preserve">A . 9. 6.17.</v>
          </cell>
          <cell r="B1113">
            <v>202</v>
          </cell>
        </row>
        <row r="1114">
          <cell r="A1114" t="str">
            <v xml:space="preserve">A . 9. 6.18.</v>
          </cell>
          <cell r="B1114">
            <v>4167</v>
          </cell>
        </row>
        <row r="1115">
          <cell r="A1115" t="str">
            <v xml:space="preserve">A . 9. 6.19.</v>
          </cell>
          <cell r="B1115">
            <v>2741.7</v>
          </cell>
        </row>
        <row r="1116">
          <cell r="A1116" t="str">
            <v xml:space="preserve">A . 9. 6.20.</v>
          </cell>
          <cell r="B1116">
            <v>1440</v>
          </cell>
        </row>
        <row r="1117">
          <cell r="A1117" t="str">
            <v xml:space="preserve">A . 9. 6.21.</v>
          </cell>
          <cell r="B1117">
            <v>4</v>
          </cell>
        </row>
        <row r="1118">
          <cell r="A1118" t="str">
            <v xml:space="preserve">A . 9. 6.22.</v>
          </cell>
          <cell r="B1118">
            <v>0</v>
          </cell>
        </row>
        <row r="1119">
          <cell r="A1119" t="str">
            <v xml:space="preserve">A . 9. 6.23.</v>
          </cell>
          <cell r="B1119">
            <v>223.6</v>
          </cell>
        </row>
        <row r="1120">
          <cell r="A1120" t="str">
            <v xml:space="preserve">A . 9. 6.24.</v>
          </cell>
          <cell r="B1120">
            <v>766.52</v>
          </cell>
        </row>
        <row r="1121">
          <cell r="A1121" t="str">
            <v xml:space="preserve">A . 9. 6.25.</v>
          </cell>
          <cell r="B1121">
            <v>10.3</v>
          </cell>
        </row>
        <row r="1122">
          <cell r="B1122" t="e">
            <v>#N/A</v>
          </cell>
        </row>
        <row r="1123">
          <cell r="A1123" t="str">
            <v xml:space="preserve">A . 9. 7.  .</v>
          </cell>
          <cell r="B1123">
            <v>0</v>
          </cell>
        </row>
        <row r="1124">
          <cell r="A1124" t="str">
            <v xml:space="preserve">A . 9. 7.01.</v>
          </cell>
          <cell r="B1124">
            <v>26</v>
          </cell>
        </row>
        <row r="1125">
          <cell r="A1125" t="str">
            <v xml:space="preserve">A . 9. 7.02.</v>
          </cell>
          <cell r="B1125">
            <v>1</v>
          </cell>
        </row>
        <row r="1126">
          <cell r="A1126" t="str">
            <v xml:space="preserve">A . 9. 7.03.</v>
          </cell>
          <cell r="B1126">
            <v>1</v>
          </cell>
        </row>
        <row r="1127">
          <cell r="B1127" t="e">
            <v>#N/A</v>
          </cell>
        </row>
        <row r="1128">
          <cell r="A1128" t="str">
            <v xml:space="preserve">A . 9. 8.  .</v>
          </cell>
          <cell r="B1128">
            <v>0</v>
          </cell>
        </row>
        <row r="1129">
          <cell r="A1129" t="str">
            <v xml:space="preserve">A . 9. 8.01.</v>
          </cell>
          <cell r="B1129">
            <v>1</v>
          </cell>
        </row>
        <row r="1130">
          <cell r="A1130" t="str">
            <v xml:space="preserve">A . 9. 8.02.</v>
          </cell>
          <cell r="B1130">
            <v>1</v>
          </cell>
        </row>
        <row r="1131">
          <cell r="A1131" t="str">
            <v xml:space="preserve">A . 9. 8.03.</v>
          </cell>
          <cell r="B1131">
            <v>1</v>
          </cell>
        </row>
        <row r="1132">
          <cell r="A1132" t="str">
            <v xml:space="preserve">A . 9. 8.04.</v>
          </cell>
          <cell r="B1132">
            <v>1</v>
          </cell>
        </row>
        <row r="1133">
          <cell r="A1133" t="str">
            <v xml:space="preserve">A . 9. 8.05.</v>
          </cell>
          <cell r="B1133">
            <v>1</v>
          </cell>
        </row>
        <row r="1134">
          <cell r="A1134" t="str">
            <v xml:space="preserve">A . 9. 8.06.</v>
          </cell>
          <cell r="B1134">
            <v>1</v>
          </cell>
        </row>
        <row r="1135">
          <cell r="A1135" t="str">
            <v xml:space="preserve">A . 9. 8.07.</v>
          </cell>
          <cell r="B1135">
            <v>1</v>
          </cell>
        </row>
        <row r="1136">
          <cell r="A1136" t="str">
            <v xml:space="preserve">A . 9. 8.08.</v>
          </cell>
          <cell r="B1136">
            <v>1</v>
          </cell>
        </row>
        <row r="1137">
          <cell r="A1137" t="str">
            <v xml:space="preserve">A . 9. 8.09.</v>
          </cell>
          <cell r="B1137">
            <v>1</v>
          </cell>
        </row>
        <row r="1138">
          <cell r="A1138" t="str">
            <v xml:space="preserve">A . 9. 8.10.</v>
          </cell>
          <cell r="B1138">
            <v>1</v>
          </cell>
        </row>
        <row r="1139">
          <cell r="A1139" t="str">
            <v xml:space="preserve">A . 9. 8.11.</v>
          </cell>
          <cell r="B1139">
            <v>1</v>
          </cell>
        </row>
        <row r="1140">
          <cell r="A1140" t="str">
            <v xml:space="preserve">A . 9. 8.12.</v>
          </cell>
          <cell r="B1140">
            <v>1</v>
          </cell>
        </row>
        <row r="1141">
          <cell r="A1141" t="str">
            <v xml:space="preserve">A . 9. 8.13.</v>
          </cell>
          <cell r="B1141">
            <v>1</v>
          </cell>
        </row>
        <row r="1142">
          <cell r="A1142" t="str">
            <v xml:space="preserve">A . 9. 8.14.</v>
          </cell>
          <cell r="B1142">
            <v>1</v>
          </cell>
        </row>
        <row r="1143">
          <cell r="A1143" t="str">
            <v xml:space="preserve">A . 9. 8.15.</v>
          </cell>
          <cell r="B1143">
            <v>1</v>
          </cell>
        </row>
        <row r="1144">
          <cell r="A1144" t="str">
            <v xml:space="preserve">A . 9. 8.16.</v>
          </cell>
          <cell r="B1144">
            <v>1</v>
          </cell>
        </row>
        <row r="1145">
          <cell r="A1145" t="str">
            <v xml:space="preserve">A . 9. 8.17.</v>
          </cell>
          <cell r="B1145">
            <v>1</v>
          </cell>
        </row>
        <row r="1146">
          <cell r="A1146" t="str">
            <v xml:space="preserve">A . 9. 8.18.</v>
          </cell>
          <cell r="B1146">
            <v>1</v>
          </cell>
        </row>
        <row r="1147">
          <cell r="A1147" t="str">
            <v xml:space="preserve">A . 9. 8.19.</v>
          </cell>
          <cell r="B1147">
            <v>1</v>
          </cell>
        </row>
        <row r="1148">
          <cell r="A1148" t="str">
            <v xml:space="preserve">A . 9. 8.20.</v>
          </cell>
          <cell r="B1148">
            <v>1</v>
          </cell>
        </row>
        <row r="1149">
          <cell r="A1149" t="str">
            <v xml:space="preserve">A . 9. 8.21.</v>
          </cell>
          <cell r="B1149">
            <v>1</v>
          </cell>
        </row>
        <row r="1150">
          <cell r="A1150" t="str">
            <v xml:space="preserve">A . 9. 8.22.</v>
          </cell>
          <cell r="B1150">
            <v>1</v>
          </cell>
        </row>
        <row r="1151">
          <cell r="A1151" t="str">
            <v xml:space="preserve">A . 9. 8.23.</v>
          </cell>
          <cell r="B1151">
            <v>1</v>
          </cell>
        </row>
        <row r="1152">
          <cell r="A1152" t="str">
            <v xml:space="preserve">A . 9. 8.24.</v>
          </cell>
          <cell r="B1152">
            <v>1</v>
          </cell>
        </row>
        <row r="1153">
          <cell r="A1153" t="str">
            <v xml:space="preserve">A . 9. 8.25.</v>
          </cell>
          <cell r="B1153">
            <v>1</v>
          </cell>
        </row>
        <row r="1154">
          <cell r="A1154" t="str">
            <v xml:space="preserve">A . 9. 8.26.</v>
          </cell>
          <cell r="B1154">
            <v>1</v>
          </cell>
        </row>
        <row r="1155">
          <cell r="A1155" t="str">
            <v xml:space="preserve">A . 9. 8.27.</v>
          </cell>
          <cell r="B1155">
            <v>1</v>
          </cell>
        </row>
        <row r="1156">
          <cell r="A1156" t="str">
            <v xml:space="preserve">A . 9. 8.28.</v>
          </cell>
          <cell r="B1156">
            <v>1</v>
          </cell>
        </row>
        <row r="1157">
          <cell r="A1157" t="str">
            <v xml:space="preserve">A . 9. 8.29.</v>
          </cell>
          <cell r="B1157">
            <v>1</v>
          </cell>
        </row>
        <row r="1158">
          <cell r="A1158" t="str">
            <v xml:space="preserve">A . 9. 8.30.</v>
          </cell>
          <cell r="B1158">
            <v>1</v>
          </cell>
        </row>
        <row r="1159">
          <cell r="A1159" t="str">
            <v xml:space="preserve">A . 9. 8.31.</v>
          </cell>
          <cell r="B1159">
            <v>1</v>
          </cell>
        </row>
        <row r="1160">
          <cell r="A1160" t="str">
            <v xml:space="preserve">A . 9. 8.32.</v>
          </cell>
          <cell r="B1160">
            <v>1</v>
          </cell>
        </row>
        <row r="1161">
          <cell r="A1161" t="str">
            <v xml:space="preserve">A . 9. 8.33.</v>
          </cell>
          <cell r="B1161">
            <v>1</v>
          </cell>
        </row>
        <row r="1162">
          <cell r="A1162" t="str">
            <v xml:space="preserve">A . 9. 8.34.</v>
          </cell>
          <cell r="B1162">
            <v>1</v>
          </cell>
        </row>
        <row r="1163">
          <cell r="A1163" t="str">
            <v xml:space="preserve">A . 9. 8.35.</v>
          </cell>
          <cell r="B1163">
            <v>1</v>
          </cell>
        </row>
        <row r="1164">
          <cell r="A1164" t="str">
            <v xml:space="preserve">A . 9. 8.36.</v>
          </cell>
          <cell r="B1164">
            <v>1</v>
          </cell>
        </row>
        <row r="1165">
          <cell r="A1165" t="str">
            <v xml:space="preserve">A . 9. 8.37.</v>
          </cell>
          <cell r="B1165">
            <v>1</v>
          </cell>
        </row>
        <row r="1166">
          <cell r="A1166" t="str">
            <v xml:space="preserve">A . 9. 8.38.</v>
          </cell>
          <cell r="B1166">
            <v>1</v>
          </cell>
        </row>
        <row r="1167">
          <cell r="A1167" t="str">
            <v xml:space="preserve">A . 9. 8.39.</v>
          </cell>
          <cell r="B1167">
            <v>1</v>
          </cell>
        </row>
        <row r="1168">
          <cell r="A1168" t="str">
            <v xml:space="preserve">A . 9. 8.40.</v>
          </cell>
          <cell r="B1168">
            <v>1</v>
          </cell>
        </row>
        <row r="1169">
          <cell r="A1169" t="str">
            <v xml:space="preserve">A . 9. 8.41.</v>
          </cell>
          <cell r="B1169">
            <v>1</v>
          </cell>
        </row>
        <row r="1170">
          <cell r="A1170" t="str">
            <v xml:space="preserve">A . 9. 8.42.</v>
          </cell>
          <cell r="B1170">
            <v>1</v>
          </cell>
        </row>
        <row r="1171">
          <cell r="A1171" t="str">
            <v xml:space="preserve">A . 9. 8.43.</v>
          </cell>
          <cell r="B1171">
            <v>1</v>
          </cell>
        </row>
        <row r="1172">
          <cell r="A1172" t="str">
            <v xml:space="preserve">A . 9. 8.44.</v>
          </cell>
          <cell r="B1172">
            <v>1</v>
          </cell>
        </row>
        <row r="1173">
          <cell r="A1173" t="str">
            <v xml:space="preserve">A . 9. 8.45.</v>
          </cell>
          <cell r="B1173">
            <v>1</v>
          </cell>
        </row>
        <row r="1174">
          <cell r="A1174" t="str">
            <v xml:space="preserve">A . 9. 8.46.</v>
          </cell>
          <cell r="B1174">
            <v>1</v>
          </cell>
        </row>
        <row r="1175">
          <cell r="A1175" t="str">
            <v xml:space="preserve">A . 9. 8.47.</v>
          </cell>
          <cell r="B1175">
            <v>1</v>
          </cell>
        </row>
        <row r="1176">
          <cell r="A1176" t="str">
            <v xml:space="preserve">A . 9. 8.48.</v>
          </cell>
          <cell r="B1176">
            <v>1</v>
          </cell>
        </row>
        <row r="1177">
          <cell r="A1177" t="str">
            <v xml:space="preserve">A . 9. 8.49.</v>
          </cell>
          <cell r="B1177">
            <v>1</v>
          </cell>
        </row>
        <row r="1178">
          <cell r="A1178" t="str">
            <v xml:space="preserve">A . 9. 8.50.</v>
          </cell>
          <cell r="B1178">
            <v>1</v>
          </cell>
        </row>
        <row r="1179">
          <cell r="A1179" t="str">
            <v xml:space="preserve">A . 9. 8.51.</v>
          </cell>
          <cell r="B1179">
            <v>1</v>
          </cell>
        </row>
        <row r="1180">
          <cell r="A1180" t="str">
            <v xml:space="preserve">A . 9. 8.52.</v>
          </cell>
          <cell r="B1180">
            <v>1</v>
          </cell>
        </row>
        <row r="1181">
          <cell r="A1181" t="str">
            <v xml:space="preserve">A . 9. 8.53.</v>
          </cell>
          <cell r="B1181">
            <v>1</v>
          </cell>
        </row>
        <row r="1182">
          <cell r="A1182" t="str">
            <v xml:space="preserve">A . 9. 8.54.</v>
          </cell>
          <cell r="B1182">
            <v>1</v>
          </cell>
        </row>
        <row r="1183">
          <cell r="A1183" t="str">
            <v xml:space="preserve">A . 9. 8.55.</v>
          </cell>
          <cell r="B1183">
            <v>1</v>
          </cell>
        </row>
        <row r="1184">
          <cell r="A1184" t="str">
            <v xml:space="preserve">A . 9. 8.56.</v>
          </cell>
          <cell r="B1184">
            <v>1</v>
          </cell>
        </row>
        <row r="1185">
          <cell r="A1185" t="str">
            <v xml:space="preserve">A . 9. 8.57.</v>
          </cell>
          <cell r="B1185">
            <v>1</v>
          </cell>
        </row>
        <row r="1186">
          <cell r="A1186" t="str">
            <v xml:space="preserve">A . 9. 8.58.</v>
          </cell>
          <cell r="B1186">
            <v>1</v>
          </cell>
        </row>
        <row r="1187">
          <cell r="A1187" t="str">
            <v xml:space="preserve">A . 9. 8.59.</v>
          </cell>
          <cell r="B1187">
            <v>1</v>
          </cell>
        </row>
        <row r="1188">
          <cell r="B1188" t="e">
            <v>#N/A</v>
          </cell>
        </row>
        <row r="1189">
          <cell r="A1189" t="str">
            <v xml:space="preserve">A .10. 0.  .</v>
          </cell>
          <cell r="B1189">
            <v>0</v>
          </cell>
        </row>
        <row r="1190">
          <cell r="A1190" t="str">
            <v xml:space="preserve">A .10. 1.00.</v>
          </cell>
          <cell r="B1190">
            <v>0</v>
          </cell>
        </row>
        <row r="1191">
          <cell r="A1191" t="str">
            <v xml:space="preserve">A .10. 1.01.</v>
          </cell>
          <cell r="B1191">
            <v>0</v>
          </cell>
        </row>
        <row r="1192">
          <cell r="A1192" t="str">
            <v xml:space="preserve">A .10. 1.02.</v>
          </cell>
          <cell r="B1192">
            <v>0</v>
          </cell>
        </row>
        <row r="1193">
          <cell r="B1193" t="e">
            <v>#N/A</v>
          </cell>
        </row>
        <row r="1194">
          <cell r="A1194" t="str">
            <v xml:space="preserve">A .11.  .  .</v>
          </cell>
          <cell r="B1194">
            <v>0</v>
          </cell>
        </row>
        <row r="1195">
          <cell r="A1195" t="str">
            <v xml:space="preserve">A .11. 4.  .</v>
          </cell>
          <cell r="B1195">
            <v>0</v>
          </cell>
        </row>
        <row r="1196">
          <cell r="A1196" t="str">
            <v xml:space="preserve">A .11. 4.01.</v>
          </cell>
          <cell r="B1196">
            <v>0</v>
          </cell>
        </row>
        <row r="1197">
          <cell r="A1197" t="str">
            <v xml:space="preserve">A .11. 4.02.</v>
          </cell>
          <cell r="B1197">
            <v>1</v>
          </cell>
        </row>
        <row r="1198">
          <cell r="B1198" t="e">
            <v>#N/A</v>
          </cell>
        </row>
        <row r="1199">
          <cell r="A1199" t="str">
            <v xml:space="preserve">A .11. 5.  .</v>
          </cell>
          <cell r="B1199">
            <v>0</v>
          </cell>
        </row>
        <row r="1200">
          <cell r="A1200" t="str">
            <v xml:space="preserve">A .11. 5.01.</v>
          </cell>
          <cell r="B1200">
            <v>0</v>
          </cell>
        </row>
        <row r="1201">
          <cell r="A1201" t="str">
            <v xml:space="preserve">A .11. 5.02.</v>
          </cell>
          <cell r="B1201">
            <v>0</v>
          </cell>
        </row>
        <row r="1202">
          <cell r="B1202" t="e">
            <v>#N/A</v>
          </cell>
        </row>
        <row r="1203">
          <cell r="A1203" t="str">
            <v xml:space="preserve">A .11. 7.  .</v>
          </cell>
          <cell r="B1203">
            <v>0</v>
          </cell>
        </row>
        <row r="1204">
          <cell r="A1204" t="str">
            <v xml:space="preserve">A .11. 7. 1.</v>
          </cell>
          <cell r="B1204">
            <v>0</v>
          </cell>
        </row>
        <row r="1205">
          <cell r="B1205" t="e">
            <v>#N/A</v>
          </cell>
        </row>
        <row r="1206">
          <cell r="A1206" t="str">
            <v xml:space="preserve">A .12. 0.  .</v>
          </cell>
          <cell r="B1206">
            <v>0</v>
          </cell>
        </row>
        <row r="1207">
          <cell r="A1207" t="str">
            <v xml:space="preserve">A .12. 1.00.</v>
          </cell>
          <cell r="B1207">
            <v>0</v>
          </cell>
        </row>
        <row r="1208">
          <cell r="A1208" t="str">
            <v xml:space="preserve">A .12. 1.01.</v>
          </cell>
          <cell r="B1208">
            <v>20.89</v>
          </cell>
        </row>
        <row r="1209">
          <cell r="A1209" t="str">
            <v xml:space="preserve">A .12. 1.02.</v>
          </cell>
          <cell r="B1209">
            <v>366.67</v>
          </cell>
        </row>
        <row r="1210">
          <cell r="A1210" t="str">
            <v xml:space="preserve">A .12. 1.03.</v>
          </cell>
          <cell r="B1210">
            <v>115.73</v>
          </cell>
        </row>
        <row r="1211">
          <cell r="A1211" t="str">
            <v xml:space="preserve">A .12. 1.04.</v>
          </cell>
          <cell r="B1211">
            <v>45.91</v>
          </cell>
        </row>
        <row r="1212">
          <cell r="A1212" t="str">
            <v xml:space="preserve">A .12. 1.05.</v>
          </cell>
          <cell r="B1212">
            <v>47.92</v>
          </cell>
        </row>
        <row r="1213">
          <cell r="A1213" t="str">
            <v xml:space="preserve">A .12. 1.06.</v>
          </cell>
          <cell r="B1213">
            <v>1.76</v>
          </cell>
        </row>
        <row r="1214">
          <cell r="A1214" t="str">
            <v xml:space="preserve">A .12. 1.07.</v>
          </cell>
          <cell r="B1214">
            <v>28.61</v>
          </cell>
        </row>
        <row r="1215">
          <cell r="A1215" t="str">
            <v xml:space="preserve">A .12. 1.08.</v>
          </cell>
          <cell r="B1215">
            <v>23.25</v>
          </cell>
        </row>
        <row r="1216">
          <cell r="A1216" t="str">
            <v xml:space="preserve">A .12. 1.09.</v>
          </cell>
          <cell r="B1216">
            <v>34.130000000000003</v>
          </cell>
        </row>
        <row r="1217">
          <cell r="A1217" t="str">
            <v xml:space="preserve">A .12. 1.10.</v>
          </cell>
          <cell r="B1217">
            <v>3.87</v>
          </cell>
        </row>
        <row r="1218">
          <cell r="A1218" t="str">
            <v xml:space="preserve">A .12. 1.11.</v>
          </cell>
          <cell r="B1218">
            <v>8.64</v>
          </cell>
        </row>
        <row r="1219">
          <cell r="A1219" t="str">
            <v xml:space="preserve">A .12. 1.12.</v>
          </cell>
          <cell r="B1219">
            <v>6.93</v>
          </cell>
        </row>
        <row r="1220">
          <cell r="A1220" t="str">
            <v xml:space="preserve">A .12. 1.13.</v>
          </cell>
          <cell r="B1220">
            <v>11.58</v>
          </cell>
        </row>
        <row r="1221">
          <cell r="B1221" t="e">
            <v>#N/A</v>
          </cell>
        </row>
        <row r="1222">
          <cell r="A1222" t="str">
            <v xml:space="preserve">A .12. 2.  .</v>
          </cell>
          <cell r="B1222">
            <v>0</v>
          </cell>
        </row>
        <row r="1223">
          <cell r="A1223" t="str">
            <v xml:space="preserve">A .12. 2. 1.</v>
          </cell>
          <cell r="B1223">
            <v>6.58</v>
          </cell>
        </row>
        <row r="1224">
          <cell r="A1224" t="str">
            <v xml:space="preserve">A .12. 2. 2.</v>
          </cell>
          <cell r="B1224">
            <v>2.5499999999999998</v>
          </cell>
        </row>
        <row r="1225">
          <cell r="A1225" t="str">
            <v xml:space="preserve">A .12. 2. 3.</v>
          </cell>
          <cell r="B1225">
            <v>0</v>
          </cell>
        </row>
        <row r="1226">
          <cell r="B1226" t="e">
            <v>#N/A</v>
          </cell>
        </row>
        <row r="1227">
          <cell r="A1227" t="str">
            <v xml:space="preserve">A .12. 3.00.</v>
          </cell>
          <cell r="B1227">
            <v>0</v>
          </cell>
        </row>
        <row r="1228">
          <cell r="A1228" t="str">
            <v xml:space="preserve">A .12. 3.01.</v>
          </cell>
          <cell r="B1228">
            <v>0</v>
          </cell>
        </row>
        <row r="1229">
          <cell r="A1229" t="str">
            <v xml:space="preserve">A .12. 3.02.</v>
          </cell>
          <cell r="B1229">
            <v>82.83</v>
          </cell>
        </row>
        <row r="1230">
          <cell r="A1230" t="str">
            <v xml:space="preserve">A .12. 3.03.</v>
          </cell>
          <cell r="B1230">
            <v>99.89</v>
          </cell>
        </row>
        <row r="1231">
          <cell r="A1231" t="str">
            <v xml:space="preserve">A .12. 3.04.</v>
          </cell>
          <cell r="B1231">
            <v>1</v>
          </cell>
        </row>
        <row r="1232">
          <cell r="A1232" t="str">
            <v xml:space="preserve">A .12. 3.05.</v>
          </cell>
          <cell r="B1232">
            <v>0</v>
          </cell>
        </row>
        <row r="1233">
          <cell r="A1233" t="str">
            <v xml:space="preserve">A .12. 3.06.</v>
          </cell>
          <cell r="B1233">
            <v>14.19</v>
          </cell>
        </row>
        <row r="1234">
          <cell r="A1234" t="str">
            <v xml:space="preserve">A .12. 3.07.</v>
          </cell>
          <cell r="B1234">
            <v>2</v>
          </cell>
        </row>
        <row r="1235">
          <cell r="A1235" t="str">
            <v xml:space="preserve">A .12. 3.08.</v>
          </cell>
          <cell r="B1235">
            <v>0</v>
          </cell>
        </row>
        <row r="1236">
          <cell r="B1236" t="e">
            <v>#N/A</v>
          </cell>
        </row>
        <row r="1237">
          <cell r="A1237" t="str">
            <v xml:space="preserve">A .12. 4.  .</v>
          </cell>
          <cell r="B1237">
            <v>0</v>
          </cell>
        </row>
        <row r="1238">
          <cell r="A1238" t="str">
            <v xml:space="preserve">A .12. 4.01.</v>
          </cell>
          <cell r="B1238">
            <v>0</v>
          </cell>
        </row>
        <row r="1239">
          <cell r="A1239" t="str">
            <v xml:space="preserve">A .12. 4.02.</v>
          </cell>
          <cell r="B1239">
            <v>1</v>
          </cell>
        </row>
        <row r="1240">
          <cell r="B1240" t="e">
            <v>#N/A</v>
          </cell>
        </row>
        <row r="1241">
          <cell r="A1241" t="str">
            <v xml:space="preserve">A .12. 6.  .</v>
          </cell>
          <cell r="B1241">
            <v>0</v>
          </cell>
        </row>
        <row r="1242">
          <cell r="A1242" t="str">
            <v xml:space="preserve">A .12. 6.01.</v>
          </cell>
          <cell r="B1242">
            <v>1</v>
          </cell>
        </row>
        <row r="1243">
          <cell r="A1243" t="str">
            <v xml:space="preserve">A .12. 6.02.</v>
          </cell>
          <cell r="B1243">
            <v>4</v>
          </cell>
        </row>
        <row r="1244">
          <cell r="A1244" t="str">
            <v xml:space="preserve">A .12. 6.03.</v>
          </cell>
          <cell r="B1244">
            <v>0</v>
          </cell>
        </row>
        <row r="1245">
          <cell r="A1245" t="str">
            <v xml:space="preserve">A .12. 6.04.</v>
          </cell>
          <cell r="B1245">
            <v>2</v>
          </cell>
        </row>
        <row r="1246">
          <cell r="A1246" t="str">
            <v xml:space="preserve">A .12. 6.05.</v>
          </cell>
          <cell r="B1246">
            <v>0</v>
          </cell>
        </row>
        <row r="1247">
          <cell r="A1247" t="str">
            <v xml:space="preserve">A .12. 6.06.</v>
          </cell>
          <cell r="B1247">
            <v>1</v>
          </cell>
        </row>
        <row r="1248">
          <cell r="A1248" t="str">
            <v xml:space="preserve">A .12. 6.07.</v>
          </cell>
          <cell r="B1248">
            <v>8</v>
          </cell>
        </row>
        <row r="1249">
          <cell r="A1249" t="str">
            <v xml:space="preserve">A .12. 6.08.</v>
          </cell>
          <cell r="B1249">
            <v>3</v>
          </cell>
        </row>
        <row r="1250">
          <cell r="A1250" t="str">
            <v xml:space="preserve">A .12. 6.09.</v>
          </cell>
          <cell r="B1250">
            <v>31</v>
          </cell>
        </row>
        <row r="1251">
          <cell r="A1251" t="str">
            <v xml:space="preserve">A .12. 6.10.</v>
          </cell>
          <cell r="B1251">
            <v>3</v>
          </cell>
        </row>
        <row r="1252">
          <cell r="A1252" t="str">
            <v xml:space="preserve">A .12. 6.11.</v>
          </cell>
          <cell r="B1252">
            <v>3</v>
          </cell>
        </row>
        <row r="1253">
          <cell r="A1253" t="str">
            <v xml:space="preserve">A .12. 6.11.01</v>
          </cell>
          <cell r="B1253">
            <v>112.1</v>
          </cell>
        </row>
        <row r="1254">
          <cell r="A1254" t="str">
            <v xml:space="preserve">A .12. 6.12.</v>
          </cell>
          <cell r="B1254">
            <v>16.2</v>
          </cell>
        </row>
        <row r="1255">
          <cell r="A1255" t="str">
            <v xml:space="preserve">A .12. 6.13.</v>
          </cell>
          <cell r="B1255">
            <v>66.099999999999994</v>
          </cell>
        </row>
        <row r="1256">
          <cell r="A1256" t="str">
            <v xml:space="preserve">A .12. 6.14.</v>
          </cell>
          <cell r="B1256">
            <v>81.900000000000006</v>
          </cell>
        </row>
        <row r="1257">
          <cell r="A1257" t="str">
            <v xml:space="preserve">A .12. 6.15.</v>
          </cell>
          <cell r="B1257">
            <v>83.87</v>
          </cell>
        </row>
        <row r="1258">
          <cell r="A1258" t="str">
            <v xml:space="preserve">A .12. 6.16.</v>
          </cell>
          <cell r="B1258">
            <v>107.2</v>
          </cell>
        </row>
        <row r="1259">
          <cell r="A1259" t="str">
            <v xml:space="preserve">A .12. 6.17.</v>
          </cell>
          <cell r="B1259">
            <v>198.06</v>
          </cell>
        </row>
        <row r="1260">
          <cell r="A1260" t="str">
            <v xml:space="preserve">A .12. 6.18.</v>
          </cell>
          <cell r="B1260">
            <v>109.2</v>
          </cell>
        </row>
        <row r="1261">
          <cell r="A1261" t="str">
            <v xml:space="preserve">A .12. 6.19.</v>
          </cell>
          <cell r="B1261">
            <v>798</v>
          </cell>
        </row>
        <row r="1262">
          <cell r="A1262" t="str">
            <v xml:space="preserve">A .12. 6.20.</v>
          </cell>
          <cell r="B1262">
            <v>664</v>
          </cell>
        </row>
        <row r="1263">
          <cell r="A1263" t="str">
            <v xml:space="preserve">A .12. 6.21.</v>
          </cell>
          <cell r="B1263">
            <v>736</v>
          </cell>
        </row>
        <row r="1264">
          <cell r="A1264" t="str">
            <v xml:space="preserve">A .12. 6.22.</v>
          </cell>
          <cell r="B1264">
            <v>1277</v>
          </cell>
        </row>
        <row r="1265">
          <cell r="A1265" t="str">
            <v xml:space="preserve">A .12. 6.23.</v>
          </cell>
          <cell r="B1265">
            <v>1157.0999999999999</v>
          </cell>
        </row>
        <row r="1266">
          <cell r="A1266" t="str">
            <v xml:space="preserve">A .12. 6.24.</v>
          </cell>
          <cell r="B1266">
            <v>238</v>
          </cell>
        </row>
        <row r="1267">
          <cell r="A1267" t="str">
            <v xml:space="preserve">A .12. 6.25.</v>
          </cell>
          <cell r="B1267">
            <v>16</v>
          </cell>
        </row>
        <row r="1268">
          <cell r="A1268" t="str">
            <v xml:space="preserve">A .12. 6.26.</v>
          </cell>
          <cell r="B1268">
            <v>1364</v>
          </cell>
        </row>
        <row r="1269">
          <cell r="A1269" t="str">
            <v xml:space="preserve">A .12. 6.27.</v>
          </cell>
          <cell r="B1269">
            <v>58.2</v>
          </cell>
        </row>
        <row r="1270">
          <cell r="A1270" t="str">
            <v xml:space="preserve">A .12. 6.28.</v>
          </cell>
          <cell r="B1270">
            <v>170</v>
          </cell>
        </row>
        <row r="1271">
          <cell r="A1271" t="str">
            <v xml:space="preserve">A .12. 6.29.</v>
          </cell>
          <cell r="B1271">
            <v>9</v>
          </cell>
        </row>
        <row r="1272">
          <cell r="A1272" t="str">
            <v xml:space="preserve">A .12. 6.30.</v>
          </cell>
          <cell r="B1272">
            <v>97.3</v>
          </cell>
        </row>
        <row r="1273">
          <cell r="B1273" t="e">
            <v>#N/A</v>
          </cell>
        </row>
        <row r="1274">
          <cell r="A1274" t="str">
            <v xml:space="preserve">A . 12. 8.  .</v>
          </cell>
          <cell r="B1274">
            <v>0</v>
          </cell>
        </row>
        <row r="1275">
          <cell r="A1275" t="str">
            <v xml:space="preserve">A . 12. 8.01.</v>
          </cell>
          <cell r="B1275">
            <v>1</v>
          </cell>
        </row>
        <row r="1276">
          <cell r="A1276" t="str">
            <v xml:space="preserve">A . 12. 8.02.</v>
          </cell>
          <cell r="B1276">
            <v>1</v>
          </cell>
        </row>
        <row r="1277">
          <cell r="A1277" t="str">
            <v xml:space="preserve">A . 12. 8.03.</v>
          </cell>
          <cell r="B1277">
            <v>1</v>
          </cell>
        </row>
        <row r="1278">
          <cell r="A1278" t="str">
            <v xml:space="preserve">A . 12. 8.04.</v>
          </cell>
          <cell r="B1278">
            <v>1</v>
          </cell>
        </row>
        <row r="1279">
          <cell r="A1279" t="str">
            <v xml:space="preserve">A . 12. 8.05.</v>
          </cell>
          <cell r="B1279">
            <v>1</v>
          </cell>
        </row>
        <row r="1280">
          <cell r="A1280" t="str">
            <v xml:space="preserve">A . 12. 8.06.</v>
          </cell>
          <cell r="B1280">
            <v>1</v>
          </cell>
        </row>
        <row r="1281">
          <cell r="A1281" t="str">
            <v xml:space="preserve">A . 12. 8.07.</v>
          </cell>
          <cell r="B1281">
            <v>1</v>
          </cell>
        </row>
        <row r="1282">
          <cell r="A1282" t="str">
            <v xml:space="preserve">A . 12. 8.08.</v>
          </cell>
          <cell r="B1282">
            <v>1</v>
          </cell>
        </row>
        <row r="1283">
          <cell r="A1283" t="str">
            <v xml:space="preserve">A . 12. 8.09.</v>
          </cell>
          <cell r="B1283">
            <v>1</v>
          </cell>
        </row>
        <row r="1284">
          <cell r="A1284" t="str">
            <v xml:space="preserve">A . 12. 8.10.</v>
          </cell>
          <cell r="B1284">
            <v>1</v>
          </cell>
        </row>
        <row r="1285">
          <cell r="A1285" t="str">
            <v xml:space="preserve">A . 12. 8.11.</v>
          </cell>
          <cell r="B1285">
            <v>1</v>
          </cell>
        </row>
        <row r="1286">
          <cell r="A1286" t="str">
            <v xml:space="preserve">A . 12. 8.12.</v>
          </cell>
          <cell r="B1286">
            <v>1</v>
          </cell>
        </row>
        <row r="1287">
          <cell r="A1287" t="str">
            <v xml:space="preserve">A . 12. 8.13.</v>
          </cell>
          <cell r="B1287">
            <v>1</v>
          </cell>
        </row>
        <row r="1288">
          <cell r="A1288" t="str">
            <v xml:space="preserve">A . 12. 8.14.</v>
          </cell>
          <cell r="B1288">
            <v>1</v>
          </cell>
        </row>
        <row r="1289">
          <cell r="B1289" t="e">
            <v>#N/A</v>
          </cell>
        </row>
        <row r="1290">
          <cell r="A1290" t="str">
            <v xml:space="preserve">A .13.  .  .</v>
          </cell>
          <cell r="B1290">
            <v>0</v>
          </cell>
        </row>
        <row r="1291">
          <cell r="A1291" t="str">
            <v xml:space="preserve">A .13. 1.01.0</v>
          </cell>
          <cell r="B1291">
            <v>3094</v>
          </cell>
        </row>
        <row r="1292">
          <cell r="A1292" t="str">
            <v xml:space="preserve">A .13. 1.02.0</v>
          </cell>
          <cell r="B1292">
            <v>22590.69</v>
          </cell>
        </row>
        <row r="1293">
          <cell r="A1293" t="str">
            <v xml:space="preserve">A .13. 1.03.0</v>
          </cell>
          <cell r="B1293">
            <v>59984.38</v>
          </cell>
        </row>
        <row r="1294">
          <cell r="A1294" t="str">
            <v xml:space="preserve">A .13. 1.04.0</v>
          </cell>
          <cell r="B1294">
            <v>32540.61</v>
          </cell>
        </row>
        <row r="1295">
          <cell r="A1295" t="str">
            <v xml:space="preserve">A .13. 1.05.0</v>
          </cell>
          <cell r="B1295">
            <v>1950</v>
          </cell>
        </row>
        <row r="1296">
          <cell r="A1296" t="str">
            <v xml:space="preserve">A .13. 1.06.0</v>
          </cell>
          <cell r="B1296">
            <v>4095</v>
          </cell>
        </row>
        <row r="1297">
          <cell r="A1297" t="str">
            <v xml:space="preserve">A .13. 1.07.0</v>
          </cell>
          <cell r="B1297">
            <v>19</v>
          </cell>
        </row>
        <row r="1298">
          <cell r="A1298" t="str">
            <v xml:space="preserve">A .13. 1.08.0</v>
          </cell>
          <cell r="B1298">
            <v>2132</v>
          </cell>
        </row>
        <row r="1299">
          <cell r="B1299" t="e">
            <v>#N/A</v>
          </cell>
        </row>
        <row r="1300">
          <cell r="A1300" t="str">
            <v xml:space="preserve">A .14.  .  .</v>
          </cell>
          <cell r="B1300">
            <v>0</v>
          </cell>
        </row>
        <row r="1301">
          <cell r="A1301" t="str">
            <v xml:space="preserve">A .14. 1.01.</v>
          </cell>
          <cell r="B1301">
            <v>1414.54</v>
          </cell>
        </row>
        <row r="1302">
          <cell r="B1302" t="e">
            <v>#N/A</v>
          </cell>
        </row>
        <row r="1303">
          <cell r="A1303" t="str">
            <v xml:space="preserve">A .15.  .  .</v>
          </cell>
          <cell r="B1303">
            <v>0</v>
          </cell>
        </row>
        <row r="1304">
          <cell r="B1304" t="e">
            <v>#N/A</v>
          </cell>
        </row>
        <row r="1305">
          <cell r="A1305" t="str">
            <v xml:space="preserve">A .15. 1 .  .</v>
          </cell>
          <cell r="B1305">
            <v>0</v>
          </cell>
        </row>
        <row r="1306">
          <cell r="A1306" t="str">
            <v xml:space="preserve">A .15. 1. 1.</v>
          </cell>
          <cell r="B1306">
            <v>10</v>
          </cell>
        </row>
        <row r="1307">
          <cell r="A1307" t="str">
            <v xml:space="preserve">A .15. 1. 2.</v>
          </cell>
          <cell r="B1307">
            <v>1</v>
          </cell>
        </row>
        <row r="1308">
          <cell r="A1308" t="str">
            <v xml:space="preserve">A .15. 1. 3.</v>
          </cell>
          <cell r="B1308">
            <v>6429</v>
          </cell>
        </row>
        <row r="1309">
          <cell r="B1309" t="e">
            <v>#N/A</v>
          </cell>
        </row>
        <row r="1310">
          <cell r="A1310" t="str">
            <v xml:space="preserve">A .15. 2 .  .</v>
          </cell>
          <cell r="B1310">
            <v>0</v>
          </cell>
        </row>
        <row r="1311">
          <cell r="A1311" t="str">
            <v xml:space="preserve">A .15. 2. 1.</v>
          </cell>
          <cell r="B1311">
            <v>202.88</v>
          </cell>
        </row>
        <row r="1312">
          <cell r="A1312" t="str">
            <v xml:space="preserve">A .15. 2. 2.</v>
          </cell>
          <cell r="B1312">
            <v>142.19</v>
          </cell>
        </row>
        <row r="1313">
          <cell r="A1313" t="str">
            <v xml:space="preserve">A .15. 2. 3.</v>
          </cell>
          <cell r="B1313">
            <v>149.03</v>
          </cell>
        </row>
        <row r="1314">
          <cell r="A1314" t="str">
            <v xml:space="preserve">A .15. 2. 4.</v>
          </cell>
          <cell r="B1314">
            <v>673.9</v>
          </cell>
        </row>
        <row r="1315">
          <cell r="B1315" t="e">
            <v>#N/A</v>
          </cell>
        </row>
        <row r="1316">
          <cell r="A1316" t="str">
            <v xml:space="preserve">A .15. 3 .  .</v>
          </cell>
          <cell r="B1316">
            <v>0</v>
          </cell>
        </row>
        <row r="1317">
          <cell r="A1317" t="str">
            <v xml:space="preserve">A .15. 3. 1.</v>
          </cell>
          <cell r="B1317">
            <v>0</v>
          </cell>
        </row>
        <row r="1318">
          <cell r="B1318" t="e">
            <v>#N/A</v>
          </cell>
        </row>
        <row r="1319">
          <cell r="A1319" t="str">
            <v xml:space="preserve">A .16.  .  .</v>
          </cell>
          <cell r="B1319">
            <v>0</v>
          </cell>
        </row>
        <row r="1320">
          <cell r="B1320" t="e">
            <v>#N/A</v>
          </cell>
        </row>
        <row r="1321">
          <cell r="A1321" t="str">
            <v>A.16.1</v>
          </cell>
          <cell r="B1321">
            <v>0</v>
          </cell>
        </row>
        <row r="1322">
          <cell r="A1322" t="str">
            <v>A.16.1.1</v>
          </cell>
          <cell r="B1322">
            <v>0</v>
          </cell>
        </row>
        <row r="1323">
          <cell r="A1323" t="str">
            <v>A.16.1.2</v>
          </cell>
          <cell r="B1323">
            <v>0</v>
          </cell>
        </row>
        <row r="1324">
          <cell r="A1324" t="str">
            <v>A.16.1.3</v>
          </cell>
          <cell r="B1324">
            <v>0</v>
          </cell>
        </row>
        <row r="1325">
          <cell r="A1325" t="str">
            <v>A.16.1.4</v>
          </cell>
          <cell r="B1325">
            <v>0</v>
          </cell>
        </row>
        <row r="1326">
          <cell r="A1326" t="str">
            <v>A.16.1.5</v>
          </cell>
          <cell r="B1326">
            <v>0</v>
          </cell>
        </row>
        <row r="1327">
          <cell r="A1327" t="str">
            <v>A.16.1.6</v>
          </cell>
          <cell r="B1327">
            <v>0</v>
          </cell>
        </row>
        <row r="1328">
          <cell r="B1328" t="e">
            <v>#N/A</v>
          </cell>
        </row>
        <row r="1329">
          <cell r="A1329" t="str">
            <v>A.16.2</v>
          </cell>
          <cell r="B1329">
            <v>0</v>
          </cell>
        </row>
        <row r="1330">
          <cell r="A1330" t="str">
            <v>A.16.2.1</v>
          </cell>
          <cell r="B1330">
            <v>523.29999999999995</v>
          </cell>
        </row>
        <row r="1331">
          <cell r="B1331" t="e">
            <v>#N/A</v>
          </cell>
        </row>
        <row r="1332">
          <cell r="A1332" t="str">
            <v>A.16.3</v>
          </cell>
          <cell r="B1332">
            <v>0</v>
          </cell>
        </row>
        <row r="1333">
          <cell r="A1333" t="str">
            <v>A.16.3.1</v>
          </cell>
          <cell r="B1333">
            <v>2665.23</v>
          </cell>
        </row>
        <row r="1334">
          <cell r="A1334" t="str">
            <v>A.16.3.2</v>
          </cell>
          <cell r="B1334">
            <v>2054.29</v>
          </cell>
        </row>
        <row r="1335">
          <cell r="B1335" t="e">
            <v>#N/A</v>
          </cell>
        </row>
        <row r="1336">
          <cell r="A1336" t="str">
            <v>A.16.4</v>
          </cell>
          <cell r="B1336">
            <v>0</v>
          </cell>
        </row>
        <row r="1337">
          <cell r="A1337" t="str">
            <v>A.16.4.1</v>
          </cell>
          <cell r="B1337">
            <v>1</v>
          </cell>
        </row>
        <row r="1338">
          <cell r="A1338" t="str">
            <v>A.16.4.2</v>
          </cell>
          <cell r="B1338">
            <v>1</v>
          </cell>
        </row>
        <row r="1339">
          <cell r="A1339" t="str">
            <v>A.16.4.3</v>
          </cell>
          <cell r="B1339">
            <v>628.6</v>
          </cell>
        </row>
        <row r="1340">
          <cell r="A1340" t="str">
            <v>A.16.4.4</v>
          </cell>
          <cell r="B1340">
            <v>67.8</v>
          </cell>
        </row>
        <row r="1341">
          <cell r="A1341" t="str">
            <v>A.16.4.5</v>
          </cell>
          <cell r="B1341">
            <v>44.5</v>
          </cell>
        </row>
        <row r="1342">
          <cell r="A1342" t="str">
            <v>A.16.4.6</v>
          </cell>
          <cell r="B1342">
            <v>4430</v>
          </cell>
        </row>
        <row r="1343">
          <cell r="A1343" t="str">
            <v>A.16.4.7</v>
          </cell>
          <cell r="B1343">
            <v>18</v>
          </cell>
        </row>
        <row r="1344">
          <cell r="A1344" t="str">
            <v>A.16.4.8</v>
          </cell>
          <cell r="B1344">
            <v>56</v>
          </cell>
        </row>
        <row r="1345">
          <cell r="A1345" t="str">
            <v>A.16.4.9</v>
          </cell>
          <cell r="B1345">
            <v>62.5</v>
          </cell>
        </row>
        <row r="1346">
          <cell r="A1346" t="str">
            <v>A.16.4.10</v>
          </cell>
          <cell r="B1346">
            <v>1</v>
          </cell>
        </row>
        <row r="1347">
          <cell r="A1347" t="str">
            <v>A.16.4.11</v>
          </cell>
          <cell r="B1347">
            <v>13</v>
          </cell>
        </row>
        <row r="1348">
          <cell r="B1348" t="e">
            <v>#N/A</v>
          </cell>
        </row>
        <row r="1349">
          <cell r="A1349" t="str">
            <v>A.17.</v>
          </cell>
          <cell r="B1349">
            <v>0</v>
          </cell>
        </row>
        <row r="1350">
          <cell r="A1350" t="str">
            <v>A.17.1</v>
          </cell>
          <cell r="B1350">
            <v>0</v>
          </cell>
        </row>
        <row r="1351">
          <cell r="A1351" t="str">
            <v>A.17.1.1</v>
          </cell>
          <cell r="B1351">
            <v>14.48</v>
          </cell>
        </row>
        <row r="1352">
          <cell r="A1352" t="str">
            <v>A.17.1.2</v>
          </cell>
          <cell r="B1352">
            <v>7.81</v>
          </cell>
        </row>
        <row r="1353">
          <cell r="A1353" t="str">
            <v>A.17.1.3</v>
          </cell>
          <cell r="B1353">
            <v>27.18</v>
          </cell>
        </row>
        <row r="1354">
          <cell r="A1354" t="str">
            <v>A.17.1.4</v>
          </cell>
          <cell r="B1354">
            <v>7.04</v>
          </cell>
        </row>
        <row r="1355">
          <cell r="B1355" t="e">
            <v>#N/A</v>
          </cell>
        </row>
        <row r="1356">
          <cell r="A1356" t="str">
            <v>A.17.2</v>
          </cell>
          <cell r="B1356">
            <v>0</v>
          </cell>
        </row>
        <row r="1357">
          <cell r="A1357" t="str">
            <v>A.17.2.1</v>
          </cell>
          <cell r="B1357">
            <v>10.94</v>
          </cell>
        </row>
        <row r="1358">
          <cell r="A1358" t="str">
            <v>A.17.2.2</v>
          </cell>
          <cell r="B1358">
            <v>0.51</v>
          </cell>
        </row>
        <row r="1359">
          <cell r="A1359" t="str">
            <v>A.17.2.3</v>
          </cell>
          <cell r="B1359">
            <v>0</v>
          </cell>
        </row>
        <row r="1360">
          <cell r="B1360" t="e">
            <v>#N/A</v>
          </cell>
        </row>
        <row r="1361">
          <cell r="A1361" t="str">
            <v>A.17.3</v>
          </cell>
          <cell r="B1361">
            <v>0</v>
          </cell>
        </row>
        <row r="1362">
          <cell r="A1362" t="str">
            <v>A.17.3.1</v>
          </cell>
          <cell r="B1362">
            <v>2662.89</v>
          </cell>
        </row>
        <row r="1363">
          <cell r="A1363" t="str">
            <v>A.17.3.2</v>
          </cell>
          <cell r="B1363">
            <v>1008</v>
          </cell>
        </row>
        <row r="1364">
          <cell r="A1364" t="str">
            <v>A.17.3.3</v>
          </cell>
          <cell r="B1364">
            <v>648.35</v>
          </cell>
        </row>
        <row r="1365">
          <cell r="A1365" t="str">
            <v xml:space="preserve">B . 1. 1.01.</v>
          </cell>
          <cell r="B1365">
            <v>0</v>
          </cell>
        </row>
        <row r="1366">
          <cell r="A1366" t="str">
            <v xml:space="preserve">B . 1. 1.02.</v>
          </cell>
          <cell r="B1366">
            <v>0</v>
          </cell>
        </row>
        <row r="1367">
          <cell r="A1367" t="str">
            <v xml:space="preserve">B . 1. 1.03.</v>
          </cell>
          <cell r="B1367">
            <v>0</v>
          </cell>
        </row>
        <row r="1368">
          <cell r="A1368" t="str">
            <v xml:space="preserve">B . 1. 1.04.</v>
          </cell>
          <cell r="B1368">
            <v>2.79</v>
          </cell>
        </row>
        <row r="1369">
          <cell r="A1369" t="str">
            <v xml:space="preserve">B . 1. 1.05.</v>
          </cell>
          <cell r="B1369">
            <v>10.76</v>
          </cell>
        </row>
        <row r="1370">
          <cell r="A1370" t="str">
            <v xml:space="preserve">B . 1. 1.06.</v>
          </cell>
          <cell r="B1370">
            <v>29.24</v>
          </cell>
        </row>
        <row r="1371">
          <cell r="A1371" t="str">
            <v xml:space="preserve">B . 1. 1.07.</v>
          </cell>
          <cell r="B1371">
            <v>5.88</v>
          </cell>
        </row>
        <row r="1372">
          <cell r="A1372" t="str">
            <v xml:space="preserve">B . 1. 1.08.</v>
          </cell>
          <cell r="B1372">
            <v>3.54</v>
          </cell>
        </row>
        <row r="1373">
          <cell r="A1373" t="str">
            <v xml:space="preserve">B . 1. 1.09.</v>
          </cell>
          <cell r="B1373">
            <v>10.58</v>
          </cell>
        </row>
        <row r="1374">
          <cell r="A1374" t="str">
            <v xml:space="preserve">B . 1. 1.10.</v>
          </cell>
          <cell r="B1374">
            <v>3.3</v>
          </cell>
        </row>
        <row r="1375">
          <cell r="A1375" t="str">
            <v xml:space="preserve">B . 1. 1.11.</v>
          </cell>
          <cell r="B1375">
            <v>18.14</v>
          </cell>
        </row>
        <row r="1376">
          <cell r="A1376" t="str">
            <v xml:space="preserve">B . 1. 1.11.</v>
          </cell>
          <cell r="B1376">
            <v>18.14</v>
          </cell>
        </row>
        <row r="1377">
          <cell r="B1377" t="e">
            <v>#N/A</v>
          </cell>
        </row>
        <row r="1378">
          <cell r="A1378" t="str">
            <v xml:space="preserve">B . 1. 2.  .</v>
          </cell>
          <cell r="B1378">
            <v>0</v>
          </cell>
        </row>
        <row r="1379">
          <cell r="A1379" t="str">
            <v xml:space="preserve">B . 1. 2.01.</v>
          </cell>
          <cell r="B1379">
            <v>2639</v>
          </cell>
        </row>
        <row r="1380">
          <cell r="A1380" t="str">
            <v xml:space="preserve">B . 1. 2.02.</v>
          </cell>
          <cell r="B1380">
            <v>1166</v>
          </cell>
        </row>
        <row r="1381">
          <cell r="A1381" t="str">
            <v xml:space="preserve">B . 1. 2.03.</v>
          </cell>
          <cell r="B1381">
            <v>1072</v>
          </cell>
        </row>
        <row r="1382">
          <cell r="A1382" t="str">
            <v xml:space="preserve">B . 1. 2.04.</v>
          </cell>
          <cell r="B1382">
            <v>507</v>
          </cell>
        </row>
        <row r="1383">
          <cell r="A1383" t="str">
            <v xml:space="preserve">B . 1. 2.05.</v>
          </cell>
          <cell r="B1383">
            <v>548</v>
          </cell>
        </row>
        <row r="1384">
          <cell r="A1384" t="str">
            <v xml:space="preserve">B . 1. 2.06.</v>
          </cell>
          <cell r="B1384">
            <v>0</v>
          </cell>
        </row>
        <row r="1385">
          <cell r="B1385" t="e">
            <v>#N/A</v>
          </cell>
        </row>
        <row r="1386">
          <cell r="A1386" t="str">
            <v xml:space="preserve">B . 1. 4.  .</v>
          </cell>
          <cell r="B1386">
            <v>0</v>
          </cell>
        </row>
        <row r="1387">
          <cell r="A1387" t="str">
            <v xml:space="preserve">B . 1. 4.01.</v>
          </cell>
          <cell r="B1387">
            <v>6</v>
          </cell>
        </row>
        <row r="1388">
          <cell r="A1388" t="str">
            <v xml:space="preserve">B . 1. 4.02.</v>
          </cell>
          <cell r="B1388">
            <v>645.6</v>
          </cell>
        </row>
        <row r="1389">
          <cell r="A1389" t="str">
            <v xml:space="preserve">B . 1. 4.03.</v>
          </cell>
          <cell r="B1389">
            <v>2</v>
          </cell>
        </row>
        <row r="1390">
          <cell r="A1390" t="str">
            <v xml:space="preserve">B . 1. 4.04.</v>
          </cell>
          <cell r="B1390">
            <v>1</v>
          </cell>
        </row>
        <row r="1391">
          <cell r="A1391" t="str">
            <v xml:space="preserve">B . 1. 4.05.</v>
          </cell>
          <cell r="B1391">
            <v>204</v>
          </cell>
        </row>
        <row r="1392">
          <cell r="A1392" t="str">
            <v xml:space="preserve">B . 1. 4.06.</v>
          </cell>
          <cell r="B1392">
            <v>1</v>
          </cell>
        </row>
        <row r="1393">
          <cell r="A1393" t="str">
            <v xml:space="preserve">B . 1. 4.07.</v>
          </cell>
          <cell r="B1393">
            <v>1</v>
          </cell>
        </row>
        <row r="1394">
          <cell r="A1394" t="str">
            <v xml:space="preserve">B . 1. 4.08.</v>
          </cell>
          <cell r="B1394">
            <v>1</v>
          </cell>
        </row>
        <row r="1395">
          <cell r="A1395" t="str">
            <v xml:space="preserve">B . 1. 4.09.</v>
          </cell>
          <cell r="B1395">
            <v>3</v>
          </cell>
        </row>
        <row r="1396">
          <cell r="A1396" t="str">
            <v xml:space="preserve">B . 1. 4.10.</v>
          </cell>
          <cell r="B1396">
            <v>2</v>
          </cell>
        </row>
        <row r="1397">
          <cell r="A1397" t="str">
            <v xml:space="preserve">B . 1. 4.11.</v>
          </cell>
          <cell r="B1397">
            <v>140.85</v>
          </cell>
        </row>
        <row r="1398">
          <cell r="B1398" t="e">
            <v>#N/A</v>
          </cell>
        </row>
        <row r="1399">
          <cell r="A1399" t="str">
            <v xml:space="preserve">B . 1. 5.  .</v>
          </cell>
          <cell r="B1399">
            <v>0</v>
          </cell>
        </row>
        <row r="1400">
          <cell r="A1400" t="str">
            <v xml:space="preserve">B . 1. 5.01.</v>
          </cell>
          <cell r="B1400">
            <v>8.9</v>
          </cell>
        </row>
        <row r="1401">
          <cell r="A1401" t="str">
            <v xml:space="preserve">B . 1. 5.02.</v>
          </cell>
          <cell r="B1401">
            <v>38.74</v>
          </cell>
        </row>
        <row r="1402">
          <cell r="A1402" t="str">
            <v xml:space="preserve">B . 1. 5.03.</v>
          </cell>
          <cell r="B1402">
            <v>25.87</v>
          </cell>
        </row>
        <row r="1403">
          <cell r="A1403" t="str">
            <v xml:space="preserve">B . 1. 5.04.</v>
          </cell>
          <cell r="B1403">
            <v>83.24</v>
          </cell>
        </row>
        <row r="1404">
          <cell r="A1404" t="str">
            <v xml:space="preserve">B . 1. 5.05.</v>
          </cell>
          <cell r="B1404">
            <v>0</v>
          </cell>
        </row>
        <row r="1405">
          <cell r="A1405" t="str">
            <v xml:space="preserve">B . 1. 5.06.</v>
          </cell>
          <cell r="B1405">
            <v>0</v>
          </cell>
        </row>
        <row r="1406">
          <cell r="A1406" t="str">
            <v xml:space="preserve">B . 1. 5.07.</v>
          </cell>
          <cell r="B1406">
            <v>39</v>
          </cell>
        </row>
        <row r="1407">
          <cell r="A1407" t="str">
            <v xml:space="preserve">B . 1. 5.08.</v>
          </cell>
          <cell r="B1407">
            <v>12.41</v>
          </cell>
        </row>
        <row r="1408">
          <cell r="A1408" t="str">
            <v xml:space="preserve">B . 1. 5.09.</v>
          </cell>
          <cell r="B1408">
            <v>12.11</v>
          </cell>
        </row>
        <row r="1409">
          <cell r="A1409" t="str">
            <v xml:space="preserve">B . 1. 5.10.</v>
          </cell>
          <cell r="B1409">
            <v>11</v>
          </cell>
        </row>
        <row r="1410">
          <cell r="A1410" t="str">
            <v xml:space="preserve">B . 1. 5.11.</v>
          </cell>
          <cell r="B1410">
            <v>44</v>
          </cell>
        </row>
        <row r="1411">
          <cell r="A1411" t="str">
            <v xml:space="preserve">B . 1. 5.12.</v>
          </cell>
          <cell r="B1411">
            <v>1</v>
          </cell>
        </row>
        <row r="1412">
          <cell r="A1412" t="str">
            <v xml:space="preserve">B . 1. 5.13.</v>
          </cell>
          <cell r="B1412">
            <v>2</v>
          </cell>
        </row>
        <row r="1413">
          <cell r="A1413" t="str">
            <v xml:space="preserve">B . 1. 5.14.</v>
          </cell>
          <cell r="B1413">
            <v>27.38</v>
          </cell>
        </row>
        <row r="1414">
          <cell r="A1414" t="str">
            <v xml:space="preserve">B . 1. 5.15.</v>
          </cell>
          <cell r="B1414">
            <v>26.44</v>
          </cell>
        </row>
        <row r="1415">
          <cell r="A1415" t="str">
            <v xml:space="preserve">B . 1. 5.16.</v>
          </cell>
          <cell r="B1415">
            <v>6.25</v>
          </cell>
        </row>
        <row r="1416">
          <cell r="B1416" t="e">
            <v>#N/A</v>
          </cell>
        </row>
        <row r="1417">
          <cell r="A1417" t="str">
            <v xml:space="preserve">B . 1. 6.  .</v>
          </cell>
          <cell r="B1417">
            <v>0</v>
          </cell>
        </row>
        <row r="1418">
          <cell r="A1418" t="str">
            <v xml:space="preserve">B . 1. 6.01.</v>
          </cell>
          <cell r="B1418">
            <v>1</v>
          </cell>
        </row>
        <row r="1419">
          <cell r="A1419" t="str">
            <v xml:space="preserve">B . 1. 6.02.</v>
          </cell>
          <cell r="B1419">
            <v>6</v>
          </cell>
        </row>
        <row r="1420">
          <cell r="A1420" t="str">
            <v xml:space="preserve">B . 1. 6.03.</v>
          </cell>
          <cell r="B1420">
            <v>1</v>
          </cell>
        </row>
        <row r="1421">
          <cell r="A1421" t="str">
            <v xml:space="preserve">B . 1. 6.04.</v>
          </cell>
          <cell r="B1421">
            <v>6</v>
          </cell>
        </row>
        <row r="1422">
          <cell r="A1422" t="str">
            <v xml:space="preserve">B . 1. 6.05.</v>
          </cell>
          <cell r="B1422">
            <v>1046</v>
          </cell>
        </row>
        <row r="1423">
          <cell r="A1423" t="str">
            <v xml:space="preserve">B . 1. 6.06.</v>
          </cell>
          <cell r="B1423">
            <v>1048</v>
          </cell>
        </row>
        <row r="1424">
          <cell r="A1424" t="str">
            <v xml:space="preserve">B . 1. 6.07.</v>
          </cell>
          <cell r="B1424">
            <v>0</v>
          </cell>
        </row>
        <row r="1425">
          <cell r="A1425" t="str">
            <v xml:space="preserve">B . 1. 6.08.</v>
          </cell>
          <cell r="B1425">
            <v>48</v>
          </cell>
        </row>
        <row r="1426">
          <cell r="A1426" t="str">
            <v xml:space="preserve">B . 1. 6.09.</v>
          </cell>
          <cell r="B1426">
            <v>5.6</v>
          </cell>
        </row>
        <row r="1427">
          <cell r="A1427" t="str">
            <v xml:space="preserve">B . 1. 6.10.</v>
          </cell>
          <cell r="B1427">
            <v>74.099999999999994</v>
          </cell>
        </row>
        <row r="1428">
          <cell r="A1428" t="str">
            <v xml:space="preserve">B . 1. 6.11.</v>
          </cell>
          <cell r="B1428">
            <v>220</v>
          </cell>
        </row>
        <row r="1429">
          <cell r="A1429" t="str">
            <v xml:space="preserve">B . 1. 6.12.</v>
          </cell>
          <cell r="B1429">
            <v>0</v>
          </cell>
        </row>
        <row r="1430">
          <cell r="A1430" t="str">
            <v xml:space="preserve">B . 1. 6.13.</v>
          </cell>
          <cell r="B1430">
            <v>21</v>
          </cell>
        </row>
        <row r="1431">
          <cell r="A1431" t="str">
            <v xml:space="preserve">B . 1. 6.14.</v>
          </cell>
          <cell r="B1431">
            <v>178</v>
          </cell>
        </row>
        <row r="1432">
          <cell r="B1432" t="e">
            <v>#N/A</v>
          </cell>
        </row>
        <row r="1433">
          <cell r="A1433" t="str">
            <v xml:space="preserve">B . 1. 7.  .</v>
          </cell>
          <cell r="B1433">
            <v>0</v>
          </cell>
        </row>
        <row r="1434">
          <cell r="A1434" t="str">
            <v xml:space="preserve">B . 1. 7.01.</v>
          </cell>
          <cell r="B1434">
            <v>1</v>
          </cell>
        </row>
        <row r="1435">
          <cell r="A1435" t="str">
            <v xml:space="preserve">B . 1. 7.02.</v>
          </cell>
          <cell r="B1435">
            <v>1</v>
          </cell>
        </row>
        <row r="1436">
          <cell r="A1436" t="str">
            <v xml:space="preserve">B . 1. 7.03.</v>
          </cell>
          <cell r="B1436">
            <v>1</v>
          </cell>
        </row>
        <row r="1437">
          <cell r="A1437" t="str">
            <v xml:space="preserve">B . 1. 7.04.</v>
          </cell>
          <cell r="B1437">
            <v>1</v>
          </cell>
        </row>
        <row r="1438">
          <cell r="A1438" t="str">
            <v xml:space="preserve">B . 1. 7.05.</v>
          </cell>
          <cell r="B1438">
            <v>1</v>
          </cell>
        </row>
        <row r="1439">
          <cell r="A1439" t="str">
            <v xml:space="preserve">B . 1. 7.06.</v>
          </cell>
          <cell r="B1439">
            <v>2</v>
          </cell>
        </row>
        <row r="1440">
          <cell r="A1440" t="str">
            <v xml:space="preserve">B . 1. 7.07.</v>
          </cell>
          <cell r="B1440">
            <v>2</v>
          </cell>
        </row>
        <row r="1441">
          <cell r="A1441" t="str">
            <v xml:space="preserve">B . 1. 7.08.</v>
          </cell>
          <cell r="B1441">
            <v>24</v>
          </cell>
        </row>
        <row r="1442">
          <cell r="A1442" t="str">
            <v xml:space="preserve">B . 1. 7.09.</v>
          </cell>
          <cell r="B1442">
            <v>1</v>
          </cell>
        </row>
        <row r="1443">
          <cell r="A1443" t="str">
            <v xml:space="preserve">B . 1. 7.10.</v>
          </cell>
          <cell r="B1443">
            <v>0</v>
          </cell>
        </row>
        <row r="1444">
          <cell r="B1444" t="e">
            <v>#N/A</v>
          </cell>
        </row>
        <row r="1445">
          <cell r="A1445" t="str">
            <v xml:space="preserve">B . 1. 8.  .</v>
          </cell>
          <cell r="B1445">
            <v>0</v>
          </cell>
        </row>
        <row r="1446">
          <cell r="A1446" t="str">
            <v xml:space="preserve">B . 1. 8.01.</v>
          </cell>
          <cell r="B1446">
            <v>1</v>
          </cell>
        </row>
        <row r="1447">
          <cell r="B1447" t="e">
            <v>#N/A</v>
          </cell>
        </row>
        <row r="1448">
          <cell r="A1448" t="str">
            <v xml:space="preserve">B . 1. 9.  .</v>
          </cell>
          <cell r="B1448">
            <v>0</v>
          </cell>
        </row>
        <row r="1449">
          <cell r="A1449" t="str">
            <v xml:space="preserve">B . 1. 9.01.</v>
          </cell>
          <cell r="B1449">
            <v>1</v>
          </cell>
        </row>
        <row r="1450">
          <cell r="A1450" t="str">
            <v xml:space="preserve">B . 1. 9.02.</v>
          </cell>
          <cell r="B1450">
            <v>1</v>
          </cell>
        </row>
        <row r="1451">
          <cell r="A1451" t="str">
            <v xml:space="preserve">B . 1. 9.03.</v>
          </cell>
          <cell r="B1451">
            <v>1</v>
          </cell>
        </row>
        <row r="1452">
          <cell r="A1452" t="str">
            <v xml:space="preserve">B . 1. 9.04.</v>
          </cell>
          <cell r="B1452">
            <v>1</v>
          </cell>
        </row>
        <row r="1453">
          <cell r="A1453" t="str">
            <v xml:space="preserve">B . 1. 9.05.</v>
          </cell>
          <cell r="B1453">
            <v>1</v>
          </cell>
        </row>
        <row r="1454">
          <cell r="A1454" t="str">
            <v xml:space="preserve">B . 1. 9.06.</v>
          </cell>
          <cell r="B1454">
            <v>1</v>
          </cell>
        </row>
        <row r="1455">
          <cell r="A1455" t="str">
            <v xml:space="preserve">B . 1. 9.07.</v>
          </cell>
          <cell r="B1455">
            <v>1</v>
          </cell>
        </row>
        <row r="1456">
          <cell r="A1456" t="str">
            <v xml:space="preserve">B . 1. 9.08.</v>
          </cell>
          <cell r="B1456">
            <v>1</v>
          </cell>
        </row>
        <row r="1457">
          <cell r="A1457" t="str">
            <v xml:space="preserve">B . 1. 9.09.</v>
          </cell>
          <cell r="B1457">
            <v>1</v>
          </cell>
        </row>
        <row r="1458">
          <cell r="A1458" t="str">
            <v xml:space="preserve">C . 1. 4.01.</v>
          </cell>
          <cell r="B1458">
            <v>11750</v>
          </cell>
        </row>
        <row r="1459">
          <cell r="A1459" t="str">
            <v xml:space="preserve">C . 1. 4.02.</v>
          </cell>
          <cell r="B1459">
            <v>0</v>
          </cell>
        </row>
        <row r="1460">
          <cell r="A1460" t="str">
            <v xml:space="preserve">C . 1. 4.03.</v>
          </cell>
          <cell r="B1460">
            <v>2355</v>
          </cell>
        </row>
        <row r="1461">
          <cell r="A1461" t="str">
            <v xml:space="preserve">C . 1. 4.04.</v>
          </cell>
          <cell r="B1461">
            <v>2</v>
          </cell>
        </row>
        <row r="1462">
          <cell r="B1462" t="e">
            <v>#N/A</v>
          </cell>
        </row>
        <row r="1463">
          <cell r="A1463" t="str">
            <v xml:space="preserve">C . 1. 5.  .</v>
          </cell>
          <cell r="B1463">
            <v>0</v>
          </cell>
        </row>
        <row r="1464">
          <cell r="A1464" t="str">
            <v xml:space="preserve">C . 1. 5.01.</v>
          </cell>
          <cell r="B1464">
            <v>6.79</v>
          </cell>
        </row>
        <row r="1465">
          <cell r="A1465" t="str">
            <v xml:space="preserve">C . 1. 5.02.</v>
          </cell>
          <cell r="B1465">
            <v>2.3199999999999998</v>
          </cell>
        </row>
        <row r="1466">
          <cell r="A1466" t="str">
            <v xml:space="preserve">C . 1. 5.03.</v>
          </cell>
          <cell r="B1466">
            <v>25.07</v>
          </cell>
        </row>
        <row r="1467">
          <cell r="A1467" t="str">
            <v xml:space="preserve">C . 1. 5.04.</v>
          </cell>
          <cell r="B1467">
            <v>10.54</v>
          </cell>
        </row>
        <row r="1468">
          <cell r="A1468" t="str">
            <v xml:space="preserve">C . 1. 5.05.</v>
          </cell>
          <cell r="B1468">
            <v>2.4900000000000002</v>
          </cell>
        </row>
        <row r="1469">
          <cell r="A1469" t="str">
            <v xml:space="preserve">C . 1. 5.06.</v>
          </cell>
          <cell r="B1469">
            <v>32.6</v>
          </cell>
        </row>
        <row r="1470">
          <cell r="A1470" t="str">
            <v xml:space="preserve">C . 1. 5.07.</v>
          </cell>
          <cell r="B1470">
            <v>3.09</v>
          </cell>
        </row>
        <row r="1471">
          <cell r="A1471" t="str">
            <v xml:space="preserve">C . 1. 5.08.</v>
          </cell>
          <cell r="B1471">
            <v>3.03</v>
          </cell>
        </row>
        <row r="1472">
          <cell r="A1472" t="str">
            <v xml:space="preserve">C . 1. 5.09.</v>
          </cell>
          <cell r="B1472">
            <v>2</v>
          </cell>
        </row>
        <row r="1473">
          <cell r="A1473" t="str">
            <v xml:space="preserve">C . 1. 5.10.</v>
          </cell>
          <cell r="B1473">
            <v>1</v>
          </cell>
        </row>
        <row r="1474">
          <cell r="A1474" t="str">
            <v xml:space="preserve">C . 1. 5.11.</v>
          </cell>
          <cell r="B1474">
            <v>7</v>
          </cell>
        </row>
        <row r="1475">
          <cell r="A1475" t="str">
            <v xml:space="preserve">C . 1. 5.12.</v>
          </cell>
          <cell r="B1475">
            <v>3</v>
          </cell>
        </row>
        <row r="1476">
          <cell r="A1476" t="str">
            <v xml:space="preserve">C . 1. 5.13.</v>
          </cell>
          <cell r="B1476">
            <v>24.01</v>
          </cell>
        </row>
        <row r="1477">
          <cell r="A1477" t="str">
            <v xml:space="preserve">C . 1. 5.14.</v>
          </cell>
          <cell r="B1477">
            <v>1</v>
          </cell>
        </row>
        <row r="1478">
          <cell r="A1478" t="str">
            <v xml:space="preserve">C . 1. 5.15.</v>
          </cell>
          <cell r="B1478">
            <v>3</v>
          </cell>
        </row>
        <row r="1479">
          <cell r="A1479" t="str">
            <v xml:space="preserve">C . 1. 5.17.</v>
          </cell>
          <cell r="B1479">
            <v>5.5</v>
          </cell>
        </row>
        <row r="1480">
          <cell r="A1480" t="str">
            <v xml:space="preserve">C . 1. 5.18.</v>
          </cell>
          <cell r="B1480">
            <v>133</v>
          </cell>
        </row>
        <row r="1481">
          <cell r="A1481" t="str">
            <v xml:space="preserve">C . 1. 5.19.</v>
          </cell>
          <cell r="B1481">
            <v>478.8</v>
          </cell>
        </row>
        <row r="1482">
          <cell r="B1482" t="e">
            <v>#N/A</v>
          </cell>
        </row>
        <row r="1483">
          <cell r="A1483" t="str">
            <v xml:space="preserve">C . 1. 6.  .</v>
          </cell>
          <cell r="B1483">
            <v>0</v>
          </cell>
        </row>
        <row r="1484">
          <cell r="A1484" t="str">
            <v xml:space="preserve">C . 1. 6.01.</v>
          </cell>
          <cell r="B1484">
            <v>0</v>
          </cell>
        </row>
        <row r="1485">
          <cell r="A1485" t="str">
            <v xml:space="preserve">C . 1. 6.02.</v>
          </cell>
          <cell r="B1485">
            <v>3.4</v>
          </cell>
        </row>
        <row r="1486">
          <cell r="A1486" t="str">
            <v xml:space="preserve">C . 1. 6.03.</v>
          </cell>
          <cell r="B1486">
            <v>31.2</v>
          </cell>
        </row>
        <row r="1487">
          <cell r="A1487" t="str">
            <v xml:space="preserve">C . 1. 6.04.</v>
          </cell>
          <cell r="B1487">
            <v>400</v>
          </cell>
        </row>
        <row r="1488">
          <cell r="A1488" t="str">
            <v xml:space="preserve">C . 1. 6.05.</v>
          </cell>
          <cell r="B1488">
            <v>400</v>
          </cell>
        </row>
        <row r="1489">
          <cell r="A1489" t="str">
            <v xml:space="preserve">C . 1. 6.06.</v>
          </cell>
          <cell r="B1489">
            <v>400</v>
          </cell>
        </row>
        <row r="1490">
          <cell r="A1490" t="str">
            <v xml:space="preserve">C . 1. 6.07.</v>
          </cell>
          <cell r="B1490">
            <v>240</v>
          </cell>
        </row>
        <row r="1491">
          <cell r="A1491" t="str">
            <v xml:space="preserve">C . 1. 6.08.</v>
          </cell>
          <cell r="B1491">
            <v>0</v>
          </cell>
        </row>
        <row r="1492">
          <cell r="A1492" t="str">
            <v xml:space="preserve">C . 1. 6.09.</v>
          </cell>
          <cell r="B1492">
            <v>2</v>
          </cell>
        </row>
        <row r="1493">
          <cell r="A1493" t="str">
            <v xml:space="preserve">C . 1. 6.10.</v>
          </cell>
          <cell r="B1493">
            <v>80</v>
          </cell>
        </row>
        <row r="1494">
          <cell r="A1494" t="str">
            <v xml:space="preserve">C . 1. 6.11.</v>
          </cell>
          <cell r="B1494">
            <v>0</v>
          </cell>
        </row>
        <row r="1495">
          <cell r="B1495" t="e">
            <v>#N/A</v>
          </cell>
        </row>
        <row r="1496">
          <cell r="A1496" t="str">
            <v xml:space="preserve">C . 1. 7.  .</v>
          </cell>
          <cell r="B1496">
            <v>0</v>
          </cell>
        </row>
        <row r="1497">
          <cell r="A1497" t="str">
            <v xml:space="preserve">C . 1. 7.01.</v>
          </cell>
          <cell r="B1497">
            <v>1</v>
          </cell>
        </row>
        <row r="1498">
          <cell r="A1498" t="str">
            <v xml:space="preserve">C . 1. 7.02.</v>
          </cell>
          <cell r="B1498">
            <v>0</v>
          </cell>
        </row>
        <row r="1499">
          <cell r="A1499" t="str">
            <v xml:space="preserve">C . 1. 7.03.</v>
          </cell>
          <cell r="B1499">
            <v>0</v>
          </cell>
        </row>
        <row r="1500">
          <cell r="A1500" t="str">
            <v xml:space="preserve">C . 1. 7.04.</v>
          </cell>
          <cell r="B1500">
            <v>500</v>
          </cell>
        </row>
        <row r="1501">
          <cell r="A1501" t="str">
            <v xml:space="preserve">C . 1. 7.05.</v>
          </cell>
          <cell r="B1501">
            <v>0</v>
          </cell>
        </row>
        <row r="1502">
          <cell r="B1502" t="e">
            <v>#N/A</v>
          </cell>
        </row>
        <row r="1503">
          <cell r="A1503" t="str">
            <v xml:space="preserve">C . 1. 8.  .</v>
          </cell>
          <cell r="B1503">
            <v>0</v>
          </cell>
        </row>
        <row r="1504">
          <cell r="A1504" t="str">
            <v xml:space="preserve">C . 1. 8.01.</v>
          </cell>
          <cell r="B1504">
            <v>1</v>
          </cell>
        </row>
        <row r="1505">
          <cell r="B1505" t="e">
            <v>#N/A</v>
          </cell>
        </row>
        <row r="1506">
          <cell r="A1506" t="str">
            <v xml:space="preserve">C . 1. 9.  .</v>
          </cell>
          <cell r="B1506">
            <v>0</v>
          </cell>
        </row>
        <row r="1507">
          <cell r="A1507" t="str">
            <v xml:space="preserve">C . 1. 9.01.</v>
          </cell>
          <cell r="B1507">
            <v>1</v>
          </cell>
        </row>
        <row r="1508">
          <cell r="A1508" t="str">
            <v xml:space="preserve">C . 1. 9.02.</v>
          </cell>
          <cell r="B150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"/>
      <sheetName val="RESUMEN"/>
      <sheetName val="CURVA CUBT5"/>
      <sheetName val="Factor de Carga Loc SIR"/>
      <sheetName val="% AAPP"/>
      <sheetName val="SE -RO"/>
      <sheetName val="SE -RO (2)"/>
      <sheetName val="SE - BGTR"/>
      <sheetName val="SE - BGTR (2)"/>
      <sheetName val="SE -YURI"/>
      <sheetName val="SE -YURI (2)"/>
      <sheetName val="Censo"/>
      <sheetName val="Pob-viv"/>
      <sheetName val="C.E"/>
      <sheetName val="Graf. CE"/>
      <sheetName val="CE-Proy."/>
      <sheetName val="BTGR-05"/>
      <sheetName val="ELOR-05"/>
      <sheetName val="BTGR-04"/>
      <sheetName val="ELOR-04"/>
      <sheetName val="BR-CC-05"/>
      <sheetName val="E.CC-BELL-05"/>
      <sheetName val="Fac Coincidencia SIR"/>
      <sheetName val="F.COINC.YU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RES"/>
      <sheetName val="RP"/>
      <sheetName val="Analisis_RP"/>
      <sheetName val="RS"/>
      <sheetName val="Analisis_RS"/>
      <sheetName val="PU"/>
      <sheetName val="Gg Util"/>
      <sheetName val="Crono RP"/>
      <sheetName val="Crono RS"/>
      <sheetName val="Calendario Valorizado"/>
      <sheetName val="Resumen General"/>
      <sheetName val="M &amp; P MT"/>
      <sheetName val="M &amp; P BT"/>
      <sheetName val="MT_S"/>
      <sheetName val="MT_MO"/>
      <sheetName val="BT_S"/>
      <sheetName val="BT_MO"/>
      <sheetName val="Crono Valorizado"/>
      <sheetName val="ANALISIS VENTAS"/>
      <sheetName val="2 TUCARI"/>
      <sheetName val="8  VOTORANTIN 501"/>
      <sheetName val="Datos"/>
      <sheetName val="__REF"/>
      <sheetName val="LINEAS"/>
      <sheetName val="REV3"/>
      <sheetName val="Gg_Util"/>
      <sheetName val="Crono_RP"/>
      <sheetName val="Crono_RS"/>
      <sheetName val="Calendario_Valorizado"/>
      <sheetName val="Resumen_General"/>
      <sheetName val="M_&amp;_P_MT"/>
      <sheetName val="M_&amp;_P_BT"/>
      <sheetName val="Crono_Valorizado"/>
      <sheetName val="ANALISIS_VENTAS"/>
      <sheetName val="2_TUCARI"/>
      <sheetName val="8__VOTORANTIN_501"/>
      <sheetName val="Base Arm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OT"/>
      <sheetName val="MEMORIA"/>
      <sheetName val="Hoja1"/>
      <sheetName val="_"/>
      <sheetName val="__"/>
      <sheetName val="___"/>
      <sheetName val="____"/>
      <sheetName val="_____"/>
    </sheetNames>
    <sheetDataSet>
      <sheetData sheetId="0">
        <row r="15">
          <cell r="A15" t="str">
            <v xml:space="preserve">ALIMENTADOR D0-01</v>
          </cell>
        </row>
        <row r="16">
          <cell r="A16" t="str">
            <v xml:space="preserve">Tramo 1</v>
          </cell>
          <cell r="C16" t="str">
            <v xml:space="preserve">: Alimentador DO-01, Nodos MT 123, 124, 193 - Ruta Cusco Abancay -  PLANO RP-DO01-01-02</v>
          </cell>
          <cell r="EN16" t="str">
            <v xml:space="preserve">Nodos MT 123, 124, 193</v>
          </cell>
        </row>
        <row r="17">
          <cell r="A17">
            <v>0</v>
          </cell>
        </row>
        <row r="18">
          <cell r="A18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 t="str">
            <v xml:space="preserve">SUB-TOTAL 1</v>
          </cell>
          <cell r="B24">
            <v>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</row>
        <row r="25">
          <cell r="A25" t="str">
            <v xml:space="preserve">Tramo 2</v>
          </cell>
          <cell r="C25" t="str">
            <v xml:space="preserve">: Alimentador DO-01, Nodos MT 196, 117, 195,  4423 - Cerro, SEDs  Antenas de TV - PLANO RP-DO01-02</v>
          </cell>
          <cell r="EN25" t="str">
            <v xml:space="preserve">Cerro - Antenas de TV</v>
          </cell>
        </row>
        <row r="26">
          <cell r="A26">
            <v>0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3</v>
          </cell>
        </row>
        <row r="31">
          <cell r="A31">
            <v>4</v>
          </cell>
        </row>
        <row r="32">
          <cell r="A32">
            <v>5</v>
          </cell>
        </row>
        <row r="33">
          <cell r="A33">
            <v>6</v>
          </cell>
        </row>
        <row r="34">
          <cell r="A34">
            <v>7</v>
          </cell>
        </row>
        <row r="35">
          <cell r="A35">
            <v>8</v>
          </cell>
        </row>
        <row r="36">
          <cell r="A36" t="str">
            <v xml:space="preserve">SUB-TOTAL 2</v>
          </cell>
          <cell r="B36">
            <v>1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</row>
        <row r="37">
          <cell r="A37" t="str">
            <v xml:space="preserve">Tramo 3</v>
          </cell>
          <cell r="C37" t="str">
            <v xml:space="preserve">: Alimentador DO-01, Derivacion a SED AGRICULTORES ARCOCCATA (0010483) - PLANO RP-DO01-03</v>
          </cell>
          <cell r="EN37" t="str">
            <v xml:space="preserve">AGRICULTORES ARCOCCATA</v>
          </cell>
        </row>
        <row r="38">
          <cell r="A38">
            <v>0</v>
          </cell>
        </row>
        <row r="40">
          <cell r="A40">
            <v>1</v>
          </cell>
        </row>
        <row r="41">
          <cell r="A41">
            <v>2</v>
          </cell>
        </row>
        <row r="42">
          <cell r="A42">
            <v>3</v>
          </cell>
        </row>
        <row r="44">
          <cell r="A44">
            <v>4</v>
          </cell>
        </row>
        <row r="46">
          <cell r="A46" t="str">
            <v xml:space="preserve">SUB-TOTAL 3</v>
          </cell>
          <cell r="B46">
            <v>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</row>
        <row r="47">
          <cell r="A47" t="str">
            <v xml:space="preserve">Tramo 4</v>
          </cell>
          <cell r="C47" t="str">
            <v xml:space="preserve">: Alimentador DO-01, Nodos MT 150, 183, 186 - Ruta Cusco Abancay - PLANO RP-DO01-04</v>
          </cell>
          <cell r="EN47" t="str">
            <v xml:space="preserve">NODOS MT 150, 183, 186</v>
          </cell>
        </row>
        <row r="48">
          <cell r="A48">
            <v>0</v>
          </cell>
        </row>
        <row r="49">
          <cell r="A49">
            <v>1</v>
          </cell>
        </row>
        <row r="50">
          <cell r="A50">
            <v>2</v>
          </cell>
        </row>
        <row r="51">
          <cell r="A51">
            <v>3</v>
          </cell>
        </row>
        <row r="52">
          <cell r="A52">
            <v>4</v>
          </cell>
        </row>
        <row r="53">
          <cell r="A53" t="str">
            <v xml:space="preserve">SUB-TOTAL 4</v>
          </cell>
          <cell r="B53">
            <v>1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</row>
        <row r="54">
          <cell r="A54" t="str">
            <v xml:space="preserve">ALIMENTADOR DO-02</v>
          </cell>
        </row>
        <row r="55">
          <cell r="A55" t="str">
            <v xml:space="preserve">Tramo 5</v>
          </cell>
          <cell r="C55" t="str">
            <v xml:space="preserve">: Alimentador DO-02,  PLANO RP-DO02-01</v>
          </cell>
          <cell r="EN55" t="str">
            <v xml:space="preserve">AV. GRAU</v>
          </cell>
        </row>
        <row r="56">
          <cell r="A56">
            <v>0</v>
          </cell>
        </row>
        <row r="57">
          <cell r="A57">
            <v>1</v>
          </cell>
        </row>
        <row r="58">
          <cell r="A58">
            <v>2</v>
          </cell>
        </row>
        <row r="59">
          <cell r="A59">
            <v>3</v>
          </cell>
        </row>
        <row r="61">
          <cell r="A61">
            <v>4</v>
          </cell>
        </row>
        <row r="62">
          <cell r="A62">
            <v>5</v>
          </cell>
        </row>
        <row r="64">
          <cell r="A64">
            <v>6</v>
          </cell>
        </row>
        <row r="66">
          <cell r="A66">
            <v>7</v>
          </cell>
        </row>
        <row r="67">
          <cell r="A67">
            <v>8</v>
          </cell>
        </row>
        <row r="69">
          <cell r="A69">
            <v>9</v>
          </cell>
        </row>
        <row r="70">
          <cell r="A70">
            <v>10</v>
          </cell>
        </row>
        <row r="71">
          <cell r="A71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14</v>
          </cell>
        </row>
        <row r="76">
          <cell r="A76">
            <v>15</v>
          </cell>
        </row>
        <row r="78">
          <cell r="A78">
            <v>16</v>
          </cell>
        </row>
        <row r="80">
          <cell r="A80">
            <v>17</v>
          </cell>
        </row>
        <row r="81">
          <cell r="A81">
            <v>18</v>
          </cell>
        </row>
        <row r="83">
          <cell r="A83">
            <v>19</v>
          </cell>
        </row>
        <row r="84">
          <cell r="A84">
            <v>20</v>
          </cell>
        </row>
        <row r="85">
          <cell r="A85">
            <v>21</v>
          </cell>
        </row>
        <row r="86">
          <cell r="A86">
            <v>22</v>
          </cell>
        </row>
        <row r="87">
          <cell r="A87" t="str">
            <v xml:space="preserve">SUB-TOTAL 5</v>
          </cell>
          <cell r="B87">
            <v>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0</v>
          </cell>
          <cell r="EJ87">
            <v>0</v>
          </cell>
          <cell r="EK87">
            <v>0</v>
          </cell>
          <cell r="EL87">
            <v>0</v>
          </cell>
          <cell r="EM87">
            <v>0</v>
          </cell>
          <cell r="EO87">
            <v>0</v>
          </cell>
          <cell r="EP87">
            <v>0</v>
          </cell>
          <cell r="EQ87">
            <v>0</v>
          </cell>
          <cell r="ER87">
            <v>0</v>
          </cell>
          <cell r="ES87">
            <v>0</v>
          </cell>
          <cell r="ET87">
            <v>0</v>
          </cell>
          <cell r="EU87">
            <v>0</v>
          </cell>
          <cell r="EV87">
            <v>0</v>
          </cell>
          <cell r="EW87">
            <v>0</v>
          </cell>
          <cell r="EX87">
            <v>0</v>
          </cell>
          <cell r="EY87">
            <v>0</v>
          </cell>
          <cell r="EZ87">
            <v>0</v>
          </cell>
          <cell r="FA87">
            <v>0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FY87">
            <v>0</v>
          </cell>
          <cell r="FZ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>
            <v>0</v>
          </cell>
          <cell r="GG87">
            <v>0</v>
          </cell>
          <cell r="GH87">
            <v>0</v>
          </cell>
          <cell r="GI87">
            <v>0</v>
          </cell>
          <cell r="GJ87">
            <v>0</v>
          </cell>
          <cell r="GK87">
            <v>0</v>
          </cell>
          <cell r="GL87">
            <v>0</v>
          </cell>
          <cell r="GM87">
            <v>0</v>
          </cell>
          <cell r="GN87">
            <v>0</v>
          </cell>
          <cell r="GO87">
            <v>0</v>
          </cell>
          <cell r="GP87">
            <v>0</v>
          </cell>
          <cell r="GQ87">
            <v>0</v>
          </cell>
          <cell r="GR87">
            <v>0</v>
          </cell>
          <cell r="GS87">
            <v>0</v>
          </cell>
          <cell r="GT87">
            <v>0</v>
          </cell>
          <cell r="GU87">
            <v>0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0</v>
          </cell>
          <cell r="HB87">
            <v>0</v>
          </cell>
          <cell r="HC87">
            <v>0</v>
          </cell>
          <cell r="HD87">
            <v>0</v>
          </cell>
          <cell r="HE87">
            <v>0</v>
          </cell>
          <cell r="HF87">
            <v>0</v>
          </cell>
          <cell r="HG87">
            <v>0</v>
          </cell>
          <cell r="HH87">
            <v>0</v>
          </cell>
          <cell r="HI87">
            <v>0</v>
          </cell>
          <cell r="HJ87">
            <v>0</v>
          </cell>
          <cell r="HK87">
            <v>0</v>
          </cell>
          <cell r="HL87">
            <v>0</v>
          </cell>
          <cell r="HM87">
            <v>0</v>
          </cell>
          <cell r="HN87">
            <v>0</v>
          </cell>
          <cell r="HO87">
            <v>0</v>
          </cell>
          <cell r="HP87">
            <v>0</v>
          </cell>
          <cell r="HQ87">
            <v>0</v>
          </cell>
          <cell r="HR87">
            <v>0</v>
          </cell>
          <cell r="HS87">
            <v>0</v>
          </cell>
          <cell r="HT87">
            <v>0</v>
          </cell>
          <cell r="HU87">
            <v>0</v>
          </cell>
          <cell r="HV87">
            <v>0</v>
          </cell>
          <cell r="HW87">
            <v>0</v>
          </cell>
          <cell r="HX87">
            <v>0</v>
          </cell>
          <cell r="HY87">
            <v>0</v>
          </cell>
          <cell r="HZ87">
            <v>0</v>
          </cell>
          <cell r="IA87">
            <v>0</v>
          </cell>
          <cell r="IB87">
            <v>0</v>
          </cell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0</v>
          </cell>
          <cell r="IP87">
            <v>0</v>
          </cell>
          <cell r="IQ87">
            <v>0</v>
          </cell>
          <cell r="IR87">
            <v>0</v>
          </cell>
          <cell r="IS87">
            <v>0</v>
          </cell>
          <cell r="IT87">
            <v>0</v>
          </cell>
          <cell r="IU87">
            <v>0</v>
          </cell>
          <cell r="IV87">
            <v>0</v>
          </cell>
        </row>
        <row r="88">
          <cell r="A88" t="str">
            <v xml:space="preserve">Tramo 6</v>
          </cell>
          <cell r="C88" t="str">
            <v xml:space="preserve">: Alimentador DO-02,  PLANO RP-DO02-02</v>
          </cell>
          <cell r="EN88" t="str">
            <v xml:space="preserve">MANAHUAÑONCCA IV, P. ALTA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4">
          <cell r="A94">
            <v>5</v>
          </cell>
        </row>
        <row r="96">
          <cell r="A96">
            <v>6</v>
          </cell>
        </row>
        <row r="97">
          <cell r="A97">
            <v>7</v>
          </cell>
        </row>
        <row r="99">
          <cell r="A99" t="str">
            <v xml:space="preserve">SUB-TOTAL 6</v>
          </cell>
          <cell r="B99">
            <v>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  <cell r="GW99">
            <v>0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  <cell r="IJ99">
            <v>0</v>
          </cell>
          <cell r="IK99">
            <v>0</v>
          </cell>
          <cell r="IL99">
            <v>0</v>
          </cell>
          <cell r="IM99">
            <v>0</v>
          </cell>
          <cell r="IN99">
            <v>0</v>
          </cell>
          <cell r="IO99">
            <v>0</v>
          </cell>
          <cell r="IP99">
            <v>0</v>
          </cell>
          <cell r="IQ99">
            <v>0</v>
          </cell>
          <cell r="IR99">
            <v>0</v>
          </cell>
          <cell r="IS99">
            <v>0</v>
          </cell>
          <cell r="IT99">
            <v>0</v>
          </cell>
          <cell r="IU99">
            <v>0</v>
          </cell>
          <cell r="IV99">
            <v>0</v>
          </cell>
        </row>
        <row r="100">
          <cell r="A100" t="str">
            <v xml:space="preserve">Tramo 7</v>
          </cell>
          <cell r="C100" t="str">
            <v xml:space="preserve">: Alimentador DO-02,  PLANO RP-DO02-03</v>
          </cell>
          <cell r="EN100" t="str">
            <v xml:space="preserve">JOSE OLAYA</v>
          </cell>
        </row>
        <row r="101">
          <cell r="A101">
            <v>1</v>
          </cell>
        </row>
        <row r="103">
          <cell r="A103">
            <v>2</v>
          </cell>
        </row>
        <row r="104">
          <cell r="A104">
            <v>3</v>
          </cell>
        </row>
        <row r="105">
          <cell r="A105">
            <v>4</v>
          </cell>
        </row>
        <row r="108">
          <cell r="A108">
            <v>5</v>
          </cell>
        </row>
        <row r="109">
          <cell r="A109">
            <v>6</v>
          </cell>
        </row>
        <row r="110">
          <cell r="A110">
            <v>7</v>
          </cell>
        </row>
        <row r="111">
          <cell r="A111">
            <v>8</v>
          </cell>
        </row>
        <row r="112">
          <cell r="A112" t="str">
            <v xml:space="preserve">SUB-TOTAL 7</v>
          </cell>
          <cell r="B112">
            <v>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  <cell r="FF112">
            <v>0</v>
          </cell>
          <cell r="FG112">
            <v>0</v>
          </cell>
          <cell r="FH112">
            <v>0</v>
          </cell>
          <cell r="FI112">
            <v>0</v>
          </cell>
          <cell r="FJ112">
            <v>0</v>
          </cell>
          <cell r="FK112">
            <v>0</v>
          </cell>
          <cell r="FL112">
            <v>0</v>
          </cell>
          <cell r="FM112">
            <v>0</v>
          </cell>
          <cell r="FN112">
            <v>0</v>
          </cell>
          <cell r="FO112">
            <v>0</v>
          </cell>
          <cell r="FP112">
            <v>0</v>
          </cell>
          <cell r="FQ112">
            <v>0</v>
          </cell>
          <cell r="FR112">
            <v>0</v>
          </cell>
          <cell r="FS112">
            <v>0</v>
          </cell>
          <cell r="FT112">
            <v>0</v>
          </cell>
          <cell r="FU112">
            <v>0</v>
          </cell>
          <cell r="FV112">
            <v>0</v>
          </cell>
          <cell r="FW112">
            <v>0</v>
          </cell>
          <cell r="FX112">
            <v>0</v>
          </cell>
          <cell r="FY112">
            <v>0</v>
          </cell>
          <cell r="FZ112">
            <v>0</v>
          </cell>
          <cell r="GA112">
            <v>0</v>
          </cell>
          <cell r="GB112">
            <v>0</v>
          </cell>
          <cell r="GC112">
            <v>0</v>
          </cell>
          <cell r="GD112">
            <v>0</v>
          </cell>
          <cell r="GE112">
            <v>0</v>
          </cell>
          <cell r="GF112">
            <v>0</v>
          </cell>
          <cell r="GG112">
            <v>0</v>
          </cell>
          <cell r="GH112">
            <v>0</v>
          </cell>
          <cell r="GI112">
            <v>0</v>
          </cell>
          <cell r="GJ112">
            <v>0</v>
          </cell>
          <cell r="GK112">
            <v>0</v>
          </cell>
          <cell r="GL112">
            <v>0</v>
          </cell>
          <cell r="GM112">
            <v>0</v>
          </cell>
          <cell r="GN112">
            <v>0</v>
          </cell>
          <cell r="GO112">
            <v>0</v>
          </cell>
          <cell r="GP112">
            <v>0</v>
          </cell>
          <cell r="GQ112">
            <v>0</v>
          </cell>
          <cell r="GR112">
            <v>0</v>
          </cell>
          <cell r="GS112">
            <v>0</v>
          </cell>
          <cell r="GT112">
            <v>0</v>
          </cell>
          <cell r="GU112">
            <v>0</v>
          </cell>
          <cell r="GV112">
            <v>0</v>
          </cell>
          <cell r="GW112">
            <v>0</v>
          </cell>
          <cell r="GX112">
            <v>0</v>
          </cell>
          <cell r="GY112">
            <v>0</v>
          </cell>
          <cell r="GZ112">
            <v>0</v>
          </cell>
          <cell r="HA112">
            <v>0</v>
          </cell>
          <cell r="HB112">
            <v>0</v>
          </cell>
          <cell r="HC112">
            <v>0</v>
          </cell>
          <cell r="HD112">
            <v>0</v>
          </cell>
          <cell r="HE112">
            <v>0</v>
          </cell>
          <cell r="HF112">
            <v>0</v>
          </cell>
          <cell r="HG112">
            <v>0</v>
          </cell>
          <cell r="HH112">
            <v>0</v>
          </cell>
          <cell r="HI112">
            <v>0</v>
          </cell>
          <cell r="HJ112">
            <v>0</v>
          </cell>
          <cell r="HK112">
            <v>0</v>
          </cell>
          <cell r="HL112">
            <v>0</v>
          </cell>
          <cell r="HM112">
            <v>0</v>
          </cell>
          <cell r="HN112">
            <v>0</v>
          </cell>
          <cell r="HO112">
            <v>0</v>
          </cell>
          <cell r="HP112">
            <v>0</v>
          </cell>
          <cell r="HQ112">
            <v>0</v>
          </cell>
          <cell r="HR112">
            <v>0</v>
          </cell>
          <cell r="HS112">
            <v>0</v>
          </cell>
          <cell r="HT112">
            <v>0</v>
          </cell>
          <cell r="HU112">
            <v>0</v>
          </cell>
          <cell r="HV112">
            <v>0</v>
          </cell>
          <cell r="HW112">
            <v>0</v>
          </cell>
          <cell r="HX112">
            <v>0</v>
          </cell>
          <cell r="HY112">
            <v>0</v>
          </cell>
          <cell r="HZ112">
            <v>0</v>
          </cell>
          <cell r="IA112">
            <v>0</v>
          </cell>
          <cell r="IB112">
            <v>0</v>
          </cell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  <cell r="IJ112">
            <v>0</v>
          </cell>
          <cell r="IK112">
            <v>0</v>
          </cell>
          <cell r="IL112">
            <v>0</v>
          </cell>
          <cell r="IM112">
            <v>0</v>
          </cell>
          <cell r="IN112">
            <v>0</v>
          </cell>
          <cell r="IO112">
            <v>0</v>
          </cell>
          <cell r="IP112">
            <v>0</v>
          </cell>
          <cell r="IQ112">
            <v>0</v>
          </cell>
          <cell r="IR112">
            <v>0</v>
          </cell>
          <cell r="IS112">
            <v>0</v>
          </cell>
          <cell r="IT112">
            <v>0</v>
          </cell>
          <cell r="IU112">
            <v>0</v>
          </cell>
          <cell r="IV112">
            <v>0</v>
          </cell>
        </row>
        <row r="113">
          <cell r="A113" t="str">
            <v xml:space="preserve">Tramo 8</v>
          </cell>
          <cell r="C113" t="str">
            <v xml:space="preserve">: Alimentador DO-02,  PLANO RP-DO02-04</v>
          </cell>
          <cell r="EN113" t="str">
            <v xml:space="preserve">SIMON BOLIVAR</v>
          </cell>
        </row>
        <row r="114">
          <cell r="A114">
            <v>1</v>
          </cell>
        </row>
        <row r="116">
          <cell r="A116">
            <v>2</v>
          </cell>
        </row>
        <row r="117">
          <cell r="A117">
            <v>3</v>
          </cell>
        </row>
        <row r="118">
          <cell r="A118">
            <v>4</v>
          </cell>
        </row>
        <row r="119">
          <cell r="A119">
            <v>5</v>
          </cell>
        </row>
        <row r="123">
          <cell r="A123">
            <v>6</v>
          </cell>
        </row>
        <row r="124">
          <cell r="A124">
            <v>7</v>
          </cell>
        </row>
        <row r="125">
          <cell r="A125" t="str">
            <v xml:space="preserve">SUB-TOTAL 8</v>
          </cell>
          <cell r="B125">
            <v>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</row>
        <row r="126">
          <cell r="A126" t="str">
            <v xml:space="preserve">Tramo 9</v>
          </cell>
          <cell r="C126" t="str">
            <v xml:space="preserve">: Alimentador DO-02,  PLANO RP-DO02-05</v>
          </cell>
          <cell r="EN126" t="str">
            <v xml:space="preserve">RAMIRO PRIALE P. ALTA</v>
          </cell>
        </row>
        <row r="127">
          <cell r="A127">
            <v>1</v>
          </cell>
        </row>
        <row r="129">
          <cell r="A129">
            <v>2</v>
          </cell>
        </row>
        <row r="130">
          <cell r="A130">
            <v>3</v>
          </cell>
        </row>
        <row r="131">
          <cell r="A131">
            <v>4</v>
          </cell>
        </row>
        <row r="134">
          <cell r="A134">
            <v>5</v>
          </cell>
        </row>
        <row r="135">
          <cell r="A135">
            <v>6</v>
          </cell>
        </row>
        <row r="136">
          <cell r="A136">
            <v>7</v>
          </cell>
        </row>
        <row r="137">
          <cell r="A137">
            <v>8</v>
          </cell>
        </row>
        <row r="138">
          <cell r="A138" t="str">
            <v xml:space="preserve">SUB-TOTAL 9</v>
          </cell>
          <cell r="B138">
            <v>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O138">
            <v>0</v>
          </cell>
          <cell r="EP138">
            <v>0</v>
          </cell>
          <cell r="EQ138">
            <v>0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  <cell r="EX138">
            <v>0</v>
          </cell>
          <cell r="EY138">
            <v>0</v>
          </cell>
          <cell r="EZ138">
            <v>0</v>
          </cell>
          <cell r="FA138">
            <v>0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0</v>
          </cell>
          <cell r="FP138">
            <v>0</v>
          </cell>
          <cell r="FQ138">
            <v>0</v>
          </cell>
          <cell r="FR138">
            <v>0</v>
          </cell>
          <cell r="FS138">
            <v>0</v>
          </cell>
          <cell r="FT138">
            <v>0</v>
          </cell>
          <cell r="FU138">
            <v>0</v>
          </cell>
          <cell r="FV138">
            <v>0</v>
          </cell>
          <cell r="FW138">
            <v>0</v>
          </cell>
          <cell r="FX138">
            <v>0</v>
          </cell>
          <cell r="FY138">
            <v>0</v>
          </cell>
          <cell r="FZ138">
            <v>0</v>
          </cell>
          <cell r="GA138">
            <v>0</v>
          </cell>
          <cell r="GB138">
            <v>0</v>
          </cell>
          <cell r="GC138">
            <v>0</v>
          </cell>
          <cell r="GD138">
            <v>0</v>
          </cell>
          <cell r="GE138">
            <v>0</v>
          </cell>
          <cell r="GF138">
            <v>0</v>
          </cell>
          <cell r="GG138">
            <v>0</v>
          </cell>
          <cell r="GH138">
            <v>0</v>
          </cell>
          <cell r="GI138">
            <v>0</v>
          </cell>
          <cell r="GJ138">
            <v>0</v>
          </cell>
          <cell r="GK138">
            <v>0</v>
          </cell>
          <cell r="GL138">
            <v>0</v>
          </cell>
          <cell r="GM138">
            <v>0</v>
          </cell>
          <cell r="GN138">
            <v>0</v>
          </cell>
          <cell r="GO138">
            <v>0</v>
          </cell>
          <cell r="GP138">
            <v>0</v>
          </cell>
          <cell r="GQ138">
            <v>0</v>
          </cell>
          <cell r="GR138">
            <v>0</v>
          </cell>
          <cell r="GS138">
            <v>0</v>
          </cell>
          <cell r="GT138">
            <v>0</v>
          </cell>
          <cell r="GU138">
            <v>0</v>
          </cell>
          <cell r="GV138">
            <v>0</v>
          </cell>
          <cell r="GW138">
            <v>0</v>
          </cell>
          <cell r="GX138">
            <v>0</v>
          </cell>
          <cell r="GY138">
            <v>0</v>
          </cell>
          <cell r="GZ138">
            <v>0</v>
          </cell>
          <cell r="HA138">
            <v>0</v>
          </cell>
          <cell r="HB138">
            <v>0</v>
          </cell>
          <cell r="HC138">
            <v>0</v>
          </cell>
          <cell r="HD138">
            <v>0</v>
          </cell>
          <cell r="HE138">
            <v>0</v>
          </cell>
          <cell r="HF138">
            <v>0</v>
          </cell>
          <cell r="HG138">
            <v>0</v>
          </cell>
          <cell r="HH138">
            <v>0</v>
          </cell>
          <cell r="HI138">
            <v>0</v>
          </cell>
          <cell r="HJ138">
            <v>0</v>
          </cell>
          <cell r="HK138">
            <v>0</v>
          </cell>
          <cell r="HL138">
            <v>0</v>
          </cell>
          <cell r="HM138">
            <v>0</v>
          </cell>
          <cell r="HN138">
            <v>0</v>
          </cell>
          <cell r="HO138">
            <v>0</v>
          </cell>
          <cell r="HP138">
            <v>0</v>
          </cell>
          <cell r="HQ138">
            <v>0</v>
          </cell>
          <cell r="HR138">
            <v>0</v>
          </cell>
          <cell r="HS138">
            <v>0</v>
          </cell>
          <cell r="HT138">
            <v>0</v>
          </cell>
          <cell r="HU138">
            <v>0</v>
          </cell>
          <cell r="HV138">
            <v>0</v>
          </cell>
          <cell r="HW138">
            <v>0</v>
          </cell>
          <cell r="HX138">
            <v>0</v>
          </cell>
          <cell r="HY138">
            <v>0</v>
          </cell>
          <cell r="HZ138">
            <v>0</v>
          </cell>
          <cell r="IA138">
            <v>0</v>
          </cell>
          <cell r="IB138">
            <v>0</v>
          </cell>
          <cell r="IC138">
            <v>0</v>
          </cell>
          <cell r="ID138">
            <v>0</v>
          </cell>
          <cell r="IE138">
            <v>0</v>
          </cell>
          <cell r="IF138">
            <v>0</v>
          </cell>
          <cell r="IG138">
            <v>0</v>
          </cell>
          <cell r="IH138">
            <v>0</v>
          </cell>
          <cell r="II138">
            <v>0</v>
          </cell>
          <cell r="IJ138">
            <v>0</v>
          </cell>
          <cell r="IK138">
            <v>0</v>
          </cell>
          <cell r="IL138">
            <v>0</v>
          </cell>
          <cell r="IM138">
            <v>0</v>
          </cell>
          <cell r="IN138">
            <v>0</v>
          </cell>
          <cell r="IO138">
            <v>0</v>
          </cell>
          <cell r="IP138">
            <v>0</v>
          </cell>
          <cell r="IQ138">
            <v>0</v>
          </cell>
          <cell r="IR138">
            <v>0</v>
          </cell>
          <cell r="IS138">
            <v>0</v>
          </cell>
          <cell r="IT138">
            <v>0</v>
          </cell>
          <cell r="IU138">
            <v>0</v>
          </cell>
          <cell r="IV138">
            <v>0</v>
          </cell>
        </row>
        <row r="139">
          <cell r="A139" t="str">
            <v xml:space="preserve">Tramo 10</v>
          </cell>
          <cell r="C139" t="str">
            <v xml:space="preserve">: Alimentador DO-02,  PLANO RP-DO02-06</v>
          </cell>
          <cell r="EN139" t="str">
            <v xml:space="preserve">AV. LIBERTAD P. BAJA ZARZUELA </v>
          </cell>
        </row>
        <row r="140">
          <cell r="A140">
            <v>1</v>
          </cell>
        </row>
        <row r="142">
          <cell r="A142">
            <v>2</v>
          </cell>
        </row>
        <row r="143">
          <cell r="A143">
            <v>3</v>
          </cell>
        </row>
        <row r="144">
          <cell r="A144">
            <v>4</v>
          </cell>
        </row>
        <row r="145">
          <cell r="A145">
            <v>5</v>
          </cell>
        </row>
        <row r="147">
          <cell r="A147" t="str">
            <v xml:space="preserve">SUB-TOTAL 10</v>
          </cell>
          <cell r="B147">
            <v>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C147">
            <v>0</v>
          </cell>
          <cell r="FD147">
            <v>0</v>
          </cell>
          <cell r="FE147">
            <v>0</v>
          </cell>
          <cell r="FF147">
            <v>0</v>
          </cell>
          <cell r="FG147">
            <v>0</v>
          </cell>
          <cell r="FH147">
            <v>0</v>
          </cell>
          <cell r="FI147">
            <v>0</v>
          </cell>
          <cell r="FJ147">
            <v>0</v>
          </cell>
          <cell r="FK147">
            <v>0</v>
          </cell>
          <cell r="FL147">
            <v>0</v>
          </cell>
          <cell r="FM147">
            <v>0</v>
          </cell>
          <cell r="FN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  <cell r="II147">
            <v>0</v>
          </cell>
          <cell r="IJ147">
            <v>0</v>
          </cell>
          <cell r="IK147">
            <v>0</v>
          </cell>
          <cell r="IL147">
            <v>0</v>
          </cell>
          <cell r="IM147">
            <v>0</v>
          </cell>
          <cell r="IN147">
            <v>0</v>
          </cell>
          <cell r="IO147">
            <v>0</v>
          </cell>
          <cell r="IP147">
            <v>0</v>
          </cell>
          <cell r="IQ147">
            <v>0</v>
          </cell>
          <cell r="IR147">
            <v>0</v>
          </cell>
          <cell r="IS147">
            <v>0</v>
          </cell>
          <cell r="IT147">
            <v>0</v>
          </cell>
          <cell r="IU147">
            <v>0</v>
          </cell>
          <cell r="IV147">
            <v>0</v>
          </cell>
        </row>
        <row r="148">
          <cell r="A148" t="str">
            <v xml:space="preserve">Tramo 11</v>
          </cell>
          <cell r="C148" t="str">
            <v xml:space="preserve">: Alimentador DO-02,  PLANO RP-DO02-07</v>
          </cell>
          <cell r="EN148" t="str">
            <v xml:space="preserve">CALLE 28 DE JULIO - ZARZUELA</v>
          </cell>
        </row>
        <row r="149">
          <cell r="A149">
            <v>1</v>
          </cell>
        </row>
        <row r="150">
          <cell r="A150">
            <v>2</v>
          </cell>
        </row>
        <row r="151">
          <cell r="A151">
            <v>3</v>
          </cell>
        </row>
        <row r="153">
          <cell r="A153">
            <v>4</v>
          </cell>
        </row>
        <row r="155">
          <cell r="A155" t="str">
            <v xml:space="preserve">SUB-TOTAL 11</v>
          </cell>
          <cell r="B155">
            <v>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  <cell r="II155">
            <v>0</v>
          </cell>
          <cell r="IJ155">
            <v>0</v>
          </cell>
          <cell r="IK155">
            <v>0</v>
          </cell>
          <cell r="IL155">
            <v>0</v>
          </cell>
          <cell r="IM155">
            <v>0</v>
          </cell>
          <cell r="IN155">
            <v>0</v>
          </cell>
          <cell r="IO155">
            <v>0</v>
          </cell>
          <cell r="IP155">
            <v>0</v>
          </cell>
          <cell r="IQ155">
            <v>0</v>
          </cell>
          <cell r="IR155">
            <v>0</v>
          </cell>
          <cell r="IS155">
            <v>0</v>
          </cell>
          <cell r="IT155">
            <v>0</v>
          </cell>
          <cell r="IU155">
            <v>0</v>
          </cell>
          <cell r="IV155">
            <v>0</v>
          </cell>
        </row>
        <row r="156">
          <cell r="A156" t="str">
            <v xml:space="preserve">Tramo 12</v>
          </cell>
          <cell r="C156" t="str">
            <v xml:space="preserve">: Alimentador DO-02,  Av. TEODOSIO SERRUDO -  PLANO RP-DO02-01</v>
          </cell>
          <cell r="EN156" t="str">
            <v xml:space="preserve">AV. TEODOCIO SERRUDO</v>
          </cell>
        </row>
        <row r="157">
          <cell r="A157">
            <v>1</v>
          </cell>
          <cell r="B157" t="str">
            <v>ATV8</v>
          </cell>
          <cell r="M157">
            <v>1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3</v>
          </cell>
          <cell r="BB157">
            <v>6</v>
          </cell>
          <cell r="BC157">
            <v>3</v>
          </cell>
          <cell r="BD157">
            <v>0</v>
          </cell>
          <cell r="BE157">
            <v>6</v>
          </cell>
          <cell r="BF157">
            <v>0</v>
          </cell>
          <cell r="BG157">
            <v>6</v>
          </cell>
          <cell r="BH157">
            <v>0</v>
          </cell>
          <cell r="BI157">
            <v>0</v>
          </cell>
          <cell r="BJ157">
            <v>0</v>
          </cell>
          <cell r="BK157">
            <v>3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7.5</v>
          </cell>
          <cell r="BZ157">
            <v>0</v>
          </cell>
          <cell r="CA157">
            <v>6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4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1</v>
          </cell>
          <cell r="EL157">
            <v>2</v>
          </cell>
          <cell r="EM157">
            <v>1.7</v>
          </cell>
          <cell r="EN157" t="str">
            <v xml:space="preserve">Adecuar Acometidas</v>
          </cell>
          <cell r="EO157">
            <v>1</v>
          </cell>
          <cell r="EP157">
            <v>0</v>
          </cell>
          <cell r="EQ157">
            <v>0</v>
          </cell>
          <cell r="ER157">
            <v>0</v>
          </cell>
          <cell r="ES157">
            <v>0</v>
          </cell>
          <cell r="ET157">
            <v>0</v>
          </cell>
          <cell r="EU157">
            <v>0</v>
          </cell>
          <cell r="EV157">
            <v>0</v>
          </cell>
          <cell r="EW157">
            <v>0</v>
          </cell>
          <cell r="EX157">
            <v>0</v>
          </cell>
          <cell r="EY157">
            <v>0</v>
          </cell>
          <cell r="EZ157">
            <v>0</v>
          </cell>
          <cell r="FA157">
            <v>0</v>
          </cell>
          <cell r="FB157">
            <v>0</v>
          </cell>
          <cell r="FC157">
            <v>0</v>
          </cell>
          <cell r="FD157">
            <v>0</v>
          </cell>
          <cell r="FE157">
            <v>0</v>
          </cell>
          <cell r="FF157">
            <v>0</v>
          </cell>
          <cell r="FG157">
            <v>0</v>
          </cell>
          <cell r="FH157">
            <v>0</v>
          </cell>
          <cell r="FI157">
            <v>0</v>
          </cell>
          <cell r="FJ157">
            <v>0</v>
          </cell>
          <cell r="FK157">
            <v>0</v>
          </cell>
          <cell r="FL157">
            <v>0</v>
          </cell>
          <cell r="FM157">
            <v>1</v>
          </cell>
          <cell r="FN157">
            <v>0</v>
          </cell>
          <cell r="FO157">
            <v>0</v>
          </cell>
          <cell r="FP157">
            <v>0</v>
          </cell>
          <cell r="FQ157">
            <v>0</v>
          </cell>
          <cell r="FR157">
            <v>0</v>
          </cell>
          <cell r="FS157">
            <v>0</v>
          </cell>
          <cell r="FT157">
            <v>0</v>
          </cell>
          <cell r="FU157">
            <v>0</v>
          </cell>
          <cell r="FV157">
            <v>0</v>
          </cell>
          <cell r="FW157">
            <v>0</v>
          </cell>
          <cell r="FX157">
            <v>0</v>
          </cell>
          <cell r="FY157">
            <v>0</v>
          </cell>
          <cell r="FZ157">
            <v>0</v>
          </cell>
          <cell r="GA157">
            <v>0</v>
          </cell>
          <cell r="GB157">
            <v>0</v>
          </cell>
          <cell r="GC157">
            <v>0</v>
          </cell>
          <cell r="GD157">
            <v>0</v>
          </cell>
          <cell r="GE157">
            <v>0</v>
          </cell>
          <cell r="GF157">
            <v>0</v>
          </cell>
          <cell r="GG157">
            <v>0</v>
          </cell>
          <cell r="GH157">
            <v>0</v>
          </cell>
          <cell r="GI157">
            <v>0</v>
          </cell>
          <cell r="GJ157">
            <v>0</v>
          </cell>
          <cell r="GK157">
            <v>0</v>
          </cell>
          <cell r="GL157">
            <v>0</v>
          </cell>
          <cell r="GM157">
            <v>0</v>
          </cell>
          <cell r="GN157">
            <v>0</v>
          </cell>
          <cell r="GO157">
            <v>0</v>
          </cell>
          <cell r="GP157">
            <v>0</v>
          </cell>
          <cell r="GQ157">
            <v>0</v>
          </cell>
          <cell r="GR157">
            <v>0</v>
          </cell>
          <cell r="GS157">
            <v>0</v>
          </cell>
          <cell r="GT157">
            <v>0</v>
          </cell>
          <cell r="GU157">
            <v>0</v>
          </cell>
          <cell r="GV157">
            <v>0</v>
          </cell>
          <cell r="GW157">
            <v>0</v>
          </cell>
          <cell r="GX157">
            <v>0</v>
          </cell>
          <cell r="GY157">
            <v>0</v>
          </cell>
          <cell r="GZ157">
            <v>0</v>
          </cell>
          <cell r="HA157">
            <v>0</v>
          </cell>
          <cell r="HB157">
            <v>0</v>
          </cell>
          <cell r="HC157">
            <v>0</v>
          </cell>
          <cell r="HD157">
            <v>0</v>
          </cell>
          <cell r="HE157">
            <v>0</v>
          </cell>
          <cell r="HF157">
            <v>0</v>
          </cell>
          <cell r="HG157">
            <v>0</v>
          </cell>
          <cell r="HH157">
            <v>0</v>
          </cell>
          <cell r="HI157">
            <v>0</v>
          </cell>
          <cell r="HJ157">
            <v>0</v>
          </cell>
          <cell r="HK157">
            <v>0</v>
          </cell>
          <cell r="HL157">
            <v>0</v>
          </cell>
          <cell r="HM157">
            <v>0</v>
          </cell>
          <cell r="HN157">
            <v>0</v>
          </cell>
          <cell r="HO157">
            <v>0</v>
          </cell>
          <cell r="HP157">
            <v>0</v>
          </cell>
          <cell r="HQ157">
            <v>0</v>
          </cell>
          <cell r="HR157">
            <v>0</v>
          </cell>
          <cell r="HS157">
            <v>0</v>
          </cell>
          <cell r="HT157">
            <v>0</v>
          </cell>
          <cell r="HU157">
            <v>0</v>
          </cell>
          <cell r="HV157">
            <v>0</v>
          </cell>
          <cell r="HW157">
            <v>0</v>
          </cell>
          <cell r="HX157">
            <v>0</v>
          </cell>
          <cell r="HY157">
            <v>0</v>
          </cell>
          <cell r="HZ157">
            <v>0</v>
          </cell>
          <cell r="IA157">
            <v>0</v>
          </cell>
          <cell r="IB157">
            <v>0</v>
          </cell>
          <cell r="IC157">
            <v>0</v>
          </cell>
          <cell r="ID157">
            <v>0</v>
          </cell>
          <cell r="IE157">
            <v>0</v>
          </cell>
          <cell r="IF157">
            <v>0</v>
          </cell>
          <cell r="IG157">
            <v>0</v>
          </cell>
          <cell r="IH157">
            <v>0</v>
          </cell>
          <cell r="II157">
            <v>0</v>
          </cell>
          <cell r="IJ157">
            <v>0</v>
          </cell>
          <cell r="IK157">
            <v>0</v>
          </cell>
          <cell r="IL157">
            <v>0</v>
          </cell>
          <cell r="IM157">
            <v>0</v>
          </cell>
          <cell r="IN157">
            <v>0</v>
          </cell>
          <cell r="IO157">
            <v>0</v>
          </cell>
          <cell r="IP157">
            <v>0</v>
          </cell>
          <cell r="IQ157">
            <v>0</v>
          </cell>
          <cell r="IR157">
            <v>0</v>
          </cell>
          <cell r="IS157">
            <v>0</v>
          </cell>
          <cell r="IT157">
            <v>0</v>
          </cell>
          <cell r="IU157">
            <v>0</v>
          </cell>
          <cell r="IV157">
            <v>0</v>
          </cell>
        </row>
        <row r="158">
          <cell r="A158">
            <v>2</v>
          </cell>
          <cell r="B158" t="str">
            <v>ATXE</v>
          </cell>
          <cell r="M158">
            <v>1</v>
          </cell>
          <cell r="Q158">
            <v>1</v>
          </cell>
          <cell r="S158">
            <v>3</v>
          </cell>
          <cell r="T158">
            <v>75.19</v>
          </cell>
          <cell r="U158" t="str">
            <v>AL35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225.57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3</v>
          </cell>
          <cell r="BB158">
            <v>0</v>
          </cell>
          <cell r="BC158">
            <v>3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7.5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3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L158">
            <v>1</v>
          </cell>
          <cell r="EM158">
            <v>0.85</v>
          </cell>
          <cell r="EO158">
            <v>1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1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  <cell r="II158">
            <v>0</v>
          </cell>
          <cell r="IJ158">
            <v>0</v>
          </cell>
          <cell r="IK158">
            <v>0</v>
          </cell>
          <cell r="IL158">
            <v>0</v>
          </cell>
          <cell r="IM158">
            <v>0</v>
          </cell>
          <cell r="IN158">
            <v>0</v>
          </cell>
          <cell r="IO158">
            <v>0</v>
          </cell>
          <cell r="IP158">
            <v>0</v>
          </cell>
          <cell r="IQ158">
            <v>0</v>
          </cell>
          <cell r="IR158">
            <v>0</v>
          </cell>
          <cell r="IS158">
            <v>0</v>
          </cell>
          <cell r="IT158">
            <v>0</v>
          </cell>
          <cell r="IU158">
            <v>0</v>
          </cell>
          <cell r="IV158">
            <v>0</v>
          </cell>
        </row>
        <row r="159">
          <cell r="A159">
            <v>3</v>
          </cell>
          <cell r="B159" t="str">
            <v>ATV8</v>
          </cell>
          <cell r="M159">
            <v>1</v>
          </cell>
          <cell r="Q159">
            <v>1</v>
          </cell>
          <cell r="S159">
            <v>3</v>
          </cell>
          <cell r="T159">
            <v>65.37</v>
          </cell>
          <cell r="U159" t="str">
            <v>AL35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196.11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3</v>
          </cell>
          <cell r="BB159">
            <v>6</v>
          </cell>
          <cell r="BC159">
            <v>3</v>
          </cell>
          <cell r="BD159">
            <v>0</v>
          </cell>
          <cell r="BE159">
            <v>6</v>
          </cell>
          <cell r="BF159">
            <v>0</v>
          </cell>
          <cell r="BG159">
            <v>6</v>
          </cell>
          <cell r="BH159">
            <v>0</v>
          </cell>
          <cell r="BI159">
            <v>0</v>
          </cell>
          <cell r="BJ159">
            <v>0</v>
          </cell>
          <cell r="BK159">
            <v>3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7.5</v>
          </cell>
          <cell r="BZ159">
            <v>0</v>
          </cell>
          <cell r="CA159">
            <v>6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2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L159">
            <v>1</v>
          </cell>
          <cell r="EM159">
            <v>0.85</v>
          </cell>
          <cell r="EO159">
            <v>1</v>
          </cell>
          <cell r="EP159">
            <v>0</v>
          </cell>
          <cell r="EQ159">
            <v>0</v>
          </cell>
          <cell r="ER159">
            <v>0</v>
          </cell>
          <cell r="ES159">
            <v>0</v>
          </cell>
          <cell r="ET159">
            <v>0</v>
          </cell>
          <cell r="EU159">
            <v>0</v>
          </cell>
          <cell r="EV159">
            <v>0</v>
          </cell>
          <cell r="EW159">
            <v>0</v>
          </cell>
          <cell r="EX159">
            <v>0</v>
          </cell>
          <cell r="EY159">
            <v>0</v>
          </cell>
          <cell r="EZ159">
            <v>0</v>
          </cell>
          <cell r="FA159">
            <v>0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</v>
          </cell>
          <cell r="FS159">
            <v>0</v>
          </cell>
          <cell r="FT159">
            <v>0</v>
          </cell>
          <cell r="FU159">
            <v>0</v>
          </cell>
          <cell r="FV159">
            <v>0</v>
          </cell>
          <cell r="FW159">
            <v>0</v>
          </cell>
          <cell r="FX159">
            <v>0</v>
          </cell>
          <cell r="FY159">
            <v>0</v>
          </cell>
          <cell r="FZ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>
            <v>0</v>
          </cell>
          <cell r="GG159">
            <v>0</v>
          </cell>
          <cell r="GH159">
            <v>0</v>
          </cell>
          <cell r="GI159">
            <v>0</v>
          </cell>
          <cell r="GJ159">
            <v>0</v>
          </cell>
          <cell r="GK159">
            <v>0</v>
          </cell>
          <cell r="GL159">
            <v>0</v>
          </cell>
          <cell r="GM159">
            <v>0</v>
          </cell>
          <cell r="GN159">
            <v>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0</v>
          </cell>
          <cell r="GT159">
            <v>0</v>
          </cell>
          <cell r="GU159">
            <v>0</v>
          </cell>
          <cell r="GV159">
            <v>0</v>
          </cell>
          <cell r="GW159">
            <v>0</v>
          </cell>
          <cell r="GX159">
            <v>0</v>
          </cell>
          <cell r="GY159">
            <v>0</v>
          </cell>
          <cell r="GZ159">
            <v>0</v>
          </cell>
          <cell r="HA159">
            <v>0</v>
          </cell>
          <cell r="HB159">
            <v>0</v>
          </cell>
          <cell r="HC159">
            <v>0</v>
          </cell>
          <cell r="HD159">
            <v>0</v>
          </cell>
          <cell r="HE159">
            <v>0</v>
          </cell>
          <cell r="HF159">
            <v>0</v>
          </cell>
          <cell r="HG159">
            <v>0</v>
          </cell>
          <cell r="HH159">
            <v>0</v>
          </cell>
          <cell r="HI159">
            <v>0</v>
          </cell>
          <cell r="HJ159">
            <v>0</v>
          </cell>
          <cell r="HK159">
            <v>0</v>
          </cell>
          <cell r="HL159">
            <v>0</v>
          </cell>
          <cell r="HM159">
            <v>0</v>
          </cell>
          <cell r="HN159">
            <v>0</v>
          </cell>
          <cell r="HO159">
            <v>0</v>
          </cell>
          <cell r="HP159">
            <v>0</v>
          </cell>
          <cell r="HQ159">
            <v>0</v>
          </cell>
          <cell r="HR159">
            <v>0</v>
          </cell>
          <cell r="HS159">
            <v>0</v>
          </cell>
          <cell r="HT159">
            <v>0</v>
          </cell>
          <cell r="HU159">
            <v>0</v>
          </cell>
          <cell r="HV159">
            <v>0</v>
          </cell>
          <cell r="HW159">
            <v>0</v>
          </cell>
          <cell r="HX159">
            <v>0</v>
          </cell>
          <cell r="HY159">
            <v>0</v>
          </cell>
          <cell r="HZ159">
            <v>0</v>
          </cell>
          <cell r="IA159">
            <v>0</v>
          </cell>
          <cell r="IB159">
            <v>0</v>
          </cell>
          <cell r="IC159">
            <v>0</v>
          </cell>
          <cell r="ID159">
            <v>0</v>
          </cell>
          <cell r="IE159">
            <v>0</v>
          </cell>
          <cell r="IF159">
            <v>0</v>
          </cell>
          <cell r="IG159">
            <v>0</v>
          </cell>
          <cell r="IH159">
            <v>0</v>
          </cell>
          <cell r="II159">
            <v>0</v>
          </cell>
          <cell r="IJ159">
            <v>0</v>
          </cell>
          <cell r="IK159">
            <v>0</v>
          </cell>
          <cell r="IL159">
            <v>0</v>
          </cell>
          <cell r="IM159">
            <v>0</v>
          </cell>
          <cell r="IN159">
            <v>0</v>
          </cell>
          <cell r="IO159">
            <v>0</v>
          </cell>
          <cell r="IP159">
            <v>0</v>
          </cell>
          <cell r="IQ159">
            <v>0</v>
          </cell>
          <cell r="IR159">
            <v>0</v>
          </cell>
          <cell r="IS159">
            <v>0</v>
          </cell>
          <cell r="IT159">
            <v>0</v>
          </cell>
          <cell r="IU159">
            <v>0</v>
          </cell>
          <cell r="IV159">
            <v>0</v>
          </cell>
        </row>
        <row r="160">
          <cell r="A160">
            <v>4</v>
          </cell>
          <cell r="B160" t="str">
            <v>ATXE</v>
          </cell>
          <cell r="M160">
            <v>1</v>
          </cell>
          <cell r="Q160">
            <v>1</v>
          </cell>
          <cell r="S160">
            <v>3</v>
          </cell>
          <cell r="T160">
            <v>63.74</v>
          </cell>
          <cell r="U160" t="str">
            <v>AL35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191.22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3</v>
          </cell>
          <cell r="BB160">
            <v>0</v>
          </cell>
          <cell r="BC160">
            <v>3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3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7.5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3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L160">
            <v>1</v>
          </cell>
          <cell r="EM160">
            <v>0.85</v>
          </cell>
          <cell r="EO160">
            <v>1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X160">
            <v>0</v>
          </cell>
          <cell r="EY160">
            <v>0</v>
          </cell>
          <cell r="EZ160">
            <v>0</v>
          </cell>
          <cell r="FA160">
            <v>0</v>
          </cell>
          <cell r="FB160">
            <v>0</v>
          </cell>
          <cell r="FC160">
            <v>0</v>
          </cell>
          <cell r="FD160">
            <v>0</v>
          </cell>
          <cell r="FE160">
            <v>0</v>
          </cell>
          <cell r="FF160">
            <v>0</v>
          </cell>
          <cell r="FG160">
            <v>0</v>
          </cell>
          <cell r="FH160">
            <v>0</v>
          </cell>
          <cell r="FI160">
            <v>1</v>
          </cell>
          <cell r="FJ160">
            <v>0</v>
          </cell>
          <cell r="FK160">
            <v>0</v>
          </cell>
          <cell r="FL160">
            <v>0</v>
          </cell>
          <cell r="FM160">
            <v>0</v>
          </cell>
          <cell r="FN160">
            <v>0</v>
          </cell>
          <cell r="FO160">
            <v>0</v>
          </cell>
          <cell r="FP160">
            <v>0</v>
          </cell>
          <cell r="FQ160">
            <v>0</v>
          </cell>
          <cell r="FR160">
            <v>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0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0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  <cell r="HE160">
            <v>0</v>
          </cell>
          <cell r="HF160">
            <v>0</v>
          </cell>
          <cell r="HG160">
            <v>0</v>
          </cell>
          <cell r="HH160">
            <v>0</v>
          </cell>
          <cell r="HI160">
            <v>0</v>
          </cell>
          <cell r="HJ160">
            <v>0</v>
          </cell>
          <cell r="HK160">
            <v>0</v>
          </cell>
          <cell r="HL160">
            <v>0</v>
          </cell>
          <cell r="HM160">
            <v>0</v>
          </cell>
          <cell r="HN160">
            <v>0</v>
          </cell>
          <cell r="HO160">
            <v>0</v>
          </cell>
          <cell r="HP160">
            <v>0</v>
          </cell>
          <cell r="HQ160">
            <v>0</v>
          </cell>
          <cell r="HR160">
            <v>0</v>
          </cell>
          <cell r="HS160">
            <v>0</v>
          </cell>
          <cell r="HT160">
            <v>0</v>
          </cell>
          <cell r="HU160">
            <v>0</v>
          </cell>
          <cell r="HV160">
            <v>0</v>
          </cell>
          <cell r="HW160">
            <v>0</v>
          </cell>
          <cell r="HX160">
            <v>0</v>
          </cell>
          <cell r="HY160">
            <v>0</v>
          </cell>
          <cell r="HZ160">
            <v>0</v>
          </cell>
          <cell r="IA160">
            <v>0</v>
          </cell>
          <cell r="IB160">
            <v>0</v>
          </cell>
          <cell r="IC160">
            <v>0</v>
          </cell>
          <cell r="ID160">
            <v>0</v>
          </cell>
          <cell r="IE160">
            <v>0</v>
          </cell>
          <cell r="IF160">
            <v>0</v>
          </cell>
          <cell r="IG160">
            <v>0</v>
          </cell>
          <cell r="IH160">
            <v>0</v>
          </cell>
          <cell r="II160">
            <v>0</v>
          </cell>
          <cell r="IJ160">
            <v>0</v>
          </cell>
          <cell r="IK160">
            <v>0</v>
          </cell>
          <cell r="IL160">
            <v>0</v>
          </cell>
          <cell r="IM160">
            <v>0</v>
          </cell>
          <cell r="IN160">
            <v>0</v>
          </cell>
          <cell r="IO160">
            <v>0</v>
          </cell>
          <cell r="IP160">
            <v>0</v>
          </cell>
          <cell r="IQ160">
            <v>0</v>
          </cell>
          <cell r="IR160">
            <v>0</v>
          </cell>
          <cell r="IS160">
            <v>0</v>
          </cell>
          <cell r="IT160">
            <v>0</v>
          </cell>
          <cell r="IU160">
            <v>0</v>
          </cell>
          <cell r="IV160">
            <v>0</v>
          </cell>
        </row>
        <row r="161">
          <cell r="A161">
            <v>5</v>
          </cell>
          <cell r="Q161">
            <v>1</v>
          </cell>
          <cell r="S161">
            <v>3</v>
          </cell>
          <cell r="U161" t="str">
            <v>AL35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M161">
            <v>0</v>
          </cell>
          <cell r="EO161">
            <v>0</v>
          </cell>
          <cell r="EP161">
            <v>0</v>
          </cell>
          <cell r="EQ161">
            <v>0</v>
          </cell>
          <cell r="ER161">
            <v>0</v>
          </cell>
          <cell r="ES161">
            <v>0</v>
          </cell>
          <cell r="ET161">
            <v>0</v>
          </cell>
          <cell r="EU161">
            <v>0</v>
          </cell>
          <cell r="EV161">
            <v>0</v>
          </cell>
          <cell r="EW161">
            <v>0</v>
          </cell>
          <cell r="EX161">
            <v>0</v>
          </cell>
          <cell r="EY161">
            <v>0</v>
          </cell>
          <cell r="EZ161">
            <v>0</v>
          </cell>
          <cell r="FA161">
            <v>0</v>
          </cell>
          <cell r="FB161">
            <v>0</v>
          </cell>
          <cell r="FC161">
            <v>0</v>
          </cell>
          <cell r="FD161">
            <v>0</v>
          </cell>
          <cell r="FE161">
            <v>0</v>
          </cell>
          <cell r="FF161">
            <v>0</v>
          </cell>
          <cell r="FG161">
            <v>0</v>
          </cell>
          <cell r="FH161">
            <v>0</v>
          </cell>
          <cell r="FI161">
            <v>0</v>
          </cell>
          <cell r="FJ161">
            <v>0</v>
          </cell>
          <cell r="FK161">
            <v>0</v>
          </cell>
          <cell r="FL161">
            <v>0</v>
          </cell>
          <cell r="FM161">
            <v>0</v>
          </cell>
          <cell r="FN161">
            <v>0</v>
          </cell>
          <cell r="FO161">
            <v>0</v>
          </cell>
          <cell r="FP161">
            <v>0</v>
          </cell>
          <cell r="FQ161">
            <v>0</v>
          </cell>
          <cell r="FR161">
            <v>0</v>
          </cell>
          <cell r="FS161">
            <v>0</v>
          </cell>
          <cell r="FT161">
            <v>0</v>
          </cell>
          <cell r="FU161">
            <v>0</v>
          </cell>
          <cell r="FV161">
            <v>0</v>
          </cell>
          <cell r="FW161">
            <v>0</v>
          </cell>
          <cell r="FX161">
            <v>0</v>
          </cell>
          <cell r="FY161">
            <v>0</v>
          </cell>
          <cell r="FZ161">
            <v>0</v>
          </cell>
          <cell r="GA161">
            <v>0</v>
          </cell>
          <cell r="GB161">
            <v>0</v>
          </cell>
          <cell r="GC161">
            <v>0</v>
          </cell>
          <cell r="GD161">
            <v>0</v>
          </cell>
          <cell r="GE161">
            <v>0</v>
          </cell>
          <cell r="GF161">
            <v>0</v>
          </cell>
          <cell r="GG161">
            <v>0</v>
          </cell>
          <cell r="GH161">
            <v>0</v>
          </cell>
          <cell r="GI161">
            <v>0</v>
          </cell>
          <cell r="GJ161">
            <v>0</v>
          </cell>
          <cell r="GK161">
            <v>0</v>
          </cell>
          <cell r="GL161">
            <v>0</v>
          </cell>
          <cell r="GM161">
            <v>0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  <cell r="HE161">
            <v>0</v>
          </cell>
          <cell r="HF161">
            <v>0</v>
          </cell>
          <cell r="HG161">
            <v>0</v>
          </cell>
          <cell r="HH161">
            <v>0</v>
          </cell>
          <cell r="HI161">
            <v>0</v>
          </cell>
          <cell r="HJ161">
            <v>0</v>
          </cell>
          <cell r="HK161">
            <v>0</v>
          </cell>
          <cell r="HL161">
            <v>0</v>
          </cell>
          <cell r="HM161">
            <v>0</v>
          </cell>
          <cell r="HN161">
            <v>0</v>
          </cell>
          <cell r="HO161">
            <v>0</v>
          </cell>
          <cell r="HP161">
            <v>0</v>
          </cell>
          <cell r="HQ161">
            <v>0</v>
          </cell>
          <cell r="HR161">
            <v>0</v>
          </cell>
          <cell r="HS161">
            <v>0</v>
          </cell>
          <cell r="HT161">
            <v>0</v>
          </cell>
          <cell r="HU161">
            <v>0</v>
          </cell>
          <cell r="HV161">
            <v>0</v>
          </cell>
          <cell r="HW161">
            <v>0</v>
          </cell>
          <cell r="HX161">
            <v>0</v>
          </cell>
          <cell r="HY161">
            <v>0</v>
          </cell>
          <cell r="HZ161">
            <v>0</v>
          </cell>
          <cell r="IA161">
            <v>0</v>
          </cell>
          <cell r="IB161">
            <v>0</v>
          </cell>
          <cell r="IC161">
            <v>0</v>
          </cell>
          <cell r="ID161">
            <v>0</v>
          </cell>
          <cell r="IE161">
            <v>0</v>
          </cell>
          <cell r="IF161">
            <v>0</v>
          </cell>
          <cell r="IG161">
            <v>0</v>
          </cell>
          <cell r="IH161">
            <v>0</v>
          </cell>
          <cell r="II161">
            <v>0</v>
          </cell>
          <cell r="IJ161">
            <v>0</v>
          </cell>
          <cell r="IK161">
            <v>0</v>
          </cell>
          <cell r="IL161">
            <v>0</v>
          </cell>
          <cell r="IM161">
            <v>0</v>
          </cell>
          <cell r="IN161">
            <v>0</v>
          </cell>
          <cell r="IO161">
            <v>0</v>
          </cell>
          <cell r="IP161">
            <v>0</v>
          </cell>
          <cell r="IQ161">
            <v>0</v>
          </cell>
          <cell r="IR161">
            <v>0</v>
          </cell>
          <cell r="IS161">
            <v>0</v>
          </cell>
          <cell r="IT161">
            <v>0</v>
          </cell>
          <cell r="IU161">
            <v>0</v>
          </cell>
          <cell r="IV161">
            <v>0</v>
          </cell>
        </row>
        <row r="162">
          <cell r="A162">
            <v>6</v>
          </cell>
          <cell r="Q162">
            <v>1</v>
          </cell>
          <cell r="S162">
            <v>3</v>
          </cell>
          <cell r="U162" t="str">
            <v>AL35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M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0</v>
          </cell>
          <cell r="II162">
            <v>0</v>
          </cell>
          <cell r="IJ162">
            <v>0</v>
          </cell>
          <cell r="IK162">
            <v>0</v>
          </cell>
          <cell r="IL162">
            <v>0</v>
          </cell>
          <cell r="IM162">
            <v>0</v>
          </cell>
          <cell r="IN162">
            <v>0</v>
          </cell>
          <cell r="IO162">
            <v>0</v>
          </cell>
          <cell r="IP162">
            <v>0</v>
          </cell>
          <cell r="IQ162">
            <v>0</v>
          </cell>
          <cell r="IR162">
            <v>0</v>
          </cell>
          <cell r="IS162">
            <v>0</v>
          </cell>
          <cell r="IT162">
            <v>0</v>
          </cell>
          <cell r="IU162">
            <v>0</v>
          </cell>
          <cell r="IV162">
            <v>0</v>
          </cell>
        </row>
        <row r="163">
          <cell r="A163" t="str">
            <v xml:space="preserve">SUB-TOTAL 12</v>
          </cell>
          <cell r="B163">
            <v>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4</v>
          </cell>
          <cell r="N163">
            <v>0</v>
          </cell>
          <cell r="O163">
            <v>0</v>
          </cell>
          <cell r="P163">
            <v>0</v>
          </cell>
          <cell r="Q163">
            <v>5</v>
          </cell>
          <cell r="R163">
            <v>0</v>
          </cell>
          <cell r="S163">
            <v>15</v>
          </cell>
          <cell r="T163">
            <v>204.3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655.8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12</v>
          </cell>
          <cell r="BB163">
            <v>12</v>
          </cell>
          <cell r="BC163">
            <v>12</v>
          </cell>
          <cell r="BD163">
            <v>0</v>
          </cell>
          <cell r="BE163">
            <v>12</v>
          </cell>
          <cell r="BF163">
            <v>0</v>
          </cell>
          <cell r="BG163">
            <v>12</v>
          </cell>
          <cell r="BH163">
            <v>0</v>
          </cell>
          <cell r="BI163">
            <v>0</v>
          </cell>
          <cell r="BJ163">
            <v>0</v>
          </cell>
          <cell r="BK163">
            <v>6</v>
          </cell>
          <cell r="BL163">
            <v>0</v>
          </cell>
          <cell r="BM163">
            <v>0</v>
          </cell>
          <cell r="BN163">
            <v>6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30</v>
          </cell>
          <cell r="BZ163">
            <v>0</v>
          </cell>
          <cell r="CA163">
            <v>12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12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1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0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5</v>
          </cell>
          <cell r="EM163">
            <v>4.25</v>
          </cell>
          <cell r="EO163">
            <v>4</v>
          </cell>
          <cell r="EP163">
            <v>0</v>
          </cell>
          <cell r="EQ163">
            <v>0</v>
          </cell>
          <cell r="ER163">
            <v>0</v>
          </cell>
          <cell r="ES163">
            <v>0</v>
          </cell>
          <cell r="ET163">
            <v>0</v>
          </cell>
          <cell r="EU163">
            <v>0</v>
          </cell>
          <cell r="EV163">
            <v>0</v>
          </cell>
          <cell r="EW163">
            <v>0</v>
          </cell>
          <cell r="EX163">
            <v>0</v>
          </cell>
          <cell r="EY163">
            <v>0</v>
          </cell>
          <cell r="EZ163">
            <v>0</v>
          </cell>
          <cell r="FA163">
            <v>0</v>
          </cell>
          <cell r="FB163">
            <v>0</v>
          </cell>
          <cell r="FC163">
            <v>0</v>
          </cell>
          <cell r="FD163">
            <v>0</v>
          </cell>
          <cell r="FE163">
            <v>0</v>
          </cell>
          <cell r="FF163">
            <v>0</v>
          </cell>
          <cell r="FG163">
            <v>0</v>
          </cell>
          <cell r="FH163">
            <v>0</v>
          </cell>
          <cell r="FI163">
            <v>2</v>
          </cell>
          <cell r="FJ163">
            <v>0</v>
          </cell>
          <cell r="FK163">
            <v>0</v>
          </cell>
          <cell r="FL163">
            <v>0</v>
          </cell>
          <cell r="FM163">
            <v>2</v>
          </cell>
          <cell r="FN163">
            <v>0</v>
          </cell>
          <cell r="FO163">
            <v>0</v>
          </cell>
          <cell r="FP163">
            <v>0</v>
          </cell>
          <cell r="FQ163">
            <v>0</v>
          </cell>
          <cell r="FR163">
            <v>0</v>
          </cell>
          <cell r="FS163">
            <v>0</v>
          </cell>
          <cell r="FT163">
            <v>0</v>
          </cell>
          <cell r="FU163">
            <v>0</v>
          </cell>
          <cell r="FV163">
            <v>0</v>
          </cell>
          <cell r="FW163">
            <v>0</v>
          </cell>
          <cell r="FX163">
            <v>0</v>
          </cell>
          <cell r="FY163">
            <v>0</v>
          </cell>
          <cell r="FZ163">
            <v>0</v>
          </cell>
          <cell r="GA163">
            <v>0</v>
          </cell>
          <cell r="GB163">
            <v>0</v>
          </cell>
          <cell r="GC163">
            <v>0</v>
          </cell>
          <cell r="GD163">
            <v>0</v>
          </cell>
          <cell r="GE163">
            <v>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0</v>
          </cell>
          <cell r="GL163">
            <v>0</v>
          </cell>
          <cell r="GM163">
            <v>0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0</v>
          </cell>
          <cell r="GS163">
            <v>0</v>
          </cell>
          <cell r="GT163">
            <v>0</v>
          </cell>
          <cell r="GU163">
            <v>0</v>
          </cell>
          <cell r="GV163">
            <v>0</v>
          </cell>
          <cell r="GW163">
            <v>0</v>
          </cell>
          <cell r="GX163">
            <v>0</v>
          </cell>
          <cell r="GY163">
            <v>0</v>
          </cell>
          <cell r="GZ163">
            <v>0</v>
          </cell>
          <cell r="HA163">
            <v>0</v>
          </cell>
          <cell r="HB163">
            <v>0</v>
          </cell>
          <cell r="HC163">
            <v>0</v>
          </cell>
          <cell r="HD163">
            <v>0</v>
          </cell>
          <cell r="HE163">
            <v>0</v>
          </cell>
          <cell r="HF163">
            <v>0</v>
          </cell>
          <cell r="HG163">
            <v>0</v>
          </cell>
          <cell r="HH163">
            <v>0</v>
          </cell>
          <cell r="HI163">
            <v>0</v>
          </cell>
          <cell r="HJ163">
            <v>0</v>
          </cell>
          <cell r="HK163">
            <v>0</v>
          </cell>
          <cell r="HL163">
            <v>0</v>
          </cell>
          <cell r="HM163">
            <v>0</v>
          </cell>
          <cell r="HN163">
            <v>0</v>
          </cell>
          <cell r="HO163">
            <v>0</v>
          </cell>
          <cell r="HP163">
            <v>0</v>
          </cell>
          <cell r="HQ163">
            <v>0</v>
          </cell>
          <cell r="HR163">
            <v>0</v>
          </cell>
          <cell r="HS163">
            <v>0</v>
          </cell>
          <cell r="HT163">
            <v>0</v>
          </cell>
          <cell r="HU163">
            <v>0</v>
          </cell>
          <cell r="HV163">
            <v>0</v>
          </cell>
          <cell r="HW163">
            <v>0</v>
          </cell>
          <cell r="HX163">
            <v>0</v>
          </cell>
          <cell r="HY163">
            <v>0</v>
          </cell>
          <cell r="HZ163">
            <v>0</v>
          </cell>
          <cell r="IA163">
            <v>0</v>
          </cell>
          <cell r="IB163">
            <v>0</v>
          </cell>
          <cell r="IC163">
            <v>0</v>
          </cell>
          <cell r="ID163">
            <v>0</v>
          </cell>
          <cell r="IE163">
            <v>0</v>
          </cell>
          <cell r="IF163">
            <v>0</v>
          </cell>
          <cell r="IG163">
            <v>0</v>
          </cell>
          <cell r="IH163">
            <v>0</v>
          </cell>
          <cell r="II163">
            <v>0</v>
          </cell>
          <cell r="IJ163">
            <v>0</v>
          </cell>
          <cell r="IK163">
            <v>0</v>
          </cell>
          <cell r="IL163">
            <v>0</v>
          </cell>
          <cell r="IM163">
            <v>0</v>
          </cell>
          <cell r="IN163">
            <v>0</v>
          </cell>
          <cell r="IO163">
            <v>0</v>
          </cell>
          <cell r="IP163">
            <v>0</v>
          </cell>
          <cell r="IQ163">
            <v>0</v>
          </cell>
          <cell r="IR163">
            <v>0</v>
          </cell>
          <cell r="IS163">
            <v>0</v>
          </cell>
          <cell r="IT163">
            <v>0</v>
          </cell>
          <cell r="IU163">
            <v>0</v>
          </cell>
          <cell r="IV163">
            <v>0</v>
          </cell>
        </row>
        <row r="164">
          <cell r="A164" t="str">
            <v xml:space="preserve">Tramo 13</v>
          </cell>
          <cell r="C164" t="str">
            <v xml:space="preserve">: Alimentador DO-02 y D09,  PLANO RP-DO02-DO09-09</v>
          </cell>
          <cell r="EN164" t="str">
            <v xml:space="preserve">SED 3 DE OCUTBRE - SED PLAZOLETA BELEN</v>
          </cell>
        </row>
        <row r="165">
          <cell r="A165">
            <v>1</v>
          </cell>
        </row>
        <row r="169">
          <cell r="A169">
            <v>2</v>
          </cell>
        </row>
        <row r="170">
          <cell r="A170">
            <v>3</v>
          </cell>
        </row>
        <row r="171">
          <cell r="A171">
            <v>4</v>
          </cell>
        </row>
        <row r="173">
          <cell r="A173">
            <v>5</v>
          </cell>
        </row>
        <row r="174">
          <cell r="A174">
            <v>6</v>
          </cell>
        </row>
        <row r="176">
          <cell r="A176">
            <v>7</v>
          </cell>
        </row>
        <row r="177">
          <cell r="A177">
            <v>8</v>
          </cell>
        </row>
        <row r="178">
          <cell r="A178">
            <v>9</v>
          </cell>
        </row>
        <row r="179">
          <cell r="A179">
            <v>10</v>
          </cell>
        </row>
        <row r="180">
          <cell r="A180" t="str">
            <v xml:space="preserve">SUB-TOTAL 13</v>
          </cell>
          <cell r="B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0</v>
          </cell>
          <cell r="EO180">
            <v>0</v>
          </cell>
          <cell r="EP180">
            <v>0</v>
          </cell>
          <cell r="EQ180">
            <v>0</v>
          </cell>
          <cell r="ER180">
            <v>0</v>
          </cell>
          <cell r="ES180">
            <v>0</v>
          </cell>
          <cell r="ET180">
            <v>0</v>
          </cell>
          <cell r="EU180">
            <v>0</v>
          </cell>
          <cell r="EV180">
            <v>0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>
            <v>0</v>
          </cell>
          <cell r="FB180">
            <v>0</v>
          </cell>
          <cell r="FC180">
            <v>0</v>
          </cell>
          <cell r="FD180">
            <v>0</v>
          </cell>
          <cell r="FE180">
            <v>0</v>
          </cell>
          <cell r="FF180">
            <v>0</v>
          </cell>
          <cell r="FG180">
            <v>0</v>
          </cell>
          <cell r="FH180">
            <v>0</v>
          </cell>
          <cell r="FI180">
            <v>0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0</v>
          </cell>
          <cell r="GF180">
            <v>0</v>
          </cell>
          <cell r="GG180">
            <v>0</v>
          </cell>
          <cell r="GH180">
            <v>0</v>
          </cell>
          <cell r="GI180">
            <v>0</v>
          </cell>
          <cell r="GJ180">
            <v>0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  <cell r="HN180">
            <v>0</v>
          </cell>
          <cell r="HO180">
            <v>0</v>
          </cell>
          <cell r="HP180">
            <v>0</v>
          </cell>
          <cell r="HQ180">
            <v>0</v>
          </cell>
          <cell r="HR180">
            <v>0</v>
          </cell>
          <cell r="HS180">
            <v>0</v>
          </cell>
          <cell r="HT180">
            <v>0</v>
          </cell>
          <cell r="HU180">
            <v>0</v>
          </cell>
          <cell r="HV180">
            <v>0</v>
          </cell>
          <cell r="HW180">
            <v>0</v>
          </cell>
          <cell r="HX180">
            <v>0</v>
          </cell>
          <cell r="HY180">
            <v>0</v>
          </cell>
          <cell r="HZ180">
            <v>0</v>
          </cell>
          <cell r="IA180">
            <v>0</v>
          </cell>
          <cell r="IB180">
            <v>0</v>
          </cell>
          <cell r="IC180">
            <v>0</v>
          </cell>
          <cell r="ID180">
            <v>0</v>
          </cell>
          <cell r="IE180">
            <v>0</v>
          </cell>
          <cell r="IF180">
            <v>0</v>
          </cell>
          <cell r="IG180">
            <v>0</v>
          </cell>
          <cell r="IH180">
            <v>0</v>
          </cell>
          <cell r="II180">
            <v>0</v>
          </cell>
          <cell r="IJ180">
            <v>0</v>
          </cell>
          <cell r="IK180">
            <v>0</v>
          </cell>
          <cell r="IL180">
            <v>0</v>
          </cell>
          <cell r="IM180">
            <v>0</v>
          </cell>
          <cell r="IN180">
            <v>0</v>
          </cell>
          <cell r="IO180">
            <v>0</v>
          </cell>
          <cell r="IP180">
            <v>0</v>
          </cell>
          <cell r="IQ180">
            <v>0</v>
          </cell>
          <cell r="IR180">
            <v>0</v>
          </cell>
          <cell r="IS180">
            <v>0</v>
          </cell>
          <cell r="IT180">
            <v>0</v>
          </cell>
          <cell r="IU180">
            <v>0</v>
          </cell>
          <cell r="IV180">
            <v>0</v>
          </cell>
        </row>
        <row r="181">
          <cell r="A181" t="str">
            <v xml:space="preserve">ALIMENTADOR DO-04</v>
          </cell>
        </row>
        <row r="182">
          <cell r="A182" t="str">
            <v xml:space="preserve">Tramo 14</v>
          </cell>
          <cell r="C182" t="str">
            <v xml:space="preserve">: Alimentador  DO04, PLANO RP-DO04-01</v>
          </cell>
          <cell r="EN182" t="str">
            <v xml:space="preserve">SED ATOQSAYCUCHI - SED SAN MARCOS</v>
          </cell>
        </row>
        <row r="183">
          <cell r="A183">
            <v>1</v>
          </cell>
        </row>
        <row r="184">
          <cell r="A184">
            <v>2</v>
          </cell>
        </row>
        <row r="185">
          <cell r="A185">
            <v>3</v>
          </cell>
        </row>
        <row r="186">
          <cell r="A186">
            <v>4</v>
          </cell>
        </row>
        <row r="187">
          <cell r="A187">
            <v>5</v>
          </cell>
        </row>
        <row r="190">
          <cell r="A190">
            <v>6</v>
          </cell>
        </row>
        <row r="193">
          <cell r="A193">
            <v>7</v>
          </cell>
        </row>
        <row r="194">
          <cell r="A194">
            <v>8</v>
          </cell>
        </row>
        <row r="195">
          <cell r="A195">
            <v>9</v>
          </cell>
        </row>
        <row r="196">
          <cell r="A196">
            <v>10</v>
          </cell>
        </row>
        <row r="198">
          <cell r="A198">
            <v>11</v>
          </cell>
        </row>
        <row r="200">
          <cell r="A200" t="str">
            <v xml:space="preserve">SUB-TOTAL 14</v>
          </cell>
          <cell r="B200">
            <v>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  <cell r="II200">
            <v>0</v>
          </cell>
          <cell r="IJ200">
            <v>0</v>
          </cell>
          <cell r="IK200">
            <v>0</v>
          </cell>
          <cell r="IL200">
            <v>0</v>
          </cell>
          <cell r="IM200">
            <v>0</v>
          </cell>
          <cell r="IN200">
            <v>0</v>
          </cell>
          <cell r="IO200">
            <v>0</v>
          </cell>
          <cell r="IP200">
            <v>0</v>
          </cell>
          <cell r="IQ200">
            <v>0</v>
          </cell>
          <cell r="IR200">
            <v>0</v>
          </cell>
          <cell r="IS200">
            <v>0</v>
          </cell>
          <cell r="IT200">
            <v>0</v>
          </cell>
          <cell r="IU200">
            <v>0</v>
          </cell>
          <cell r="IV200">
            <v>0</v>
          </cell>
        </row>
        <row r="201">
          <cell r="A201" t="str">
            <v xml:space="preserve">ALIMENTADOR DO-05</v>
          </cell>
        </row>
        <row r="202">
          <cell r="A202" t="str">
            <v xml:space="preserve">Tramo 15</v>
          </cell>
          <cell r="C202" t="str">
            <v xml:space="preserve">: Alimentador  DO05,  PLANO RP-DO05-01</v>
          </cell>
          <cell r="EN202" t="str">
            <v xml:space="preserve">LAS ÑUSTAS</v>
          </cell>
        </row>
        <row r="203">
          <cell r="A203">
            <v>1</v>
          </cell>
        </row>
        <row r="205">
          <cell r="A205">
            <v>2</v>
          </cell>
        </row>
        <row r="206">
          <cell r="A206">
            <v>3</v>
          </cell>
        </row>
        <row r="207">
          <cell r="A207">
            <v>4</v>
          </cell>
        </row>
        <row r="208">
          <cell r="A208">
            <v>5</v>
          </cell>
        </row>
        <row r="209">
          <cell r="A209">
            <v>6</v>
          </cell>
        </row>
        <row r="210">
          <cell r="A210">
            <v>7</v>
          </cell>
        </row>
        <row r="212">
          <cell r="A212" t="str">
            <v xml:space="preserve">SUB-TOTAL 15</v>
          </cell>
          <cell r="B212">
            <v>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  <cell r="II212">
            <v>0</v>
          </cell>
          <cell r="IJ212">
            <v>0</v>
          </cell>
          <cell r="IK212">
            <v>0</v>
          </cell>
          <cell r="IL212">
            <v>0</v>
          </cell>
          <cell r="IM212">
            <v>0</v>
          </cell>
          <cell r="IN212">
            <v>0</v>
          </cell>
          <cell r="IO212">
            <v>0</v>
          </cell>
          <cell r="IP212">
            <v>0</v>
          </cell>
          <cell r="IQ212">
            <v>0</v>
          </cell>
          <cell r="IR212">
            <v>0</v>
          </cell>
          <cell r="IS212">
            <v>0</v>
          </cell>
          <cell r="IT212">
            <v>0</v>
          </cell>
          <cell r="IU212">
            <v>0</v>
          </cell>
          <cell r="IV212">
            <v>0</v>
          </cell>
        </row>
        <row r="213">
          <cell r="A213" t="str">
            <v xml:space="preserve">Tramo 16</v>
          </cell>
          <cell r="C213" t="str">
            <v xml:space="preserve">: Alimentador  DO05,  PLANO RP-DO05-02</v>
          </cell>
          <cell r="EN213" t="str">
            <v xml:space="preserve">SED UCCHULLO ALTO</v>
          </cell>
        </row>
        <row r="214">
          <cell r="A214">
            <v>1</v>
          </cell>
        </row>
        <row r="217">
          <cell r="A217">
            <v>2</v>
          </cell>
        </row>
        <row r="218">
          <cell r="A218">
            <v>3</v>
          </cell>
        </row>
        <row r="220">
          <cell r="A220" t="str">
            <v xml:space="preserve">SUB-TOTAL 16</v>
          </cell>
          <cell r="B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>
            <v>0</v>
          </cell>
          <cell r="GG220">
            <v>0</v>
          </cell>
          <cell r="GH220">
            <v>0</v>
          </cell>
          <cell r="GI220">
            <v>0</v>
          </cell>
          <cell r="GJ220">
            <v>0</v>
          </cell>
          <cell r="GK220">
            <v>0</v>
          </cell>
          <cell r="GL220">
            <v>0</v>
          </cell>
          <cell r="GM220">
            <v>0</v>
          </cell>
          <cell r="GN220">
            <v>0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0</v>
          </cell>
          <cell r="GV220">
            <v>0</v>
          </cell>
          <cell r="GW220">
            <v>0</v>
          </cell>
          <cell r="GX220">
            <v>0</v>
          </cell>
          <cell r="GY220">
            <v>0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0</v>
          </cell>
          <cell r="HE220">
            <v>0</v>
          </cell>
          <cell r="HF220">
            <v>0</v>
          </cell>
          <cell r="HG220">
            <v>0</v>
          </cell>
          <cell r="HH220">
            <v>0</v>
          </cell>
          <cell r="HI220">
            <v>0</v>
          </cell>
          <cell r="HJ220">
            <v>0</v>
          </cell>
          <cell r="HK220">
            <v>0</v>
          </cell>
          <cell r="HL220">
            <v>0</v>
          </cell>
          <cell r="HM220">
            <v>0</v>
          </cell>
          <cell r="HN220">
            <v>0</v>
          </cell>
          <cell r="HO220">
            <v>0</v>
          </cell>
          <cell r="HP220">
            <v>0</v>
          </cell>
          <cell r="HQ220">
            <v>0</v>
          </cell>
          <cell r="HR220">
            <v>0</v>
          </cell>
          <cell r="HS220">
            <v>0</v>
          </cell>
          <cell r="HT220">
            <v>0</v>
          </cell>
          <cell r="HU220">
            <v>0</v>
          </cell>
          <cell r="HV220">
            <v>0</v>
          </cell>
          <cell r="HW220">
            <v>0</v>
          </cell>
          <cell r="HX220">
            <v>0</v>
          </cell>
          <cell r="HY220">
            <v>0</v>
          </cell>
          <cell r="HZ220">
            <v>0</v>
          </cell>
          <cell r="IA220">
            <v>0</v>
          </cell>
          <cell r="IB220">
            <v>0</v>
          </cell>
          <cell r="IC220">
            <v>0</v>
          </cell>
          <cell r="ID220">
            <v>0</v>
          </cell>
          <cell r="IE220">
            <v>0</v>
          </cell>
          <cell r="IF220">
            <v>0</v>
          </cell>
          <cell r="IG220">
            <v>0</v>
          </cell>
          <cell r="IH220">
            <v>0</v>
          </cell>
          <cell r="II220">
            <v>0</v>
          </cell>
          <cell r="IJ220">
            <v>0</v>
          </cell>
          <cell r="IK220">
            <v>0</v>
          </cell>
          <cell r="IL220">
            <v>0</v>
          </cell>
          <cell r="IM220">
            <v>0</v>
          </cell>
          <cell r="IN220">
            <v>0</v>
          </cell>
          <cell r="IO220">
            <v>0</v>
          </cell>
          <cell r="IP220">
            <v>0</v>
          </cell>
          <cell r="IQ220">
            <v>0</v>
          </cell>
          <cell r="IR220">
            <v>0</v>
          </cell>
          <cell r="IS220">
            <v>0</v>
          </cell>
          <cell r="IT220">
            <v>0</v>
          </cell>
          <cell r="IU220">
            <v>0</v>
          </cell>
          <cell r="IV220">
            <v>0</v>
          </cell>
        </row>
        <row r="221">
          <cell r="A221" t="str">
            <v xml:space="preserve">Tramo 17</v>
          </cell>
          <cell r="C221" t="str">
            <v xml:space="preserve">: Alimentador  DO05,  PLANO RP-DO05-03</v>
          </cell>
          <cell r="EN221" t="str">
            <v xml:space="preserve">SED CRISTO POBRE</v>
          </cell>
        </row>
        <row r="222">
          <cell r="A222">
            <v>1</v>
          </cell>
        </row>
        <row r="223">
          <cell r="A223">
            <v>2</v>
          </cell>
        </row>
        <row r="225">
          <cell r="A225">
            <v>3</v>
          </cell>
        </row>
        <row r="226">
          <cell r="A226">
            <v>4</v>
          </cell>
        </row>
        <row r="229">
          <cell r="A229">
            <v>5</v>
          </cell>
        </row>
        <row r="230">
          <cell r="A230">
            <v>6</v>
          </cell>
        </row>
        <row r="231">
          <cell r="A231">
            <v>7</v>
          </cell>
        </row>
        <row r="233">
          <cell r="A233" t="str">
            <v xml:space="preserve">SUB-TOTAL 17</v>
          </cell>
          <cell r="B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  <cell r="II233">
            <v>0</v>
          </cell>
          <cell r="IJ233">
            <v>0</v>
          </cell>
          <cell r="IK233">
            <v>0</v>
          </cell>
          <cell r="IL233">
            <v>0</v>
          </cell>
          <cell r="IM233">
            <v>0</v>
          </cell>
          <cell r="IN233">
            <v>0</v>
          </cell>
          <cell r="IO233">
            <v>0</v>
          </cell>
          <cell r="IP233">
            <v>0</v>
          </cell>
          <cell r="IQ233">
            <v>0</v>
          </cell>
          <cell r="IR233">
            <v>0</v>
          </cell>
          <cell r="IS233">
            <v>0</v>
          </cell>
          <cell r="IT233">
            <v>0</v>
          </cell>
          <cell r="IU233">
            <v>0</v>
          </cell>
          <cell r="IV233">
            <v>0</v>
          </cell>
        </row>
        <row r="234">
          <cell r="A234" t="str">
            <v xml:space="preserve">ALIMENTADOR DO-06</v>
          </cell>
        </row>
        <row r="235">
          <cell r="A235" t="str">
            <v xml:space="preserve">Tramo 18</v>
          </cell>
          <cell r="C235" t="str">
            <v xml:space="preserve">: Alimentador: DO-06 MIRAVALLE II P. ALTA - PLANO RP-DO06-01</v>
          </cell>
          <cell r="EN235" t="str">
            <v>MIRAVALLE</v>
          </cell>
        </row>
        <row r="236">
          <cell r="A236">
            <v>1</v>
          </cell>
        </row>
        <row r="238">
          <cell r="A238">
            <v>2</v>
          </cell>
        </row>
        <row r="239">
          <cell r="A239">
            <v>3</v>
          </cell>
        </row>
        <row r="240">
          <cell r="A240">
            <v>4</v>
          </cell>
        </row>
        <row r="241">
          <cell r="A241">
            <v>5</v>
          </cell>
        </row>
        <row r="244">
          <cell r="A244">
            <v>6</v>
          </cell>
        </row>
        <row r="245">
          <cell r="A245">
            <v>7</v>
          </cell>
        </row>
        <row r="247">
          <cell r="A247">
            <v>8</v>
          </cell>
        </row>
        <row r="248">
          <cell r="A248">
            <v>9</v>
          </cell>
        </row>
        <row r="250">
          <cell r="A250">
            <v>10</v>
          </cell>
        </row>
        <row r="251">
          <cell r="A251">
            <v>11</v>
          </cell>
        </row>
        <row r="252">
          <cell r="A252">
            <v>12</v>
          </cell>
        </row>
        <row r="254">
          <cell r="A254" t="str">
            <v xml:space="preserve">SUB-TOTAL 18</v>
          </cell>
          <cell r="B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</row>
        <row r="255">
          <cell r="A255" t="str">
            <v xml:space="preserve">Tramo 19</v>
          </cell>
          <cell r="C255" t="str">
            <v xml:space="preserve">: Alimentador: DO-06URB. LOS MARQUESES, COVIPOL - PLANO RP-DO06-02</v>
          </cell>
          <cell r="EN255" t="str">
            <v xml:space="preserve">LOS MARQUESES</v>
          </cell>
        </row>
        <row r="256">
          <cell r="A256">
            <v>1</v>
          </cell>
        </row>
        <row r="258">
          <cell r="A258">
            <v>2</v>
          </cell>
        </row>
        <row r="259">
          <cell r="A259">
            <v>3</v>
          </cell>
        </row>
        <row r="260">
          <cell r="A260">
            <v>4</v>
          </cell>
        </row>
        <row r="261">
          <cell r="A261">
            <v>5</v>
          </cell>
        </row>
        <row r="262">
          <cell r="A262">
            <v>6</v>
          </cell>
        </row>
        <row r="263">
          <cell r="A263">
            <v>7</v>
          </cell>
        </row>
        <row r="265"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M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  <cell r="IN265">
            <v>0</v>
          </cell>
          <cell r="IO265">
            <v>0</v>
          </cell>
          <cell r="IP265">
            <v>0</v>
          </cell>
          <cell r="IQ265">
            <v>0</v>
          </cell>
          <cell r="IR265">
            <v>0</v>
          </cell>
          <cell r="IS265">
            <v>0</v>
          </cell>
          <cell r="IT265">
            <v>0</v>
          </cell>
          <cell r="IU265">
            <v>0</v>
          </cell>
          <cell r="IV265">
            <v>0</v>
          </cell>
        </row>
        <row r="266"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M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</row>
        <row r="267"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CO267">
            <v>0</v>
          </cell>
          <cell r="CP267">
            <v>0</v>
          </cell>
        </row>
        <row r="271">
          <cell r="D271" t="str">
            <v>SAB-R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M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  <cell r="II271">
            <v>0</v>
          </cell>
          <cell r="IJ271">
            <v>0</v>
          </cell>
          <cell r="IK271">
            <v>0</v>
          </cell>
          <cell r="IL271">
            <v>0</v>
          </cell>
          <cell r="IM271">
            <v>0</v>
          </cell>
          <cell r="IN271">
            <v>0</v>
          </cell>
          <cell r="IO271">
            <v>0</v>
          </cell>
          <cell r="IP271">
            <v>0</v>
          </cell>
          <cell r="IQ271">
            <v>0</v>
          </cell>
          <cell r="IR271">
            <v>0</v>
          </cell>
          <cell r="IS271">
            <v>0</v>
          </cell>
          <cell r="IT271">
            <v>0</v>
          </cell>
          <cell r="IU271">
            <v>0</v>
          </cell>
          <cell r="IV271">
            <v>0</v>
          </cell>
        </row>
        <row r="272">
          <cell r="A272" t="str">
            <v xml:space="preserve">SUB-TOTAL 19</v>
          </cell>
          <cell r="B272">
            <v>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</row>
        <row r="273">
          <cell r="A273" t="str">
            <v xml:space="preserve">Tramo 20</v>
          </cell>
          <cell r="C273" t="str">
            <v xml:space="preserve">: Alimentador: DO-06, CCARI GRANDE I, CCARI GRANDE II - PLANO RP-DO06-02</v>
          </cell>
          <cell r="EN273" t="str">
            <v xml:space="preserve">CCARI GRANDE</v>
          </cell>
        </row>
        <row r="274">
          <cell r="A274">
            <v>1</v>
          </cell>
          <cell r="B274" t="str">
            <v>ATP3</v>
          </cell>
          <cell r="C274" t="str">
            <v>AT5</v>
          </cell>
          <cell r="N274">
            <v>1</v>
          </cell>
          <cell r="R274">
            <v>0</v>
          </cell>
          <cell r="S274">
            <v>3</v>
          </cell>
          <cell r="T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1</v>
          </cell>
          <cell r="BF274">
            <v>1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8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M274">
            <v>0.5</v>
          </cell>
          <cell r="EO274">
            <v>1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1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1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  <cell r="II274">
            <v>0</v>
          </cell>
          <cell r="IJ274">
            <v>0</v>
          </cell>
          <cell r="IK274">
            <v>0</v>
          </cell>
          <cell r="IL274">
            <v>0</v>
          </cell>
          <cell r="IM274">
            <v>0</v>
          </cell>
          <cell r="IN274">
            <v>0</v>
          </cell>
          <cell r="IO274">
            <v>0</v>
          </cell>
          <cell r="IP274">
            <v>0</v>
          </cell>
          <cell r="IQ274">
            <v>0</v>
          </cell>
          <cell r="IR274">
            <v>0</v>
          </cell>
          <cell r="IS274">
            <v>0</v>
          </cell>
          <cell r="IT274">
            <v>0</v>
          </cell>
          <cell r="IU274">
            <v>0</v>
          </cell>
          <cell r="IV274">
            <v>0</v>
          </cell>
        </row>
        <row r="275">
          <cell r="B275" t="str">
            <v>ATP3</v>
          </cell>
          <cell r="R275">
            <v>0</v>
          </cell>
          <cell r="S275">
            <v>3</v>
          </cell>
          <cell r="T275">
            <v>0</v>
          </cell>
          <cell r="U275" t="str">
            <v>ATP35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1</v>
          </cell>
          <cell r="BF275">
            <v>1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8</v>
          </cell>
          <cell r="CA275">
            <v>0</v>
          </cell>
          <cell r="CB275">
            <v>3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M275">
            <v>0</v>
          </cell>
          <cell r="EO275">
            <v>0</v>
          </cell>
          <cell r="EP275">
            <v>0</v>
          </cell>
          <cell r="EQ275">
            <v>0</v>
          </cell>
          <cell r="ER275">
            <v>0</v>
          </cell>
          <cell r="ES275">
            <v>0</v>
          </cell>
          <cell r="ET275">
            <v>0</v>
          </cell>
          <cell r="EU275">
            <v>0</v>
          </cell>
          <cell r="EV275">
            <v>0</v>
          </cell>
          <cell r="EW275">
            <v>0</v>
          </cell>
          <cell r="EX275">
            <v>0</v>
          </cell>
          <cell r="EY275">
            <v>0</v>
          </cell>
          <cell r="EZ275">
            <v>0</v>
          </cell>
          <cell r="FA275">
            <v>0</v>
          </cell>
          <cell r="FB275">
            <v>0</v>
          </cell>
          <cell r="FC275">
            <v>1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0</v>
          </cell>
          <cell r="FP275">
            <v>0</v>
          </cell>
          <cell r="FQ275">
            <v>0</v>
          </cell>
          <cell r="FR275">
            <v>0</v>
          </cell>
          <cell r="FS275">
            <v>0</v>
          </cell>
          <cell r="FT275">
            <v>0</v>
          </cell>
          <cell r="FU275">
            <v>0</v>
          </cell>
          <cell r="FV275">
            <v>0</v>
          </cell>
          <cell r="FW275">
            <v>0</v>
          </cell>
          <cell r="FX275">
            <v>0</v>
          </cell>
          <cell r="FY275">
            <v>0</v>
          </cell>
          <cell r="FZ275">
            <v>0</v>
          </cell>
          <cell r="GA275">
            <v>0</v>
          </cell>
          <cell r="GB275">
            <v>0</v>
          </cell>
          <cell r="GC275">
            <v>0</v>
          </cell>
          <cell r="GD275">
            <v>0</v>
          </cell>
          <cell r="GE275">
            <v>0</v>
          </cell>
          <cell r="GF275">
            <v>0</v>
          </cell>
          <cell r="GG275">
            <v>0</v>
          </cell>
          <cell r="GH275">
            <v>0</v>
          </cell>
          <cell r="GI275">
            <v>0</v>
          </cell>
          <cell r="GJ275">
            <v>0</v>
          </cell>
          <cell r="GK275">
            <v>0</v>
          </cell>
          <cell r="GL275">
            <v>0</v>
          </cell>
          <cell r="GM275">
            <v>0</v>
          </cell>
          <cell r="GN275">
            <v>0</v>
          </cell>
          <cell r="GO275">
            <v>0</v>
          </cell>
          <cell r="GP275">
            <v>0</v>
          </cell>
          <cell r="GQ275">
            <v>0</v>
          </cell>
          <cell r="GR275">
            <v>0</v>
          </cell>
          <cell r="GS275">
            <v>0</v>
          </cell>
          <cell r="GT275">
            <v>0</v>
          </cell>
          <cell r="GU275">
            <v>0</v>
          </cell>
          <cell r="GV275">
            <v>0</v>
          </cell>
          <cell r="GW275">
            <v>0</v>
          </cell>
          <cell r="GX275">
            <v>0</v>
          </cell>
          <cell r="GY275">
            <v>0</v>
          </cell>
          <cell r="GZ275">
            <v>0</v>
          </cell>
          <cell r="HA275">
            <v>0</v>
          </cell>
          <cell r="HB275">
            <v>0</v>
          </cell>
          <cell r="HC275">
            <v>0</v>
          </cell>
          <cell r="HD275">
            <v>0</v>
          </cell>
          <cell r="HE275">
            <v>0</v>
          </cell>
          <cell r="HF275">
            <v>0</v>
          </cell>
          <cell r="HG275">
            <v>0</v>
          </cell>
          <cell r="HH275">
            <v>0</v>
          </cell>
          <cell r="HI275">
            <v>0</v>
          </cell>
          <cell r="HJ275">
            <v>0</v>
          </cell>
          <cell r="HK275">
            <v>0</v>
          </cell>
          <cell r="HL275">
            <v>0</v>
          </cell>
          <cell r="HM275">
            <v>0</v>
          </cell>
          <cell r="HN275">
            <v>0</v>
          </cell>
          <cell r="HO275">
            <v>0</v>
          </cell>
          <cell r="HP275">
            <v>0</v>
          </cell>
          <cell r="HQ275">
            <v>0</v>
          </cell>
          <cell r="HR275">
            <v>0</v>
          </cell>
          <cell r="HS275">
            <v>0</v>
          </cell>
          <cell r="HT275">
            <v>0</v>
          </cell>
          <cell r="HU275">
            <v>0</v>
          </cell>
          <cell r="HV275">
            <v>0</v>
          </cell>
          <cell r="HW275">
            <v>0</v>
          </cell>
          <cell r="HX275">
            <v>0</v>
          </cell>
          <cell r="HY275">
            <v>0</v>
          </cell>
          <cell r="HZ275">
            <v>0</v>
          </cell>
          <cell r="IA275">
            <v>0</v>
          </cell>
          <cell r="IB275">
            <v>0</v>
          </cell>
          <cell r="IC275">
            <v>0</v>
          </cell>
          <cell r="ID275">
            <v>0</v>
          </cell>
          <cell r="IE275">
            <v>0</v>
          </cell>
          <cell r="IF275">
            <v>0</v>
          </cell>
          <cell r="IG275">
            <v>0</v>
          </cell>
          <cell r="IH275">
            <v>0</v>
          </cell>
          <cell r="II275">
            <v>0</v>
          </cell>
          <cell r="IJ275">
            <v>0</v>
          </cell>
          <cell r="IK275">
            <v>0</v>
          </cell>
          <cell r="IL275">
            <v>0</v>
          </cell>
          <cell r="IM275">
            <v>0</v>
          </cell>
          <cell r="IN275">
            <v>0</v>
          </cell>
          <cell r="IO275">
            <v>0</v>
          </cell>
          <cell r="IP275">
            <v>0</v>
          </cell>
          <cell r="IQ275">
            <v>0</v>
          </cell>
          <cell r="IR275">
            <v>0</v>
          </cell>
          <cell r="IS275">
            <v>0</v>
          </cell>
          <cell r="IT275">
            <v>0</v>
          </cell>
          <cell r="IU275">
            <v>0</v>
          </cell>
          <cell r="IV275">
            <v>0</v>
          </cell>
        </row>
        <row r="276">
          <cell r="A276">
            <v>2</v>
          </cell>
          <cell r="B276" t="str">
            <v>ATP1</v>
          </cell>
          <cell r="N276">
            <v>1</v>
          </cell>
          <cell r="R276">
            <v>1</v>
          </cell>
          <cell r="S276">
            <v>3</v>
          </cell>
          <cell r="T276">
            <v>24.78</v>
          </cell>
          <cell r="U276" t="str">
            <v>ATP35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24.78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1</v>
          </cell>
          <cell r="BF276">
            <v>0</v>
          </cell>
          <cell r="BG276">
            <v>0</v>
          </cell>
          <cell r="BH276">
            <v>1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4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1</v>
          </cell>
          <cell r="EM276">
            <v>1</v>
          </cell>
          <cell r="EO276">
            <v>1</v>
          </cell>
          <cell r="EP276">
            <v>0</v>
          </cell>
          <cell r="EQ276">
            <v>0</v>
          </cell>
          <cell r="ER276">
            <v>0</v>
          </cell>
          <cell r="ES276">
            <v>0</v>
          </cell>
          <cell r="ET276">
            <v>0</v>
          </cell>
          <cell r="EU276">
            <v>0</v>
          </cell>
          <cell r="EV276">
            <v>0</v>
          </cell>
          <cell r="EW276">
            <v>0</v>
          </cell>
          <cell r="EX276">
            <v>0</v>
          </cell>
          <cell r="EY276">
            <v>0</v>
          </cell>
          <cell r="EZ276">
            <v>1</v>
          </cell>
          <cell r="FA276">
            <v>0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0</v>
          </cell>
          <cell r="FP276">
            <v>0</v>
          </cell>
          <cell r="FQ276">
            <v>0</v>
          </cell>
          <cell r="FR276">
            <v>0</v>
          </cell>
          <cell r="FS276">
            <v>0</v>
          </cell>
          <cell r="FT276">
            <v>0</v>
          </cell>
          <cell r="FU276">
            <v>0</v>
          </cell>
          <cell r="FV276">
            <v>0</v>
          </cell>
          <cell r="FW276">
            <v>0</v>
          </cell>
          <cell r="FX276">
            <v>0</v>
          </cell>
          <cell r="FY276">
            <v>0</v>
          </cell>
          <cell r="FZ276">
            <v>0</v>
          </cell>
          <cell r="GA276">
            <v>0</v>
          </cell>
          <cell r="GB276">
            <v>0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0</v>
          </cell>
          <cell r="GH276">
            <v>0</v>
          </cell>
          <cell r="GI276">
            <v>0</v>
          </cell>
          <cell r="GJ276">
            <v>0</v>
          </cell>
          <cell r="GK276">
            <v>0</v>
          </cell>
          <cell r="GL276">
            <v>0</v>
          </cell>
          <cell r="GM276">
            <v>0</v>
          </cell>
          <cell r="GN276">
            <v>0</v>
          </cell>
          <cell r="GO276">
            <v>0</v>
          </cell>
          <cell r="GP276">
            <v>0</v>
          </cell>
          <cell r="GQ276">
            <v>0</v>
          </cell>
          <cell r="GR276">
            <v>0</v>
          </cell>
          <cell r="GS276">
            <v>0</v>
          </cell>
          <cell r="GT276">
            <v>0</v>
          </cell>
          <cell r="GU276">
            <v>0</v>
          </cell>
          <cell r="GV276">
            <v>0</v>
          </cell>
          <cell r="GW276">
            <v>0</v>
          </cell>
          <cell r="GX276">
            <v>0</v>
          </cell>
          <cell r="GY276">
            <v>0</v>
          </cell>
          <cell r="GZ276">
            <v>0</v>
          </cell>
          <cell r="HA276">
            <v>0</v>
          </cell>
          <cell r="HB276">
            <v>0</v>
          </cell>
          <cell r="HC276">
            <v>0</v>
          </cell>
          <cell r="HD276">
            <v>0</v>
          </cell>
          <cell r="HE276">
            <v>0</v>
          </cell>
          <cell r="HF276">
            <v>0</v>
          </cell>
          <cell r="HG276">
            <v>0</v>
          </cell>
          <cell r="HH276">
            <v>0</v>
          </cell>
          <cell r="HI276">
            <v>0</v>
          </cell>
          <cell r="HJ276">
            <v>0</v>
          </cell>
          <cell r="HK276">
            <v>0</v>
          </cell>
          <cell r="HL276">
            <v>0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  <cell r="HR276">
            <v>0</v>
          </cell>
          <cell r="HS276">
            <v>0</v>
          </cell>
          <cell r="HT276">
            <v>0</v>
          </cell>
          <cell r="HU276">
            <v>0</v>
          </cell>
          <cell r="HV276">
            <v>0</v>
          </cell>
          <cell r="HW276">
            <v>0</v>
          </cell>
          <cell r="HX276">
            <v>0</v>
          </cell>
          <cell r="HY276">
            <v>0</v>
          </cell>
          <cell r="HZ276">
            <v>0</v>
          </cell>
          <cell r="IA276">
            <v>0</v>
          </cell>
          <cell r="IB276">
            <v>0</v>
          </cell>
          <cell r="IC276">
            <v>0</v>
          </cell>
          <cell r="ID276">
            <v>0</v>
          </cell>
          <cell r="IE276">
            <v>0</v>
          </cell>
          <cell r="IF276">
            <v>0</v>
          </cell>
          <cell r="IG276">
            <v>0</v>
          </cell>
          <cell r="IH276">
            <v>0</v>
          </cell>
          <cell r="II276">
            <v>0</v>
          </cell>
          <cell r="IJ276">
            <v>0</v>
          </cell>
          <cell r="IK276">
            <v>0</v>
          </cell>
          <cell r="IL276">
            <v>0</v>
          </cell>
          <cell r="IM276">
            <v>0</v>
          </cell>
          <cell r="IN276">
            <v>0</v>
          </cell>
          <cell r="IO276">
            <v>0</v>
          </cell>
          <cell r="IP276">
            <v>0</v>
          </cell>
          <cell r="IQ276">
            <v>0</v>
          </cell>
          <cell r="IR276">
            <v>0</v>
          </cell>
          <cell r="IS276">
            <v>0</v>
          </cell>
          <cell r="IT276">
            <v>0</v>
          </cell>
          <cell r="IU276">
            <v>0</v>
          </cell>
          <cell r="IV276">
            <v>0</v>
          </cell>
        </row>
        <row r="277">
          <cell r="A277">
            <v>3</v>
          </cell>
          <cell r="B277" t="str">
            <v>ATP1</v>
          </cell>
          <cell r="M277">
            <v>1</v>
          </cell>
          <cell r="R277">
            <v>1</v>
          </cell>
          <cell r="S277">
            <v>3</v>
          </cell>
          <cell r="T277">
            <v>48.51</v>
          </cell>
          <cell r="U277" t="str">
            <v>ATP35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48.51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1</v>
          </cell>
          <cell r="BF277">
            <v>0</v>
          </cell>
          <cell r="BG277">
            <v>0</v>
          </cell>
          <cell r="BH277">
            <v>1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4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M277">
            <v>0.5</v>
          </cell>
          <cell r="EO277">
            <v>1</v>
          </cell>
          <cell r="EP277">
            <v>0</v>
          </cell>
          <cell r="EQ277">
            <v>0</v>
          </cell>
          <cell r="ER277">
            <v>0</v>
          </cell>
          <cell r="ES277">
            <v>0</v>
          </cell>
          <cell r="ET277">
            <v>0</v>
          </cell>
          <cell r="EU277">
            <v>0</v>
          </cell>
          <cell r="EV277">
            <v>0</v>
          </cell>
          <cell r="EW277">
            <v>0</v>
          </cell>
          <cell r="EX277">
            <v>0</v>
          </cell>
          <cell r="EY277">
            <v>0</v>
          </cell>
          <cell r="EZ277">
            <v>1</v>
          </cell>
          <cell r="FA277">
            <v>0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0</v>
          </cell>
          <cell r="FP277">
            <v>0</v>
          </cell>
          <cell r="FQ277">
            <v>0</v>
          </cell>
          <cell r="FR277">
            <v>0</v>
          </cell>
          <cell r="FS277">
            <v>0</v>
          </cell>
          <cell r="FT277">
            <v>0</v>
          </cell>
          <cell r="FU277">
            <v>0</v>
          </cell>
          <cell r="FV277">
            <v>0</v>
          </cell>
          <cell r="FW277">
            <v>0</v>
          </cell>
          <cell r="FX277">
            <v>0</v>
          </cell>
          <cell r="FY277">
            <v>0</v>
          </cell>
          <cell r="FZ277">
            <v>0</v>
          </cell>
          <cell r="GA277">
            <v>0</v>
          </cell>
          <cell r="GB277">
            <v>0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0</v>
          </cell>
          <cell r="GH277">
            <v>0</v>
          </cell>
          <cell r="GI277">
            <v>0</v>
          </cell>
          <cell r="GJ277">
            <v>0</v>
          </cell>
          <cell r="GK277">
            <v>0</v>
          </cell>
          <cell r="GL277">
            <v>0</v>
          </cell>
          <cell r="GM277">
            <v>0</v>
          </cell>
          <cell r="GN277">
            <v>0</v>
          </cell>
          <cell r="GO277">
            <v>0</v>
          </cell>
          <cell r="GP277">
            <v>0</v>
          </cell>
          <cell r="GQ277">
            <v>0</v>
          </cell>
          <cell r="GR277">
            <v>0</v>
          </cell>
          <cell r="GS277">
            <v>0</v>
          </cell>
          <cell r="GT277">
            <v>0</v>
          </cell>
          <cell r="GU277">
            <v>0</v>
          </cell>
          <cell r="GV277">
            <v>0</v>
          </cell>
          <cell r="GW277">
            <v>0</v>
          </cell>
          <cell r="GX277">
            <v>0</v>
          </cell>
          <cell r="GY277">
            <v>0</v>
          </cell>
          <cell r="GZ277">
            <v>0</v>
          </cell>
          <cell r="HA277">
            <v>0</v>
          </cell>
          <cell r="HB277">
            <v>0</v>
          </cell>
          <cell r="HC277">
            <v>0</v>
          </cell>
          <cell r="HD277">
            <v>0</v>
          </cell>
          <cell r="HE277">
            <v>0</v>
          </cell>
          <cell r="HF277">
            <v>0</v>
          </cell>
          <cell r="HG277">
            <v>0</v>
          </cell>
          <cell r="HH277">
            <v>0</v>
          </cell>
          <cell r="HI277">
            <v>0</v>
          </cell>
          <cell r="HJ277">
            <v>0</v>
          </cell>
          <cell r="HK277">
            <v>0</v>
          </cell>
          <cell r="HL277">
            <v>0</v>
          </cell>
          <cell r="HM277">
            <v>0</v>
          </cell>
          <cell r="HN277">
            <v>0</v>
          </cell>
          <cell r="HO277">
            <v>0</v>
          </cell>
          <cell r="HP277">
            <v>0</v>
          </cell>
          <cell r="HQ277">
            <v>0</v>
          </cell>
          <cell r="HR277">
            <v>0</v>
          </cell>
          <cell r="HS277">
            <v>0</v>
          </cell>
          <cell r="HT277">
            <v>0</v>
          </cell>
          <cell r="HU277">
            <v>0</v>
          </cell>
          <cell r="HV277">
            <v>0</v>
          </cell>
          <cell r="HW277">
            <v>0</v>
          </cell>
          <cell r="HX277">
            <v>0</v>
          </cell>
          <cell r="HY277">
            <v>0</v>
          </cell>
          <cell r="HZ277">
            <v>0</v>
          </cell>
          <cell r="IA277">
            <v>0</v>
          </cell>
          <cell r="IB277">
            <v>0</v>
          </cell>
          <cell r="IC277">
            <v>0</v>
          </cell>
          <cell r="ID277">
            <v>0</v>
          </cell>
          <cell r="IE277">
            <v>0</v>
          </cell>
          <cell r="IF277">
            <v>0</v>
          </cell>
          <cell r="IG277">
            <v>0</v>
          </cell>
          <cell r="IH277">
            <v>0</v>
          </cell>
          <cell r="II277">
            <v>0</v>
          </cell>
          <cell r="IJ277">
            <v>0</v>
          </cell>
          <cell r="IK277">
            <v>0</v>
          </cell>
          <cell r="IL277">
            <v>0</v>
          </cell>
          <cell r="IM277">
            <v>0</v>
          </cell>
          <cell r="IN277">
            <v>0</v>
          </cell>
          <cell r="IO277">
            <v>0</v>
          </cell>
          <cell r="IP277">
            <v>0</v>
          </cell>
          <cell r="IQ277">
            <v>0</v>
          </cell>
          <cell r="IR277">
            <v>0</v>
          </cell>
          <cell r="IS277">
            <v>0</v>
          </cell>
          <cell r="IT277">
            <v>0</v>
          </cell>
          <cell r="IU277">
            <v>0</v>
          </cell>
          <cell r="IV277">
            <v>0</v>
          </cell>
        </row>
        <row r="278">
          <cell r="A278">
            <v>4</v>
          </cell>
          <cell r="B278" t="str">
            <v>ATP3</v>
          </cell>
          <cell r="N278">
            <v>1</v>
          </cell>
          <cell r="R278">
            <v>1</v>
          </cell>
          <cell r="S278">
            <v>3</v>
          </cell>
          <cell r="T278">
            <v>40.68</v>
          </cell>
          <cell r="U278" t="str">
            <v>ATP35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40.68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1</v>
          </cell>
          <cell r="BF278">
            <v>1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8</v>
          </cell>
          <cell r="CA278">
            <v>0</v>
          </cell>
          <cell r="CB278">
            <v>3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G278">
            <v>1</v>
          </cell>
          <cell r="EI278">
            <v>1</v>
          </cell>
          <cell r="EM278">
            <v>0.75</v>
          </cell>
          <cell r="EO278">
            <v>2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1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</row>
        <row r="279">
          <cell r="C279" t="str">
            <v>ATXE</v>
          </cell>
          <cell r="S279">
            <v>3</v>
          </cell>
          <cell r="T279">
            <v>0</v>
          </cell>
          <cell r="U279" t="str">
            <v>AL25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M279">
            <v>0</v>
          </cell>
          <cell r="EO279">
            <v>0</v>
          </cell>
          <cell r="EP279">
            <v>0</v>
          </cell>
          <cell r="EQ279">
            <v>0</v>
          </cell>
          <cell r="ER279">
            <v>0</v>
          </cell>
          <cell r="ES279">
            <v>0</v>
          </cell>
          <cell r="ET279">
            <v>0</v>
          </cell>
          <cell r="EU279">
            <v>0</v>
          </cell>
          <cell r="EV279">
            <v>0</v>
          </cell>
          <cell r="EW279">
            <v>0</v>
          </cell>
          <cell r="EX279">
            <v>0</v>
          </cell>
          <cell r="EY279">
            <v>0</v>
          </cell>
          <cell r="EZ279">
            <v>0</v>
          </cell>
          <cell r="FA279">
            <v>0</v>
          </cell>
          <cell r="FB279">
            <v>0</v>
          </cell>
          <cell r="FC279">
            <v>0</v>
          </cell>
          <cell r="FD279">
            <v>0</v>
          </cell>
          <cell r="FE279">
            <v>0</v>
          </cell>
          <cell r="FF279">
            <v>0</v>
          </cell>
          <cell r="FG279">
            <v>0</v>
          </cell>
          <cell r="FH279">
            <v>0</v>
          </cell>
          <cell r="FI279">
            <v>0</v>
          </cell>
          <cell r="FJ279">
            <v>0</v>
          </cell>
          <cell r="FK279">
            <v>0</v>
          </cell>
          <cell r="FL279">
            <v>0</v>
          </cell>
          <cell r="FM279">
            <v>0</v>
          </cell>
          <cell r="FN279">
            <v>0</v>
          </cell>
          <cell r="FO279">
            <v>0</v>
          </cell>
          <cell r="FP279">
            <v>0</v>
          </cell>
          <cell r="FQ279">
            <v>0</v>
          </cell>
          <cell r="FR279">
            <v>0</v>
          </cell>
          <cell r="FS279">
            <v>0</v>
          </cell>
          <cell r="FT279">
            <v>0</v>
          </cell>
          <cell r="FU279">
            <v>0</v>
          </cell>
          <cell r="FV279">
            <v>0</v>
          </cell>
          <cell r="FW279">
            <v>0</v>
          </cell>
          <cell r="FX279">
            <v>0</v>
          </cell>
          <cell r="FY279">
            <v>0</v>
          </cell>
          <cell r="FZ279">
            <v>0</v>
          </cell>
          <cell r="GA279">
            <v>0</v>
          </cell>
          <cell r="GB279">
            <v>0</v>
          </cell>
          <cell r="GC279">
            <v>0</v>
          </cell>
          <cell r="GD279">
            <v>0</v>
          </cell>
          <cell r="GE279">
            <v>0</v>
          </cell>
          <cell r="GF279">
            <v>0</v>
          </cell>
          <cell r="GG279">
            <v>0</v>
          </cell>
          <cell r="GH279">
            <v>0</v>
          </cell>
          <cell r="GI279">
            <v>0</v>
          </cell>
          <cell r="GJ279">
            <v>0</v>
          </cell>
          <cell r="GK279">
            <v>0</v>
          </cell>
          <cell r="GL279">
            <v>0</v>
          </cell>
          <cell r="GM279">
            <v>0</v>
          </cell>
          <cell r="GN279">
            <v>0</v>
          </cell>
          <cell r="GO279">
            <v>0</v>
          </cell>
          <cell r="GP279">
            <v>0</v>
          </cell>
          <cell r="GQ279">
            <v>0</v>
          </cell>
          <cell r="GR279">
            <v>0</v>
          </cell>
          <cell r="GS279">
            <v>0</v>
          </cell>
          <cell r="GT279">
            <v>0</v>
          </cell>
          <cell r="GU279">
            <v>0</v>
          </cell>
          <cell r="GV279">
            <v>0</v>
          </cell>
          <cell r="GW279">
            <v>0</v>
          </cell>
          <cell r="GX279">
            <v>0</v>
          </cell>
          <cell r="GY279">
            <v>0</v>
          </cell>
          <cell r="GZ279">
            <v>0</v>
          </cell>
          <cell r="HA279">
            <v>0</v>
          </cell>
          <cell r="HB279">
            <v>0</v>
          </cell>
          <cell r="HC279">
            <v>0</v>
          </cell>
          <cell r="HD279">
            <v>0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  <cell r="HR279">
            <v>0</v>
          </cell>
          <cell r="HS279">
            <v>0</v>
          </cell>
          <cell r="HT279">
            <v>1</v>
          </cell>
          <cell r="HU279">
            <v>0</v>
          </cell>
          <cell r="HV279">
            <v>0</v>
          </cell>
          <cell r="HW279">
            <v>0</v>
          </cell>
          <cell r="HX279">
            <v>0</v>
          </cell>
          <cell r="HY279">
            <v>0</v>
          </cell>
          <cell r="HZ279">
            <v>0</v>
          </cell>
          <cell r="IA279">
            <v>0</v>
          </cell>
          <cell r="IB279">
            <v>0</v>
          </cell>
          <cell r="IC279">
            <v>0</v>
          </cell>
          <cell r="ID279">
            <v>0</v>
          </cell>
          <cell r="IE279">
            <v>0</v>
          </cell>
          <cell r="IF279">
            <v>0</v>
          </cell>
          <cell r="IG279">
            <v>0</v>
          </cell>
          <cell r="IH279">
            <v>0</v>
          </cell>
          <cell r="II279">
            <v>0</v>
          </cell>
          <cell r="IJ279">
            <v>0</v>
          </cell>
          <cell r="IK279">
            <v>0</v>
          </cell>
          <cell r="IL279">
            <v>0</v>
          </cell>
          <cell r="IM279">
            <v>0</v>
          </cell>
          <cell r="IN279">
            <v>0</v>
          </cell>
          <cell r="IO279">
            <v>0</v>
          </cell>
          <cell r="IP279">
            <v>0</v>
          </cell>
          <cell r="IQ279">
            <v>0</v>
          </cell>
          <cell r="IR279">
            <v>0</v>
          </cell>
          <cell r="IS279">
            <v>0</v>
          </cell>
          <cell r="IT279">
            <v>0</v>
          </cell>
          <cell r="IU279">
            <v>0</v>
          </cell>
          <cell r="IV279">
            <v>0</v>
          </cell>
        </row>
        <row r="280">
          <cell r="A280">
            <v>5</v>
          </cell>
          <cell r="B280" t="str">
            <v>ATXE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3</v>
          </cell>
          <cell r="BB280">
            <v>0</v>
          </cell>
          <cell r="BC280">
            <v>3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M280">
            <v>0</v>
          </cell>
          <cell r="EO280">
            <v>0</v>
          </cell>
          <cell r="EP280">
            <v>0</v>
          </cell>
          <cell r="EQ280">
            <v>0</v>
          </cell>
          <cell r="ER280">
            <v>0</v>
          </cell>
          <cell r="ES280">
            <v>0</v>
          </cell>
          <cell r="ET280">
            <v>0</v>
          </cell>
          <cell r="EU280">
            <v>0</v>
          </cell>
          <cell r="EV280">
            <v>0</v>
          </cell>
          <cell r="EW280">
            <v>0</v>
          </cell>
          <cell r="EX280">
            <v>0</v>
          </cell>
          <cell r="EY280">
            <v>0</v>
          </cell>
          <cell r="EZ280">
            <v>0</v>
          </cell>
          <cell r="FA280">
            <v>0</v>
          </cell>
          <cell r="FB280">
            <v>0</v>
          </cell>
          <cell r="FC280">
            <v>0</v>
          </cell>
          <cell r="FD280">
            <v>0</v>
          </cell>
          <cell r="FE280">
            <v>0</v>
          </cell>
          <cell r="FF280">
            <v>0</v>
          </cell>
          <cell r="FG280">
            <v>0</v>
          </cell>
          <cell r="FH280">
            <v>0</v>
          </cell>
          <cell r="FI280">
            <v>1</v>
          </cell>
          <cell r="FJ280">
            <v>0</v>
          </cell>
          <cell r="FK280">
            <v>0</v>
          </cell>
          <cell r="FL280">
            <v>0</v>
          </cell>
          <cell r="FM280">
            <v>0</v>
          </cell>
          <cell r="FN280">
            <v>0</v>
          </cell>
          <cell r="FO280">
            <v>0</v>
          </cell>
          <cell r="FP280">
            <v>0</v>
          </cell>
          <cell r="FQ280">
            <v>0</v>
          </cell>
          <cell r="FR280">
            <v>0</v>
          </cell>
          <cell r="FS280">
            <v>0</v>
          </cell>
          <cell r="FT280">
            <v>0</v>
          </cell>
          <cell r="FU280">
            <v>0</v>
          </cell>
          <cell r="FV280">
            <v>0</v>
          </cell>
          <cell r="FW280">
            <v>0</v>
          </cell>
          <cell r="FX280">
            <v>0</v>
          </cell>
          <cell r="FY280">
            <v>0</v>
          </cell>
          <cell r="FZ280">
            <v>0</v>
          </cell>
          <cell r="GA280">
            <v>0</v>
          </cell>
          <cell r="GB280">
            <v>0</v>
          </cell>
          <cell r="GC280">
            <v>0</v>
          </cell>
          <cell r="GD280">
            <v>0</v>
          </cell>
          <cell r="GE280">
            <v>0</v>
          </cell>
          <cell r="GF280">
            <v>0</v>
          </cell>
          <cell r="GG280">
            <v>0</v>
          </cell>
          <cell r="GH280">
            <v>0</v>
          </cell>
          <cell r="GI280">
            <v>0</v>
          </cell>
          <cell r="GJ280">
            <v>0</v>
          </cell>
          <cell r="GK280">
            <v>0</v>
          </cell>
          <cell r="GL280">
            <v>0</v>
          </cell>
          <cell r="GM280">
            <v>0</v>
          </cell>
          <cell r="GN280">
            <v>0</v>
          </cell>
          <cell r="GO280">
            <v>0</v>
          </cell>
          <cell r="GP280">
            <v>0</v>
          </cell>
          <cell r="GQ280">
            <v>0</v>
          </cell>
          <cell r="GR280">
            <v>0</v>
          </cell>
          <cell r="GS280">
            <v>0</v>
          </cell>
          <cell r="GT280">
            <v>0</v>
          </cell>
          <cell r="GU280">
            <v>0</v>
          </cell>
          <cell r="GV280">
            <v>0</v>
          </cell>
          <cell r="GW280">
            <v>0</v>
          </cell>
          <cell r="GX280">
            <v>0</v>
          </cell>
          <cell r="GY280">
            <v>0</v>
          </cell>
          <cell r="GZ280">
            <v>0</v>
          </cell>
          <cell r="HA280">
            <v>0</v>
          </cell>
          <cell r="HB280">
            <v>0</v>
          </cell>
          <cell r="HC280">
            <v>0</v>
          </cell>
          <cell r="HD280">
            <v>0</v>
          </cell>
          <cell r="HE280">
            <v>0</v>
          </cell>
          <cell r="HF280">
            <v>0</v>
          </cell>
          <cell r="HG280">
            <v>0</v>
          </cell>
          <cell r="HH280">
            <v>0</v>
          </cell>
          <cell r="HI280">
            <v>0</v>
          </cell>
          <cell r="HJ280">
            <v>0</v>
          </cell>
          <cell r="HK280">
            <v>0</v>
          </cell>
          <cell r="HL280">
            <v>0</v>
          </cell>
          <cell r="HM280">
            <v>0</v>
          </cell>
          <cell r="HN280">
            <v>0</v>
          </cell>
          <cell r="HO280">
            <v>0</v>
          </cell>
          <cell r="HP280">
            <v>0</v>
          </cell>
          <cell r="HQ280">
            <v>0</v>
          </cell>
          <cell r="HR280">
            <v>0</v>
          </cell>
          <cell r="HS280">
            <v>0</v>
          </cell>
          <cell r="HT280">
            <v>0</v>
          </cell>
          <cell r="HU280">
            <v>0</v>
          </cell>
          <cell r="HV280">
            <v>0</v>
          </cell>
          <cell r="HW280">
            <v>0</v>
          </cell>
          <cell r="HX280">
            <v>0</v>
          </cell>
          <cell r="HY280">
            <v>0</v>
          </cell>
          <cell r="HZ280">
            <v>0</v>
          </cell>
          <cell r="IA280">
            <v>0</v>
          </cell>
          <cell r="IB280">
            <v>0</v>
          </cell>
          <cell r="IC280">
            <v>0</v>
          </cell>
          <cell r="ID280">
            <v>0</v>
          </cell>
          <cell r="IE280">
            <v>0</v>
          </cell>
          <cell r="IF280">
            <v>0</v>
          </cell>
          <cell r="IG280">
            <v>0</v>
          </cell>
          <cell r="IH280">
            <v>0</v>
          </cell>
          <cell r="II280">
            <v>0</v>
          </cell>
          <cell r="IJ280">
            <v>0</v>
          </cell>
          <cell r="IK280">
            <v>0</v>
          </cell>
          <cell r="IL280">
            <v>0</v>
          </cell>
          <cell r="IM280">
            <v>0</v>
          </cell>
          <cell r="IN280">
            <v>0</v>
          </cell>
          <cell r="IO280">
            <v>0</v>
          </cell>
          <cell r="IP280">
            <v>0</v>
          </cell>
          <cell r="IQ280">
            <v>0</v>
          </cell>
          <cell r="IR280">
            <v>0</v>
          </cell>
          <cell r="IS280">
            <v>0</v>
          </cell>
          <cell r="IT280">
            <v>0</v>
          </cell>
          <cell r="IU280">
            <v>0</v>
          </cell>
          <cell r="IV280">
            <v>0</v>
          </cell>
        </row>
        <row r="281">
          <cell r="C281" t="str">
            <v>SECC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M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1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</row>
        <row r="282">
          <cell r="A282">
            <v>6</v>
          </cell>
          <cell r="B282" t="str">
            <v>ATXE</v>
          </cell>
          <cell r="L282">
            <v>1</v>
          </cell>
          <cell r="Q282">
            <v>1</v>
          </cell>
          <cell r="S282">
            <v>3</v>
          </cell>
          <cell r="T282">
            <v>62.63</v>
          </cell>
          <cell r="U282" t="str">
            <v>AL25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3</v>
          </cell>
          <cell r="BB282">
            <v>0</v>
          </cell>
          <cell r="BC282">
            <v>3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F282">
            <v>1</v>
          </cell>
          <cell r="EM282">
            <v>1</v>
          </cell>
          <cell r="EO282">
            <v>1</v>
          </cell>
          <cell r="EP282">
            <v>0</v>
          </cell>
          <cell r="EQ282">
            <v>0</v>
          </cell>
          <cell r="ER282">
            <v>0</v>
          </cell>
          <cell r="ES282">
            <v>0</v>
          </cell>
          <cell r="ET282">
            <v>0</v>
          </cell>
          <cell r="EU282">
            <v>0</v>
          </cell>
          <cell r="EV282">
            <v>0</v>
          </cell>
          <cell r="EW282">
            <v>0</v>
          </cell>
          <cell r="EX282">
            <v>0</v>
          </cell>
          <cell r="EY282">
            <v>0</v>
          </cell>
          <cell r="EZ282">
            <v>0</v>
          </cell>
          <cell r="FA282">
            <v>0</v>
          </cell>
          <cell r="FB282">
            <v>0</v>
          </cell>
          <cell r="FC282">
            <v>0</v>
          </cell>
          <cell r="FD282">
            <v>0</v>
          </cell>
          <cell r="FE282">
            <v>0</v>
          </cell>
          <cell r="FF282">
            <v>0</v>
          </cell>
          <cell r="FG282">
            <v>0</v>
          </cell>
          <cell r="FH282">
            <v>0</v>
          </cell>
          <cell r="FI282">
            <v>1</v>
          </cell>
          <cell r="FJ282">
            <v>0</v>
          </cell>
          <cell r="FK282">
            <v>0</v>
          </cell>
          <cell r="FL282">
            <v>0</v>
          </cell>
          <cell r="FM282">
            <v>0</v>
          </cell>
          <cell r="FN282">
            <v>0</v>
          </cell>
          <cell r="FO282">
            <v>0</v>
          </cell>
          <cell r="FP282">
            <v>0</v>
          </cell>
          <cell r="FQ282">
            <v>0</v>
          </cell>
          <cell r="FR282">
            <v>0</v>
          </cell>
          <cell r="FS282">
            <v>0</v>
          </cell>
          <cell r="FT282">
            <v>0</v>
          </cell>
          <cell r="FU282">
            <v>0</v>
          </cell>
          <cell r="FV282">
            <v>0</v>
          </cell>
          <cell r="FW282">
            <v>0</v>
          </cell>
          <cell r="FX282">
            <v>0</v>
          </cell>
          <cell r="FY282">
            <v>0</v>
          </cell>
          <cell r="FZ282">
            <v>0</v>
          </cell>
          <cell r="GA282">
            <v>0</v>
          </cell>
          <cell r="GB282">
            <v>0</v>
          </cell>
          <cell r="GC282">
            <v>0</v>
          </cell>
          <cell r="GD282">
            <v>0</v>
          </cell>
          <cell r="GE282">
            <v>0</v>
          </cell>
          <cell r="GF282">
            <v>0</v>
          </cell>
          <cell r="GG282">
            <v>0</v>
          </cell>
          <cell r="GH282">
            <v>0</v>
          </cell>
          <cell r="GI282">
            <v>0</v>
          </cell>
          <cell r="GJ282">
            <v>0</v>
          </cell>
          <cell r="GK282">
            <v>0</v>
          </cell>
          <cell r="GL282">
            <v>0</v>
          </cell>
          <cell r="GM282">
            <v>0</v>
          </cell>
          <cell r="GN282">
            <v>0</v>
          </cell>
          <cell r="GO282">
            <v>0</v>
          </cell>
          <cell r="GP282">
            <v>0</v>
          </cell>
          <cell r="GQ282">
            <v>0</v>
          </cell>
          <cell r="GR282">
            <v>0</v>
          </cell>
          <cell r="GS282">
            <v>0</v>
          </cell>
          <cell r="GT282">
            <v>0</v>
          </cell>
          <cell r="GU282">
            <v>0</v>
          </cell>
          <cell r="GV282">
            <v>0</v>
          </cell>
          <cell r="GW282">
            <v>0</v>
          </cell>
          <cell r="GX282">
            <v>0</v>
          </cell>
          <cell r="GY282">
            <v>0</v>
          </cell>
          <cell r="GZ282">
            <v>0</v>
          </cell>
          <cell r="HA282">
            <v>0</v>
          </cell>
          <cell r="HB282">
            <v>0</v>
          </cell>
          <cell r="HC282">
            <v>0</v>
          </cell>
          <cell r="HD282">
            <v>0</v>
          </cell>
          <cell r="HE282">
            <v>0</v>
          </cell>
          <cell r="HF282">
            <v>0</v>
          </cell>
          <cell r="HG282">
            <v>0</v>
          </cell>
          <cell r="HH282">
            <v>0</v>
          </cell>
          <cell r="HI282">
            <v>0</v>
          </cell>
          <cell r="HJ282">
            <v>0</v>
          </cell>
          <cell r="HK282">
            <v>0</v>
          </cell>
          <cell r="HL282">
            <v>0</v>
          </cell>
          <cell r="HM282">
            <v>0</v>
          </cell>
          <cell r="HN282">
            <v>0</v>
          </cell>
          <cell r="HO282">
            <v>0</v>
          </cell>
          <cell r="HP282">
            <v>0</v>
          </cell>
          <cell r="HQ282">
            <v>0</v>
          </cell>
          <cell r="HR282">
            <v>0</v>
          </cell>
          <cell r="HS282">
            <v>0</v>
          </cell>
          <cell r="HT282">
            <v>0</v>
          </cell>
          <cell r="HU282">
            <v>0</v>
          </cell>
          <cell r="HV282">
            <v>0</v>
          </cell>
          <cell r="HW282">
            <v>0</v>
          </cell>
          <cell r="HX282">
            <v>0</v>
          </cell>
          <cell r="HY282">
            <v>0</v>
          </cell>
          <cell r="HZ282">
            <v>0</v>
          </cell>
          <cell r="IA282">
            <v>0</v>
          </cell>
          <cell r="IB282">
            <v>0</v>
          </cell>
          <cell r="IC282">
            <v>0</v>
          </cell>
          <cell r="ID282">
            <v>0</v>
          </cell>
          <cell r="IE282">
            <v>0</v>
          </cell>
          <cell r="IF282">
            <v>0</v>
          </cell>
          <cell r="IG282">
            <v>0</v>
          </cell>
          <cell r="IH282">
            <v>0</v>
          </cell>
          <cell r="II282">
            <v>0</v>
          </cell>
          <cell r="IJ282">
            <v>0</v>
          </cell>
          <cell r="IK282">
            <v>0</v>
          </cell>
          <cell r="IL282">
            <v>0</v>
          </cell>
          <cell r="IM282">
            <v>0</v>
          </cell>
          <cell r="IN282">
            <v>0</v>
          </cell>
          <cell r="IO282">
            <v>0</v>
          </cell>
          <cell r="IP282">
            <v>0</v>
          </cell>
          <cell r="IQ282">
            <v>0</v>
          </cell>
          <cell r="IR282">
            <v>0</v>
          </cell>
          <cell r="IS282">
            <v>0</v>
          </cell>
          <cell r="IT282">
            <v>0</v>
          </cell>
          <cell r="IU282">
            <v>0</v>
          </cell>
          <cell r="IV282">
            <v>0</v>
          </cell>
        </row>
        <row r="283">
          <cell r="B283" t="str">
            <v>AT5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3</v>
          </cell>
          <cell r="BC283">
            <v>0</v>
          </cell>
          <cell r="BD283">
            <v>0</v>
          </cell>
          <cell r="BE283">
            <v>3</v>
          </cell>
          <cell r="BF283">
            <v>0</v>
          </cell>
          <cell r="BG283">
            <v>3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M283">
            <v>0</v>
          </cell>
          <cell r="EO283">
            <v>0</v>
          </cell>
          <cell r="EP283">
            <v>0</v>
          </cell>
          <cell r="EQ283">
            <v>0</v>
          </cell>
          <cell r="ER283">
            <v>0</v>
          </cell>
          <cell r="ES283">
            <v>0</v>
          </cell>
          <cell r="ET283">
            <v>0</v>
          </cell>
          <cell r="EU283">
            <v>0</v>
          </cell>
          <cell r="EV283">
            <v>0</v>
          </cell>
          <cell r="EW283">
            <v>0</v>
          </cell>
          <cell r="EX283">
            <v>1</v>
          </cell>
          <cell r="EY283">
            <v>0</v>
          </cell>
          <cell r="EZ283">
            <v>0</v>
          </cell>
          <cell r="FA283">
            <v>0</v>
          </cell>
          <cell r="FB283">
            <v>0</v>
          </cell>
          <cell r="FC283">
            <v>0</v>
          </cell>
          <cell r="FD283">
            <v>0</v>
          </cell>
          <cell r="FE283">
            <v>0</v>
          </cell>
          <cell r="FF283">
            <v>0</v>
          </cell>
          <cell r="FG283">
            <v>0</v>
          </cell>
          <cell r="FH283">
            <v>0</v>
          </cell>
          <cell r="FI283">
            <v>0</v>
          </cell>
          <cell r="FJ283">
            <v>0</v>
          </cell>
          <cell r="FK283">
            <v>0</v>
          </cell>
          <cell r="FL283">
            <v>0</v>
          </cell>
          <cell r="FM283">
            <v>0</v>
          </cell>
          <cell r="FN283">
            <v>0</v>
          </cell>
          <cell r="FO283">
            <v>0</v>
          </cell>
          <cell r="FP283">
            <v>0</v>
          </cell>
          <cell r="FQ283">
            <v>0</v>
          </cell>
          <cell r="FR283">
            <v>0</v>
          </cell>
          <cell r="FS283">
            <v>0</v>
          </cell>
          <cell r="FT283">
            <v>0</v>
          </cell>
          <cell r="FU283">
            <v>0</v>
          </cell>
          <cell r="FV283">
            <v>0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</v>
          </cell>
          <cell r="GC283">
            <v>0</v>
          </cell>
          <cell r="GD283">
            <v>0</v>
          </cell>
          <cell r="GE283">
            <v>0</v>
          </cell>
          <cell r="GF283">
            <v>0</v>
          </cell>
          <cell r="GG283">
            <v>0</v>
          </cell>
          <cell r="GH283">
            <v>0</v>
          </cell>
          <cell r="GI283">
            <v>0</v>
          </cell>
          <cell r="GJ283">
            <v>0</v>
          </cell>
          <cell r="GK283">
            <v>0</v>
          </cell>
          <cell r="GL283">
            <v>0</v>
          </cell>
          <cell r="GM283">
            <v>0</v>
          </cell>
          <cell r="GN283">
            <v>0</v>
          </cell>
          <cell r="GO283">
            <v>0</v>
          </cell>
          <cell r="GP283">
            <v>0</v>
          </cell>
          <cell r="GQ283">
            <v>0</v>
          </cell>
          <cell r="GR283">
            <v>0</v>
          </cell>
          <cell r="GS283">
            <v>0</v>
          </cell>
          <cell r="GT283">
            <v>0</v>
          </cell>
          <cell r="GU283">
            <v>0</v>
          </cell>
          <cell r="GV283">
            <v>0</v>
          </cell>
          <cell r="GW283">
            <v>0</v>
          </cell>
          <cell r="GX283">
            <v>0</v>
          </cell>
          <cell r="GY283">
            <v>0</v>
          </cell>
          <cell r="GZ283">
            <v>0</v>
          </cell>
          <cell r="HA283">
            <v>0</v>
          </cell>
          <cell r="HB283">
            <v>0</v>
          </cell>
          <cell r="HC283">
            <v>0</v>
          </cell>
          <cell r="HD283">
            <v>0</v>
          </cell>
          <cell r="HE283">
            <v>0</v>
          </cell>
          <cell r="HF283">
            <v>0</v>
          </cell>
          <cell r="HG283">
            <v>0</v>
          </cell>
          <cell r="HH283">
            <v>0</v>
          </cell>
          <cell r="HI283">
            <v>0</v>
          </cell>
          <cell r="HJ283">
            <v>0</v>
          </cell>
          <cell r="HK283">
            <v>0</v>
          </cell>
          <cell r="HL283">
            <v>0</v>
          </cell>
          <cell r="HM283">
            <v>0</v>
          </cell>
          <cell r="HN283">
            <v>0</v>
          </cell>
          <cell r="HO283">
            <v>0</v>
          </cell>
          <cell r="HP283">
            <v>0</v>
          </cell>
          <cell r="HQ283">
            <v>0</v>
          </cell>
          <cell r="HR283">
            <v>0</v>
          </cell>
          <cell r="HS283">
            <v>0</v>
          </cell>
          <cell r="HT283">
            <v>0</v>
          </cell>
          <cell r="HU283">
            <v>0</v>
          </cell>
          <cell r="HV283">
            <v>0</v>
          </cell>
          <cell r="HW283">
            <v>0</v>
          </cell>
          <cell r="HX283">
            <v>0</v>
          </cell>
          <cell r="HY283">
            <v>0</v>
          </cell>
          <cell r="HZ283">
            <v>0</v>
          </cell>
          <cell r="IA283">
            <v>0</v>
          </cell>
          <cell r="IB283">
            <v>0</v>
          </cell>
          <cell r="IC283">
            <v>0</v>
          </cell>
          <cell r="ID283">
            <v>0</v>
          </cell>
          <cell r="IE283">
            <v>0</v>
          </cell>
          <cell r="IF283">
            <v>0</v>
          </cell>
          <cell r="IG283">
            <v>0</v>
          </cell>
          <cell r="IH283">
            <v>0</v>
          </cell>
          <cell r="II283">
            <v>0</v>
          </cell>
          <cell r="IJ283">
            <v>0</v>
          </cell>
          <cell r="IK283">
            <v>0</v>
          </cell>
          <cell r="IL283">
            <v>0</v>
          </cell>
          <cell r="IM283">
            <v>0</v>
          </cell>
          <cell r="IN283">
            <v>0</v>
          </cell>
          <cell r="IO283">
            <v>0</v>
          </cell>
          <cell r="IP283">
            <v>0</v>
          </cell>
          <cell r="IQ283">
            <v>0</v>
          </cell>
          <cell r="IR283">
            <v>0</v>
          </cell>
          <cell r="IS283">
            <v>0</v>
          </cell>
          <cell r="IT283">
            <v>0</v>
          </cell>
          <cell r="IU283">
            <v>0</v>
          </cell>
          <cell r="IV283">
            <v>0</v>
          </cell>
        </row>
        <row r="284">
          <cell r="A284">
            <v>7</v>
          </cell>
          <cell r="B284" t="str">
            <v>ATXE</v>
          </cell>
          <cell r="M284">
            <v>1</v>
          </cell>
          <cell r="Q284">
            <v>1</v>
          </cell>
          <cell r="S284">
            <v>3</v>
          </cell>
          <cell r="T284">
            <v>82.19</v>
          </cell>
          <cell r="U284" t="str">
            <v>AL25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3</v>
          </cell>
          <cell r="BB284">
            <v>0</v>
          </cell>
          <cell r="BC284">
            <v>3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3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M284">
            <v>0.5</v>
          </cell>
          <cell r="EO284">
            <v>1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1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</row>
        <row r="285">
          <cell r="A285">
            <v>8</v>
          </cell>
          <cell r="B285" t="str">
            <v>SAB-R</v>
          </cell>
          <cell r="N285">
            <v>2</v>
          </cell>
          <cell r="R285">
            <v>1</v>
          </cell>
          <cell r="S285">
            <v>3</v>
          </cell>
          <cell r="T285">
            <v>89.52</v>
          </cell>
          <cell r="U285" t="str">
            <v>AL25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268.56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393.1</v>
          </cell>
          <cell r="AU285">
            <v>0</v>
          </cell>
          <cell r="AV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1</v>
          </cell>
          <cell r="EI285">
            <v>2</v>
          </cell>
          <cell r="EM285">
            <v>2</v>
          </cell>
          <cell r="EO285">
            <v>4</v>
          </cell>
          <cell r="EP285">
            <v>0</v>
          </cell>
          <cell r="EQ285">
            <v>0</v>
          </cell>
          <cell r="ER285">
            <v>0</v>
          </cell>
          <cell r="ES285">
            <v>0</v>
          </cell>
          <cell r="ET285">
            <v>0</v>
          </cell>
          <cell r="EU285">
            <v>0</v>
          </cell>
          <cell r="EV285">
            <v>0</v>
          </cell>
          <cell r="EW285">
            <v>0</v>
          </cell>
          <cell r="EX285">
            <v>0</v>
          </cell>
          <cell r="EY285">
            <v>0</v>
          </cell>
          <cell r="EZ285">
            <v>0</v>
          </cell>
          <cell r="FA285">
            <v>0</v>
          </cell>
          <cell r="FB285">
            <v>0</v>
          </cell>
          <cell r="FC285">
            <v>0</v>
          </cell>
          <cell r="FD285">
            <v>0</v>
          </cell>
          <cell r="FE285">
            <v>0</v>
          </cell>
          <cell r="FF285">
            <v>0</v>
          </cell>
          <cell r="FG285">
            <v>0</v>
          </cell>
          <cell r="FH285">
            <v>0</v>
          </cell>
          <cell r="FI285">
            <v>0</v>
          </cell>
          <cell r="FJ285">
            <v>0</v>
          </cell>
          <cell r="FK285">
            <v>0</v>
          </cell>
          <cell r="FL285">
            <v>0</v>
          </cell>
          <cell r="FM285">
            <v>0</v>
          </cell>
          <cell r="FN285">
            <v>0</v>
          </cell>
          <cell r="FO285">
            <v>0</v>
          </cell>
          <cell r="FP285">
            <v>0</v>
          </cell>
          <cell r="FQ285">
            <v>0</v>
          </cell>
          <cell r="FR285">
            <v>0</v>
          </cell>
          <cell r="FS285">
            <v>0</v>
          </cell>
          <cell r="FT285">
            <v>0</v>
          </cell>
          <cell r="FU285">
            <v>0</v>
          </cell>
          <cell r="FV285">
            <v>0</v>
          </cell>
          <cell r="FW285">
            <v>0</v>
          </cell>
          <cell r="FX285">
            <v>0</v>
          </cell>
          <cell r="FY285">
            <v>0</v>
          </cell>
          <cell r="FZ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>
            <v>0</v>
          </cell>
          <cell r="GG285">
            <v>0</v>
          </cell>
          <cell r="GH285">
            <v>1</v>
          </cell>
          <cell r="GI285">
            <v>0</v>
          </cell>
          <cell r="GJ285">
            <v>0</v>
          </cell>
          <cell r="GK285">
            <v>0</v>
          </cell>
          <cell r="GL285">
            <v>0</v>
          </cell>
          <cell r="GM285">
            <v>0</v>
          </cell>
          <cell r="GN285">
            <v>0</v>
          </cell>
          <cell r="GO285">
            <v>0</v>
          </cell>
          <cell r="GP285">
            <v>0</v>
          </cell>
          <cell r="GQ285">
            <v>0</v>
          </cell>
          <cell r="GR285">
            <v>0</v>
          </cell>
          <cell r="GS285">
            <v>0</v>
          </cell>
          <cell r="GT285">
            <v>0</v>
          </cell>
          <cell r="GU285">
            <v>0</v>
          </cell>
          <cell r="GV285">
            <v>0</v>
          </cell>
          <cell r="GW285">
            <v>0</v>
          </cell>
          <cell r="GX285">
            <v>0</v>
          </cell>
          <cell r="GY285">
            <v>0</v>
          </cell>
          <cell r="GZ285">
            <v>0</v>
          </cell>
          <cell r="HA285">
            <v>0</v>
          </cell>
          <cell r="HB285">
            <v>0</v>
          </cell>
          <cell r="HC285">
            <v>0</v>
          </cell>
          <cell r="HD285">
            <v>0</v>
          </cell>
          <cell r="HE285">
            <v>0</v>
          </cell>
          <cell r="HF285">
            <v>0</v>
          </cell>
          <cell r="HG285">
            <v>0</v>
          </cell>
          <cell r="HH285">
            <v>0</v>
          </cell>
          <cell r="HI285">
            <v>0</v>
          </cell>
          <cell r="HJ285">
            <v>0</v>
          </cell>
          <cell r="HK285">
            <v>0</v>
          </cell>
          <cell r="HL285">
            <v>0</v>
          </cell>
          <cell r="HM285">
            <v>0</v>
          </cell>
          <cell r="HN285">
            <v>0</v>
          </cell>
          <cell r="HO285">
            <v>0</v>
          </cell>
          <cell r="HP285">
            <v>0</v>
          </cell>
          <cell r="HQ285">
            <v>0</v>
          </cell>
          <cell r="HR285">
            <v>0</v>
          </cell>
          <cell r="HS285">
            <v>0</v>
          </cell>
          <cell r="HT285">
            <v>0</v>
          </cell>
          <cell r="HU285">
            <v>0</v>
          </cell>
          <cell r="HV285">
            <v>0</v>
          </cell>
          <cell r="HW285">
            <v>0</v>
          </cell>
          <cell r="HX285">
            <v>0</v>
          </cell>
          <cell r="HY285">
            <v>0</v>
          </cell>
          <cell r="HZ285">
            <v>0</v>
          </cell>
          <cell r="IA285">
            <v>0</v>
          </cell>
          <cell r="IB285">
            <v>0</v>
          </cell>
          <cell r="IC285">
            <v>0</v>
          </cell>
          <cell r="ID285">
            <v>0</v>
          </cell>
          <cell r="IE285">
            <v>0</v>
          </cell>
          <cell r="IF285">
            <v>0</v>
          </cell>
          <cell r="IG285">
            <v>0</v>
          </cell>
          <cell r="IH285">
            <v>0</v>
          </cell>
          <cell r="II285">
            <v>0</v>
          </cell>
          <cell r="IJ285">
            <v>0</v>
          </cell>
          <cell r="IK285">
            <v>0</v>
          </cell>
          <cell r="IL285">
            <v>0</v>
          </cell>
          <cell r="IM285">
            <v>0</v>
          </cell>
          <cell r="IN285">
            <v>0</v>
          </cell>
          <cell r="IO285">
            <v>0</v>
          </cell>
          <cell r="IP285">
            <v>0</v>
          </cell>
          <cell r="IQ285">
            <v>0</v>
          </cell>
          <cell r="IR285">
            <v>0</v>
          </cell>
          <cell r="IS285">
            <v>0</v>
          </cell>
          <cell r="IT285">
            <v>0</v>
          </cell>
          <cell r="IU285">
            <v>0</v>
          </cell>
          <cell r="IV285">
            <v>0</v>
          </cell>
        </row>
        <row r="286">
          <cell r="B286" t="str">
            <v>AT5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3</v>
          </cell>
          <cell r="BC286">
            <v>0</v>
          </cell>
          <cell r="BD286">
            <v>0</v>
          </cell>
          <cell r="BE286">
            <v>3</v>
          </cell>
          <cell r="BF286">
            <v>0</v>
          </cell>
          <cell r="BG286">
            <v>3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3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M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1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  <cell r="II286">
            <v>0</v>
          </cell>
          <cell r="IJ286">
            <v>0</v>
          </cell>
          <cell r="IK286">
            <v>0</v>
          </cell>
          <cell r="IL286">
            <v>0</v>
          </cell>
          <cell r="IM286">
            <v>0</v>
          </cell>
          <cell r="IN286">
            <v>0</v>
          </cell>
          <cell r="IO286">
            <v>0</v>
          </cell>
          <cell r="IP286">
            <v>0</v>
          </cell>
          <cell r="IQ286">
            <v>0</v>
          </cell>
          <cell r="IR286">
            <v>0</v>
          </cell>
          <cell r="IS286">
            <v>0</v>
          </cell>
          <cell r="IT286">
            <v>0</v>
          </cell>
          <cell r="IU286">
            <v>0</v>
          </cell>
          <cell r="IV286">
            <v>0</v>
          </cell>
        </row>
        <row r="287">
          <cell r="A287">
            <v>9</v>
          </cell>
          <cell r="F287">
            <v>1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1</v>
          </cell>
          <cell r="EN287" t="str">
            <v xml:space="preserve">POSTE DE BT</v>
          </cell>
          <cell r="EO287">
            <v>1</v>
          </cell>
          <cell r="EP287">
            <v>0</v>
          </cell>
          <cell r="EQ287">
            <v>0</v>
          </cell>
          <cell r="ER287">
            <v>0</v>
          </cell>
          <cell r="ES287">
            <v>0</v>
          </cell>
          <cell r="ET287">
            <v>0</v>
          </cell>
          <cell r="EU287">
            <v>0</v>
          </cell>
          <cell r="EV287">
            <v>0</v>
          </cell>
          <cell r="EW287">
            <v>0</v>
          </cell>
          <cell r="EX287">
            <v>0</v>
          </cell>
          <cell r="EY287">
            <v>0</v>
          </cell>
          <cell r="EZ287">
            <v>0</v>
          </cell>
          <cell r="FA287">
            <v>0</v>
          </cell>
          <cell r="FB287">
            <v>0</v>
          </cell>
          <cell r="FC287">
            <v>0</v>
          </cell>
          <cell r="FD287">
            <v>0</v>
          </cell>
          <cell r="FE287">
            <v>0</v>
          </cell>
          <cell r="FF287">
            <v>0</v>
          </cell>
          <cell r="FG287">
            <v>0</v>
          </cell>
          <cell r="FH287">
            <v>0</v>
          </cell>
          <cell r="FI287">
            <v>0</v>
          </cell>
          <cell r="FJ287">
            <v>0</v>
          </cell>
          <cell r="FK287">
            <v>0</v>
          </cell>
          <cell r="FL287">
            <v>0</v>
          </cell>
          <cell r="FM287">
            <v>0</v>
          </cell>
          <cell r="FN287">
            <v>0</v>
          </cell>
          <cell r="FO287">
            <v>0</v>
          </cell>
          <cell r="FP287">
            <v>0</v>
          </cell>
          <cell r="FQ287">
            <v>0</v>
          </cell>
          <cell r="FR287">
            <v>0</v>
          </cell>
          <cell r="FS287">
            <v>0</v>
          </cell>
          <cell r="FT287">
            <v>0</v>
          </cell>
          <cell r="FU287">
            <v>0</v>
          </cell>
          <cell r="FV287">
            <v>0</v>
          </cell>
          <cell r="FW287">
            <v>0</v>
          </cell>
          <cell r="FX287">
            <v>0</v>
          </cell>
          <cell r="FY287">
            <v>0</v>
          </cell>
          <cell r="FZ287">
            <v>0</v>
          </cell>
          <cell r="GA287">
            <v>0</v>
          </cell>
          <cell r="GB287">
            <v>0</v>
          </cell>
          <cell r="GC287">
            <v>0</v>
          </cell>
          <cell r="GD287">
            <v>0</v>
          </cell>
          <cell r="GE287">
            <v>0</v>
          </cell>
          <cell r="GF287">
            <v>0</v>
          </cell>
          <cell r="GG287">
            <v>0</v>
          </cell>
          <cell r="GH287">
            <v>0</v>
          </cell>
          <cell r="GI287">
            <v>0</v>
          </cell>
          <cell r="GJ287">
            <v>0</v>
          </cell>
          <cell r="GK287">
            <v>0</v>
          </cell>
          <cell r="GL287">
            <v>0</v>
          </cell>
          <cell r="GM287">
            <v>0</v>
          </cell>
          <cell r="GN287">
            <v>0</v>
          </cell>
          <cell r="GO287">
            <v>0</v>
          </cell>
          <cell r="GP287">
            <v>0</v>
          </cell>
          <cell r="GQ287">
            <v>0</v>
          </cell>
          <cell r="GR287">
            <v>0</v>
          </cell>
          <cell r="GS287">
            <v>0</v>
          </cell>
          <cell r="GT287">
            <v>0</v>
          </cell>
          <cell r="GU287">
            <v>0</v>
          </cell>
          <cell r="GV287">
            <v>0</v>
          </cell>
          <cell r="GW287">
            <v>0</v>
          </cell>
          <cell r="GX287">
            <v>0</v>
          </cell>
          <cell r="GY287">
            <v>0</v>
          </cell>
          <cell r="GZ287">
            <v>0</v>
          </cell>
          <cell r="HA287">
            <v>0</v>
          </cell>
          <cell r="HB287">
            <v>0</v>
          </cell>
          <cell r="HC287">
            <v>0</v>
          </cell>
          <cell r="HD287">
            <v>0</v>
          </cell>
          <cell r="HE287">
            <v>0</v>
          </cell>
          <cell r="HF287">
            <v>0</v>
          </cell>
          <cell r="HG287">
            <v>0</v>
          </cell>
          <cell r="HH287">
            <v>0</v>
          </cell>
          <cell r="HI287">
            <v>0</v>
          </cell>
          <cell r="HJ287">
            <v>0</v>
          </cell>
          <cell r="HK287">
            <v>0</v>
          </cell>
          <cell r="HL287">
            <v>0</v>
          </cell>
          <cell r="HM287">
            <v>0</v>
          </cell>
          <cell r="HN287">
            <v>0</v>
          </cell>
          <cell r="HO287">
            <v>0</v>
          </cell>
          <cell r="HP287">
            <v>0</v>
          </cell>
          <cell r="HQ287">
            <v>0</v>
          </cell>
          <cell r="HR287">
            <v>0</v>
          </cell>
          <cell r="HS287">
            <v>0</v>
          </cell>
          <cell r="HT287">
            <v>0</v>
          </cell>
          <cell r="HU287">
            <v>0</v>
          </cell>
          <cell r="HV287">
            <v>0</v>
          </cell>
          <cell r="HW287">
            <v>0</v>
          </cell>
          <cell r="HX287">
            <v>0</v>
          </cell>
          <cell r="HY287">
            <v>0</v>
          </cell>
          <cell r="HZ287">
            <v>0</v>
          </cell>
          <cell r="IA287">
            <v>0</v>
          </cell>
          <cell r="IB287">
            <v>0</v>
          </cell>
          <cell r="IC287">
            <v>0</v>
          </cell>
          <cell r="ID287">
            <v>0</v>
          </cell>
          <cell r="IE287">
            <v>0</v>
          </cell>
          <cell r="IF287">
            <v>0</v>
          </cell>
          <cell r="IG287">
            <v>0</v>
          </cell>
          <cell r="IH287">
            <v>0</v>
          </cell>
          <cell r="II287">
            <v>0</v>
          </cell>
          <cell r="IJ287">
            <v>0</v>
          </cell>
          <cell r="IK287">
            <v>0</v>
          </cell>
          <cell r="IL287">
            <v>0</v>
          </cell>
          <cell r="IM287">
            <v>0</v>
          </cell>
          <cell r="IN287">
            <v>0</v>
          </cell>
          <cell r="IO287">
            <v>0</v>
          </cell>
          <cell r="IP287">
            <v>0</v>
          </cell>
          <cell r="IQ287">
            <v>0</v>
          </cell>
          <cell r="IR287">
            <v>0</v>
          </cell>
          <cell r="IS287">
            <v>0</v>
          </cell>
          <cell r="IT287">
            <v>0</v>
          </cell>
          <cell r="IU287">
            <v>0</v>
          </cell>
          <cell r="IV287">
            <v>0</v>
          </cell>
        </row>
        <row r="288">
          <cell r="A288">
            <v>10</v>
          </cell>
          <cell r="F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O288">
            <v>1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  <cell r="IN288">
            <v>0</v>
          </cell>
          <cell r="IO288">
            <v>0</v>
          </cell>
          <cell r="IP288">
            <v>0</v>
          </cell>
          <cell r="IQ288">
            <v>0</v>
          </cell>
          <cell r="IR288">
            <v>0</v>
          </cell>
          <cell r="IS288">
            <v>0</v>
          </cell>
          <cell r="IT288">
            <v>0</v>
          </cell>
          <cell r="IU288">
            <v>0</v>
          </cell>
          <cell r="IV288">
            <v>0</v>
          </cell>
        </row>
        <row r="289">
          <cell r="A289" t="str">
            <v xml:space="preserve">SUB-TOTAL 20</v>
          </cell>
          <cell r="B289">
            <v>1</v>
          </cell>
          <cell r="E289">
            <v>0</v>
          </cell>
          <cell r="F289">
            <v>2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</v>
          </cell>
          <cell r="M289">
            <v>2</v>
          </cell>
          <cell r="N289">
            <v>5</v>
          </cell>
          <cell r="O289">
            <v>0</v>
          </cell>
          <cell r="P289">
            <v>0</v>
          </cell>
          <cell r="Q289">
            <v>2</v>
          </cell>
          <cell r="R289">
            <v>4</v>
          </cell>
          <cell r="S289">
            <v>27</v>
          </cell>
          <cell r="T289">
            <v>348.31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287.36</v>
          </cell>
          <cell r="AH289">
            <v>0</v>
          </cell>
          <cell r="AI289">
            <v>0</v>
          </cell>
          <cell r="AJ289">
            <v>0</v>
          </cell>
          <cell r="AK289">
            <v>125.37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412.76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9</v>
          </cell>
          <cell r="BB289">
            <v>6</v>
          </cell>
          <cell r="BC289">
            <v>9</v>
          </cell>
          <cell r="BD289">
            <v>0</v>
          </cell>
          <cell r="BE289">
            <v>11</v>
          </cell>
          <cell r="BF289">
            <v>3</v>
          </cell>
          <cell r="BG289">
            <v>6</v>
          </cell>
          <cell r="BH289">
            <v>2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32</v>
          </cell>
          <cell r="CA289">
            <v>6</v>
          </cell>
          <cell r="CB289">
            <v>6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3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1</v>
          </cell>
          <cell r="EG289">
            <v>1</v>
          </cell>
          <cell r="EH289">
            <v>0</v>
          </cell>
          <cell r="EI289">
            <v>3</v>
          </cell>
          <cell r="EJ289">
            <v>0</v>
          </cell>
          <cell r="EK289">
            <v>0</v>
          </cell>
          <cell r="EL289">
            <v>0</v>
          </cell>
          <cell r="EM289">
            <v>6.25</v>
          </cell>
          <cell r="EO289">
            <v>13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2</v>
          </cell>
          <cell r="EY289">
            <v>0</v>
          </cell>
          <cell r="EZ289">
            <v>2</v>
          </cell>
          <cell r="FA289">
            <v>0</v>
          </cell>
          <cell r="FB289">
            <v>0</v>
          </cell>
          <cell r="FC289">
            <v>3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3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1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1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1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  <cell r="IN289">
            <v>0</v>
          </cell>
          <cell r="IO289">
            <v>1</v>
          </cell>
          <cell r="IP289">
            <v>0</v>
          </cell>
          <cell r="IQ289">
            <v>0</v>
          </cell>
          <cell r="IR289">
            <v>0</v>
          </cell>
          <cell r="IS289">
            <v>0</v>
          </cell>
          <cell r="IT289">
            <v>0</v>
          </cell>
          <cell r="IU289">
            <v>0</v>
          </cell>
          <cell r="IV289">
            <v>0</v>
          </cell>
        </row>
        <row r="290">
          <cell r="A290" t="str">
            <v xml:space="preserve">Tramo 21</v>
          </cell>
          <cell r="C290" t="str">
            <v xml:space="preserve">: Alimentador: DO-06 INTERCONEXION DO-07- PLANO RP-DO06-04</v>
          </cell>
          <cell r="EN290" t="str">
            <v xml:space="preserve">INTERCONEXION DO07</v>
          </cell>
        </row>
        <row r="291">
          <cell r="A291">
            <v>1</v>
          </cell>
        </row>
        <row r="293">
          <cell r="A293">
            <v>2</v>
          </cell>
        </row>
        <row r="294">
          <cell r="A294">
            <v>3</v>
          </cell>
        </row>
        <row r="295">
          <cell r="A295">
            <v>4</v>
          </cell>
        </row>
        <row r="296">
          <cell r="A296">
            <v>5</v>
          </cell>
        </row>
        <row r="297">
          <cell r="A297">
            <v>6</v>
          </cell>
        </row>
        <row r="299">
          <cell r="A299" t="str">
            <v xml:space="preserve">SUB-TOTAL 21</v>
          </cell>
          <cell r="B299">
            <v>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0</v>
          </cell>
          <cell r="EO299">
            <v>0</v>
          </cell>
          <cell r="EP299">
            <v>0</v>
          </cell>
          <cell r="EQ299">
            <v>0</v>
          </cell>
          <cell r="ER299">
            <v>0</v>
          </cell>
          <cell r="ES299">
            <v>0</v>
          </cell>
          <cell r="ET299">
            <v>0</v>
          </cell>
          <cell r="EU299">
            <v>0</v>
          </cell>
          <cell r="EV299">
            <v>0</v>
          </cell>
          <cell r="EW299">
            <v>0</v>
          </cell>
          <cell r="EX299">
            <v>0</v>
          </cell>
          <cell r="EY299">
            <v>0</v>
          </cell>
          <cell r="EZ299">
            <v>0</v>
          </cell>
          <cell r="FA299">
            <v>0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0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</row>
        <row r="300">
          <cell r="A300" t="str">
            <v xml:space="preserve">ALIMENTADOR DO-07</v>
          </cell>
        </row>
        <row r="301">
          <cell r="A301" t="str">
            <v xml:space="preserve">Tramo 22</v>
          </cell>
          <cell r="C301" t="str">
            <v xml:space="preserve">: Alimentador DO-07, Nodos MT 808, 983, 987  - JR. ESPINAR - PLANO RP-DO07-03</v>
          </cell>
          <cell r="EN301" t="str">
            <v xml:space="preserve">Jr. Espinar</v>
          </cell>
          <cell r="EP301">
            <v>0</v>
          </cell>
          <cell r="EQ301">
            <v>0</v>
          </cell>
          <cell r="ER301">
            <v>0</v>
          </cell>
          <cell r="ES301">
            <v>0</v>
          </cell>
          <cell r="ET301">
            <v>0</v>
          </cell>
          <cell r="EU301">
            <v>0</v>
          </cell>
          <cell r="EV301">
            <v>0</v>
          </cell>
          <cell r="EW301">
            <v>0</v>
          </cell>
          <cell r="EX301">
            <v>0</v>
          </cell>
          <cell r="EY301">
            <v>0</v>
          </cell>
          <cell r="EZ301">
            <v>0</v>
          </cell>
          <cell r="FA301">
            <v>0</v>
          </cell>
          <cell r="FB301">
            <v>0</v>
          </cell>
          <cell r="FC301">
            <v>0</v>
          </cell>
          <cell r="FD301">
            <v>0</v>
          </cell>
          <cell r="FE301">
            <v>0</v>
          </cell>
          <cell r="FF301">
            <v>0</v>
          </cell>
          <cell r="FG301">
            <v>0</v>
          </cell>
          <cell r="FH301">
            <v>0</v>
          </cell>
          <cell r="FI301">
            <v>0</v>
          </cell>
          <cell r="FJ301">
            <v>0</v>
          </cell>
          <cell r="FK301">
            <v>0</v>
          </cell>
          <cell r="FL301">
            <v>0</v>
          </cell>
          <cell r="FM301">
            <v>0</v>
          </cell>
          <cell r="FN301">
            <v>0</v>
          </cell>
          <cell r="FO301">
            <v>0</v>
          </cell>
          <cell r="FP301">
            <v>0</v>
          </cell>
          <cell r="FQ301">
            <v>0</v>
          </cell>
          <cell r="FR301">
            <v>0</v>
          </cell>
          <cell r="FS301">
            <v>0</v>
          </cell>
          <cell r="FT301">
            <v>0</v>
          </cell>
          <cell r="FU301">
            <v>0</v>
          </cell>
          <cell r="FV301">
            <v>0</v>
          </cell>
          <cell r="FW301">
            <v>0</v>
          </cell>
          <cell r="FX301">
            <v>0</v>
          </cell>
          <cell r="FY301">
            <v>0</v>
          </cell>
          <cell r="FZ301">
            <v>0</v>
          </cell>
          <cell r="GA301">
            <v>0</v>
          </cell>
          <cell r="GB301">
            <v>0</v>
          </cell>
          <cell r="GC301">
            <v>0</v>
          </cell>
          <cell r="GD301">
            <v>0</v>
          </cell>
          <cell r="GE301">
            <v>0</v>
          </cell>
          <cell r="GF301">
            <v>0</v>
          </cell>
          <cell r="GG301">
            <v>0</v>
          </cell>
          <cell r="GH301">
            <v>0</v>
          </cell>
          <cell r="GI301">
            <v>0</v>
          </cell>
          <cell r="GJ301">
            <v>0</v>
          </cell>
          <cell r="GK301">
            <v>0</v>
          </cell>
          <cell r="GL301">
            <v>0</v>
          </cell>
          <cell r="GM301">
            <v>0</v>
          </cell>
          <cell r="GN301">
            <v>0</v>
          </cell>
          <cell r="GO301">
            <v>0</v>
          </cell>
          <cell r="GP301">
            <v>0</v>
          </cell>
          <cell r="GQ301">
            <v>0</v>
          </cell>
          <cell r="GR301">
            <v>0</v>
          </cell>
          <cell r="GS301">
            <v>0</v>
          </cell>
          <cell r="GT301">
            <v>0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  <cell r="GZ301">
            <v>0</v>
          </cell>
          <cell r="HB301">
            <v>0</v>
          </cell>
          <cell r="HC301">
            <v>0</v>
          </cell>
          <cell r="HD301">
            <v>0</v>
          </cell>
          <cell r="HE301">
            <v>0</v>
          </cell>
          <cell r="HF301">
            <v>0</v>
          </cell>
          <cell r="HG301">
            <v>0</v>
          </cell>
          <cell r="HH301">
            <v>0</v>
          </cell>
          <cell r="HI301">
            <v>0</v>
          </cell>
          <cell r="HJ301">
            <v>0</v>
          </cell>
          <cell r="HK301">
            <v>0</v>
          </cell>
          <cell r="HL301">
            <v>0</v>
          </cell>
          <cell r="HM301">
            <v>0</v>
          </cell>
          <cell r="HN301">
            <v>0</v>
          </cell>
          <cell r="HO301">
            <v>0</v>
          </cell>
          <cell r="HP301">
            <v>0</v>
          </cell>
          <cell r="HQ301">
            <v>0</v>
          </cell>
          <cell r="HR301">
            <v>0</v>
          </cell>
          <cell r="HS301">
            <v>0</v>
          </cell>
          <cell r="HT301">
            <v>0</v>
          </cell>
          <cell r="HU301">
            <v>0</v>
          </cell>
          <cell r="HV301">
            <v>0</v>
          </cell>
          <cell r="HW301">
            <v>0</v>
          </cell>
          <cell r="HX301">
            <v>0</v>
          </cell>
          <cell r="HY301">
            <v>0</v>
          </cell>
          <cell r="HZ301">
            <v>0</v>
          </cell>
          <cell r="IA301">
            <v>0</v>
          </cell>
          <cell r="IB301">
            <v>0</v>
          </cell>
          <cell r="IC301">
            <v>0</v>
          </cell>
          <cell r="ID301">
            <v>0</v>
          </cell>
          <cell r="IE301">
            <v>0</v>
          </cell>
          <cell r="IF301">
            <v>0</v>
          </cell>
          <cell r="IG301">
            <v>0</v>
          </cell>
          <cell r="IH301">
            <v>0</v>
          </cell>
          <cell r="II301">
            <v>0</v>
          </cell>
          <cell r="IJ301">
            <v>0</v>
          </cell>
          <cell r="IK301">
            <v>0</v>
          </cell>
          <cell r="IL301">
            <v>0</v>
          </cell>
          <cell r="IM301">
            <v>0</v>
          </cell>
          <cell r="IN301">
            <v>0</v>
          </cell>
          <cell r="IO301">
            <v>0</v>
          </cell>
          <cell r="IP301">
            <v>0</v>
          </cell>
          <cell r="IQ301">
            <v>0</v>
          </cell>
          <cell r="IR301">
            <v>0</v>
          </cell>
          <cell r="IS301">
            <v>0</v>
          </cell>
          <cell r="IT301">
            <v>0</v>
          </cell>
          <cell r="IU301">
            <v>0</v>
          </cell>
          <cell r="IV301">
            <v>0</v>
          </cell>
        </row>
        <row r="302">
          <cell r="A302">
            <v>0</v>
          </cell>
          <cell r="T302">
            <v>0</v>
          </cell>
          <cell r="U302" t="str">
            <v>ATP70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M302">
            <v>0</v>
          </cell>
          <cell r="EO302">
            <v>0</v>
          </cell>
          <cell r="EP302">
            <v>0</v>
          </cell>
          <cell r="EQ302">
            <v>0</v>
          </cell>
          <cell r="ER302">
            <v>0</v>
          </cell>
          <cell r="ES302">
            <v>0</v>
          </cell>
          <cell r="ET302">
            <v>0</v>
          </cell>
          <cell r="EU302">
            <v>0</v>
          </cell>
          <cell r="EV302">
            <v>0</v>
          </cell>
          <cell r="EW302">
            <v>0</v>
          </cell>
          <cell r="EX302">
            <v>0</v>
          </cell>
          <cell r="EY302">
            <v>0</v>
          </cell>
          <cell r="EZ302">
            <v>0</v>
          </cell>
          <cell r="FA302">
            <v>0</v>
          </cell>
          <cell r="FB302">
            <v>0</v>
          </cell>
          <cell r="FC302">
            <v>0</v>
          </cell>
          <cell r="FD302">
            <v>0</v>
          </cell>
          <cell r="FE302">
            <v>0</v>
          </cell>
          <cell r="FF302">
            <v>0</v>
          </cell>
          <cell r="FG302">
            <v>0</v>
          </cell>
          <cell r="FH302">
            <v>0</v>
          </cell>
          <cell r="FI302">
            <v>0</v>
          </cell>
          <cell r="FJ302">
            <v>0</v>
          </cell>
          <cell r="FK302">
            <v>0</v>
          </cell>
          <cell r="FL302">
            <v>0</v>
          </cell>
          <cell r="FM302">
            <v>0</v>
          </cell>
          <cell r="FN302">
            <v>0</v>
          </cell>
          <cell r="FO302">
            <v>0</v>
          </cell>
          <cell r="FP302">
            <v>0</v>
          </cell>
          <cell r="FQ302">
            <v>0</v>
          </cell>
          <cell r="FR302">
            <v>0</v>
          </cell>
          <cell r="FS302">
            <v>0</v>
          </cell>
          <cell r="FT302">
            <v>0</v>
          </cell>
          <cell r="FU302">
            <v>0</v>
          </cell>
          <cell r="FV302">
            <v>0</v>
          </cell>
          <cell r="FW302">
            <v>0</v>
          </cell>
          <cell r="FX302">
            <v>0</v>
          </cell>
          <cell r="FY302">
            <v>0</v>
          </cell>
          <cell r="FZ302">
            <v>0</v>
          </cell>
          <cell r="GA302">
            <v>0</v>
          </cell>
          <cell r="GB302">
            <v>0</v>
          </cell>
          <cell r="GC302">
            <v>0</v>
          </cell>
          <cell r="GD302">
            <v>0</v>
          </cell>
          <cell r="GE302">
            <v>0</v>
          </cell>
          <cell r="GF302">
            <v>0</v>
          </cell>
          <cell r="GG302">
            <v>0</v>
          </cell>
          <cell r="GH302">
            <v>0</v>
          </cell>
          <cell r="GI302">
            <v>0</v>
          </cell>
          <cell r="GJ302">
            <v>0</v>
          </cell>
          <cell r="GK302">
            <v>0</v>
          </cell>
          <cell r="GL302">
            <v>0</v>
          </cell>
          <cell r="GM302">
            <v>0</v>
          </cell>
          <cell r="GN302">
            <v>0</v>
          </cell>
          <cell r="GO302">
            <v>0</v>
          </cell>
          <cell r="GP302">
            <v>0</v>
          </cell>
          <cell r="GQ302">
            <v>0</v>
          </cell>
          <cell r="GR302">
            <v>0</v>
          </cell>
          <cell r="GS302">
            <v>0</v>
          </cell>
          <cell r="GT302">
            <v>0</v>
          </cell>
          <cell r="GU302">
            <v>0</v>
          </cell>
          <cell r="GV302">
            <v>0</v>
          </cell>
          <cell r="GW302">
            <v>0</v>
          </cell>
          <cell r="GX302">
            <v>0</v>
          </cell>
          <cell r="GY302">
            <v>0</v>
          </cell>
          <cell r="GZ302">
            <v>0</v>
          </cell>
          <cell r="HA302">
            <v>0</v>
          </cell>
          <cell r="HB302">
            <v>0</v>
          </cell>
          <cell r="HC302">
            <v>0</v>
          </cell>
          <cell r="HD302">
            <v>0</v>
          </cell>
          <cell r="HE302">
            <v>0</v>
          </cell>
          <cell r="HF302">
            <v>0</v>
          </cell>
          <cell r="HG302">
            <v>0</v>
          </cell>
          <cell r="HH302">
            <v>0</v>
          </cell>
          <cell r="HI302">
            <v>0</v>
          </cell>
          <cell r="HJ302">
            <v>0</v>
          </cell>
          <cell r="HK302">
            <v>0</v>
          </cell>
          <cell r="HL302">
            <v>0</v>
          </cell>
          <cell r="HM302">
            <v>0</v>
          </cell>
          <cell r="HN302">
            <v>0</v>
          </cell>
          <cell r="HO302">
            <v>0</v>
          </cell>
          <cell r="HP302">
            <v>0</v>
          </cell>
          <cell r="HQ302">
            <v>0</v>
          </cell>
          <cell r="HR302">
            <v>0</v>
          </cell>
          <cell r="HS302">
            <v>0</v>
          </cell>
          <cell r="HT302">
            <v>0</v>
          </cell>
          <cell r="HU302">
            <v>0</v>
          </cell>
          <cell r="HV302">
            <v>0</v>
          </cell>
          <cell r="HW302">
            <v>0</v>
          </cell>
          <cell r="HX302">
            <v>0</v>
          </cell>
          <cell r="HY302">
            <v>0</v>
          </cell>
          <cell r="HZ302">
            <v>0</v>
          </cell>
          <cell r="IA302">
            <v>0</v>
          </cell>
          <cell r="IB302">
            <v>0</v>
          </cell>
          <cell r="IC302">
            <v>0</v>
          </cell>
          <cell r="ID302">
            <v>0</v>
          </cell>
          <cell r="IE302">
            <v>0</v>
          </cell>
          <cell r="IF302">
            <v>0</v>
          </cell>
          <cell r="IG302">
            <v>0</v>
          </cell>
          <cell r="IH302">
            <v>0</v>
          </cell>
          <cell r="II302">
            <v>0</v>
          </cell>
          <cell r="IJ302">
            <v>0</v>
          </cell>
          <cell r="IK302">
            <v>0</v>
          </cell>
          <cell r="IL302">
            <v>0</v>
          </cell>
          <cell r="IM302">
            <v>0</v>
          </cell>
          <cell r="IN302">
            <v>0</v>
          </cell>
          <cell r="IO302">
            <v>0</v>
          </cell>
          <cell r="IP302">
            <v>0</v>
          </cell>
          <cell r="IQ302">
            <v>0</v>
          </cell>
          <cell r="IR302">
            <v>0</v>
          </cell>
          <cell r="IS302">
            <v>0</v>
          </cell>
          <cell r="IT302">
            <v>0</v>
          </cell>
          <cell r="IU302">
            <v>0</v>
          </cell>
          <cell r="IV302">
            <v>0</v>
          </cell>
        </row>
        <row r="303">
          <cell r="A303">
            <v>1</v>
          </cell>
          <cell r="B303" t="str">
            <v>ATXE</v>
          </cell>
          <cell r="G303">
            <v>1</v>
          </cell>
          <cell r="P303">
            <v>2</v>
          </cell>
          <cell r="R303">
            <v>1</v>
          </cell>
          <cell r="S303">
            <v>3</v>
          </cell>
          <cell r="T303">
            <v>19.73</v>
          </cell>
          <cell r="U303" t="str">
            <v>ATP70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3</v>
          </cell>
          <cell r="BB303">
            <v>0</v>
          </cell>
          <cell r="BC303">
            <v>3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G303">
            <v>1</v>
          </cell>
          <cell r="EM303">
            <v>0.5</v>
          </cell>
          <cell r="EO303">
            <v>1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1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  <cell r="II303">
            <v>0</v>
          </cell>
          <cell r="IJ303">
            <v>0</v>
          </cell>
          <cell r="IK303">
            <v>0</v>
          </cell>
          <cell r="IL303">
            <v>0</v>
          </cell>
          <cell r="IM303">
            <v>0</v>
          </cell>
          <cell r="IN303">
            <v>0</v>
          </cell>
          <cell r="IO303">
            <v>0</v>
          </cell>
          <cell r="IP303">
            <v>0</v>
          </cell>
          <cell r="IQ303">
            <v>0</v>
          </cell>
          <cell r="IR303">
            <v>0</v>
          </cell>
          <cell r="IS303">
            <v>0</v>
          </cell>
          <cell r="IT303">
            <v>0</v>
          </cell>
          <cell r="IU303">
            <v>0</v>
          </cell>
          <cell r="IV303">
            <v>0</v>
          </cell>
        </row>
        <row r="304">
          <cell r="A304">
            <v>2</v>
          </cell>
          <cell r="B304" t="str">
            <v>ATV5</v>
          </cell>
          <cell r="M304">
            <v>1</v>
          </cell>
          <cell r="R304">
            <v>1</v>
          </cell>
          <cell r="S304">
            <v>3</v>
          </cell>
          <cell r="T304">
            <v>41.8</v>
          </cell>
          <cell r="U304" t="str">
            <v>ATP70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3</v>
          </cell>
          <cell r="BB304">
            <v>0</v>
          </cell>
          <cell r="BC304">
            <v>3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L304">
            <v>1</v>
          </cell>
          <cell r="EM304">
            <v>0.85</v>
          </cell>
          <cell r="EO304">
            <v>1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1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  <cell r="II304">
            <v>0</v>
          </cell>
          <cell r="IJ304">
            <v>0</v>
          </cell>
          <cell r="IK304">
            <v>0</v>
          </cell>
          <cell r="IL304">
            <v>0</v>
          </cell>
          <cell r="IM304">
            <v>0</v>
          </cell>
          <cell r="IN304">
            <v>0</v>
          </cell>
          <cell r="IO304">
            <v>0</v>
          </cell>
          <cell r="IP304">
            <v>0</v>
          </cell>
          <cell r="IQ304">
            <v>0</v>
          </cell>
          <cell r="IR304">
            <v>0</v>
          </cell>
          <cell r="IS304">
            <v>0</v>
          </cell>
          <cell r="IT304">
            <v>0</v>
          </cell>
          <cell r="IU304">
            <v>0</v>
          </cell>
          <cell r="IV304">
            <v>0</v>
          </cell>
        </row>
        <row r="305">
          <cell r="A305">
            <v>3</v>
          </cell>
          <cell r="B305" t="str">
            <v>ATV5</v>
          </cell>
          <cell r="M305">
            <v>1</v>
          </cell>
          <cell r="R305">
            <v>1</v>
          </cell>
          <cell r="S305">
            <v>3</v>
          </cell>
          <cell r="T305">
            <v>66.08</v>
          </cell>
          <cell r="U305" t="str">
            <v>ATP70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3</v>
          </cell>
          <cell r="BB305">
            <v>0</v>
          </cell>
          <cell r="BC305">
            <v>3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M305">
            <v>0.5</v>
          </cell>
          <cell r="EO305">
            <v>1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1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  <cell r="II305">
            <v>0</v>
          </cell>
          <cell r="IJ305">
            <v>0</v>
          </cell>
          <cell r="IK305">
            <v>0</v>
          </cell>
          <cell r="IL305">
            <v>0</v>
          </cell>
          <cell r="IM305">
            <v>0</v>
          </cell>
          <cell r="IN305">
            <v>0</v>
          </cell>
          <cell r="IO305">
            <v>0</v>
          </cell>
          <cell r="IP305">
            <v>0</v>
          </cell>
          <cell r="IQ305">
            <v>0</v>
          </cell>
          <cell r="IR305">
            <v>0</v>
          </cell>
          <cell r="IS305">
            <v>0</v>
          </cell>
          <cell r="IT305">
            <v>0</v>
          </cell>
          <cell r="IU305">
            <v>0</v>
          </cell>
          <cell r="IV305">
            <v>0</v>
          </cell>
        </row>
        <row r="306">
          <cell r="B306" t="str">
            <v>ATV4</v>
          </cell>
          <cell r="R306">
            <v>1</v>
          </cell>
          <cell r="S306">
            <v>3</v>
          </cell>
          <cell r="U306" t="str">
            <v>ATP70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6</v>
          </cell>
          <cell r="BC306">
            <v>0</v>
          </cell>
          <cell r="BD306">
            <v>0</v>
          </cell>
          <cell r="BE306">
            <v>6</v>
          </cell>
          <cell r="BF306">
            <v>0</v>
          </cell>
          <cell r="BG306">
            <v>6</v>
          </cell>
          <cell r="BH306">
            <v>0</v>
          </cell>
          <cell r="BI306">
            <v>0</v>
          </cell>
          <cell r="BJ306">
            <v>0</v>
          </cell>
          <cell r="BK306">
            <v>3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6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M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1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</row>
        <row r="307">
          <cell r="B307" t="str">
            <v>SECC</v>
          </cell>
          <cell r="R307">
            <v>1</v>
          </cell>
          <cell r="S307">
            <v>3</v>
          </cell>
          <cell r="U307" t="str">
            <v>ATP70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Z307">
            <v>3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I307">
            <v>1</v>
          </cell>
          <cell r="EM307">
            <v>0.25</v>
          </cell>
          <cell r="EO307">
            <v>1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1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</row>
        <row r="308">
          <cell r="A308">
            <v>4</v>
          </cell>
          <cell r="B308" t="str">
            <v>ATV4</v>
          </cell>
          <cell r="M308">
            <v>1</v>
          </cell>
          <cell r="R308">
            <v>1</v>
          </cell>
          <cell r="S308">
            <v>3</v>
          </cell>
          <cell r="T308">
            <v>16.53</v>
          </cell>
          <cell r="U308" t="str">
            <v>ATP70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6</v>
          </cell>
          <cell r="BC308">
            <v>0</v>
          </cell>
          <cell r="BD308">
            <v>0</v>
          </cell>
          <cell r="BE308">
            <v>6</v>
          </cell>
          <cell r="BF308">
            <v>0</v>
          </cell>
          <cell r="BG308">
            <v>6</v>
          </cell>
          <cell r="BH308">
            <v>0</v>
          </cell>
          <cell r="BI308">
            <v>0</v>
          </cell>
          <cell r="BJ308">
            <v>0</v>
          </cell>
          <cell r="BK308">
            <v>3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6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B308">
            <v>1</v>
          </cell>
          <cell r="ED308">
            <v>1</v>
          </cell>
          <cell r="EL308">
            <v>1</v>
          </cell>
          <cell r="EM308">
            <v>1.85</v>
          </cell>
          <cell r="EO308">
            <v>1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1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</row>
        <row r="309">
          <cell r="A309">
            <v>5</v>
          </cell>
          <cell r="B309" t="str">
            <v>ATV9</v>
          </cell>
          <cell r="F309">
            <v>1</v>
          </cell>
          <cell r="N309">
            <v>1</v>
          </cell>
          <cell r="R309">
            <v>1</v>
          </cell>
          <cell r="S309">
            <v>3</v>
          </cell>
          <cell r="T309">
            <v>60</v>
          </cell>
          <cell r="U309" t="str">
            <v>ATP70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3</v>
          </cell>
          <cell r="BC309">
            <v>0</v>
          </cell>
          <cell r="BD309">
            <v>0</v>
          </cell>
          <cell r="BE309">
            <v>3</v>
          </cell>
          <cell r="BF309">
            <v>0</v>
          </cell>
          <cell r="BG309">
            <v>3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3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1</v>
          </cell>
          <cell r="DS309">
            <v>1</v>
          </cell>
          <cell r="DT309">
            <v>2</v>
          </cell>
          <cell r="DU309">
            <v>2</v>
          </cell>
          <cell r="DV309">
            <v>0</v>
          </cell>
          <cell r="DW309">
            <v>1</v>
          </cell>
          <cell r="DX309">
            <v>0</v>
          </cell>
          <cell r="DY309">
            <v>0</v>
          </cell>
          <cell r="DZ309">
            <v>1</v>
          </cell>
          <cell r="EA309">
            <v>1</v>
          </cell>
          <cell r="EG309">
            <v>1</v>
          </cell>
          <cell r="EL309">
            <v>2</v>
          </cell>
          <cell r="EM309">
            <v>2.2000000000000002</v>
          </cell>
          <cell r="EN309" t="str">
            <v xml:space="preserve">Empalme Subterráneo</v>
          </cell>
          <cell r="EO309">
            <v>2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C309">
            <v>0</v>
          </cell>
          <cell r="FD309">
            <v>0</v>
          </cell>
          <cell r="FE309">
            <v>0</v>
          </cell>
          <cell r="FF309">
            <v>0</v>
          </cell>
          <cell r="FG309">
            <v>0</v>
          </cell>
          <cell r="FH309">
            <v>0</v>
          </cell>
          <cell r="FI309">
            <v>0</v>
          </cell>
          <cell r="FJ309">
            <v>0</v>
          </cell>
          <cell r="FK309">
            <v>0</v>
          </cell>
          <cell r="FL309">
            <v>0</v>
          </cell>
          <cell r="FM309">
            <v>0</v>
          </cell>
          <cell r="FN309">
            <v>1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  <cell r="II309">
            <v>0</v>
          </cell>
          <cell r="IJ309">
            <v>0</v>
          </cell>
          <cell r="IK309">
            <v>0</v>
          </cell>
          <cell r="IL309">
            <v>0</v>
          </cell>
          <cell r="IM309">
            <v>0</v>
          </cell>
          <cell r="IN309">
            <v>0</v>
          </cell>
          <cell r="IO309">
            <v>0</v>
          </cell>
          <cell r="IP309">
            <v>0</v>
          </cell>
          <cell r="IQ309">
            <v>0</v>
          </cell>
          <cell r="IR309">
            <v>0</v>
          </cell>
          <cell r="IS309">
            <v>0</v>
          </cell>
          <cell r="IT309">
            <v>0</v>
          </cell>
          <cell r="IU309">
            <v>0</v>
          </cell>
          <cell r="IV309">
            <v>0</v>
          </cell>
        </row>
        <row r="310">
          <cell r="A310" t="str">
            <v xml:space="preserve">SUB-TOTAL 22</v>
          </cell>
          <cell r="B310">
            <v>1</v>
          </cell>
          <cell r="E310">
            <v>0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3</v>
          </cell>
          <cell r="N310">
            <v>1</v>
          </cell>
          <cell r="O310">
            <v>0</v>
          </cell>
          <cell r="P310">
            <v>2</v>
          </cell>
          <cell r="Q310">
            <v>0</v>
          </cell>
          <cell r="R310">
            <v>7</v>
          </cell>
          <cell r="S310">
            <v>21</v>
          </cell>
          <cell r="T310">
            <v>204.14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9</v>
          </cell>
          <cell r="BB310">
            <v>15</v>
          </cell>
          <cell r="BC310">
            <v>9</v>
          </cell>
          <cell r="BD310">
            <v>0</v>
          </cell>
          <cell r="BE310">
            <v>15</v>
          </cell>
          <cell r="BF310">
            <v>0</v>
          </cell>
          <cell r="BG310">
            <v>15</v>
          </cell>
          <cell r="BH310">
            <v>0</v>
          </cell>
          <cell r="BI310">
            <v>0</v>
          </cell>
          <cell r="BJ310">
            <v>0</v>
          </cell>
          <cell r="BK310">
            <v>6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15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3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1</v>
          </cell>
          <cell r="DR310">
            <v>0</v>
          </cell>
          <cell r="DS310">
            <v>1</v>
          </cell>
          <cell r="DT310">
            <v>2</v>
          </cell>
          <cell r="DU310">
            <v>2</v>
          </cell>
          <cell r="DV310">
            <v>0</v>
          </cell>
          <cell r="DW310">
            <v>1</v>
          </cell>
          <cell r="DX310">
            <v>0</v>
          </cell>
          <cell r="DY310">
            <v>0</v>
          </cell>
          <cell r="DZ310">
            <v>1</v>
          </cell>
          <cell r="EA310">
            <v>1</v>
          </cell>
          <cell r="EB310">
            <v>1</v>
          </cell>
          <cell r="EC310">
            <v>0</v>
          </cell>
          <cell r="ED310">
            <v>1</v>
          </cell>
          <cell r="EE310">
            <v>0</v>
          </cell>
          <cell r="EF310">
            <v>0</v>
          </cell>
          <cell r="EG310">
            <v>2</v>
          </cell>
          <cell r="EH310">
            <v>0</v>
          </cell>
          <cell r="EI310">
            <v>1</v>
          </cell>
          <cell r="EJ310">
            <v>0</v>
          </cell>
          <cell r="EK310">
            <v>0</v>
          </cell>
          <cell r="EL310">
            <v>4</v>
          </cell>
          <cell r="EM310">
            <v>6.15</v>
          </cell>
          <cell r="EO310">
            <v>7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2</v>
          </cell>
          <cell r="FI310">
            <v>1</v>
          </cell>
          <cell r="FJ310">
            <v>2</v>
          </cell>
          <cell r="FK310">
            <v>0</v>
          </cell>
          <cell r="FL310">
            <v>0</v>
          </cell>
          <cell r="FM310">
            <v>0</v>
          </cell>
          <cell r="FN310">
            <v>1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1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  <cell r="IV310">
            <v>0</v>
          </cell>
        </row>
        <row r="311">
          <cell r="A311" t="str">
            <v xml:space="preserve">Tramo 23</v>
          </cell>
          <cell r="C311" t="str">
            <v xml:space="preserve">: Alimentador DO-07, Nodos MT 980, 981 SED 096 - Jr. Bolivar - PLANO RP-DO07-02</v>
          </cell>
          <cell r="EN311" t="str">
            <v xml:space="preserve">Jr. Bolivar</v>
          </cell>
        </row>
        <row r="312">
          <cell r="A312">
            <v>0</v>
          </cell>
        </row>
        <row r="313">
          <cell r="A313">
            <v>1</v>
          </cell>
        </row>
        <row r="314">
          <cell r="A314">
            <v>2</v>
          </cell>
        </row>
        <row r="316">
          <cell r="A316">
            <v>3</v>
          </cell>
        </row>
        <row r="317">
          <cell r="A317">
            <v>4</v>
          </cell>
        </row>
        <row r="319">
          <cell r="A319" t="str">
            <v xml:space="preserve">SUB-TOTAL 23</v>
          </cell>
          <cell r="B319">
            <v>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0</v>
          </cell>
          <cell r="EO319">
            <v>0</v>
          </cell>
          <cell r="EP319">
            <v>0</v>
          </cell>
          <cell r="EQ319">
            <v>0</v>
          </cell>
          <cell r="ER319">
            <v>0</v>
          </cell>
          <cell r="ES319">
            <v>0</v>
          </cell>
          <cell r="ET319">
            <v>0</v>
          </cell>
          <cell r="EU319">
            <v>0</v>
          </cell>
          <cell r="EV319">
            <v>0</v>
          </cell>
          <cell r="EW319">
            <v>0</v>
          </cell>
          <cell r="EX319">
            <v>0</v>
          </cell>
          <cell r="EY319">
            <v>0</v>
          </cell>
          <cell r="EZ319">
            <v>0</v>
          </cell>
          <cell r="FA319">
            <v>0</v>
          </cell>
          <cell r="FB319">
            <v>0</v>
          </cell>
          <cell r="FC319">
            <v>0</v>
          </cell>
          <cell r="FD319">
            <v>0</v>
          </cell>
          <cell r="FE319">
            <v>0</v>
          </cell>
          <cell r="FF319">
            <v>0</v>
          </cell>
          <cell r="FG319">
            <v>0</v>
          </cell>
          <cell r="FH319">
            <v>0</v>
          </cell>
          <cell r="FI319">
            <v>0</v>
          </cell>
          <cell r="FJ319">
            <v>0</v>
          </cell>
          <cell r="FK319">
            <v>0</v>
          </cell>
          <cell r="FL319">
            <v>0</v>
          </cell>
          <cell r="FM319">
            <v>0</v>
          </cell>
          <cell r="FN319">
            <v>0</v>
          </cell>
          <cell r="FO319">
            <v>0</v>
          </cell>
          <cell r="FP319">
            <v>0</v>
          </cell>
          <cell r="FQ319">
            <v>0</v>
          </cell>
          <cell r="FR319">
            <v>0</v>
          </cell>
          <cell r="FS319">
            <v>0</v>
          </cell>
          <cell r="FT319">
            <v>0</v>
          </cell>
          <cell r="FU319">
            <v>0</v>
          </cell>
          <cell r="FV319">
            <v>0</v>
          </cell>
          <cell r="FW319">
            <v>0</v>
          </cell>
          <cell r="FX319">
            <v>0</v>
          </cell>
          <cell r="FY319">
            <v>0</v>
          </cell>
          <cell r="FZ319">
            <v>0</v>
          </cell>
          <cell r="GA319">
            <v>0</v>
          </cell>
          <cell r="GB319">
            <v>0</v>
          </cell>
          <cell r="GC319">
            <v>0</v>
          </cell>
          <cell r="GD319">
            <v>0</v>
          </cell>
          <cell r="GE319">
            <v>0</v>
          </cell>
          <cell r="GF319">
            <v>0</v>
          </cell>
          <cell r="GG319">
            <v>0</v>
          </cell>
          <cell r="GH319">
            <v>0</v>
          </cell>
          <cell r="GI319">
            <v>0</v>
          </cell>
          <cell r="GJ319">
            <v>0</v>
          </cell>
          <cell r="GK319">
            <v>0</v>
          </cell>
          <cell r="GL319">
            <v>0</v>
          </cell>
          <cell r="GM319">
            <v>0</v>
          </cell>
          <cell r="GN319">
            <v>0</v>
          </cell>
          <cell r="GO319">
            <v>0</v>
          </cell>
          <cell r="GP319">
            <v>0</v>
          </cell>
          <cell r="GQ319">
            <v>0</v>
          </cell>
          <cell r="GR319">
            <v>0</v>
          </cell>
          <cell r="GS319">
            <v>0</v>
          </cell>
          <cell r="GT319">
            <v>0</v>
          </cell>
          <cell r="GU319">
            <v>0</v>
          </cell>
          <cell r="GV319">
            <v>0</v>
          </cell>
          <cell r="GW319">
            <v>0</v>
          </cell>
          <cell r="GX319">
            <v>0</v>
          </cell>
          <cell r="GY319">
            <v>0</v>
          </cell>
          <cell r="GZ319">
            <v>0</v>
          </cell>
          <cell r="HA319">
            <v>0</v>
          </cell>
          <cell r="HB319">
            <v>0</v>
          </cell>
          <cell r="HC319">
            <v>0</v>
          </cell>
          <cell r="HD319">
            <v>0</v>
          </cell>
          <cell r="HE319">
            <v>0</v>
          </cell>
          <cell r="HF319">
            <v>0</v>
          </cell>
          <cell r="HG319">
            <v>0</v>
          </cell>
          <cell r="HH319">
            <v>0</v>
          </cell>
          <cell r="HI319">
            <v>0</v>
          </cell>
          <cell r="HJ319">
            <v>0</v>
          </cell>
          <cell r="HK319">
            <v>0</v>
          </cell>
          <cell r="HL319">
            <v>0</v>
          </cell>
          <cell r="HM319">
            <v>0</v>
          </cell>
          <cell r="HN319">
            <v>0</v>
          </cell>
          <cell r="HO319">
            <v>0</v>
          </cell>
          <cell r="HP319">
            <v>0</v>
          </cell>
          <cell r="HQ319">
            <v>0</v>
          </cell>
          <cell r="HR319">
            <v>0</v>
          </cell>
          <cell r="HS319">
            <v>0</v>
          </cell>
          <cell r="HT319">
            <v>0</v>
          </cell>
          <cell r="HU319">
            <v>0</v>
          </cell>
          <cell r="HV319">
            <v>0</v>
          </cell>
          <cell r="HW319">
            <v>0</v>
          </cell>
          <cell r="HX319">
            <v>0</v>
          </cell>
          <cell r="HY319">
            <v>0</v>
          </cell>
          <cell r="HZ319">
            <v>0</v>
          </cell>
          <cell r="IA319">
            <v>0</v>
          </cell>
          <cell r="IB319">
            <v>0</v>
          </cell>
          <cell r="IC319">
            <v>0</v>
          </cell>
          <cell r="ID319">
            <v>0</v>
          </cell>
          <cell r="IE319">
            <v>0</v>
          </cell>
          <cell r="IF319">
            <v>0</v>
          </cell>
          <cell r="IG319">
            <v>0</v>
          </cell>
          <cell r="IH319">
            <v>0</v>
          </cell>
          <cell r="II319">
            <v>0</v>
          </cell>
          <cell r="IJ319">
            <v>0</v>
          </cell>
          <cell r="IK319">
            <v>0</v>
          </cell>
          <cell r="IL319">
            <v>0</v>
          </cell>
          <cell r="IM319">
            <v>0</v>
          </cell>
          <cell r="IN319">
            <v>0</v>
          </cell>
          <cell r="IO319">
            <v>0</v>
          </cell>
          <cell r="IP319">
            <v>0</v>
          </cell>
          <cell r="IQ319">
            <v>0</v>
          </cell>
          <cell r="IR319">
            <v>0</v>
          </cell>
          <cell r="IS319">
            <v>0</v>
          </cell>
          <cell r="IT319">
            <v>0</v>
          </cell>
          <cell r="IU319">
            <v>0</v>
          </cell>
          <cell r="IV319">
            <v>0</v>
          </cell>
        </row>
        <row r="320">
          <cell r="A320" t="str">
            <v xml:space="preserve">ALIMENTADOR DO-08</v>
          </cell>
        </row>
        <row r="321">
          <cell r="A321" t="str">
            <v xml:space="preserve">Tramo 24</v>
          </cell>
          <cell r="C321" t="str">
            <v xml:space="preserve">: Alimentador: DO-08, PJ. PRIMERO DE ENERO II - PLANO RP-DO08-04</v>
          </cell>
          <cell r="EN321" t="str">
            <v xml:space="preserve">PJ PRIMERO DE ENERO</v>
          </cell>
        </row>
        <row r="322">
          <cell r="A322">
            <v>0</v>
          </cell>
          <cell r="B322" t="str">
            <v>AT5</v>
          </cell>
          <cell r="P322">
            <v>1</v>
          </cell>
          <cell r="R322">
            <v>0</v>
          </cell>
          <cell r="S322">
            <v>3</v>
          </cell>
          <cell r="T322">
            <v>0</v>
          </cell>
          <cell r="U322" t="str">
            <v>AL70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3</v>
          </cell>
          <cell r="BC322">
            <v>0</v>
          </cell>
          <cell r="BD322">
            <v>0</v>
          </cell>
          <cell r="BE322">
            <v>3</v>
          </cell>
          <cell r="BF322">
            <v>0</v>
          </cell>
          <cell r="BG322">
            <v>3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3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M322">
            <v>0</v>
          </cell>
          <cell r="EO322">
            <v>0</v>
          </cell>
          <cell r="EP322">
            <v>0</v>
          </cell>
          <cell r="EQ322">
            <v>0</v>
          </cell>
          <cell r="ER322">
            <v>0</v>
          </cell>
          <cell r="ES322">
            <v>0</v>
          </cell>
          <cell r="ET322">
            <v>0</v>
          </cell>
          <cell r="EU322">
            <v>0</v>
          </cell>
          <cell r="EV322">
            <v>0</v>
          </cell>
          <cell r="EW322">
            <v>0</v>
          </cell>
          <cell r="EX322">
            <v>1</v>
          </cell>
          <cell r="EY322">
            <v>0</v>
          </cell>
          <cell r="EZ322">
            <v>0</v>
          </cell>
          <cell r="FA322">
            <v>0</v>
          </cell>
          <cell r="FB322">
            <v>0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0</v>
          </cell>
          <cell r="FP322">
            <v>0</v>
          </cell>
          <cell r="FQ322">
            <v>0</v>
          </cell>
          <cell r="FR322">
            <v>0</v>
          </cell>
          <cell r="FS322">
            <v>0</v>
          </cell>
          <cell r="FT322">
            <v>0</v>
          </cell>
          <cell r="FU322">
            <v>0</v>
          </cell>
          <cell r="FV322">
            <v>0</v>
          </cell>
          <cell r="FW322">
            <v>0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0</v>
          </cell>
          <cell r="GI322">
            <v>0</v>
          </cell>
          <cell r="GJ322">
            <v>0</v>
          </cell>
          <cell r="GK322">
            <v>0</v>
          </cell>
          <cell r="GL322">
            <v>0</v>
          </cell>
          <cell r="GM322">
            <v>0</v>
          </cell>
          <cell r="GN322">
            <v>0</v>
          </cell>
          <cell r="GO322">
            <v>0</v>
          </cell>
          <cell r="GP322">
            <v>0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  <cell r="HE322">
            <v>0</v>
          </cell>
          <cell r="HF322">
            <v>0</v>
          </cell>
          <cell r="HG322">
            <v>0</v>
          </cell>
          <cell r="HH322">
            <v>0</v>
          </cell>
          <cell r="HI322">
            <v>0</v>
          </cell>
          <cell r="HJ322">
            <v>0</v>
          </cell>
          <cell r="HK322">
            <v>0</v>
          </cell>
          <cell r="HL322">
            <v>0</v>
          </cell>
          <cell r="HM322">
            <v>0</v>
          </cell>
          <cell r="HN322">
            <v>0</v>
          </cell>
          <cell r="HO322">
            <v>0</v>
          </cell>
          <cell r="HP322">
            <v>0</v>
          </cell>
          <cell r="HQ322">
            <v>0</v>
          </cell>
          <cell r="HR322">
            <v>0</v>
          </cell>
          <cell r="HS322">
            <v>0</v>
          </cell>
          <cell r="HT322">
            <v>0</v>
          </cell>
          <cell r="HU322">
            <v>0</v>
          </cell>
          <cell r="HV322">
            <v>0</v>
          </cell>
          <cell r="HW322">
            <v>0</v>
          </cell>
          <cell r="HX322">
            <v>0</v>
          </cell>
          <cell r="HY322">
            <v>0</v>
          </cell>
          <cell r="HZ322">
            <v>0</v>
          </cell>
          <cell r="IA322">
            <v>0</v>
          </cell>
          <cell r="IB322">
            <v>0</v>
          </cell>
          <cell r="IC322">
            <v>0</v>
          </cell>
          <cell r="ID322">
            <v>0</v>
          </cell>
          <cell r="IE322">
            <v>0</v>
          </cell>
          <cell r="IF322">
            <v>0</v>
          </cell>
          <cell r="IG322">
            <v>0</v>
          </cell>
          <cell r="IH322">
            <v>0</v>
          </cell>
          <cell r="II322">
            <v>0</v>
          </cell>
          <cell r="IJ322">
            <v>0</v>
          </cell>
          <cell r="IK322">
            <v>0</v>
          </cell>
          <cell r="IL322">
            <v>0</v>
          </cell>
          <cell r="IM322">
            <v>0</v>
          </cell>
          <cell r="IN322">
            <v>0</v>
          </cell>
          <cell r="IO322">
            <v>0</v>
          </cell>
          <cell r="IP322">
            <v>0</v>
          </cell>
          <cell r="IQ322">
            <v>0</v>
          </cell>
          <cell r="IR322">
            <v>0</v>
          </cell>
          <cell r="IS322">
            <v>0</v>
          </cell>
          <cell r="IT322">
            <v>0</v>
          </cell>
          <cell r="IU322">
            <v>0</v>
          </cell>
          <cell r="IV322">
            <v>0</v>
          </cell>
        </row>
        <row r="323">
          <cell r="B323" t="str">
            <v>AT5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3</v>
          </cell>
          <cell r="BC323">
            <v>0</v>
          </cell>
          <cell r="BD323">
            <v>0</v>
          </cell>
          <cell r="BE323">
            <v>3</v>
          </cell>
          <cell r="BF323">
            <v>0</v>
          </cell>
          <cell r="BG323">
            <v>3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3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2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M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1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</row>
        <row r="324">
          <cell r="A324">
            <v>1</v>
          </cell>
          <cell r="B324" t="str">
            <v>ATV8</v>
          </cell>
          <cell r="N324">
            <v>1</v>
          </cell>
          <cell r="R324">
            <v>1</v>
          </cell>
          <cell r="S324">
            <v>3</v>
          </cell>
          <cell r="T324">
            <v>22.8</v>
          </cell>
          <cell r="U324" t="str">
            <v>AL70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68.400000000000006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3</v>
          </cell>
          <cell r="BB324">
            <v>6</v>
          </cell>
          <cell r="BC324">
            <v>3</v>
          </cell>
          <cell r="BD324">
            <v>0</v>
          </cell>
          <cell r="BE324">
            <v>6</v>
          </cell>
          <cell r="BF324">
            <v>0</v>
          </cell>
          <cell r="BG324">
            <v>6</v>
          </cell>
          <cell r="BH324">
            <v>0</v>
          </cell>
          <cell r="BI324">
            <v>0</v>
          </cell>
          <cell r="BJ324">
            <v>0</v>
          </cell>
          <cell r="BK324">
            <v>3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7.5</v>
          </cell>
          <cell r="BZ324">
            <v>0</v>
          </cell>
          <cell r="CA324">
            <v>6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1</v>
          </cell>
          <cell r="EL324">
            <v>1</v>
          </cell>
          <cell r="EM324">
            <v>1.35</v>
          </cell>
          <cell r="EO324">
            <v>1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1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</row>
        <row r="325">
          <cell r="A325">
            <v>2</v>
          </cell>
          <cell r="B325" t="str">
            <v>ATV5</v>
          </cell>
          <cell r="M325">
            <v>1</v>
          </cell>
          <cell r="R325">
            <v>1</v>
          </cell>
          <cell r="S325">
            <v>3</v>
          </cell>
          <cell r="T325">
            <v>70</v>
          </cell>
          <cell r="U325" t="str">
            <v>AL70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210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3</v>
          </cell>
          <cell r="BB325">
            <v>0</v>
          </cell>
          <cell r="BC325">
            <v>3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7.5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L325">
            <v>1</v>
          </cell>
          <cell r="EM325">
            <v>0.85</v>
          </cell>
          <cell r="EO325">
            <v>1</v>
          </cell>
          <cell r="EP325">
            <v>0</v>
          </cell>
          <cell r="EQ325">
            <v>0</v>
          </cell>
          <cell r="ER325">
            <v>0</v>
          </cell>
          <cell r="ES325">
            <v>0</v>
          </cell>
          <cell r="ET325">
            <v>0</v>
          </cell>
          <cell r="EU325">
            <v>0</v>
          </cell>
          <cell r="EV325">
            <v>0</v>
          </cell>
          <cell r="EW325">
            <v>0</v>
          </cell>
          <cell r="EX325">
            <v>0</v>
          </cell>
          <cell r="EY325">
            <v>0</v>
          </cell>
          <cell r="EZ325">
            <v>0</v>
          </cell>
          <cell r="FA325">
            <v>0</v>
          </cell>
          <cell r="FB325">
            <v>0</v>
          </cell>
          <cell r="FC325">
            <v>0</v>
          </cell>
          <cell r="FD325">
            <v>0</v>
          </cell>
          <cell r="FE325">
            <v>0</v>
          </cell>
          <cell r="FF325">
            <v>0</v>
          </cell>
          <cell r="FG325">
            <v>0</v>
          </cell>
          <cell r="FH325">
            <v>0</v>
          </cell>
          <cell r="FI325">
            <v>0</v>
          </cell>
          <cell r="FJ325">
            <v>1</v>
          </cell>
          <cell r="FK325">
            <v>0</v>
          </cell>
          <cell r="FL325">
            <v>0</v>
          </cell>
          <cell r="FM325">
            <v>0</v>
          </cell>
          <cell r="FN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  <cell r="II325">
            <v>0</v>
          </cell>
          <cell r="IJ325">
            <v>0</v>
          </cell>
          <cell r="IK325">
            <v>0</v>
          </cell>
          <cell r="IL325">
            <v>0</v>
          </cell>
          <cell r="IM325">
            <v>0</v>
          </cell>
          <cell r="IN325">
            <v>0</v>
          </cell>
          <cell r="IO325">
            <v>0</v>
          </cell>
          <cell r="IP325">
            <v>0</v>
          </cell>
          <cell r="IQ325">
            <v>0</v>
          </cell>
          <cell r="IR325">
            <v>0</v>
          </cell>
          <cell r="IS325">
            <v>0</v>
          </cell>
          <cell r="IT325">
            <v>0</v>
          </cell>
          <cell r="IU325">
            <v>0</v>
          </cell>
          <cell r="IV325">
            <v>0</v>
          </cell>
        </row>
        <row r="326">
          <cell r="A326">
            <v>3</v>
          </cell>
          <cell r="B326" t="str">
            <v>ATV8</v>
          </cell>
          <cell r="N326">
            <v>1</v>
          </cell>
          <cell r="R326">
            <v>1</v>
          </cell>
          <cell r="S326">
            <v>3</v>
          </cell>
          <cell r="T326">
            <v>66</v>
          </cell>
          <cell r="U326" t="str">
            <v>AL70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198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3</v>
          </cell>
          <cell r="BB326">
            <v>6</v>
          </cell>
          <cell r="BC326">
            <v>3</v>
          </cell>
          <cell r="BD326">
            <v>0</v>
          </cell>
          <cell r="BE326">
            <v>6</v>
          </cell>
          <cell r="BF326">
            <v>0</v>
          </cell>
          <cell r="BG326">
            <v>6</v>
          </cell>
          <cell r="BH326">
            <v>0</v>
          </cell>
          <cell r="BI326">
            <v>0</v>
          </cell>
          <cell r="BJ326">
            <v>0</v>
          </cell>
          <cell r="BK326">
            <v>3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7.5</v>
          </cell>
          <cell r="BZ326">
            <v>0</v>
          </cell>
          <cell r="CA326">
            <v>6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1</v>
          </cell>
          <cell r="EM326">
            <v>1</v>
          </cell>
          <cell r="EO326">
            <v>1</v>
          </cell>
          <cell r="EP326">
            <v>0</v>
          </cell>
          <cell r="EQ326">
            <v>0</v>
          </cell>
          <cell r="ER326">
            <v>0</v>
          </cell>
          <cell r="ES326">
            <v>0</v>
          </cell>
          <cell r="ET326">
            <v>0</v>
          </cell>
          <cell r="EU326">
            <v>0</v>
          </cell>
          <cell r="EV326">
            <v>0</v>
          </cell>
          <cell r="EW326">
            <v>0</v>
          </cell>
          <cell r="EX326">
            <v>0</v>
          </cell>
          <cell r="EY326">
            <v>0</v>
          </cell>
          <cell r="EZ326">
            <v>0</v>
          </cell>
          <cell r="FA326">
            <v>0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1</v>
          </cell>
          <cell r="FN326">
            <v>0</v>
          </cell>
          <cell r="FO326">
            <v>0</v>
          </cell>
          <cell r="FP326">
            <v>0</v>
          </cell>
          <cell r="FQ326">
            <v>0</v>
          </cell>
          <cell r="FR326">
            <v>0</v>
          </cell>
          <cell r="FS326">
            <v>0</v>
          </cell>
          <cell r="FT326">
            <v>0</v>
          </cell>
          <cell r="FU326">
            <v>0</v>
          </cell>
          <cell r="FV326">
            <v>0</v>
          </cell>
          <cell r="FW326">
            <v>0</v>
          </cell>
          <cell r="FX326">
            <v>0</v>
          </cell>
          <cell r="FY326">
            <v>0</v>
          </cell>
          <cell r="FZ326">
            <v>0</v>
          </cell>
          <cell r="GA326">
            <v>0</v>
          </cell>
          <cell r="GB326">
            <v>0</v>
          </cell>
          <cell r="GC326">
            <v>0</v>
          </cell>
          <cell r="GD326">
            <v>0</v>
          </cell>
          <cell r="GE326">
            <v>0</v>
          </cell>
          <cell r="GF326">
            <v>0</v>
          </cell>
          <cell r="GG326">
            <v>0</v>
          </cell>
          <cell r="GH326">
            <v>0</v>
          </cell>
          <cell r="GI326">
            <v>0</v>
          </cell>
          <cell r="GJ326">
            <v>0</v>
          </cell>
          <cell r="GK326">
            <v>0</v>
          </cell>
          <cell r="GL326">
            <v>0</v>
          </cell>
          <cell r="GM326">
            <v>0</v>
          </cell>
          <cell r="GN326">
            <v>0</v>
          </cell>
          <cell r="GO326">
            <v>0</v>
          </cell>
          <cell r="GP326">
            <v>0</v>
          </cell>
          <cell r="GQ326">
            <v>0</v>
          </cell>
          <cell r="GR326">
            <v>0</v>
          </cell>
          <cell r="GS326">
            <v>0</v>
          </cell>
          <cell r="GT326">
            <v>0</v>
          </cell>
          <cell r="GU326">
            <v>0</v>
          </cell>
          <cell r="GV326">
            <v>0</v>
          </cell>
          <cell r="GW326">
            <v>0</v>
          </cell>
          <cell r="GX326">
            <v>0</v>
          </cell>
          <cell r="GY326">
            <v>0</v>
          </cell>
          <cell r="GZ326">
            <v>0</v>
          </cell>
          <cell r="HA326">
            <v>0</v>
          </cell>
          <cell r="HB326">
            <v>0</v>
          </cell>
          <cell r="HC326">
            <v>0</v>
          </cell>
          <cell r="HD326">
            <v>0</v>
          </cell>
          <cell r="HE326">
            <v>0</v>
          </cell>
          <cell r="HF326">
            <v>0</v>
          </cell>
          <cell r="HG326">
            <v>0</v>
          </cell>
          <cell r="HH326">
            <v>0</v>
          </cell>
          <cell r="HI326">
            <v>0</v>
          </cell>
          <cell r="HJ326">
            <v>0</v>
          </cell>
          <cell r="HK326">
            <v>0</v>
          </cell>
          <cell r="HL326">
            <v>0</v>
          </cell>
          <cell r="HM326">
            <v>0</v>
          </cell>
          <cell r="HN326">
            <v>0</v>
          </cell>
          <cell r="HO326">
            <v>0</v>
          </cell>
          <cell r="HP326">
            <v>0</v>
          </cell>
          <cell r="HQ326">
            <v>0</v>
          </cell>
          <cell r="HR326">
            <v>0</v>
          </cell>
          <cell r="HS326">
            <v>0</v>
          </cell>
          <cell r="HT326">
            <v>0</v>
          </cell>
          <cell r="HU326">
            <v>0</v>
          </cell>
          <cell r="HV326">
            <v>0</v>
          </cell>
          <cell r="HW326">
            <v>0</v>
          </cell>
          <cell r="HX326">
            <v>0</v>
          </cell>
          <cell r="HY326">
            <v>0</v>
          </cell>
          <cell r="HZ326">
            <v>0</v>
          </cell>
          <cell r="IA326">
            <v>0</v>
          </cell>
          <cell r="IB326">
            <v>0</v>
          </cell>
          <cell r="IC326">
            <v>0</v>
          </cell>
          <cell r="ID326">
            <v>0</v>
          </cell>
          <cell r="IE326">
            <v>0</v>
          </cell>
          <cell r="IF326">
            <v>0</v>
          </cell>
          <cell r="IG326">
            <v>0</v>
          </cell>
          <cell r="IH326">
            <v>0</v>
          </cell>
          <cell r="II326">
            <v>0</v>
          </cell>
          <cell r="IJ326">
            <v>0</v>
          </cell>
          <cell r="IK326">
            <v>0</v>
          </cell>
          <cell r="IL326">
            <v>0</v>
          </cell>
          <cell r="IM326">
            <v>0</v>
          </cell>
          <cell r="IN326">
            <v>0</v>
          </cell>
          <cell r="IO326">
            <v>0</v>
          </cell>
          <cell r="IP326">
            <v>0</v>
          </cell>
          <cell r="IQ326">
            <v>0</v>
          </cell>
          <cell r="IR326">
            <v>0</v>
          </cell>
          <cell r="IS326">
            <v>0</v>
          </cell>
          <cell r="IT326">
            <v>0</v>
          </cell>
          <cell r="IU326">
            <v>0</v>
          </cell>
          <cell r="IV326">
            <v>0</v>
          </cell>
        </row>
        <row r="327">
          <cell r="A327">
            <v>4</v>
          </cell>
          <cell r="B327" t="str">
            <v>ATV5</v>
          </cell>
          <cell r="M327">
            <v>1</v>
          </cell>
          <cell r="R327">
            <v>1</v>
          </cell>
          <cell r="S327">
            <v>3</v>
          </cell>
          <cell r="T327">
            <v>64</v>
          </cell>
          <cell r="U327" t="str">
            <v>AL70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192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3</v>
          </cell>
          <cell r="BB327">
            <v>0</v>
          </cell>
          <cell r="BC327">
            <v>3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3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7.5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L327">
            <v>1</v>
          </cell>
          <cell r="EM327">
            <v>0.85</v>
          </cell>
          <cell r="EO327">
            <v>1</v>
          </cell>
          <cell r="EP327">
            <v>0</v>
          </cell>
          <cell r="EQ327">
            <v>0</v>
          </cell>
          <cell r="ER327">
            <v>0</v>
          </cell>
          <cell r="ES327">
            <v>0</v>
          </cell>
          <cell r="ET327">
            <v>0</v>
          </cell>
          <cell r="EU327">
            <v>0</v>
          </cell>
          <cell r="EV327">
            <v>0</v>
          </cell>
          <cell r="EW327">
            <v>0</v>
          </cell>
          <cell r="EX327">
            <v>0</v>
          </cell>
          <cell r="EY327">
            <v>0</v>
          </cell>
          <cell r="EZ327">
            <v>0</v>
          </cell>
          <cell r="FA327">
            <v>0</v>
          </cell>
          <cell r="FB327">
            <v>0</v>
          </cell>
          <cell r="FC327">
            <v>0</v>
          </cell>
          <cell r="FD327">
            <v>0</v>
          </cell>
          <cell r="FE327">
            <v>0</v>
          </cell>
          <cell r="FF327">
            <v>0</v>
          </cell>
          <cell r="FG327">
            <v>0</v>
          </cell>
          <cell r="FH327">
            <v>0</v>
          </cell>
          <cell r="FI327">
            <v>0</v>
          </cell>
          <cell r="FJ327">
            <v>1</v>
          </cell>
          <cell r="FK327">
            <v>0</v>
          </cell>
          <cell r="FL327">
            <v>0</v>
          </cell>
          <cell r="FM327">
            <v>0</v>
          </cell>
          <cell r="FN327">
            <v>0</v>
          </cell>
          <cell r="FO327">
            <v>0</v>
          </cell>
          <cell r="FP327">
            <v>0</v>
          </cell>
          <cell r="FQ327">
            <v>0</v>
          </cell>
          <cell r="FR327">
            <v>0</v>
          </cell>
          <cell r="FS327">
            <v>0</v>
          </cell>
          <cell r="FT327">
            <v>0</v>
          </cell>
          <cell r="FU327">
            <v>0</v>
          </cell>
          <cell r="FV327">
            <v>0</v>
          </cell>
          <cell r="FW327">
            <v>0</v>
          </cell>
          <cell r="FX327">
            <v>0</v>
          </cell>
          <cell r="FY327">
            <v>0</v>
          </cell>
          <cell r="FZ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>
            <v>0</v>
          </cell>
          <cell r="GG327">
            <v>0</v>
          </cell>
          <cell r="GH327">
            <v>0</v>
          </cell>
          <cell r="GI327">
            <v>0</v>
          </cell>
          <cell r="GJ327">
            <v>0</v>
          </cell>
          <cell r="GK327">
            <v>0</v>
          </cell>
          <cell r="GL327">
            <v>0</v>
          </cell>
          <cell r="GM327">
            <v>0</v>
          </cell>
          <cell r="GN327">
            <v>0</v>
          </cell>
          <cell r="GO327">
            <v>0</v>
          </cell>
          <cell r="GP327">
            <v>0</v>
          </cell>
          <cell r="GQ327">
            <v>0</v>
          </cell>
          <cell r="GR327">
            <v>0</v>
          </cell>
          <cell r="GS327">
            <v>0</v>
          </cell>
          <cell r="GT327">
            <v>0</v>
          </cell>
          <cell r="GU327">
            <v>0</v>
          </cell>
          <cell r="GV327">
            <v>0</v>
          </cell>
          <cell r="GW327">
            <v>0</v>
          </cell>
          <cell r="GX327">
            <v>0</v>
          </cell>
          <cell r="GY327">
            <v>0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  <cell r="HU327">
            <v>0</v>
          </cell>
          <cell r="HV327">
            <v>0</v>
          </cell>
          <cell r="HW327">
            <v>0</v>
          </cell>
          <cell r="HX327">
            <v>0</v>
          </cell>
          <cell r="HY327">
            <v>0</v>
          </cell>
          <cell r="HZ327">
            <v>0</v>
          </cell>
          <cell r="IA327">
            <v>0</v>
          </cell>
          <cell r="IB327">
            <v>0</v>
          </cell>
          <cell r="IC327">
            <v>0</v>
          </cell>
          <cell r="ID327">
            <v>0</v>
          </cell>
          <cell r="IE327">
            <v>0</v>
          </cell>
          <cell r="IF327">
            <v>0</v>
          </cell>
          <cell r="IG327">
            <v>0</v>
          </cell>
          <cell r="IH327">
            <v>0</v>
          </cell>
          <cell r="II327">
            <v>0</v>
          </cell>
          <cell r="IJ327">
            <v>0</v>
          </cell>
          <cell r="IK327">
            <v>0</v>
          </cell>
          <cell r="IL327">
            <v>0</v>
          </cell>
          <cell r="IM327">
            <v>0</v>
          </cell>
          <cell r="IN327">
            <v>0</v>
          </cell>
          <cell r="IO327">
            <v>0</v>
          </cell>
          <cell r="IP327">
            <v>0</v>
          </cell>
          <cell r="IQ327">
            <v>0</v>
          </cell>
          <cell r="IR327">
            <v>0</v>
          </cell>
          <cell r="IS327">
            <v>0</v>
          </cell>
          <cell r="IT327">
            <v>0</v>
          </cell>
          <cell r="IU327">
            <v>0</v>
          </cell>
          <cell r="IV327">
            <v>0</v>
          </cell>
        </row>
        <row r="328">
          <cell r="A328">
            <v>5</v>
          </cell>
          <cell r="B328" t="str">
            <v>ATV5</v>
          </cell>
          <cell r="M328">
            <v>1</v>
          </cell>
          <cell r="R328">
            <v>1</v>
          </cell>
          <cell r="S328">
            <v>3</v>
          </cell>
          <cell r="T328">
            <v>60</v>
          </cell>
          <cell r="U328" t="str">
            <v>AL70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180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3</v>
          </cell>
          <cell r="BB328">
            <v>0</v>
          </cell>
          <cell r="BC328">
            <v>3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3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7.5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L328">
            <v>1</v>
          </cell>
          <cell r="EM328">
            <v>0.85</v>
          </cell>
          <cell r="EO328">
            <v>1</v>
          </cell>
          <cell r="EP328">
            <v>0</v>
          </cell>
          <cell r="EQ328">
            <v>0</v>
          </cell>
          <cell r="ER328">
            <v>0</v>
          </cell>
          <cell r="ES328">
            <v>0</v>
          </cell>
          <cell r="ET328">
            <v>0</v>
          </cell>
          <cell r="EU328">
            <v>0</v>
          </cell>
          <cell r="EV328">
            <v>0</v>
          </cell>
          <cell r="EW328">
            <v>0</v>
          </cell>
          <cell r="EX328">
            <v>0</v>
          </cell>
          <cell r="EY328">
            <v>0</v>
          </cell>
          <cell r="EZ328">
            <v>0</v>
          </cell>
          <cell r="FA328">
            <v>0</v>
          </cell>
          <cell r="FB328">
            <v>0</v>
          </cell>
          <cell r="FC328">
            <v>0</v>
          </cell>
          <cell r="FD328">
            <v>0</v>
          </cell>
          <cell r="FE328">
            <v>0</v>
          </cell>
          <cell r="FF328">
            <v>0</v>
          </cell>
          <cell r="FG328">
            <v>0</v>
          </cell>
          <cell r="FH328">
            <v>0</v>
          </cell>
          <cell r="FI328">
            <v>0</v>
          </cell>
          <cell r="FJ328">
            <v>1</v>
          </cell>
          <cell r="FK328">
            <v>0</v>
          </cell>
          <cell r="FL328">
            <v>0</v>
          </cell>
          <cell r="FM328">
            <v>0</v>
          </cell>
          <cell r="FN328">
            <v>0</v>
          </cell>
          <cell r="FO328">
            <v>0</v>
          </cell>
          <cell r="FP328">
            <v>0</v>
          </cell>
          <cell r="FQ328">
            <v>0</v>
          </cell>
          <cell r="FR328">
            <v>0</v>
          </cell>
          <cell r="FS328">
            <v>0</v>
          </cell>
          <cell r="FT328">
            <v>0</v>
          </cell>
          <cell r="FU328">
            <v>0</v>
          </cell>
          <cell r="FV328">
            <v>0</v>
          </cell>
          <cell r="FW328">
            <v>0</v>
          </cell>
          <cell r="FX328">
            <v>0</v>
          </cell>
          <cell r="FY328">
            <v>0</v>
          </cell>
          <cell r="FZ328">
            <v>0</v>
          </cell>
          <cell r="GA328">
            <v>0</v>
          </cell>
          <cell r="GB328">
            <v>0</v>
          </cell>
          <cell r="GC328">
            <v>0</v>
          </cell>
          <cell r="GD328">
            <v>0</v>
          </cell>
          <cell r="GE328">
            <v>0</v>
          </cell>
          <cell r="GF328">
            <v>0</v>
          </cell>
          <cell r="GG328">
            <v>0</v>
          </cell>
          <cell r="GH328">
            <v>0</v>
          </cell>
          <cell r="GI328">
            <v>0</v>
          </cell>
          <cell r="GJ328">
            <v>0</v>
          </cell>
          <cell r="GK328">
            <v>0</v>
          </cell>
          <cell r="GL328">
            <v>0</v>
          </cell>
          <cell r="GM328">
            <v>0</v>
          </cell>
          <cell r="GN328">
            <v>0</v>
          </cell>
          <cell r="GO328">
            <v>0</v>
          </cell>
          <cell r="GP328">
            <v>0</v>
          </cell>
          <cell r="GQ328">
            <v>0</v>
          </cell>
          <cell r="GR328">
            <v>0</v>
          </cell>
          <cell r="GS328">
            <v>0</v>
          </cell>
          <cell r="GT328">
            <v>0</v>
          </cell>
          <cell r="GU328">
            <v>0</v>
          </cell>
          <cell r="GV328">
            <v>0</v>
          </cell>
          <cell r="GW328">
            <v>0</v>
          </cell>
          <cell r="GX328">
            <v>0</v>
          </cell>
          <cell r="GY328">
            <v>0</v>
          </cell>
          <cell r="GZ328">
            <v>0</v>
          </cell>
          <cell r="HA328">
            <v>0</v>
          </cell>
          <cell r="HB328">
            <v>0</v>
          </cell>
          <cell r="HC328">
            <v>0</v>
          </cell>
          <cell r="HD328">
            <v>0</v>
          </cell>
          <cell r="HE328">
            <v>0</v>
          </cell>
          <cell r="HF328">
            <v>0</v>
          </cell>
          <cell r="HG328">
            <v>0</v>
          </cell>
          <cell r="HH328">
            <v>0</v>
          </cell>
          <cell r="HI328">
            <v>0</v>
          </cell>
          <cell r="HJ328">
            <v>0</v>
          </cell>
          <cell r="HK328">
            <v>0</v>
          </cell>
          <cell r="HL328">
            <v>0</v>
          </cell>
          <cell r="HM328">
            <v>0</v>
          </cell>
          <cell r="HN328">
            <v>0</v>
          </cell>
          <cell r="HO328">
            <v>0</v>
          </cell>
          <cell r="HP328">
            <v>0</v>
          </cell>
          <cell r="HQ328">
            <v>0</v>
          </cell>
          <cell r="HR328">
            <v>0</v>
          </cell>
          <cell r="HS328">
            <v>0</v>
          </cell>
          <cell r="HT328">
            <v>0</v>
          </cell>
          <cell r="HU328">
            <v>0</v>
          </cell>
          <cell r="HV328">
            <v>0</v>
          </cell>
          <cell r="HW328">
            <v>0</v>
          </cell>
          <cell r="HX328">
            <v>0</v>
          </cell>
          <cell r="HY328">
            <v>0</v>
          </cell>
          <cell r="HZ328">
            <v>0</v>
          </cell>
          <cell r="IA328">
            <v>0</v>
          </cell>
          <cell r="IB328">
            <v>0</v>
          </cell>
          <cell r="IC328">
            <v>0</v>
          </cell>
          <cell r="ID328">
            <v>0</v>
          </cell>
          <cell r="IE328">
            <v>0</v>
          </cell>
          <cell r="IF328">
            <v>0</v>
          </cell>
          <cell r="IG328">
            <v>0</v>
          </cell>
          <cell r="IH328">
            <v>0</v>
          </cell>
          <cell r="II328">
            <v>0</v>
          </cell>
          <cell r="IJ328">
            <v>0</v>
          </cell>
          <cell r="IK328">
            <v>0</v>
          </cell>
          <cell r="IL328">
            <v>0</v>
          </cell>
          <cell r="IM328">
            <v>0</v>
          </cell>
          <cell r="IN328">
            <v>0</v>
          </cell>
          <cell r="IO328">
            <v>0</v>
          </cell>
          <cell r="IP328">
            <v>0</v>
          </cell>
          <cell r="IQ328">
            <v>0</v>
          </cell>
          <cell r="IR328">
            <v>0</v>
          </cell>
          <cell r="IS328">
            <v>0</v>
          </cell>
          <cell r="IT328">
            <v>0</v>
          </cell>
          <cell r="IU328">
            <v>0</v>
          </cell>
          <cell r="IV328">
            <v>0</v>
          </cell>
        </row>
        <row r="329">
          <cell r="A329">
            <v>6</v>
          </cell>
          <cell r="B329" t="str">
            <v>AT1</v>
          </cell>
          <cell r="R329">
            <v>1</v>
          </cell>
          <cell r="S329">
            <v>3</v>
          </cell>
          <cell r="T329">
            <v>55.05</v>
          </cell>
          <cell r="U329" t="str">
            <v>AL70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165.15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3</v>
          </cell>
          <cell r="BB329">
            <v>0</v>
          </cell>
          <cell r="BC329">
            <v>3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3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7.5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M329">
            <v>0</v>
          </cell>
          <cell r="EO329">
            <v>0</v>
          </cell>
          <cell r="EP329">
            <v>1</v>
          </cell>
          <cell r="EQ329">
            <v>0</v>
          </cell>
          <cell r="ER329">
            <v>0</v>
          </cell>
          <cell r="ES329">
            <v>0</v>
          </cell>
          <cell r="ET329">
            <v>0</v>
          </cell>
          <cell r="EU329">
            <v>0</v>
          </cell>
          <cell r="EV329">
            <v>0</v>
          </cell>
          <cell r="EW329">
            <v>0</v>
          </cell>
          <cell r="EX329">
            <v>0</v>
          </cell>
          <cell r="EY329">
            <v>0</v>
          </cell>
          <cell r="EZ329">
            <v>0</v>
          </cell>
          <cell r="FA329">
            <v>0</v>
          </cell>
          <cell r="FB329">
            <v>0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0</v>
          </cell>
          <cell r="FP329">
            <v>0</v>
          </cell>
          <cell r="FQ329">
            <v>0</v>
          </cell>
          <cell r="FR329">
            <v>0</v>
          </cell>
          <cell r="FS329">
            <v>0</v>
          </cell>
          <cell r="FT329">
            <v>0</v>
          </cell>
          <cell r="FU329">
            <v>0</v>
          </cell>
          <cell r="FV329">
            <v>0</v>
          </cell>
          <cell r="FW329">
            <v>0</v>
          </cell>
          <cell r="FX329">
            <v>0</v>
          </cell>
          <cell r="FY329">
            <v>0</v>
          </cell>
          <cell r="FZ329">
            <v>0</v>
          </cell>
          <cell r="GA329">
            <v>0</v>
          </cell>
          <cell r="GB329">
            <v>0</v>
          </cell>
          <cell r="GC329">
            <v>0</v>
          </cell>
          <cell r="GD329">
            <v>0</v>
          </cell>
          <cell r="GE329">
            <v>0</v>
          </cell>
          <cell r="GF329">
            <v>0</v>
          </cell>
          <cell r="GG329">
            <v>0</v>
          </cell>
          <cell r="GH329">
            <v>0</v>
          </cell>
          <cell r="GI329">
            <v>0</v>
          </cell>
          <cell r="GJ329">
            <v>0</v>
          </cell>
          <cell r="GK329">
            <v>0</v>
          </cell>
          <cell r="GL329">
            <v>0</v>
          </cell>
          <cell r="GM329">
            <v>0</v>
          </cell>
          <cell r="GN329">
            <v>0</v>
          </cell>
          <cell r="GO329">
            <v>0</v>
          </cell>
          <cell r="GP329">
            <v>0</v>
          </cell>
          <cell r="GQ329">
            <v>0</v>
          </cell>
          <cell r="GR329">
            <v>0</v>
          </cell>
          <cell r="GS329">
            <v>0</v>
          </cell>
          <cell r="GT329">
            <v>0</v>
          </cell>
          <cell r="GU329">
            <v>0</v>
          </cell>
          <cell r="GV329">
            <v>0</v>
          </cell>
          <cell r="GW329">
            <v>0</v>
          </cell>
          <cell r="GX329">
            <v>0</v>
          </cell>
          <cell r="GY329">
            <v>0</v>
          </cell>
          <cell r="GZ329">
            <v>0</v>
          </cell>
          <cell r="HA329">
            <v>0</v>
          </cell>
          <cell r="HB329">
            <v>0</v>
          </cell>
          <cell r="HC329">
            <v>0</v>
          </cell>
          <cell r="HD329">
            <v>0</v>
          </cell>
          <cell r="HE329">
            <v>0</v>
          </cell>
          <cell r="HF329">
            <v>0</v>
          </cell>
          <cell r="HG329">
            <v>0</v>
          </cell>
          <cell r="HH329">
            <v>0</v>
          </cell>
          <cell r="HI329">
            <v>0</v>
          </cell>
          <cell r="HJ329">
            <v>0</v>
          </cell>
          <cell r="HK329">
            <v>0</v>
          </cell>
          <cell r="HL329">
            <v>0</v>
          </cell>
          <cell r="HM329">
            <v>0</v>
          </cell>
          <cell r="HN329">
            <v>0</v>
          </cell>
          <cell r="HO329">
            <v>0</v>
          </cell>
          <cell r="HP329">
            <v>0</v>
          </cell>
          <cell r="HQ329">
            <v>0</v>
          </cell>
          <cell r="HR329">
            <v>0</v>
          </cell>
          <cell r="HS329">
            <v>0</v>
          </cell>
          <cell r="HT329">
            <v>0</v>
          </cell>
          <cell r="HU329">
            <v>0</v>
          </cell>
          <cell r="HV329">
            <v>0</v>
          </cell>
          <cell r="HW329">
            <v>0</v>
          </cell>
          <cell r="HX329">
            <v>0</v>
          </cell>
          <cell r="HY329">
            <v>0</v>
          </cell>
          <cell r="HZ329">
            <v>0</v>
          </cell>
          <cell r="IA329">
            <v>0</v>
          </cell>
          <cell r="IB329">
            <v>0</v>
          </cell>
          <cell r="IC329">
            <v>0</v>
          </cell>
          <cell r="ID329">
            <v>0</v>
          </cell>
          <cell r="IE329">
            <v>0</v>
          </cell>
          <cell r="IF329">
            <v>0</v>
          </cell>
          <cell r="IG329">
            <v>0</v>
          </cell>
          <cell r="IH329">
            <v>0</v>
          </cell>
          <cell r="II329">
            <v>0</v>
          </cell>
          <cell r="IJ329">
            <v>0</v>
          </cell>
          <cell r="IK329">
            <v>0</v>
          </cell>
          <cell r="IL329">
            <v>0</v>
          </cell>
          <cell r="IM329">
            <v>0</v>
          </cell>
          <cell r="IN329">
            <v>0</v>
          </cell>
          <cell r="IO329">
            <v>0</v>
          </cell>
          <cell r="IP329">
            <v>0</v>
          </cell>
          <cell r="IQ329">
            <v>0</v>
          </cell>
          <cell r="IR329">
            <v>0</v>
          </cell>
          <cell r="IS329">
            <v>0</v>
          </cell>
          <cell r="IT329">
            <v>0</v>
          </cell>
          <cell r="IU329">
            <v>0</v>
          </cell>
          <cell r="IV329">
            <v>0</v>
          </cell>
        </row>
        <row r="330">
          <cell r="B330" t="str">
            <v>AT5</v>
          </cell>
          <cell r="CB330">
            <v>0</v>
          </cell>
          <cell r="CC330">
            <v>0</v>
          </cell>
          <cell r="CD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1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</row>
        <row r="331">
          <cell r="A331">
            <v>7</v>
          </cell>
          <cell r="B331" t="str">
            <v>ATV8</v>
          </cell>
          <cell r="P331">
            <v>1</v>
          </cell>
          <cell r="R331">
            <v>1</v>
          </cell>
          <cell r="S331">
            <v>3</v>
          </cell>
          <cell r="T331">
            <v>56.22</v>
          </cell>
          <cell r="U331" t="str">
            <v>AL70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168.66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3</v>
          </cell>
          <cell r="BB331">
            <v>6</v>
          </cell>
          <cell r="BC331">
            <v>3</v>
          </cell>
          <cell r="BD331">
            <v>0</v>
          </cell>
          <cell r="BE331">
            <v>6</v>
          </cell>
          <cell r="BF331">
            <v>0</v>
          </cell>
          <cell r="BG331">
            <v>6</v>
          </cell>
          <cell r="BH331">
            <v>0</v>
          </cell>
          <cell r="BI331">
            <v>0</v>
          </cell>
          <cell r="BJ331">
            <v>0</v>
          </cell>
          <cell r="BK331">
            <v>3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7.5</v>
          </cell>
          <cell r="BZ331">
            <v>0</v>
          </cell>
          <cell r="CA331">
            <v>6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M331">
            <v>0</v>
          </cell>
          <cell r="EO331">
            <v>0</v>
          </cell>
          <cell r="EP331">
            <v>0</v>
          </cell>
          <cell r="EQ331">
            <v>0</v>
          </cell>
          <cell r="ER331">
            <v>0</v>
          </cell>
          <cell r="ES331">
            <v>0</v>
          </cell>
          <cell r="ET331">
            <v>0</v>
          </cell>
          <cell r="EU331">
            <v>0</v>
          </cell>
          <cell r="EV331">
            <v>0</v>
          </cell>
          <cell r="EW331">
            <v>0</v>
          </cell>
          <cell r="EX331">
            <v>0</v>
          </cell>
          <cell r="EY331">
            <v>0</v>
          </cell>
          <cell r="EZ331">
            <v>0</v>
          </cell>
          <cell r="FA331">
            <v>0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1</v>
          </cell>
          <cell r="FN331">
            <v>0</v>
          </cell>
          <cell r="FO331">
            <v>0</v>
          </cell>
          <cell r="FP331">
            <v>0</v>
          </cell>
          <cell r="FQ331">
            <v>0</v>
          </cell>
          <cell r="FR331">
            <v>0</v>
          </cell>
          <cell r="FS331">
            <v>0</v>
          </cell>
          <cell r="FT331">
            <v>0</v>
          </cell>
          <cell r="FU331">
            <v>0</v>
          </cell>
          <cell r="FV331">
            <v>0</v>
          </cell>
          <cell r="FW331">
            <v>0</v>
          </cell>
          <cell r="FX331">
            <v>0</v>
          </cell>
          <cell r="FY331">
            <v>0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>
            <v>0</v>
          </cell>
          <cell r="GJ331">
            <v>0</v>
          </cell>
          <cell r="GK331">
            <v>0</v>
          </cell>
          <cell r="GL331">
            <v>0</v>
          </cell>
          <cell r="GM331">
            <v>0</v>
          </cell>
          <cell r="GN331">
            <v>0</v>
          </cell>
          <cell r="GO331">
            <v>0</v>
          </cell>
          <cell r="GP331">
            <v>0</v>
          </cell>
          <cell r="GQ331">
            <v>0</v>
          </cell>
          <cell r="GR331">
            <v>0</v>
          </cell>
          <cell r="GS331">
            <v>0</v>
          </cell>
          <cell r="GT331">
            <v>0</v>
          </cell>
          <cell r="GU331">
            <v>0</v>
          </cell>
          <cell r="GV331">
            <v>0</v>
          </cell>
          <cell r="GW331">
            <v>0</v>
          </cell>
          <cell r="GX331">
            <v>0</v>
          </cell>
          <cell r="GY331">
            <v>0</v>
          </cell>
          <cell r="GZ331">
            <v>0</v>
          </cell>
          <cell r="HA331">
            <v>0</v>
          </cell>
          <cell r="HB331">
            <v>0</v>
          </cell>
          <cell r="HC331">
            <v>0</v>
          </cell>
          <cell r="HD331">
            <v>0</v>
          </cell>
          <cell r="HE331">
            <v>0</v>
          </cell>
          <cell r="HF331">
            <v>0</v>
          </cell>
          <cell r="HG331">
            <v>0</v>
          </cell>
          <cell r="HH331">
            <v>0</v>
          </cell>
          <cell r="HI331">
            <v>0</v>
          </cell>
          <cell r="HJ331">
            <v>0</v>
          </cell>
          <cell r="HK331">
            <v>0</v>
          </cell>
          <cell r="HL331">
            <v>0</v>
          </cell>
          <cell r="HM331">
            <v>0</v>
          </cell>
          <cell r="HN331">
            <v>0</v>
          </cell>
          <cell r="HO331">
            <v>0</v>
          </cell>
          <cell r="HP331">
            <v>0</v>
          </cell>
          <cell r="HQ331">
            <v>0</v>
          </cell>
          <cell r="HR331">
            <v>0</v>
          </cell>
          <cell r="HS331">
            <v>0</v>
          </cell>
          <cell r="HT331">
            <v>0</v>
          </cell>
          <cell r="HU331">
            <v>0</v>
          </cell>
          <cell r="HV331">
            <v>0</v>
          </cell>
          <cell r="HW331">
            <v>0</v>
          </cell>
          <cell r="HX331">
            <v>0</v>
          </cell>
          <cell r="HY331">
            <v>0</v>
          </cell>
          <cell r="HZ331">
            <v>0</v>
          </cell>
          <cell r="IA331">
            <v>0</v>
          </cell>
          <cell r="IB331">
            <v>0</v>
          </cell>
          <cell r="IC331">
            <v>0</v>
          </cell>
          <cell r="ID331">
            <v>0</v>
          </cell>
          <cell r="IE331">
            <v>0</v>
          </cell>
          <cell r="IF331">
            <v>0</v>
          </cell>
          <cell r="IG331">
            <v>0</v>
          </cell>
          <cell r="IH331">
            <v>0</v>
          </cell>
          <cell r="II331">
            <v>0</v>
          </cell>
          <cell r="IJ331">
            <v>0</v>
          </cell>
          <cell r="IK331">
            <v>0</v>
          </cell>
          <cell r="IL331">
            <v>0</v>
          </cell>
          <cell r="IM331">
            <v>0</v>
          </cell>
          <cell r="IN331">
            <v>0</v>
          </cell>
          <cell r="IO331">
            <v>0</v>
          </cell>
          <cell r="IP331">
            <v>0</v>
          </cell>
          <cell r="IQ331">
            <v>0</v>
          </cell>
          <cell r="IR331">
            <v>0</v>
          </cell>
          <cell r="IS331">
            <v>0</v>
          </cell>
          <cell r="IT331">
            <v>0</v>
          </cell>
          <cell r="IU331">
            <v>0</v>
          </cell>
          <cell r="IV331">
            <v>0</v>
          </cell>
        </row>
        <row r="332">
          <cell r="A332">
            <v>8</v>
          </cell>
          <cell r="B332" t="str">
            <v>ATV5</v>
          </cell>
          <cell r="O332">
            <v>1</v>
          </cell>
          <cell r="R332">
            <v>1</v>
          </cell>
          <cell r="S332">
            <v>3</v>
          </cell>
          <cell r="T332">
            <v>0</v>
          </cell>
          <cell r="U332" t="str">
            <v>AL70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3</v>
          </cell>
          <cell r="BB332">
            <v>0</v>
          </cell>
          <cell r="BC332">
            <v>3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3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3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B332">
            <v>1</v>
          </cell>
          <cell r="EL332">
            <v>1</v>
          </cell>
          <cell r="EM332">
            <v>0.85</v>
          </cell>
          <cell r="EO332">
            <v>1</v>
          </cell>
          <cell r="EP332">
            <v>0</v>
          </cell>
          <cell r="EQ332">
            <v>0</v>
          </cell>
          <cell r="ER332">
            <v>0</v>
          </cell>
          <cell r="ES332">
            <v>0</v>
          </cell>
          <cell r="ET332">
            <v>0</v>
          </cell>
          <cell r="EU332">
            <v>0</v>
          </cell>
          <cell r="EV332">
            <v>0</v>
          </cell>
          <cell r="EW332">
            <v>0</v>
          </cell>
          <cell r="EX332">
            <v>0</v>
          </cell>
          <cell r="EY332">
            <v>0</v>
          </cell>
          <cell r="EZ332">
            <v>0</v>
          </cell>
          <cell r="FA332">
            <v>0</v>
          </cell>
          <cell r="FB332">
            <v>0</v>
          </cell>
          <cell r="FC332">
            <v>0</v>
          </cell>
          <cell r="FD332">
            <v>0</v>
          </cell>
          <cell r="FE332">
            <v>0</v>
          </cell>
          <cell r="FF332">
            <v>0</v>
          </cell>
          <cell r="FG332">
            <v>0</v>
          </cell>
          <cell r="FH332">
            <v>0</v>
          </cell>
          <cell r="FI332">
            <v>0</v>
          </cell>
          <cell r="FJ332">
            <v>1</v>
          </cell>
          <cell r="FK332">
            <v>0</v>
          </cell>
          <cell r="FL332">
            <v>0</v>
          </cell>
          <cell r="FM332">
            <v>0</v>
          </cell>
          <cell r="FN332">
            <v>0</v>
          </cell>
          <cell r="FO332">
            <v>0</v>
          </cell>
          <cell r="FP332">
            <v>0</v>
          </cell>
          <cell r="FQ332">
            <v>0</v>
          </cell>
          <cell r="FR332">
            <v>0</v>
          </cell>
          <cell r="FS332">
            <v>0</v>
          </cell>
          <cell r="FT332">
            <v>0</v>
          </cell>
          <cell r="FU332">
            <v>0</v>
          </cell>
          <cell r="FV332">
            <v>0</v>
          </cell>
          <cell r="FW332">
            <v>0</v>
          </cell>
          <cell r="FX332">
            <v>0</v>
          </cell>
          <cell r="FY332">
            <v>0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0</v>
          </cell>
          <cell r="GJ332">
            <v>0</v>
          </cell>
          <cell r="GK332">
            <v>0</v>
          </cell>
          <cell r="GL332">
            <v>0</v>
          </cell>
          <cell r="GM332">
            <v>0</v>
          </cell>
          <cell r="GN332">
            <v>0</v>
          </cell>
          <cell r="GO332">
            <v>0</v>
          </cell>
          <cell r="GP332">
            <v>0</v>
          </cell>
          <cell r="GQ332">
            <v>0</v>
          </cell>
          <cell r="GR332">
            <v>0</v>
          </cell>
          <cell r="GS332">
            <v>0</v>
          </cell>
          <cell r="GT332">
            <v>0</v>
          </cell>
          <cell r="GU332">
            <v>0</v>
          </cell>
          <cell r="GV332">
            <v>0</v>
          </cell>
          <cell r="GW332">
            <v>0</v>
          </cell>
          <cell r="GX332">
            <v>0</v>
          </cell>
          <cell r="GY332">
            <v>0</v>
          </cell>
          <cell r="GZ332">
            <v>0</v>
          </cell>
          <cell r="HA332">
            <v>0</v>
          </cell>
          <cell r="HB332">
            <v>0</v>
          </cell>
          <cell r="HC332">
            <v>0</v>
          </cell>
          <cell r="HD332">
            <v>0</v>
          </cell>
          <cell r="HE332">
            <v>0</v>
          </cell>
          <cell r="HF332">
            <v>0</v>
          </cell>
          <cell r="HG332">
            <v>0</v>
          </cell>
          <cell r="HH332">
            <v>0</v>
          </cell>
          <cell r="HI332">
            <v>0</v>
          </cell>
          <cell r="HJ332">
            <v>0</v>
          </cell>
          <cell r="HK332">
            <v>0</v>
          </cell>
          <cell r="HL332">
            <v>0</v>
          </cell>
          <cell r="HM332">
            <v>0</v>
          </cell>
          <cell r="HN332">
            <v>0</v>
          </cell>
          <cell r="HO332">
            <v>0</v>
          </cell>
          <cell r="HP332">
            <v>0</v>
          </cell>
          <cell r="HQ332">
            <v>0</v>
          </cell>
          <cell r="HR332">
            <v>0</v>
          </cell>
          <cell r="HS332">
            <v>0</v>
          </cell>
          <cell r="HT332">
            <v>0</v>
          </cell>
          <cell r="HU332">
            <v>0</v>
          </cell>
          <cell r="HV332">
            <v>0</v>
          </cell>
          <cell r="HW332">
            <v>0</v>
          </cell>
          <cell r="HX332">
            <v>0</v>
          </cell>
          <cell r="HY332">
            <v>0</v>
          </cell>
          <cell r="HZ332">
            <v>0</v>
          </cell>
          <cell r="IA332">
            <v>0</v>
          </cell>
          <cell r="IB332">
            <v>0</v>
          </cell>
          <cell r="IC332">
            <v>0</v>
          </cell>
          <cell r="ID332">
            <v>0</v>
          </cell>
          <cell r="IE332">
            <v>0</v>
          </cell>
          <cell r="IF332">
            <v>0</v>
          </cell>
          <cell r="IG332">
            <v>0</v>
          </cell>
          <cell r="IH332">
            <v>0</v>
          </cell>
          <cell r="II332">
            <v>0</v>
          </cell>
          <cell r="IJ332">
            <v>0</v>
          </cell>
          <cell r="IK332">
            <v>0</v>
          </cell>
          <cell r="IL332">
            <v>0</v>
          </cell>
          <cell r="IM332">
            <v>0</v>
          </cell>
          <cell r="IN332">
            <v>0</v>
          </cell>
          <cell r="IO332">
            <v>0</v>
          </cell>
          <cell r="IP332">
            <v>0</v>
          </cell>
          <cell r="IQ332">
            <v>0</v>
          </cell>
          <cell r="IR332">
            <v>0</v>
          </cell>
          <cell r="IS332">
            <v>0</v>
          </cell>
          <cell r="IT332">
            <v>0</v>
          </cell>
          <cell r="IU332">
            <v>0</v>
          </cell>
          <cell r="IV332">
            <v>0</v>
          </cell>
        </row>
        <row r="333">
          <cell r="B333" t="str">
            <v>SAM-R</v>
          </cell>
          <cell r="R333">
            <v>1</v>
          </cell>
          <cell r="S333">
            <v>3</v>
          </cell>
          <cell r="U333" t="str">
            <v>AL70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I333">
            <v>1</v>
          </cell>
          <cell r="EJ333">
            <v>1</v>
          </cell>
          <cell r="EM333">
            <v>0.25</v>
          </cell>
          <cell r="EN333" t="str">
            <v xml:space="preserve">Reubicar S.E. hacia la pista</v>
          </cell>
          <cell r="EO333">
            <v>2</v>
          </cell>
          <cell r="EP333">
            <v>0</v>
          </cell>
          <cell r="EQ333">
            <v>0</v>
          </cell>
          <cell r="ER333">
            <v>0</v>
          </cell>
          <cell r="ES333">
            <v>0</v>
          </cell>
          <cell r="ET333">
            <v>0</v>
          </cell>
          <cell r="EU333">
            <v>0</v>
          </cell>
          <cell r="EV333">
            <v>0</v>
          </cell>
          <cell r="EW333">
            <v>0</v>
          </cell>
          <cell r="EX333">
            <v>0</v>
          </cell>
          <cell r="EY333">
            <v>0</v>
          </cell>
          <cell r="EZ333">
            <v>0</v>
          </cell>
          <cell r="FA333">
            <v>0</v>
          </cell>
          <cell r="FB333">
            <v>0</v>
          </cell>
          <cell r="FC333">
            <v>0</v>
          </cell>
          <cell r="FD333">
            <v>0</v>
          </cell>
          <cell r="FE333">
            <v>0</v>
          </cell>
          <cell r="FF333">
            <v>0</v>
          </cell>
          <cell r="FG333">
            <v>0</v>
          </cell>
          <cell r="FH333">
            <v>0</v>
          </cell>
          <cell r="FI333">
            <v>0</v>
          </cell>
          <cell r="FJ333">
            <v>0</v>
          </cell>
          <cell r="FK333">
            <v>0</v>
          </cell>
          <cell r="FL333">
            <v>0</v>
          </cell>
          <cell r="FM333">
            <v>0</v>
          </cell>
          <cell r="FN333">
            <v>0</v>
          </cell>
          <cell r="FO333">
            <v>0</v>
          </cell>
          <cell r="FP333">
            <v>0</v>
          </cell>
          <cell r="FQ333">
            <v>0</v>
          </cell>
          <cell r="FR333">
            <v>0</v>
          </cell>
          <cell r="FS333">
            <v>0</v>
          </cell>
          <cell r="FT333">
            <v>0</v>
          </cell>
          <cell r="FU333">
            <v>0</v>
          </cell>
          <cell r="FV333">
            <v>0</v>
          </cell>
          <cell r="FW333">
            <v>0</v>
          </cell>
          <cell r="FX333">
            <v>0</v>
          </cell>
          <cell r="FY333">
            <v>0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1</v>
          </cell>
          <cell r="GH333">
            <v>0</v>
          </cell>
          <cell r="GI333">
            <v>0</v>
          </cell>
          <cell r="GJ333">
            <v>0</v>
          </cell>
          <cell r="GK333">
            <v>0</v>
          </cell>
          <cell r="GL333">
            <v>0</v>
          </cell>
          <cell r="GM333">
            <v>0</v>
          </cell>
          <cell r="GN333">
            <v>0</v>
          </cell>
          <cell r="GO333">
            <v>0</v>
          </cell>
          <cell r="GP333">
            <v>0</v>
          </cell>
          <cell r="GQ333">
            <v>0</v>
          </cell>
          <cell r="GR333">
            <v>0</v>
          </cell>
          <cell r="GS333">
            <v>0</v>
          </cell>
          <cell r="GT333">
            <v>0</v>
          </cell>
          <cell r="GU333">
            <v>0</v>
          </cell>
          <cell r="GV333">
            <v>0</v>
          </cell>
          <cell r="GW333">
            <v>0</v>
          </cell>
          <cell r="GX333">
            <v>0</v>
          </cell>
          <cell r="GY333">
            <v>0</v>
          </cell>
          <cell r="GZ333">
            <v>0</v>
          </cell>
          <cell r="HA333">
            <v>0</v>
          </cell>
          <cell r="HB333">
            <v>0</v>
          </cell>
          <cell r="HC333">
            <v>0</v>
          </cell>
          <cell r="HD333">
            <v>0</v>
          </cell>
          <cell r="HE333">
            <v>0</v>
          </cell>
          <cell r="HF333">
            <v>0</v>
          </cell>
          <cell r="HG333">
            <v>0</v>
          </cell>
          <cell r="HH333">
            <v>0</v>
          </cell>
          <cell r="HI333">
            <v>0</v>
          </cell>
          <cell r="HJ333">
            <v>0</v>
          </cell>
          <cell r="HK333">
            <v>0</v>
          </cell>
          <cell r="HL333">
            <v>0</v>
          </cell>
          <cell r="HM333">
            <v>0</v>
          </cell>
          <cell r="HN333">
            <v>0</v>
          </cell>
          <cell r="HO333">
            <v>0</v>
          </cell>
          <cell r="HP333">
            <v>0</v>
          </cell>
          <cell r="HQ333">
            <v>0</v>
          </cell>
          <cell r="HR333">
            <v>0</v>
          </cell>
          <cell r="HS333">
            <v>0</v>
          </cell>
          <cell r="HT333">
            <v>0</v>
          </cell>
          <cell r="HU333">
            <v>0</v>
          </cell>
          <cell r="HV333">
            <v>0</v>
          </cell>
          <cell r="HW333">
            <v>0</v>
          </cell>
          <cell r="HX333">
            <v>0</v>
          </cell>
          <cell r="HY333">
            <v>0</v>
          </cell>
          <cell r="HZ333">
            <v>0</v>
          </cell>
          <cell r="IA333">
            <v>0</v>
          </cell>
          <cell r="IB333">
            <v>0</v>
          </cell>
          <cell r="IC333">
            <v>0</v>
          </cell>
          <cell r="ID333">
            <v>0</v>
          </cell>
          <cell r="IE333">
            <v>0</v>
          </cell>
          <cell r="IF333">
            <v>0</v>
          </cell>
          <cell r="IG333">
            <v>0</v>
          </cell>
          <cell r="IH333">
            <v>0</v>
          </cell>
          <cell r="II333">
            <v>0</v>
          </cell>
          <cell r="IJ333">
            <v>0</v>
          </cell>
          <cell r="IK333">
            <v>0</v>
          </cell>
          <cell r="IL333">
            <v>0</v>
          </cell>
          <cell r="IM333">
            <v>0</v>
          </cell>
          <cell r="IN333">
            <v>0</v>
          </cell>
          <cell r="IO333">
            <v>0</v>
          </cell>
          <cell r="IP333">
            <v>0</v>
          </cell>
          <cell r="IQ333">
            <v>0</v>
          </cell>
          <cell r="IR333">
            <v>0</v>
          </cell>
          <cell r="IS333">
            <v>0</v>
          </cell>
          <cell r="IT333">
            <v>0</v>
          </cell>
          <cell r="IU333">
            <v>0</v>
          </cell>
          <cell r="IV333">
            <v>0</v>
          </cell>
        </row>
        <row r="334">
          <cell r="A334" t="str">
            <v xml:space="preserve">SUB-TOTAL 24</v>
          </cell>
          <cell r="B334">
            <v>1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</v>
          </cell>
          <cell r="N334">
            <v>2</v>
          </cell>
          <cell r="O334">
            <v>1</v>
          </cell>
          <cell r="P334">
            <v>2</v>
          </cell>
          <cell r="Q334">
            <v>0</v>
          </cell>
          <cell r="R334">
            <v>9</v>
          </cell>
          <cell r="S334">
            <v>30</v>
          </cell>
          <cell r="T334">
            <v>394.07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1264.96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24</v>
          </cell>
          <cell r="BB334">
            <v>24</v>
          </cell>
          <cell r="BC334">
            <v>24</v>
          </cell>
          <cell r="BD334">
            <v>0</v>
          </cell>
          <cell r="BE334">
            <v>24</v>
          </cell>
          <cell r="BF334">
            <v>0</v>
          </cell>
          <cell r="BG334">
            <v>24</v>
          </cell>
          <cell r="BH334">
            <v>0</v>
          </cell>
          <cell r="BI334">
            <v>0</v>
          </cell>
          <cell r="BJ334">
            <v>0</v>
          </cell>
          <cell r="BK334">
            <v>9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15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53</v>
          </cell>
          <cell r="BZ334">
            <v>0</v>
          </cell>
          <cell r="CA334">
            <v>24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5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2</v>
          </cell>
          <cell r="EB334">
            <v>1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1</v>
          </cell>
          <cell r="EJ334">
            <v>1</v>
          </cell>
          <cell r="EK334">
            <v>0</v>
          </cell>
          <cell r="EL334">
            <v>5</v>
          </cell>
          <cell r="EM334">
            <v>6</v>
          </cell>
          <cell r="EO334">
            <v>8</v>
          </cell>
          <cell r="EP334">
            <v>1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3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4</v>
          </cell>
          <cell r="FK334">
            <v>0</v>
          </cell>
          <cell r="FL334">
            <v>0</v>
          </cell>
          <cell r="FM334">
            <v>3</v>
          </cell>
          <cell r="FN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1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  <cell r="II334">
            <v>0</v>
          </cell>
          <cell r="IJ334">
            <v>0</v>
          </cell>
          <cell r="IK334">
            <v>0</v>
          </cell>
          <cell r="IL334">
            <v>0</v>
          </cell>
          <cell r="IM334">
            <v>0</v>
          </cell>
          <cell r="IN334">
            <v>0</v>
          </cell>
          <cell r="IO334">
            <v>0</v>
          </cell>
          <cell r="IP334">
            <v>0</v>
          </cell>
          <cell r="IQ334">
            <v>0</v>
          </cell>
          <cell r="IR334">
            <v>0</v>
          </cell>
          <cell r="IS334">
            <v>0</v>
          </cell>
          <cell r="IT334">
            <v>0</v>
          </cell>
          <cell r="IU334">
            <v>0</v>
          </cell>
          <cell r="IV334">
            <v>0</v>
          </cell>
        </row>
        <row r="335">
          <cell r="A335" t="str">
            <v xml:space="preserve">Tramo 25</v>
          </cell>
          <cell r="C335" t="str">
            <v xml:space="preserve">: Alimentador: DO-08, PJ. GENERAL OLLANTA I - PLANO RP-DO08-05</v>
          </cell>
          <cell r="EN335" t="str">
            <v xml:space="preserve">GENERAL OLLANTA</v>
          </cell>
        </row>
        <row r="336">
          <cell r="A336">
            <v>1</v>
          </cell>
          <cell r="B336" t="str">
            <v>ATP3</v>
          </cell>
          <cell r="P336">
            <v>1</v>
          </cell>
          <cell r="R336">
            <v>1</v>
          </cell>
          <cell r="S336">
            <v>3</v>
          </cell>
          <cell r="T336">
            <v>16.2</v>
          </cell>
          <cell r="U336" t="str">
            <v>AL35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16.2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</v>
          </cell>
          <cell r="BF336">
            <v>1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8</v>
          </cell>
          <cell r="CA336">
            <v>0</v>
          </cell>
          <cell r="CB336">
            <v>3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1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M336">
            <v>0</v>
          </cell>
          <cell r="EO336">
            <v>0</v>
          </cell>
          <cell r="EP336">
            <v>0</v>
          </cell>
          <cell r="EQ336">
            <v>0</v>
          </cell>
          <cell r="ER336">
            <v>0</v>
          </cell>
          <cell r="ES336">
            <v>0</v>
          </cell>
          <cell r="ET336">
            <v>0</v>
          </cell>
          <cell r="EU336">
            <v>0</v>
          </cell>
          <cell r="EV336">
            <v>0</v>
          </cell>
          <cell r="EW336">
            <v>0</v>
          </cell>
          <cell r="EX336">
            <v>0</v>
          </cell>
          <cell r="EY336">
            <v>0</v>
          </cell>
          <cell r="EZ336">
            <v>0</v>
          </cell>
          <cell r="FA336">
            <v>0</v>
          </cell>
          <cell r="FB336">
            <v>0</v>
          </cell>
          <cell r="FC336">
            <v>1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0</v>
          </cell>
          <cell r="FQ336">
            <v>0</v>
          </cell>
          <cell r="FR336">
            <v>0</v>
          </cell>
          <cell r="FS336">
            <v>0</v>
          </cell>
          <cell r="FT336">
            <v>0</v>
          </cell>
          <cell r="FU336">
            <v>0</v>
          </cell>
          <cell r="FV336">
            <v>0</v>
          </cell>
          <cell r="FW336">
            <v>0</v>
          </cell>
          <cell r="FX336">
            <v>0</v>
          </cell>
          <cell r="FY336">
            <v>0</v>
          </cell>
          <cell r="FZ336">
            <v>0</v>
          </cell>
          <cell r="GA336">
            <v>0</v>
          </cell>
          <cell r="GB336">
            <v>0</v>
          </cell>
          <cell r="GC336">
            <v>0</v>
          </cell>
          <cell r="GD336">
            <v>0</v>
          </cell>
          <cell r="GE336">
            <v>0</v>
          </cell>
          <cell r="GF336">
            <v>0</v>
          </cell>
          <cell r="GG336">
            <v>0</v>
          </cell>
          <cell r="GH336">
            <v>0</v>
          </cell>
          <cell r="GI336">
            <v>0</v>
          </cell>
          <cell r="GJ336">
            <v>0</v>
          </cell>
          <cell r="GK336">
            <v>0</v>
          </cell>
          <cell r="GL336">
            <v>0</v>
          </cell>
          <cell r="GM336">
            <v>0</v>
          </cell>
          <cell r="GN336">
            <v>0</v>
          </cell>
          <cell r="GO336">
            <v>0</v>
          </cell>
          <cell r="GP336">
            <v>0</v>
          </cell>
          <cell r="GQ336">
            <v>0</v>
          </cell>
          <cell r="GR336">
            <v>0</v>
          </cell>
          <cell r="GS336">
            <v>0</v>
          </cell>
          <cell r="GT336">
            <v>0</v>
          </cell>
          <cell r="GU336">
            <v>0</v>
          </cell>
          <cell r="GV336">
            <v>0</v>
          </cell>
          <cell r="GW336">
            <v>0</v>
          </cell>
          <cell r="GX336">
            <v>0</v>
          </cell>
          <cell r="GY336">
            <v>0</v>
          </cell>
          <cell r="GZ336">
            <v>0</v>
          </cell>
          <cell r="HA336">
            <v>0</v>
          </cell>
          <cell r="HB336">
            <v>0</v>
          </cell>
          <cell r="HC336">
            <v>0</v>
          </cell>
          <cell r="HD336">
            <v>0</v>
          </cell>
          <cell r="HE336">
            <v>0</v>
          </cell>
          <cell r="HF336">
            <v>0</v>
          </cell>
          <cell r="HG336">
            <v>0</v>
          </cell>
          <cell r="HH336">
            <v>0</v>
          </cell>
          <cell r="HI336">
            <v>0</v>
          </cell>
          <cell r="HJ336">
            <v>0</v>
          </cell>
          <cell r="HK336">
            <v>0</v>
          </cell>
          <cell r="HL336">
            <v>0</v>
          </cell>
          <cell r="HM336">
            <v>0</v>
          </cell>
          <cell r="HN336">
            <v>0</v>
          </cell>
          <cell r="HO336">
            <v>0</v>
          </cell>
          <cell r="HP336">
            <v>0</v>
          </cell>
          <cell r="HQ336">
            <v>0</v>
          </cell>
          <cell r="HR336">
            <v>0</v>
          </cell>
          <cell r="HS336">
            <v>0</v>
          </cell>
          <cell r="HT336">
            <v>0</v>
          </cell>
          <cell r="HU336">
            <v>0</v>
          </cell>
          <cell r="HV336">
            <v>0</v>
          </cell>
          <cell r="HW336">
            <v>0</v>
          </cell>
          <cell r="HX336">
            <v>0</v>
          </cell>
          <cell r="HY336">
            <v>0</v>
          </cell>
          <cell r="HZ336">
            <v>0</v>
          </cell>
          <cell r="IA336">
            <v>0</v>
          </cell>
          <cell r="IB336">
            <v>0</v>
          </cell>
          <cell r="IC336">
            <v>0</v>
          </cell>
          <cell r="ID336">
            <v>0</v>
          </cell>
          <cell r="IE336">
            <v>0</v>
          </cell>
          <cell r="IF336">
            <v>0</v>
          </cell>
          <cell r="IG336">
            <v>0</v>
          </cell>
          <cell r="IH336">
            <v>0</v>
          </cell>
          <cell r="II336">
            <v>0</v>
          </cell>
          <cell r="IJ336">
            <v>0</v>
          </cell>
          <cell r="IK336">
            <v>0</v>
          </cell>
          <cell r="IL336">
            <v>0</v>
          </cell>
          <cell r="IM336">
            <v>0</v>
          </cell>
          <cell r="IN336">
            <v>0</v>
          </cell>
          <cell r="IO336">
            <v>0</v>
          </cell>
          <cell r="IP336">
            <v>0</v>
          </cell>
          <cell r="IQ336">
            <v>0</v>
          </cell>
          <cell r="IR336">
            <v>0</v>
          </cell>
          <cell r="IS336">
            <v>0</v>
          </cell>
          <cell r="IT336">
            <v>0</v>
          </cell>
          <cell r="IU336">
            <v>0</v>
          </cell>
          <cell r="IV336">
            <v>0</v>
          </cell>
        </row>
        <row r="337">
          <cell r="B337" t="str">
            <v>ATV3</v>
          </cell>
          <cell r="R337">
            <v>1</v>
          </cell>
          <cell r="U337" t="str">
            <v>3A50AP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3</v>
          </cell>
          <cell r="BC337">
            <v>0</v>
          </cell>
          <cell r="BD337">
            <v>0</v>
          </cell>
          <cell r="BE337">
            <v>3</v>
          </cell>
          <cell r="BF337">
            <v>0</v>
          </cell>
          <cell r="BG337">
            <v>0</v>
          </cell>
          <cell r="BH337">
            <v>0</v>
          </cell>
          <cell r="BI337">
            <v>3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3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M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1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</row>
        <row r="338">
          <cell r="B338" t="str">
            <v>SAM-R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M338">
            <v>0</v>
          </cell>
          <cell r="EN338" t="str">
            <v xml:space="preserve">Adecuar S.E, Armado Seccionamiento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1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</row>
        <row r="339"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M339">
            <v>0</v>
          </cell>
          <cell r="EO339">
            <v>0</v>
          </cell>
          <cell r="EP339">
            <v>0</v>
          </cell>
          <cell r="EQ339">
            <v>0</v>
          </cell>
          <cell r="ER339">
            <v>0</v>
          </cell>
          <cell r="ES339">
            <v>0</v>
          </cell>
          <cell r="ET339">
            <v>0</v>
          </cell>
          <cell r="EU339">
            <v>0</v>
          </cell>
          <cell r="EV339">
            <v>0</v>
          </cell>
          <cell r="EW339">
            <v>0</v>
          </cell>
          <cell r="EX339">
            <v>0</v>
          </cell>
          <cell r="EY339">
            <v>0</v>
          </cell>
          <cell r="EZ339">
            <v>0</v>
          </cell>
          <cell r="FA339">
            <v>0</v>
          </cell>
          <cell r="FB339">
            <v>0</v>
          </cell>
          <cell r="FC339">
            <v>0</v>
          </cell>
          <cell r="FD339">
            <v>0</v>
          </cell>
          <cell r="FE339">
            <v>0</v>
          </cell>
          <cell r="FF339">
            <v>0</v>
          </cell>
          <cell r="FG339">
            <v>0</v>
          </cell>
          <cell r="FH339">
            <v>0</v>
          </cell>
          <cell r="FI339">
            <v>0</v>
          </cell>
          <cell r="FJ339">
            <v>0</v>
          </cell>
          <cell r="FK339">
            <v>0</v>
          </cell>
          <cell r="FL339">
            <v>0</v>
          </cell>
          <cell r="FM339">
            <v>0</v>
          </cell>
          <cell r="FN339">
            <v>0</v>
          </cell>
          <cell r="FO339">
            <v>0</v>
          </cell>
          <cell r="FP339">
            <v>0</v>
          </cell>
          <cell r="FQ339">
            <v>0</v>
          </cell>
          <cell r="FR339">
            <v>0</v>
          </cell>
          <cell r="FS339">
            <v>0</v>
          </cell>
          <cell r="FT339">
            <v>0</v>
          </cell>
          <cell r="FU339">
            <v>0</v>
          </cell>
          <cell r="FV339">
            <v>0</v>
          </cell>
          <cell r="FW339">
            <v>0</v>
          </cell>
          <cell r="FX339">
            <v>0</v>
          </cell>
          <cell r="FY339">
            <v>0</v>
          </cell>
          <cell r="FZ339">
            <v>0</v>
          </cell>
          <cell r="GA339">
            <v>0</v>
          </cell>
          <cell r="GB339">
            <v>0</v>
          </cell>
          <cell r="GC339">
            <v>0</v>
          </cell>
          <cell r="GD339">
            <v>0</v>
          </cell>
          <cell r="GE339">
            <v>0</v>
          </cell>
          <cell r="GF339">
            <v>0</v>
          </cell>
          <cell r="GG339">
            <v>0</v>
          </cell>
          <cell r="GH339">
            <v>0</v>
          </cell>
          <cell r="GI339">
            <v>0</v>
          </cell>
          <cell r="GJ339">
            <v>0</v>
          </cell>
          <cell r="GK339">
            <v>0</v>
          </cell>
          <cell r="GL339">
            <v>0</v>
          </cell>
          <cell r="GM339">
            <v>0</v>
          </cell>
          <cell r="GN339">
            <v>0</v>
          </cell>
          <cell r="GO339">
            <v>0</v>
          </cell>
          <cell r="GP339">
            <v>0</v>
          </cell>
          <cell r="GQ339">
            <v>0</v>
          </cell>
          <cell r="GR339">
            <v>0</v>
          </cell>
          <cell r="GS339">
            <v>0</v>
          </cell>
          <cell r="GT339">
            <v>0</v>
          </cell>
          <cell r="GU339">
            <v>0</v>
          </cell>
          <cell r="GV339">
            <v>0</v>
          </cell>
          <cell r="GW339">
            <v>0</v>
          </cell>
          <cell r="GX339">
            <v>0</v>
          </cell>
          <cell r="GY339">
            <v>0</v>
          </cell>
          <cell r="GZ339">
            <v>0</v>
          </cell>
          <cell r="HA339">
            <v>0</v>
          </cell>
          <cell r="HB339">
            <v>0</v>
          </cell>
          <cell r="HC339">
            <v>0</v>
          </cell>
          <cell r="HD339">
            <v>0</v>
          </cell>
          <cell r="HE339">
            <v>0</v>
          </cell>
          <cell r="HF339">
            <v>0</v>
          </cell>
          <cell r="HG339">
            <v>0</v>
          </cell>
          <cell r="HH339">
            <v>0</v>
          </cell>
          <cell r="HI339">
            <v>0</v>
          </cell>
          <cell r="HJ339">
            <v>0</v>
          </cell>
          <cell r="HK339">
            <v>0</v>
          </cell>
          <cell r="HL339">
            <v>0</v>
          </cell>
          <cell r="HM339">
            <v>0</v>
          </cell>
          <cell r="HN339">
            <v>0</v>
          </cell>
          <cell r="HO339">
            <v>0</v>
          </cell>
          <cell r="HP339">
            <v>0</v>
          </cell>
          <cell r="HQ339">
            <v>0</v>
          </cell>
          <cell r="HR339">
            <v>0</v>
          </cell>
          <cell r="HS339">
            <v>0</v>
          </cell>
          <cell r="HT339">
            <v>0</v>
          </cell>
          <cell r="HU339">
            <v>0</v>
          </cell>
          <cell r="HV339">
            <v>0</v>
          </cell>
          <cell r="HW339">
            <v>0</v>
          </cell>
          <cell r="HX339">
            <v>0</v>
          </cell>
          <cell r="HY339">
            <v>0</v>
          </cell>
          <cell r="HZ339">
            <v>0</v>
          </cell>
          <cell r="IA339">
            <v>0</v>
          </cell>
          <cell r="IB339">
            <v>0</v>
          </cell>
          <cell r="IC339">
            <v>0</v>
          </cell>
          <cell r="ID339">
            <v>0</v>
          </cell>
          <cell r="IE339">
            <v>0</v>
          </cell>
          <cell r="IF339">
            <v>0</v>
          </cell>
          <cell r="IG339">
            <v>0</v>
          </cell>
          <cell r="IH339">
            <v>0</v>
          </cell>
          <cell r="II339">
            <v>0</v>
          </cell>
          <cell r="IJ339">
            <v>0</v>
          </cell>
          <cell r="IK339">
            <v>0</v>
          </cell>
          <cell r="IL339">
            <v>0</v>
          </cell>
          <cell r="IM339">
            <v>0</v>
          </cell>
          <cell r="IN339">
            <v>0</v>
          </cell>
          <cell r="IO339">
            <v>0</v>
          </cell>
          <cell r="IP339">
            <v>0</v>
          </cell>
          <cell r="IQ339">
            <v>0</v>
          </cell>
          <cell r="IR339">
            <v>0</v>
          </cell>
          <cell r="IS339">
            <v>0</v>
          </cell>
          <cell r="IT339">
            <v>0</v>
          </cell>
          <cell r="IU339">
            <v>0</v>
          </cell>
          <cell r="IV339">
            <v>0</v>
          </cell>
        </row>
        <row r="340"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M340">
            <v>0</v>
          </cell>
          <cell r="EO340">
            <v>0</v>
          </cell>
          <cell r="EP340">
            <v>0</v>
          </cell>
          <cell r="EQ340">
            <v>0</v>
          </cell>
          <cell r="ER340">
            <v>0</v>
          </cell>
          <cell r="ES340">
            <v>0</v>
          </cell>
          <cell r="ET340">
            <v>0</v>
          </cell>
          <cell r="EU340">
            <v>0</v>
          </cell>
          <cell r="EV340">
            <v>0</v>
          </cell>
          <cell r="EW340">
            <v>0</v>
          </cell>
          <cell r="EX340">
            <v>0</v>
          </cell>
          <cell r="EY340">
            <v>0</v>
          </cell>
          <cell r="EZ340">
            <v>0</v>
          </cell>
          <cell r="FA340">
            <v>0</v>
          </cell>
          <cell r="FB340">
            <v>0</v>
          </cell>
          <cell r="FC340">
            <v>0</v>
          </cell>
          <cell r="FD340">
            <v>0</v>
          </cell>
          <cell r="FE340">
            <v>0</v>
          </cell>
          <cell r="FF340">
            <v>0</v>
          </cell>
          <cell r="FG340">
            <v>0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  <cell r="HE340">
            <v>0</v>
          </cell>
          <cell r="HF340">
            <v>0</v>
          </cell>
          <cell r="HG340">
            <v>0</v>
          </cell>
          <cell r="HH340">
            <v>0</v>
          </cell>
          <cell r="HI340">
            <v>0</v>
          </cell>
          <cell r="HJ340">
            <v>0</v>
          </cell>
          <cell r="HK340">
            <v>0</v>
          </cell>
          <cell r="HL340">
            <v>0</v>
          </cell>
          <cell r="HM340">
            <v>0</v>
          </cell>
          <cell r="HN340">
            <v>0</v>
          </cell>
          <cell r="HO340">
            <v>0</v>
          </cell>
          <cell r="HP340">
            <v>0</v>
          </cell>
          <cell r="HQ340">
            <v>0</v>
          </cell>
          <cell r="HR340">
            <v>0</v>
          </cell>
          <cell r="HS340">
            <v>0</v>
          </cell>
          <cell r="HT340">
            <v>0</v>
          </cell>
          <cell r="HU340">
            <v>0</v>
          </cell>
          <cell r="HV340">
            <v>0</v>
          </cell>
          <cell r="HW340">
            <v>0</v>
          </cell>
          <cell r="HX340">
            <v>0</v>
          </cell>
          <cell r="HY340">
            <v>0</v>
          </cell>
          <cell r="HZ340">
            <v>0</v>
          </cell>
          <cell r="IA340">
            <v>0</v>
          </cell>
          <cell r="IB340">
            <v>0</v>
          </cell>
          <cell r="IC340">
            <v>0</v>
          </cell>
          <cell r="ID340">
            <v>0</v>
          </cell>
          <cell r="IE340">
            <v>0</v>
          </cell>
          <cell r="IF340">
            <v>0</v>
          </cell>
          <cell r="IG340">
            <v>0</v>
          </cell>
          <cell r="IH340">
            <v>0</v>
          </cell>
          <cell r="II340">
            <v>0</v>
          </cell>
          <cell r="IJ340">
            <v>0</v>
          </cell>
          <cell r="IK340">
            <v>0</v>
          </cell>
          <cell r="IL340">
            <v>0</v>
          </cell>
          <cell r="IM340">
            <v>0</v>
          </cell>
          <cell r="IN340">
            <v>0</v>
          </cell>
          <cell r="IO340">
            <v>0</v>
          </cell>
          <cell r="IP340">
            <v>0</v>
          </cell>
          <cell r="IQ340">
            <v>0</v>
          </cell>
          <cell r="IR340">
            <v>0</v>
          </cell>
          <cell r="IS340">
            <v>0</v>
          </cell>
          <cell r="IT340">
            <v>0</v>
          </cell>
          <cell r="IU340">
            <v>0</v>
          </cell>
          <cell r="IV340">
            <v>0</v>
          </cell>
        </row>
        <row r="341"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M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  <cell r="II341">
            <v>0</v>
          </cell>
          <cell r="IJ341">
            <v>0</v>
          </cell>
          <cell r="IK341">
            <v>0</v>
          </cell>
          <cell r="IL341">
            <v>0</v>
          </cell>
          <cell r="IM341">
            <v>0</v>
          </cell>
          <cell r="IN341">
            <v>0</v>
          </cell>
          <cell r="IO341">
            <v>0</v>
          </cell>
          <cell r="IP341">
            <v>0</v>
          </cell>
          <cell r="IQ341">
            <v>0</v>
          </cell>
          <cell r="IR341">
            <v>0</v>
          </cell>
          <cell r="IS341">
            <v>0</v>
          </cell>
          <cell r="IT341">
            <v>0</v>
          </cell>
          <cell r="IU341">
            <v>0</v>
          </cell>
          <cell r="IV341">
            <v>0</v>
          </cell>
        </row>
        <row r="342"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M342">
            <v>0</v>
          </cell>
          <cell r="EO342">
            <v>0</v>
          </cell>
          <cell r="EP342">
            <v>0</v>
          </cell>
          <cell r="EQ342">
            <v>0</v>
          </cell>
          <cell r="ER342">
            <v>0</v>
          </cell>
          <cell r="ES342">
            <v>0</v>
          </cell>
          <cell r="ET342">
            <v>0</v>
          </cell>
          <cell r="EU342">
            <v>0</v>
          </cell>
          <cell r="EV342">
            <v>0</v>
          </cell>
          <cell r="EW342">
            <v>0</v>
          </cell>
          <cell r="EX342">
            <v>0</v>
          </cell>
          <cell r="EY342">
            <v>0</v>
          </cell>
          <cell r="EZ342">
            <v>0</v>
          </cell>
          <cell r="FA342">
            <v>0</v>
          </cell>
          <cell r="FB342">
            <v>0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  <cell r="HE342">
            <v>0</v>
          </cell>
          <cell r="HF342">
            <v>0</v>
          </cell>
          <cell r="HG342">
            <v>0</v>
          </cell>
          <cell r="HH342">
            <v>0</v>
          </cell>
          <cell r="HI342">
            <v>0</v>
          </cell>
          <cell r="HJ342">
            <v>0</v>
          </cell>
          <cell r="HK342">
            <v>0</v>
          </cell>
          <cell r="HL342">
            <v>0</v>
          </cell>
          <cell r="HM342">
            <v>0</v>
          </cell>
          <cell r="HN342">
            <v>0</v>
          </cell>
          <cell r="HO342">
            <v>0</v>
          </cell>
          <cell r="HP342">
            <v>0</v>
          </cell>
          <cell r="HQ342">
            <v>0</v>
          </cell>
          <cell r="HR342">
            <v>0</v>
          </cell>
          <cell r="HS342">
            <v>0</v>
          </cell>
          <cell r="HT342">
            <v>0</v>
          </cell>
          <cell r="HU342">
            <v>0</v>
          </cell>
          <cell r="HV342">
            <v>0</v>
          </cell>
          <cell r="HW342">
            <v>0</v>
          </cell>
          <cell r="HX342">
            <v>0</v>
          </cell>
          <cell r="HY342">
            <v>0</v>
          </cell>
          <cell r="HZ342">
            <v>0</v>
          </cell>
          <cell r="IA342">
            <v>0</v>
          </cell>
          <cell r="IB342">
            <v>0</v>
          </cell>
          <cell r="IC342">
            <v>0</v>
          </cell>
          <cell r="ID342">
            <v>0</v>
          </cell>
          <cell r="IE342">
            <v>0</v>
          </cell>
          <cell r="IF342">
            <v>0</v>
          </cell>
          <cell r="IG342">
            <v>0</v>
          </cell>
          <cell r="IH342">
            <v>0</v>
          </cell>
          <cell r="II342">
            <v>0</v>
          </cell>
          <cell r="IJ342">
            <v>0</v>
          </cell>
          <cell r="IK342">
            <v>0</v>
          </cell>
          <cell r="IL342">
            <v>0</v>
          </cell>
          <cell r="IM342">
            <v>0</v>
          </cell>
          <cell r="IN342">
            <v>0</v>
          </cell>
          <cell r="IO342">
            <v>0</v>
          </cell>
          <cell r="IP342">
            <v>0</v>
          </cell>
          <cell r="IQ342">
            <v>0</v>
          </cell>
          <cell r="IR342">
            <v>0</v>
          </cell>
          <cell r="IS342">
            <v>0</v>
          </cell>
          <cell r="IT342">
            <v>0</v>
          </cell>
          <cell r="IU342">
            <v>0</v>
          </cell>
          <cell r="IV342">
            <v>0</v>
          </cell>
        </row>
        <row r="343"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M343">
            <v>0</v>
          </cell>
          <cell r="EO343">
            <v>0</v>
          </cell>
          <cell r="EP343">
            <v>0</v>
          </cell>
          <cell r="EQ343">
            <v>0</v>
          </cell>
          <cell r="ER343">
            <v>0</v>
          </cell>
          <cell r="ES343">
            <v>0</v>
          </cell>
          <cell r="ET343">
            <v>0</v>
          </cell>
          <cell r="EU343">
            <v>0</v>
          </cell>
          <cell r="EV343">
            <v>0</v>
          </cell>
          <cell r="EW343">
            <v>0</v>
          </cell>
          <cell r="EX343">
            <v>0</v>
          </cell>
          <cell r="EY343">
            <v>0</v>
          </cell>
          <cell r="EZ343">
            <v>0</v>
          </cell>
          <cell r="FA343">
            <v>0</v>
          </cell>
          <cell r="FB343">
            <v>0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0</v>
          </cell>
          <cell r="FP343">
            <v>0</v>
          </cell>
          <cell r="FQ343">
            <v>0</v>
          </cell>
          <cell r="FR343">
            <v>0</v>
          </cell>
          <cell r="FS343">
            <v>0</v>
          </cell>
          <cell r="FT343">
            <v>0</v>
          </cell>
          <cell r="FU343">
            <v>0</v>
          </cell>
          <cell r="FV343">
            <v>0</v>
          </cell>
          <cell r="FW343">
            <v>0</v>
          </cell>
          <cell r="FX343">
            <v>0</v>
          </cell>
          <cell r="FY343">
            <v>0</v>
          </cell>
          <cell r="FZ343">
            <v>0</v>
          </cell>
          <cell r="GA343">
            <v>0</v>
          </cell>
          <cell r="GB343">
            <v>0</v>
          </cell>
          <cell r="GC343">
            <v>0</v>
          </cell>
          <cell r="GD343">
            <v>0</v>
          </cell>
          <cell r="GE343">
            <v>0</v>
          </cell>
          <cell r="GF343">
            <v>0</v>
          </cell>
          <cell r="GG343">
            <v>0</v>
          </cell>
          <cell r="GH343">
            <v>0</v>
          </cell>
          <cell r="GI343">
            <v>0</v>
          </cell>
          <cell r="GJ343">
            <v>0</v>
          </cell>
          <cell r="GK343">
            <v>0</v>
          </cell>
          <cell r="GL343">
            <v>0</v>
          </cell>
          <cell r="GM343">
            <v>0</v>
          </cell>
          <cell r="GN343">
            <v>0</v>
          </cell>
          <cell r="GO343">
            <v>0</v>
          </cell>
          <cell r="GP343">
            <v>0</v>
          </cell>
          <cell r="GQ343">
            <v>0</v>
          </cell>
          <cell r="GR343">
            <v>0</v>
          </cell>
          <cell r="GS343">
            <v>0</v>
          </cell>
          <cell r="GT343">
            <v>0</v>
          </cell>
          <cell r="GU343">
            <v>0</v>
          </cell>
          <cell r="GV343">
            <v>0</v>
          </cell>
          <cell r="GW343">
            <v>0</v>
          </cell>
          <cell r="GX343">
            <v>0</v>
          </cell>
          <cell r="GY343">
            <v>0</v>
          </cell>
          <cell r="GZ343">
            <v>0</v>
          </cell>
          <cell r="HA343">
            <v>0</v>
          </cell>
          <cell r="HB343">
            <v>0</v>
          </cell>
          <cell r="HC343">
            <v>0</v>
          </cell>
          <cell r="HD343">
            <v>0</v>
          </cell>
          <cell r="HE343">
            <v>0</v>
          </cell>
          <cell r="HF343">
            <v>0</v>
          </cell>
          <cell r="HG343">
            <v>0</v>
          </cell>
          <cell r="HH343">
            <v>0</v>
          </cell>
          <cell r="HI343">
            <v>0</v>
          </cell>
          <cell r="HJ343">
            <v>0</v>
          </cell>
          <cell r="HK343">
            <v>0</v>
          </cell>
          <cell r="HL343">
            <v>0</v>
          </cell>
          <cell r="HM343">
            <v>0</v>
          </cell>
          <cell r="HN343">
            <v>0</v>
          </cell>
          <cell r="HO343">
            <v>0</v>
          </cell>
          <cell r="HP343">
            <v>0</v>
          </cell>
          <cell r="HQ343">
            <v>0</v>
          </cell>
          <cell r="HR343">
            <v>0</v>
          </cell>
          <cell r="HS343">
            <v>0</v>
          </cell>
          <cell r="HT343">
            <v>0</v>
          </cell>
          <cell r="HU343">
            <v>0</v>
          </cell>
          <cell r="HV343">
            <v>0</v>
          </cell>
          <cell r="HW343">
            <v>0</v>
          </cell>
          <cell r="HX343">
            <v>0</v>
          </cell>
          <cell r="HY343">
            <v>0</v>
          </cell>
          <cell r="HZ343">
            <v>0</v>
          </cell>
          <cell r="IA343">
            <v>0</v>
          </cell>
          <cell r="IB343">
            <v>0</v>
          </cell>
          <cell r="IC343">
            <v>0</v>
          </cell>
          <cell r="ID343">
            <v>0</v>
          </cell>
          <cell r="IE343">
            <v>0</v>
          </cell>
          <cell r="IF343">
            <v>0</v>
          </cell>
          <cell r="IG343">
            <v>0</v>
          </cell>
          <cell r="IH343">
            <v>0</v>
          </cell>
          <cell r="II343">
            <v>0</v>
          </cell>
          <cell r="IJ343">
            <v>0</v>
          </cell>
          <cell r="IK343">
            <v>0</v>
          </cell>
          <cell r="IL343">
            <v>0</v>
          </cell>
          <cell r="IM343">
            <v>0</v>
          </cell>
          <cell r="IN343">
            <v>0</v>
          </cell>
          <cell r="IO343">
            <v>0</v>
          </cell>
          <cell r="IP343">
            <v>0</v>
          </cell>
          <cell r="IQ343">
            <v>0</v>
          </cell>
          <cell r="IR343">
            <v>0</v>
          </cell>
          <cell r="IS343">
            <v>0</v>
          </cell>
          <cell r="IT343">
            <v>0</v>
          </cell>
          <cell r="IU343">
            <v>0</v>
          </cell>
          <cell r="IV343">
            <v>0</v>
          </cell>
        </row>
        <row r="344">
          <cell r="A344">
            <v>2</v>
          </cell>
          <cell r="B344" t="str">
            <v>ATP3</v>
          </cell>
          <cell r="C344" t="str">
            <v>AT1-A</v>
          </cell>
          <cell r="P344">
            <v>1</v>
          </cell>
          <cell r="CB344">
            <v>3</v>
          </cell>
          <cell r="CC344">
            <v>0</v>
          </cell>
          <cell r="CD344">
            <v>0</v>
          </cell>
          <cell r="EI344">
            <v>1</v>
          </cell>
        </row>
        <row r="345"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M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  <cell r="IR345">
            <v>0</v>
          </cell>
          <cell r="IS345">
            <v>0</v>
          </cell>
          <cell r="IT345">
            <v>0</v>
          </cell>
          <cell r="IU345">
            <v>0</v>
          </cell>
          <cell r="IV345">
            <v>0</v>
          </cell>
        </row>
        <row r="346">
          <cell r="R346">
            <v>1</v>
          </cell>
          <cell r="U346" t="str">
            <v>AL35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M346">
            <v>0</v>
          </cell>
          <cell r="EO346">
            <v>0</v>
          </cell>
          <cell r="EP346">
            <v>0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0</v>
          </cell>
          <cell r="EX346">
            <v>0</v>
          </cell>
          <cell r="EY346">
            <v>0</v>
          </cell>
          <cell r="EZ346">
            <v>0</v>
          </cell>
          <cell r="FA346">
            <v>0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  <cell r="GK346">
            <v>0</v>
          </cell>
          <cell r="GL346">
            <v>0</v>
          </cell>
          <cell r="GM346">
            <v>0</v>
          </cell>
          <cell r="GN346">
            <v>0</v>
          </cell>
          <cell r="GO346">
            <v>0</v>
          </cell>
          <cell r="GP346">
            <v>0</v>
          </cell>
          <cell r="GQ346">
            <v>0</v>
          </cell>
          <cell r="GR346">
            <v>0</v>
          </cell>
          <cell r="GS346">
            <v>0</v>
          </cell>
          <cell r="GT346">
            <v>0</v>
          </cell>
          <cell r="GU346">
            <v>0</v>
          </cell>
          <cell r="GV346">
            <v>0</v>
          </cell>
          <cell r="GW346">
            <v>0</v>
          </cell>
          <cell r="GX346">
            <v>0</v>
          </cell>
          <cell r="GY346">
            <v>0</v>
          </cell>
          <cell r="GZ346">
            <v>0</v>
          </cell>
          <cell r="HA346">
            <v>0</v>
          </cell>
          <cell r="HB346">
            <v>0</v>
          </cell>
          <cell r="HC346">
            <v>0</v>
          </cell>
          <cell r="HD346">
            <v>0</v>
          </cell>
          <cell r="HE346">
            <v>0</v>
          </cell>
          <cell r="HF346">
            <v>0</v>
          </cell>
          <cell r="HG346">
            <v>0</v>
          </cell>
          <cell r="HH346">
            <v>0</v>
          </cell>
          <cell r="HI346">
            <v>0</v>
          </cell>
          <cell r="HJ346">
            <v>0</v>
          </cell>
          <cell r="HK346">
            <v>0</v>
          </cell>
          <cell r="HL346">
            <v>0</v>
          </cell>
          <cell r="HM346">
            <v>0</v>
          </cell>
          <cell r="HN346">
            <v>0</v>
          </cell>
          <cell r="HO346">
            <v>0</v>
          </cell>
          <cell r="HP346">
            <v>0</v>
          </cell>
          <cell r="HQ346">
            <v>0</v>
          </cell>
          <cell r="HR346">
            <v>0</v>
          </cell>
          <cell r="HS346">
            <v>0</v>
          </cell>
          <cell r="HT346">
            <v>0</v>
          </cell>
          <cell r="HU346">
            <v>0</v>
          </cell>
          <cell r="HV346">
            <v>0</v>
          </cell>
          <cell r="HW346">
            <v>0</v>
          </cell>
          <cell r="HX346">
            <v>0</v>
          </cell>
          <cell r="HY346">
            <v>0</v>
          </cell>
          <cell r="HZ346">
            <v>0</v>
          </cell>
          <cell r="IA346">
            <v>0</v>
          </cell>
          <cell r="IB346">
            <v>0</v>
          </cell>
          <cell r="IC346">
            <v>0</v>
          </cell>
          <cell r="ID346">
            <v>0</v>
          </cell>
          <cell r="IE346">
            <v>0</v>
          </cell>
          <cell r="IF346">
            <v>0</v>
          </cell>
          <cell r="IG346">
            <v>0</v>
          </cell>
          <cell r="IH346">
            <v>0</v>
          </cell>
          <cell r="II346">
            <v>0</v>
          </cell>
          <cell r="IJ346">
            <v>0</v>
          </cell>
          <cell r="IK346">
            <v>0</v>
          </cell>
          <cell r="IL346">
            <v>0</v>
          </cell>
          <cell r="IM346">
            <v>0</v>
          </cell>
          <cell r="IN346">
            <v>0</v>
          </cell>
          <cell r="IO346">
            <v>0</v>
          </cell>
          <cell r="IP346">
            <v>0</v>
          </cell>
          <cell r="IQ346">
            <v>0</v>
          </cell>
          <cell r="IR346">
            <v>0</v>
          </cell>
          <cell r="IS346">
            <v>0</v>
          </cell>
          <cell r="IT346">
            <v>0</v>
          </cell>
          <cell r="IU346">
            <v>0</v>
          </cell>
          <cell r="IV346">
            <v>0</v>
          </cell>
        </row>
        <row r="347"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M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0</v>
          </cell>
          <cell r="EX347">
            <v>0</v>
          </cell>
          <cell r="EY347">
            <v>0</v>
          </cell>
          <cell r="EZ347">
            <v>0</v>
          </cell>
          <cell r="FA347">
            <v>0</v>
          </cell>
          <cell r="FB347">
            <v>0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  <cell r="GK347">
            <v>0</v>
          </cell>
          <cell r="GL347">
            <v>0</v>
          </cell>
          <cell r="GM347">
            <v>0</v>
          </cell>
          <cell r="GN347">
            <v>0</v>
          </cell>
          <cell r="GO347">
            <v>0</v>
          </cell>
          <cell r="GP347">
            <v>0</v>
          </cell>
          <cell r="GQ347">
            <v>0</v>
          </cell>
          <cell r="GR347">
            <v>0</v>
          </cell>
          <cell r="GS347">
            <v>0</v>
          </cell>
          <cell r="GT347">
            <v>0</v>
          </cell>
          <cell r="GU347">
            <v>0</v>
          </cell>
          <cell r="GV347">
            <v>0</v>
          </cell>
          <cell r="GW347">
            <v>0</v>
          </cell>
          <cell r="GX347">
            <v>0</v>
          </cell>
          <cell r="GY347">
            <v>0</v>
          </cell>
          <cell r="GZ347">
            <v>0</v>
          </cell>
          <cell r="HA347">
            <v>0</v>
          </cell>
          <cell r="HB347">
            <v>0</v>
          </cell>
          <cell r="HC347">
            <v>0</v>
          </cell>
          <cell r="HD347">
            <v>0</v>
          </cell>
          <cell r="HE347">
            <v>0</v>
          </cell>
          <cell r="HF347">
            <v>0</v>
          </cell>
          <cell r="HG347">
            <v>0</v>
          </cell>
          <cell r="HH347">
            <v>0</v>
          </cell>
          <cell r="HI347">
            <v>0</v>
          </cell>
          <cell r="HJ347">
            <v>0</v>
          </cell>
          <cell r="HK347">
            <v>0</v>
          </cell>
          <cell r="HL347">
            <v>0</v>
          </cell>
          <cell r="HM347">
            <v>0</v>
          </cell>
          <cell r="HN347">
            <v>0</v>
          </cell>
          <cell r="HO347">
            <v>0</v>
          </cell>
          <cell r="HP347">
            <v>0</v>
          </cell>
          <cell r="HQ347">
            <v>0</v>
          </cell>
          <cell r="HR347">
            <v>0</v>
          </cell>
          <cell r="HS347">
            <v>0</v>
          </cell>
          <cell r="HT347">
            <v>0</v>
          </cell>
          <cell r="HU347">
            <v>0</v>
          </cell>
          <cell r="HV347">
            <v>0</v>
          </cell>
          <cell r="HW347">
            <v>0</v>
          </cell>
          <cell r="HX347">
            <v>0</v>
          </cell>
          <cell r="HY347">
            <v>0</v>
          </cell>
          <cell r="HZ347">
            <v>0</v>
          </cell>
          <cell r="IA347">
            <v>0</v>
          </cell>
          <cell r="IB347">
            <v>0</v>
          </cell>
          <cell r="IC347">
            <v>0</v>
          </cell>
          <cell r="ID347">
            <v>0</v>
          </cell>
          <cell r="IE347">
            <v>0</v>
          </cell>
          <cell r="IF347">
            <v>0</v>
          </cell>
          <cell r="IG347">
            <v>0</v>
          </cell>
          <cell r="IH347">
            <v>0</v>
          </cell>
          <cell r="II347">
            <v>0</v>
          </cell>
          <cell r="IJ347">
            <v>0</v>
          </cell>
          <cell r="IK347">
            <v>0</v>
          </cell>
          <cell r="IL347">
            <v>0</v>
          </cell>
          <cell r="IM347">
            <v>0</v>
          </cell>
          <cell r="IN347">
            <v>0</v>
          </cell>
          <cell r="IO347">
            <v>0</v>
          </cell>
          <cell r="IP347">
            <v>0</v>
          </cell>
          <cell r="IQ347">
            <v>0</v>
          </cell>
          <cell r="IR347">
            <v>0</v>
          </cell>
          <cell r="IS347">
            <v>0</v>
          </cell>
          <cell r="IT347">
            <v>0</v>
          </cell>
          <cell r="IU347">
            <v>0</v>
          </cell>
          <cell r="IV347">
            <v>0</v>
          </cell>
        </row>
        <row r="348">
          <cell r="A348" t="str">
            <v xml:space="preserve">SUB-TOTAL 25</v>
          </cell>
          <cell r="B348">
            <v>1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</v>
          </cell>
          <cell r="Q348">
            <v>0</v>
          </cell>
          <cell r="R348">
            <v>3</v>
          </cell>
          <cell r="S348">
            <v>3</v>
          </cell>
          <cell r="T348">
            <v>16.2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17.82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3</v>
          </cell>
          <cell r="BC348">
            <v>0</v>
          </cell>
          <cell r="BD348">
            <v>0</v>
          </cell>
          <cell r="BE348">
            <v>4</v>
          </cell>
          <cell r="BF348">
            <v>1</v>
          </cell>
          <cell r="BG348">
            <v>0</v>
          </cell>
          <cell r="BH348">
            <v>0</v>
          </cell>
          <cell r="BI348">
            <v>3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8</v>
          </cell>
          <cell r="CA348">
            <v>3</v>
          </cell>
          <cell r="CB348">
            <v>6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1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1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1</v>
          </cell>
          <cell r="FD348">
            <v>0</v>
          </cell>
          <cell r="FE348">
            <v>0</v>
          </cell>
          <cell r="FF348">
            <v>0</v>
          </cell>
          <cell r="FG348">
            <v>1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1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</row>
        <row r="349">
          <cell r="A349" t="str">
            <v xml:space="preserve">Tramo 26</v>
          </cell>
          <cell r="C349" t="str">
            <v xml:space="preserve">: Alimentador: DO-08, AA.HH. SR. COYLLORITI  -  PLANO RP-DO08-06</v>
          </cell>
          <cell r="EN349" t="str">
            <v xml:space="preserve">SR COYLLORITI</v>
          </cell>
        </row>
        <row r="350">
          <cell r="A350">
            <v>1</v>
          </cell>
          <cell r="B350" t="str">
            <v>SAM-R</v>
          </cell>
          <cell r="F350">
            <v>1</v>
          </cell>
          <cell r="O350">
            <v>1</v>
          </cell>
          <cell r="R350">
            <v>1</v>
          </cell>
          <cell r="S350">
            <v>3</v>
          </cell>
          <cell r="T350">
            <v>0</v>
          </cell>
          <cell r="U350" t="str">
            <v>AL35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S350">
            <v>0</v>
          </cell>
          <cell r="AT350">
            <v>109.8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6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B350">
            <v>1</v>
          </cell>
          <cell r="EI350">
            <v>1</v>
          </cell>
          <cell r="EJ350">
            <v>1</v>
          </cell>
          <cell r="EL350">
            <v>1</v>
          </cell>
          <cell r="EM350">
            <v>1.6</v>
          </cell>
          <cell r="EO350">
            <v>4</v>
          </cell>
          <cell r="EP350">
            <v>0</v>
          </cell>
          <cell r="EQ350">
            <v>0</v>
          </cell>
          <cell r="ER350">
            <v>0</v>
          </cell>
          <cell r="ES350">
            <v>0</v>
          </cell>
          <cell r="ET350">
            <v>0</v>
          </cell>
          <cell r="EU350">
            <v>0</v>
          </cell>
          <cell r="EV350">
            <v>0</v>
          </cell>
          <cell r="EW350">
            <v>0</v>
          </cell>
          <cell r="EX350">
            <v>0</v>
          </cell>
          <cell r="EY350">
            <v>0</v>
          </cell>
          <cell r="EZ350">
            <v>0</v>
          </cell>
          <cell r="FA350">
            <v>0</v>
          </cell>
          <cell r="FB350">
            <v>0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0</v>
          </cell>
          <cell r="FP350">
            <v>0</v>
          </cell>
          <cell r="FQ350">
            <v>0</v>
          </cell>
          <cell r="FR350">
            <v>0</v>
          </cell>
          <cell r="FS350">
            <v>0</v>
          </cell>
          <cell r="FT350">
            <v>0</v>
          </cell>
          <cell r="FU350">
            <v>0</v>
          </cell>
          <cell r="FV350">
            <v>0</v>
          </cell>
          <cell r="FW350">
            <v>0</v>
          </cell>
          <cell r="FX350">
            <v>0</v>
          </cell>
          <cell r="FY350">
            <v>0</v>
          </cell>
          <cell r="FZ350">
            <v>0</v>
          </cell>
          <cell r="GA350">
            <v>0</v>
          </cell>
          <cell r="GB350">
            <v>0</v>
          </cell>
          <cell r="GC350">
            <v>0</v>
          </cell>
          <cell r="GD350">
            <v>0</v>
          </cell>
          <cell r="GE350">
            <v>0</v>
          </cell>
          <cell r="GF350">
            <v>0</v>
          </cell>
          <cell r="GG350">
            <v>1</v>
          </cell>
          <cell r="GH350">
            <v>0</v>
          </cell>
          <cell r="GI350">
            <v>0</v>
          </cell>
          <cell r="GJ350">
            <v>0</v>
          </cell>
          <cell r="GK350">
            <v>0</v>
          </cell>
          <cell r="GL350">
            <v>0</v>
          </cell>
          <cell r="GM350">
            <v>0</v>
          </cell>
          <cell r="GN350">
            <v>0</v>
          </cell>
          <cell r="GO350">
            <v>0</v>
          </cell>
          <cell r="GP350">
            <v>0</v>
          </cell>
          <cell r="GQ350">
            <v>0</v>
          </cell>
          <cell r="GR350">
            <v>0</v>
          </cell>
          <cell r="GS350">
            <v>0</v>
          </cell>
          <cell r="GT350">
            <v>0</v>
          </cell>
          <cell r="GU350">
            <v>0</v>
          </cell>
          <cell r="GV350">
            <v>0</v>
          </cell>
          <cell r="GW350">
            <v>0</v>
          </cell>
          <cell r="GX350">
            <v>0</v>
          </cell>
          <cell r="GY350">
            <v>0</v>
          </cell>
          <cell r="GZ350">
            <v>0</v>
          </cell>
          <cell r="HA350">
            <v>0</v>
          </cell>
          <cell r="HB350">
            <v>0</v>
          </cell>
          <cell r="HC350">
            <v>0</v>
          </cell>
          <cell r="HD350">
            <v>0</v>
          </cell>
          <cell r="HE350">
            <v>0</v>
          </cell>
          <cell r="HF350">
            <v>0</v>
          </cell>
          <cell r="HG350">
            <v>0</v>
          </cell>
          <cell r="HH350">
            <v>0</v>
          </cell>
          <cell r="HI350">
            <v>0</v>
          </cell>
          <cell r="HJ350">
            <v>0</v>
          </cell>
          <cell r="HK350">
            <v>0</v>
          </cell>
          <cell r="HL350">
            <v>0</v>
          </cell>
          <cell r="HM350">
            <v>0</v>
          </cell>
          <cell r="HN350">
            <v>0</v>
          </cell>
          <cell r="HO350">
            <v>0</v>
          </cell>
          <cell r="HP350">
            <v>0</v>
          </cell>
          <cell r="HQ350">
            <v>0</v>
          </cell>
          <cell r="HR350">
            <v>0</v>
          </cell>
          <cell r="HS350">
            <v>0</v>
          </cell>
          <cell r="HT350">
            <v>0</v>
          </cell>
          <cell r="HU350">
            <v>0</v>
          </cell>
          <cell r="HV350">
            <v>0</v>
          </cell>
          <cell r="HW350">
            <v>0</v>
          </cell>
          <cell r="HX350">
            <v>0</v>
          </cell>
          <cell r="HY350">
            <v>0</v>
          </cell>
          <cell r="HZ350">
            <v>0</v>
          </cell>
          <cell r="IA350">
            <v>0</v>
          </cell>
          <cell r="IB350">
            <v>0</v>
          </cell>
          <cell r="IC350">
            <v>0</v>
          </cell>
          <cell r="ID350">
            <v>0</v>
          </cell>
          <cell r="IE350">
            <v>0</v>
          </cell>
          <cell r="IF350">
            <v>0</v>
          </cell>
          <cell r="IG350">
            <v>0</v>
          </cell>
          <cell r="IH350">
            <v>0</v>
          </cell>
          <cell r="II350">
            <v>0</v>
          </cell>
          <cell r="IJ350">
            <v>0</v>
          </cell>
          <cell r="IK350">
            <v>0</v>
          </cell>
          <cell r="IL350">
            <v>0</v>
          </cell>
          <cell r="IM350">
            <v>0</v>
          </cell>
          <cell r="IN350">
            <v>0</v>
          </cell>
          <cell r="IO350">
            <v>0</v>
          </cell>
          <cell r="IP350">
            <v>0</v>
          </cell>
          <cell r="IQ350">
            <v>0</v>
          </cell>
          <cell r="IR350">
            <v>0</v>
          </cell>
          <cell r="IS350">
            <v>0</v>
          </cell>
          <cell r="IT350">
            <v>0</v>
          </cell>
          <cell r="IU350">
            <v>0</v>
          </cell>
          <cell r="IV350">
            <v>0</v>
          </cell>
        </row>
        <row r="351">
          <cell r="B351" t="str">
            <v>ATV9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3</v>
          </cell>
          <cell r="BC351">
            <v>0</v>
          </cell>
          <cell r="BD351">
            <v>0</v>
          </cell>
          <cell r="BE351">
            <v>3</v>
          </cell>
          <cell r="BF351">
            <v>0</v>
          </cell>
          <cell r="BG351">
            <v>3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3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M351">
            <v>0</v>
          </cell>
          <cell r="EO351">
            <v>0</v>
          </cell>
          <cell r="EP351">
            <v>0</v>
          </cell>
          <cell r="EQ351">
            <v>0</v>
          </cell>
          <cell r="ER351">
            <v>0</v>
          </cell>
          <cell r="ES351">
            <v>0</v>
          </cell>
          <cell r="ET351">
            <v>0</v>
          </cell>
          <cell r="EU351">
            <v>0</v>
          </cell>
          <cell r="EV351">
            <v>0</v>
          </cell>
          <cell r="EW351">
            <v>0</v>
          </cell>
          <cell r="EX351">
            <v>0</v>
          </cell>
          <cell r="EY351">
            <v>0</v>
          </cell>
          <cell r="EZ351">
            <v>0</v>
          </cell>
          <cell r="FA351">
            <v>0</v>
          </cell>
          <cell r="FB351">
            <v>0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1</v>
          </cell>
          <cell r="FO351">
            <v>0</v>
          </cell>
          <cell r="FP351">
            <v>0</v>
          </cell>
          <cell r="FQ351">
            <v>0</v>
          </cell>
          <cell r="FR351">
            <v>0</v>
          </cell>
          <cell r="FS351">
            <v>0</v>
          </cell>
          <cell r="FT351">
            <v>0</v>
          </cell>
          <cell r="FU351">
            <v>0</v>
          </cell>
          <cell r="FV351">
            <v>0</v>
          </cell>
          <cell r="FW351">
            <v>0</v>
          </cell>
          <cell r="FX351">
            <v>0</v>
          </cell>
          <cell r="FY351">
            <v>0</v>
          </cell>
          <cell r="FZ351">
            <v>0</v>
          </cell>
          <cell r="GA351">
            <v>0</v>
          </cell>
          <cell r="GB351">
            <v>0</v>
          </cell>
          <cell r="GC351">
            <v>0</v>
          </cell>
          <cell r="GD351">
            <v>0</v>
          </cell>
          <cell r="GE351">
            <v>0</v>
          </cell>
          <cell r="GF351">
            <v>0</v>
          </cell>
          <cell r="GG351">
            <v>0</v>
          </cell>
          <cell r="GH351">
            <v>0</v>
          </cell>
          <cell r="GI351">
            <v>0</v>
          </cell>
          <cell r="GJ351">
            <v>0</v>
          </cell>
          <cell r="GK351">
            <v>0</v>
          </cell>
          <cell r="GL351">
            <v>0</v>
          </cell>
          <cell r="GM351">
            <v>0</v>
          </cell>
          <cell r="GN351">
            <v>0</v>
          </cell>
          <cell r="GO351">
            <v>0</v>
          </cell>
          <cell r="GP351">
            <v>0</v>
          </cell>
          <cell r="GQ351">
            <v>0</v>
          </cell>
          <cell r="GR351">
            <v>0</v>
          </cell>
          <cell r="GS351">
            <v>0</v>
          </cell>
          <cell r="GT351">
            <v>0</v>
          </cell>
          <cell r="GU351">
            <v>0</v>
          </cell>
          <cell r="GV351">
            <v>0</v>
          </cell>
          <cell r="GW351">
            <v>0</v>
          </cell>
          <cell r="GX351">
            <v>0</v>
          </cell>
          <cell r="GY351">
            <v>0</v>
          </cell>
          <cell r="GZ351">
            <v>0</v>
          </cell>
          <cell r="HA351">
            <v>0</v>
          </cell>
          <cell r="HB351">
            <v>0</v>
          </cell>
          <cell r="HC351">
            <v>0</v>
          </cell>
          <cell r="HD351">
            <v>0</v>
          </cell>
          <cell r="HE351">
            <v>0</v>
          </cell>
          <cell r="HF351">
            <v>0</v>
          </cell>
          <cell r="HG351">
            <v>0</v>
          </cell>
          <cell r="HH351">
            <v>0</v>
          </cell>
          <cell r="HI351">
            <v>0</v>
          </cell>
          <cell r="HJ351">
            <v>0</v>
          </cell>
          <cell r="HK351">
            <v>0</v>
          </cell>
          <cell r="HL351">
            <v>0</v>
          </cell>
          <cell r="HM351">
            <v>0</v>
          </cell>
          <cell r="HN351">
            <v>0</v>
          </cell>
          <cell r="HO351">
            <v>0</v>
          </cell>
          <cell r="HP351">
            <v>0</v>
          </cell>
          <cell r="HQ351">
            <v>0</v>
          </cell>
          <cell r="HR351">
            <v>0</v>
          </cell>
          <cell r="HS351">
            <v>0</v>
          </cell>
          <cell r="HT351">
            <v>0</v>
          </cell>
          <cell r="HU351">
            <v>0</v>
          </cell>
          <cell r="HV351">
            <v>0</v>
          </cell>
          <cell r="HW351">
            <v>0</v>
          </cell>
          <cell r="HX351">
            <v>0</v>
          </cell>
          <cell r="HY351">
            <v>0</v>
          </cell>
          <cell r="HZ351">
            <v>0</v>
          </cell>
          <cell r="IA351">
            <v>0</v>
          </cell>
          <cell r="IB351">
            <v>0</v>
          </cell>
          <cell r="IC351">
            <v>0</v>
          </cell>
          <cell r="ID351">
            <v>0</v>
          </cell>
          <cell r="IE351">
            <v>0</v>
          </cell>
          <cell r="IF351">
            <v>0</v>
          </cell>
          <cell r="IG351">
            <v>0</v>
          </cell>
          <cell r="IH351">
            <v>0</v>
          </cell>
          <cell r="II351">
            <v>0</v>
          </cell>
          <cell r="IJ351">
            <v>0</v>
          </cell>
          <cell r="IK351">
            <v>0</v>
          </cell>
          <cell r="IL351">
            <v>0</v>
          </cell>
          <cell r="IM351">
            <v>0</v>
          </cell>
          <cell r="IN351">
            <v>0</v>
          </cell>
          <cell r="IO351">
            <v>0</v>
          </cell>
          <cell r="IP351">
            <v>0</v>
          </cell>
          <cell r="IQ351">
            <v>0</v>
          </cell>
          <cell r="IR351">
            <v>0</v>
          </cell>
          <cell r="IS351">
            <v>0</v>
          </cell>
          <cell r="IT351">
            <v>0</v>
          </cell>
          <cell r="IU351">
            <v>0</v>
          </cell>
          <cell r="IV351">
            <v>0</v>
          </cell>
        </row>
        <row r="352">
          <cell r="A352">
            <v>2</v>
          </cell>
          <cell r="B352" t="str">
            <v>ATV5</v>
          </cell>
          <cell r="M352">
            <v>1</v>
          </cell>
          <cell r="R352">
            <v>1</v>
          </cell>
          <cell r="S352">
            <v>3</v>
          </cell>
          <cell r="T352">
            <v>68.31</v>
          </cell>
          <cell r="U352" t="str">
            <v>AL35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204.93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3</v>
          </cell>
          <cell r="BB352">
            <v>0</v>
          </cell>
          <cell r="BC352">
            <v>3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3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7.5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L352">
            <v>1</v>
          </cell>
          <cell r="EM352">
            <v>0.85</v>
          </cell>
          <cell r="EO352">
            <v>1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0</v>
          </cell>
          <cell r="EX352">
            <v>0</v>
          </cell>
          <cell r="EY352">
            <v>0</v>
          </cell>
          <cell r="EZ352">
            <v>0</v>
          </cell>
          <cell r="FA352">
            <v>0</v>
          </cell>
          <cell r="FB352">
            <v>0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1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  <cell r="GK352">
            <v>0</v>
          </cell>
          <cell r="GL352">
            <v>0</v>
          </cell>
          <cell r="GM352">
            <v>0</v>
          </cell>
          <cell r="GN352">
            <v>0</v>
          </cell>
          <cell r="GO352">
            <v>0</v>
          </cell>
          <cell r="GP352">
            <v>0</v>
          </cell>
          <cell r="GQ352">
            <v>0</v>
          </cell>
          <cell r="GR352">
            <v>0</v>
          </cell>
          <cell r="GS352">
            <v>0</v>
          </cell>
          <cell r="GT352">
            <v>0</v>
          </cell>
          <cell r="GU352">
            <v>0</v>
          </cell>
          <cell r="GV352">
            <v>0</v>
          </cell>
          <cell r="GW352">
            <v>0</v>
          </cell>
          <cell r="GX352">
            <v>0</v>
          </cell>
          <cell r="GY352">
            <v>0</v>
          </cell>
          <cell r="GZ352">
            <v>0</v>
          </cell>
          <cell r="HA352">
            <v>0</v>
          </cell>
          <cell r="HB352">
            <v>0</v>
          </cell>
          <cell r="HC352">
            <v>0</v>
          </cell>
          <cell r="HD352">
            <v>0</v>
          </cell>
          <cell r="HE352">
            <v>0</v>
          </cell>
          <cell r="HF352">
            <v>0</v>
          </cell>
          <cell r="HG352">
            <v>0</v>
          </cell>
          <cell r="HH352">
            <v>0</v>
          </cell>
          <cell r="HI352">
            <v>0</v>
          </cell>
          <cell r="HJ352">
            <v>0</v>
          </cell>
          <cell r="HK352">
            <v>0</v>
          </cell>
          <cell r="HL352">
            <v>0</v>
          </cell>
          <cell r="HM352">
            <v>0</v>
          </cell>
          <cell r="HN352">
            <v>0</v>
          </cell>
          <cell r="HO352">
            <v>0</v>
          </cell>
          <cell r="HP352">
            <v>0</v>
          </cell>
          <cell r="HQ352">
            <v>0</v>
          </cell>
          <cell r="HR352">
            <v>0</v>
          </cell>
          <cell r="HS352">
            <v>0</v>
          </cell>
          <cell r="HT352">
            <v>0</v>
          </cell>
          <cell r="HU352">
            <v>0</v>
          </cell>
          <cell r="HV352">
            <v>0</v>
          </cell>
          <cell r="HW352">
            <v>0</v>
          </cell>
          <cell r="HX352">
            <v>0</v>
          </cell>
          <cell r="HY352">
            <v>0</v>
          </cell>
          <cell r="HZ352">
            <v>0</v>
          </cell>
          <cell r="IA352">
            <v>0</v>
          </cell>
          <cell r="IB352">
            <v>0</v>
          </cell>
          <cell r="IC352">
            <v>0</v>
          </cell>
          <cell r="ID352">
            <v>0</v>
          </cell>
          <cell r="IE352">
            <v>0</v>
          </cell>
          <cell r="IF352">
            <v>0</v>
          </cell>
          <cell r="IG352">
            <v>0</v>
          </cell>
          <cell r="IH352">
            <v>0</v>
          </cell>
          <cell r="II352">
            <v>0</v>
          </cell>
          <cell r="IJ352">
            <v>0</v>
          </cell>
          <cell r="IK352">
            <v>0</v>
          </cell>
          <cell r="IL352">
            <v>0</v>
          </cell>
          <cell r="IM352">
            <v>0</v>
          </cell>
          <cell r="IN352">
            <v>0</v>
          </cell>
          <cell r="IO352">
            <v>0</v>
          </cell>
          <cell r="IP352">
            <v>0</v>
          </cell>
          <cell r="IQ352">
            <v>0</v>
          </cell>
          <cell r="IR352">
            <v>0</v>
          </cell>
          <cell r="IS352">
            <v>0</v>
          </cell>
          <cell r="IT352">
            <v>0</v>
          </cell>
          <cell r="IU352">
            <v>0</v>
          </cell>
          <cell r="IV352">
            <v>0</v>
          </cell>
        </row>
        <row r="353">
          <cell r="A353">
            <v>3</v>
          </cell>
          <cell r="B353" t="str">
            <v>ATV5</v>
          </cell>
          <cell r="O353">
            <v>1</v>
          </cell>
          <cell r="R353">
            <v>1</v>
          </cell>
          <cell r="S353">
            <v>3</v>
          </cell>
          <cell r="T353">
            <v>50.3</v>
          </cell>
          <cell r="U353" t="str">
            <v>AL35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150.9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3</v>
          </cell>
          <cell r="BB353">
            <v>0</v>
          </cell>
          <cell r="BC353">
            <v>3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3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3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7.5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L353">
            <v>1</v>
          </cell>
          <cell r="EM353">
            <v>0.35</v>
          </cell>
          <cell r="EO353">
            <v>1</v>
          </cell>
          <cell r="EP353">
            <v>0</v>
          </cell>
          <cell r="EQ353">
            <v>0</v>
          </cell>
          <cell r="ER353">
            <v>0</v>
          </cell>
          <cell r="ES353">
            <v>0</v>
          </cell>
          <cell r="ET353">
            <v>0</v>
          </cell>
          <cell r="EU353">
            <v>0</v>
          </cell>
          <cell r="EV353">
            <v>0</v>
          </cell>
          <cell r="EW353">
            <v>0</v>
          </cell>
          <cell r="EX353">
            <v>0</v>
          </cell>
          <cell r="EY353">
            <v>0</v>
          </cell>
          <cell r="EZ353">
            <v>0</v>
          </cell>
          <cell r="FA353">
            <v>0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1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0</v>
          </cell>
          <cell r="FP353">
            <v>0</v>
          </cell>
          <cell r="FQ353">
            <v>0</v>
          </cell>
          <cell r="FR353">
            <v>0</v>
          </cell>
          <cell r="FS353">
            <v>0</v>
          </cell>
          <cell r="FT353">
            <v>0</v>
          </cell>
          <cell r="FU353">
            <v>0</v>
          </cell>
          <cell r="FV353">
            <v>0</v>
          </cell>
          <cell r="FW353">
            <v>0</v>
          </cell>
          <cell r="FX353">
            <v>0</v>
          </cell>
          <cell r="FY353">
            <v>0</v>
          </cell>
          <cell r="FZ353">
            <v>0</v>
          </cell>
          <cell r="GA353">
            <v>0</v>
          </cell>
          <cell r="GB353">
            <v>0</v>
          </cell>
          <cell r="GC353">
            <v>0</v>
          </cell>
          <cell r="GD353">
            <v>0</v>
          </cell>
          <cell r="GE353">
            <v>0</v>
          </cell>
          <cell r="GF353">
            <v>0</v>
          </cell>
          <cell r="GG353">
            <v>0</v>
          </cell>
          <cell r="GH353">
            <v>0</v>
          </cell>
          <cell r="GI353">
            <v>0</v>
          </cell>
          <cell r="GJ353">
            <v>0</v>
          </cell>
          <cell r="GK353">
            <v>0</v>
          </cell>
          <cell r="GL353">
            <v>0</v>
          </cell>
          <cell r="GM353">
            <v>0</v>
          </cell>
          <cell r="GN353">
            <v>0</v>
          </cell>
          <cell r="GO353">
            <v>0</v>
          </cell>
          <cell r="GP353">
            <v>0</v>
          </cell>
          <cell r="GQ353">
            <v>0</v>
          </cell>
          <cell r="GR353">
            <v>0</v>
          </cell>
          <cell r="GS353">
            <v>0</v>
          </cell>
          <cell r="GT353">
            <v>0</v>
          </cell>
          <cell r="GU353">
            <v>0</v>
          </cell>
          <cell r="GV353">
            <v>0</v>
          </cell>
          <cell r="GW353">
            <v>0</v>
          </cell>
          <cell r="GX353">
            <v>0</v>
          </cell>
          <cell r="GY353">
            <v>0</v>
          </cell>
          <cell r="GZ353">
            <v>0</v>
          </cell>
          <cell r="HA353">
            <v>0</v>
          </cell>
          <cell r="HB353">
            <v>0</v>
          </cell>
          <cell r="HC353">
            <v>0</v>
          </cell>
          <cell r="HD353">
            <v>0</v>
          </cell>
          <cell r="HE353">
            <v>0</v>
          </cell>
          <cell r="HF353">
            <v>0</v>
          </cell>
          <cell r="HG353">
            <v>0</v>
          </cell>
          <cell r="HH353">
            <v>0</v>
          </cell>
          <cell r="HI353">
            <v>0</v>
          </cell>
          <cell r="HJ353">
            <v>0</v>
          </cell>
          <cell r="HK353">
            <v>0</v>
          </cell>
          <cell r="HL353">
            <v>0</v>
          </cell>
          <cell r="HM353">
            <v>0</v>
          </cell>
          <cell r="HN353">
            <v>0</v>
          </cell>
          <cell r="HO353">
            <v>0</v>
          </cell>
          <cell r="HP353">
            <v>0</v>
          </cell>
          <cell r="HQ353">
            <v>0</v>
          </cell>
          <cell r="HR353">
            <v>0</v>
          </cell>
          <cell r="HS353">
            <v>0</v>
          </cell>
          <cell r="HT353">
            <v>0</v>
          </cell>
          <cell r="HU353">
            <v>0</v>
          </cell>
          <cell r="HV353">
            <v>0</v>
          </cell>
          <cell r="HW353">
            <v>0</v>
          </cell>
          <cell r="HX353">
            <v>0</v>
          </cell>
          <cell r="HY353">
            <v>0</v>
          </cell>
          <cell r="HZ353">
            <v>0</v>
          </cell>
          <cell r="IA353">
            <v>0</v>
          </cell>
          <cell r="IB353">
            <v>0</v>
          </cell>
          <cell r="IC353">
            <v>0</v>
          </cell>
          <cell r="ID353">
            <v>0</v>
          </cell>
          <cell r="IE353">
            <v>0</v>
          </cell>
          <cell r="IF353">
            <v>0</v>
          </cell>
          <cell r="IG353">
            <v>0</v>
          </cell>
          <cell r="IH353">
            <v>0</v>
          </cell>
          <cell r="II353">
            <v>0</v>
          </cell>
          <cell r="IJ353">
            <v>0</v>
          </cell>
          <cell r="IK353">
            <v>0</v>
          </cell>
          <cell r="IL353">
            <v>0</v>
          </cell>
          <cell r="IM353">
            <v>0</v>
          </cell>
          <cell r="IN353">
            <v>0</v>
          </cell>
          <cell r="IO353">
            <v>0</v>
          </cell>
          <cell r="IP353">
            <v>0</v>
          </cell>
          <cell r="IQ353">
            <v>0</v>
          </cell>
          <cell r="IR353">
            <v>0</v>
          </cell>
          <cell r="IS353">
            <v>0</v>
          </cell>
          <cell r="IT353">
            <v>0</v>
          </cell>
          <cell r="IU353">
            <v>0</v>
          </cell>
          <cell r="IV353">
            <v>0</v>
          </cell>
        </row>
        <row r="354">
          <cell r="A354">
            <v>4</v>
          </cell>
          <cell r="B354" t="str">
            <v>ATV5</v>
          </cell>
          <cell r="P354">
            <v>1</v>
          </cell>
          <cell r="T354">
            <v>51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195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3</v>
          </cell>
          <cell r="BB354">
            <v>0</v>
          </cell>
          <cell r="BC354">
            <v>3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3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7.5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M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1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  <cell r="II354">
            <v>0</v>
          </cell>
          <cell r="IJ354">
            <v>0</v>
          </cell>
          <cell r="IK354">
            <v>0</v>
          </cell>
          <cell r="IL354">
            <v>0</v>
          </cell>
          <cell r="IM354">
            <v>0</v>
          </cell>
          <cell r="IN354">
            <v>0</v>
          </cell>
          <cell r="IO354">
            <v>0</v>
          </cell>
          <cell r="IP354">
            <v>0</v>
          </cell>
          <cell r="IQ354">
            <v>0</v>
          </cell>
          <cell r="IR354">
            <v>0</v>
          </cell>
          <cell r="IS354">
            <v>0</v>
          </cell>
          <cell r="IT354">
            <v>0</v>
          </cell>
          <cell r="IU354">
            <v>0</v>
          </cell>
          <cell r="IV354">
            <v>0</v>
          </cell>
        </row>
        <row r="355">
          <cell r="B355" t="str">
            <v>AT5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3</v>
          </cell>
          <cell r="BC355">
            <v>0</v>
          </cell>
          <cell r="BD355">
            <v>0</v>
          </cell>
          <cell r="BE355">
            <v>3</v>
          </cell>
          <cell r="BF355">
            <v>0</v>
          </cell>
          <cell r="BG355">
            <v>3</v>
          </cell>
          <cell r="BH355">
            <v>0</v>
          </cell>
          <cell r="BI355">
            <v>0</v>
          </cell>
          <cell r="BJ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3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M355">
            <v>0</v>
          </cell>
          <cell r="EO355">
            <v>0</v>
          </cell>
          <cell r="EP355">
            <v>0</v>
          </cell>
          <cell r="EQ355">
            <v>0</v>
          </cell>
          <cell r="ER355">
            <v>0</v>
          </cell>
          <cell r="ES355">
            <v>0</v>
          </cell>
          <cell r="ET355">
            <v>0</v>
          </cell>
          <cell r="EU355">
            <v>0</v>
          </cell>
          <cell r="EV355">
            <v>0</v>
          </cell>
          <cell r="EW355">
            <v>0</v>
          </cell>
          <cell r="EX355">
            <v>1</v>
          </cell>
          <cell r="EY355">
            <v>0</v>
          </cell>
          <cell r="EZ355">
            <v>0</v>
          </cell>
          <cell r="FA355">
            <v>0</v>
          </cell>
          <cell r="FB355">
            <v>0</v>
          </cell>
          <cell r="FC355">
            <v>0</v>
          </cell>
          <cell r="FD355">
            <v>0</v>
          </cell>
          <cell r="FE355">
            <v>0</v>
          </cell>
          <cell r="FF355">
            <v>0</v>
          </cell>
          <cell r="FG355">
            <v>0</v>
          </cell>
          <cell r="FH355">
            <v>0</v>
          </cell>
          <cell r="FI355">
            <v>0</v>
          </cell>
          <cell r="FJ355">
            <v>0</v>
          </cell>
          <cell r="FK355">
            <v>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  <cell r="GM355">
            <v>0</v>
          </cell>
          <cell r="GN355">
            <v>0</v>
          </cell>
          <cell r="GO355">
            <v>0</v>
          </cell>
          <cell r="GP355">
            <v>0</v>
          </cell>
          <cell r="GQ355">
            <v>0</v>
          </cell>
          <cell r="GR355">
            <v>0</v>
          </cell>
          <cell r="GS355">
            <v>0</v>
          </cell>
          <cell r="GT355">
            <v>0</v>
          </cell>
          <cell r="GU355">
            <v>0</v>
          </cell>
          <cell r="GV355">
            <v>0</v>
          </cell>
          <cell r="GW355">
            <v>0</v>
          </cell>
          <cell r="GX355">
            <v>0</v>
          </cell>
          <cell r="GY355">
            <v>0</v>
          </cell>
          <cell r="GZ355">
            <v>0</v>
          </cell>
          <cell r="HA355">
            <v>0</v>
          </cell>
          <cell r="HB355">
            <v>0</v>
          </cell>
          <cell r="HC355">
            <v>0</v>
          </cell>
          <cell r="HD355">
            <v>0</v>
          </cell>
          <cell r="HE355">
            <v>0</v>
          </cell>
          <cell r="HF355">
            <v>0</v>
          </cell>
          <cell r="HG355">
            <v>0</v>
          </cell>
          <cell r="HH355">
            <v>0</v>
          </cell>
          <cell r="HI355">
            <v>0</v>
          </cell>
          <cell r="HJ355">
            <v>0</v>
          </cell>
          <cell r="HK355">
            <v>0</v>
          </cell>
          <cell r="HL355">
            <v>0</v>
          </cell>
          <cell r="HM355">
            <v>0</v>
          </cell>
          <cell r="HN355">
            <v>0</v>
          </cell>
          <cell r="HO355">
            <v>0</v>
          </cell>
          <cell r="HP355">
            <v>0</v>
          </cell>
          <cell r="HQ355">
            <v>0</v>
          </cell>
          <cell r="HR355">
            <v>0</v>
          </cell>
          <cell r="HS355">
            <v>0</v>
          </cell>
          <cell r="HT355">
            <v>0</v>
          </cell>
          <cell r="HU355">
            <v>0</v>
          </cell>
          <cell r="HV355">
            <v>0</v>
          </cell>
          <cell r="HW355">
            <v>0</v>
          </cell>
          <cell r="HX355">
            <v>0</v>
          </cell>
          <cell r="HY355">
            <v>0</v>
          </cell>
          <cell r="HZ355">
            <v>0</v>
          </cell>
          <cell r="IA355">
            <v>0</v>
          </cell>
          <cell r="IB355">
            <v>0</v>
          </cell>
          <cell r="IC355">
            <v>0</v>
          </cell>
          <cell r="ID355">
            <v>0</v>
          </cell>
          <cell r="IE355">
            <v>0</v>
          </cell>
          <cell r="IF355">
            <v>0</v>
          </cell>
          <cell r="IG355">
            <v>0</v>
          </cell>
          <cell r="IH355">
            <v>0</v>
          </cell>
          <cell r="II355">
            <v>0</v>
          </cell>
          <cell r="IJ355">
            <v>0</v>
          </cell>
          <cell r="IK355">
            <v>0</v>
          </cell>
          <cell r="IL355">
            <v>0</v>
          </cell>
          <cell r="IM355">
            <v>0</v>
          </cell>
          <cell r="IN355">
            <v>0</v>
          </cell>
          <cell r="IO355">
            <v>0</v>
          </cell>
          <cell r="IP355">
            <v>0</v>
          </cell>
          <cell r="IQ355">
            <v>0</v>
          </cell>
          <cell r="IR355">
            <v>0</v>
          </cell>
          <cell r="IS355">
            <v>0</v>
          </cell>
          <cell r="IT355">
            <v>0</v>
          </cell>
          <cell r="IU355">
            <v>0</v>
          </cell>
          <cell r="IV355">
            <v>0</v>
          </cell>
        </row>
        <row r="356">
          <cell r="C356" t="str">
            <v>PSEC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M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  <cell r="II356">
            <v>0</v>
          </cell>
          <cell r="IJ356">
            <v>0</v>
          </cell>
          <cell r="IK356">
            <v>0</v>
          </cell>
          <cell r="IL356">
            <v>0</v>
          </cell>
          <cell r="IM356">
            <v>0</v>
          </cell>
          <cell r="IN356">
            <v>0</v>
          </cell>
          <cell r="IO356">
            <v>0</v>
          </cell>
          <cell r="IP356">
            <v>0</v>
          </cell>
          <cell r="IQ356">
            <v>0</v>
          </cell>
          <cell r="IR356">
            <v>0</v>
          </cell>
          <cell r="IS356">
            <v>0</v>
          </cell>
          <cell r="IT356">
            <v>0</v>
          </cell>
          <cell r="IU356">
            <v>0</v>
          </cell>
          <cell r="IV356">
            <v>0</v>
          </cell>
        </row>
        <row r="357">
          <cell r="A357" t="str">
            <v xml:space="preserve">SUB-TOTAL 26</v>
          </cell>
          <cell r="B357">
            <v>1</v>
          </cell>
          <cell r="E357">
            <v>0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</v>
          </cell>
          <cell r="N357">
            <v>0</v>
          </cell>
          <cell r="O357">
            <v>2</v>
          </cell>
          <cell r="P357">
            <v>1</v>
          </cell>
          <cell r="Q357">
            <v>0</v>
          </cell>
          <cell r="R357">
            <v>3</v>
          </cell>
          <cell r="S357">
            <v>9</v>
          </cell>
          <cell r="T357">
            <v>169.61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589.39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115.29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9</v>
          </cell>
          <cell r="BB357">
            <v>6</v>
          </cell>
          <cell r="BC357">
            <v>9</v>
          </cell>
          <cell r="BD357">
            <v>0</v>
          </cell>
          <cell r="BE357">
            <v>6</v>
          </cell>
          <cell r="BF357">
            <v>0</v>
          </cell>
          <cell r="BG357">
            <v>6</v>
          </cell>
          <cell r="BH357">
            <v>0</v>
          </cell>
          <cell r="BI357">
            <v>0</v>
          </cell>
          <cell r="BJ357">
            <v>0</v>
          </cell>
          <cell r="BK357">
            <v>3</v>
          </cell>
          <cell r="BL357">
            <v>0</v>
          </cell>
          <cell r="BM357">
            <v>0</v>
          </cell>
          <cell r="BN357">
            <v>6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3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23</v>
          </cell>
          <cell r="BZ357">
            <v>0</v>
          </cell>
          <cell r="CA357">
            <v>6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6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1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1</v>
          </cell>
          <cell r="EJ357">
            <v>1</v>
          </cell>
          <cell r="EK357">
            <v>0</v>
          </cell>
          <cell r="EL357">
            <v>3</v>
          </cell>
          <cell r="EM357">
            <v>2.8</v>
          </cell>
          <cell r="EO357">
            <v>6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1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3</v>
          </cell>
          <cell r="FK357">
            <v>0</v>
          </cell>
          <cell r="FL357">
            <v>0</v>
          </cell>
          <cell r="FM357">
            <v>0</v>
          </cell>
          <cell r="FN357">
            <v>1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1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  <cell r="II357">
            <v>0</v>
          </cell>
          <cell r="IJ357">
            <v>0</v>
          </cell>
          <cell r="IK357">
            <v>0</v>
          </cell>
          <cell r="IL357">
            <v>0</v>
          </cell>
          <cell r="IM357">
            <v>0</v>
          </cell>
          <cell r="IN357">
            <v>0</v>
          </cell>
          <cell r="IO357">
            <v>0</v>
          </cell>
          <cell r="IP357">
            <v>0</v>
          </cell>
          <cell r="IQ357">
            <v>0</v>
          </cell>
          <cell r="IR357">
            <v>0</v>
          </cell>
          <cell r="IS357">
            <v>0</v>
          </cell>
          <cell r="IT357">
            <v>0</v>
          </cell>
          <cell r="IU357">
            <v>0</v>
          </cell>
          <cell r="IV357">
            <v>0</v>
          </cell>
        </row>
        <row r="358">
          <cell r="A358" t="str">
            <v xml:space="preserve">Tramo 27</v>
          </cell>
          <cell r="C358" t="str">
            <v xml:space="preserve">: Alimentador: DO-08, P.J. VIVA EL PERU III  -  PLANO RP- DO08-07</v>
          </cell>
          <cell r="EN358" t="str">
            <v xml:space="preserve">VIVA EL PERU</v>
          </cell>
        </row>
        <row r="359">
          <cell r="A359">
            <v>1</v>
          </cell>
          <cell r="B359" t="str">
            <v>SAB-R</v>
          </cell>
          <cell r="I359">
            <v>1</v>
          </cell>
          <cell r="N359">
            <v>1</v>
          </cell>
          <cell r="S359">
            <v>3</v>
          </cell>
          <cell r="T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F359">
            <v>1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1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I359">
            <v>1</v>
          </cell>
          <cell r="EL359">
            <v>1</v>
          </cell>
          <cell r="EM359">
            <v>1.6</v>
          </cell>
          <cell r="EO359">
            <v>3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1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  <cell r="II359">
            <v>0</v>
          </cell>
          <cell r="IJ359">
            <v>0</v>
          </cell>
          <cell r="IK359">
            <v>0</v>
          </cell>
          <cell r="IL359">
            <v>0</v>
          </cell>
          <cell r="IM359">
            <v>0</v>
          </cell>
          <cell r="IN359">
            <v>0</v>
          </cell>
          <cell r="IO359">
            <v>0</v>
          </cell>
          <cell r="IP359">
            <v>0</v>
          </cell>
          <cell r="IQ359">
            <v>0</v>
          </cell>
          <cell r="IR359">
            <v>0</v>
          </cell>
          <cell r="IS359">
            <v>0</v>
          </cell>
          <cell r="IT359">
            <v>0</v>
          </cell>
          <cell r="IU359">
            <v>0</v>
          </cell>
          <cell r="IV359">
            <v>0</v>
          </cell>
        </row>
        <row r="360">
          <cell r="B360" t="str">
            <v>ATV9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R360">
            <v>43.6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3</v>
          </cell>
          <cell r="BC360">
            <v>0</v>
          </cell>
          <cell r="BD360">
            <v>0</v>
          </cell>
          <cell r="BE360">
            <v>3</v>
          </cell>
          <cell r="BF360">
            <v>0</v>
          </cell>
          <cell r="BG360">
            <v>3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3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M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1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  <cell r="II360">
            <v>0</v>
          </cell>
          <cell r="IJ360">
            <v>0</v>
          </cell>
          <cell r="IK360">
            <v>0</v>
          </cell>
          <cell r="IL360">
            <v>0</v>
          </cell>
          <cell r="IM360">
            <v>0</v>
          </cell>
          <cell r="IN360">
            <v>0</v>
          </cell>
          <cell r="IO360">
            <v>0</v>
          </cell>
          <cell r="IP360">
            <v>0</v>
          </cell>
          <cell r="IQ360">
            <v>0</v>
          </cell>
          <cell r="IR360">
            <v>0</v>
          </cell>
          <cell r="IS360">
            <v>0</v>
          </cell>
          <cell r="IT360">
            <v>0</v>
          </cell>
          <cell r="IU360">
            <v>0</v>
          </cell>
          <cell r="IV360">
            <v>0</v>
          </cell>
        </row>
        <row r="361">
          <cell r="R361">
            <v>1</v>
          </cell>
          <cell r="S361">
            <v>3</v>
          </cell>
          <cell r="T361">
            <v>3</v>
          </cell>
          <cell r="U361" t="str">
            <v>3A35AP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3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G361">
            <v>0</v>
          </cell>
          <cell r="DK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>
            <v>2</v>
          </cell>
          <cell r="B362" t="str">
            <v>ATV5</v>
          </cell>
          <cell r="K362">
            <v>1</v>
          </cell>
          <cell r="Q362">
            <v>1</v>
          </cell>
          <cell r="S362">
            <v>3</v>
          </cell>
          <cell r="T362">
            <v>33.729999999999997</v>
          </cell>
          <cell r="U362" t="str">
            <v>AL35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101.19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3</v>
          </cell>
          <cell r="BB362">
            <v>0</v>
          </cell>
          <cell r="BC362">
            <v>3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3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7.5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1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1</v>
          </cell>
          <cell r="EL362">
            <v>1</v>
          </cell>
          <cell r="EM362">
            <v>1.35</v>
          </cell>
          <cell r="EO362">
            <v>1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1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  <cell r="II362">
            <v>0</v>
          </cell>
          <cell r="IJ362">
            <v>0</v>
          </cell>
          <cell r="IK362">
            <v>0</v>
          </cell>
          <cell r="IL362">
            <v>0</v>
          </cell>
          <cell r="IM362">
            <v>0</v>
          </cell>
          <cell r="IN362">
            <v>0</v>
          </cell>
          <cell r="IO362">
            <v>0</v>
          </cell>
          <cell r="IP362">
            <v>0</v>
          </cell>
          <cell r="IQ362">
            <v>0</v>
          </cell>
          <cell r="IR362">
            <v>0</v>
          </cell>
          <cell r="IS362">
            <v>0</v>
          </cell>
          <cell r="IT362">
            <v>0</v>
          </cell>
          <cell r="IU362">
            <v>0</v>
          </cell>
          <cell r="IV362">
            <v>0</v>
          </cell>
        </row>
        <row r="363">
          <cell r="A363">
            <v>3</v>
          </cell>
          <cell r="C363" t="str">
            <v>ATV3</v>
          </cell>
          <cell r="Q363">
            <v>1</v>
          </cell>
          <cell r="S363">
            <v>3</v>
          </cell>
          <cell r="T363">
            <v>98.37</v>
          </cell>
          <cell r="U363" t="str">
            <v>AL35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295.11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M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1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</row>
        <row r="364">
          <cell r="A364">
            <v>4</v>
          </cell>
          <cell r="C364" t="str">
            <v>ATXE</v>
          </cell>
          <cell r="Q364">
            <v>1</v>
          </cell>
          <cell r="S364">
            <v>3</v>
          </cell>
          <cell r="T364">
            <v>91.58</v>
          </cell>
          <cell r="U364" t="str">
            <v>AL35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274.74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3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M364">
            <v>0</v>
          </cell>
          <cell r="EO364">
            <v>0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0</v>
          </cell>
          <cell r="GM364">
            <v>0</v>
          </cell>
          <cell r="GN364">
            <v>0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</v>
          </cell>
          <cell r="HH364">
            <v>0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0</v>
          </cell>
          <cell r="HR364">
            <v>0</v>
          </cell>
          <cell r="HS364">
            <v>0</v>
          </cell>
          <cell r="HT364">
            <v>1</v>
          </cell>
          <cell r="HU364">
            <v>0</v>
          </cell>
          <cell r="HV364">
            <v>0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0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</row>
        <row r="365">
          <cell r="C365" t="str">
            <v>SAB</v>
          </cell>
          <cell r="U365" t="str">
            <v>AL35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M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</row>
        <row r="366">
          <cell r="A366">
            <v>5</v>
          </cell>
          <cell r="B366" t="str">
            <v>ATV5</v>
          </cell>
          <cell r="L366">
            <v>1</v>
          </cell>
          <cell r="Q366">
            <v>1</v>
          </cell>
          <cell r="S366">
            <v>3</v>
          </cell>
          <cell r="T366">
            <v>70.92</v>
          </cell>
          <cell r="U366" t="str">
            <v>AL35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212.76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3</v>
          </cell>
          <cell r="BB366">
            <v>0</v>
          </cell>
          <cell r="BC366">
            <v>3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3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7.5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1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L366">
            <v>1</v>
          </cell>
          <cell r="EM366">
            <v>0.85</v>
          </cell>
          <cell r="EO366">
            <v>1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1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  <cell r="II366">
            <v>0</v>
          </cell>
          <cell r="IJ366">
            <v>0</v>
          </cell>
          <cell r="IK366">
            <v>0</v>
          </cell>
          <cell r="IL366">
            <v>0</v>
          </cell>
          <cell r="IM366">
            <v>0</v>
          </cell>
          <cell r="IN366">
            <v>0</v>
          </cell>
          <cell r="IO366">
            <v>0</v>
          </cell>
          <cell r="IP366">
            <v>0</v>
          </cell>
          <cell r="IQ366">
            <v>0</v>
          </cell>
          <cell r="IR366">
            <v>0</v>
          </cell>
          <cell r="IS366">
            <v>0</v>
          </cell>
          <cell r="IT366">
            <v>0</v>
          </cell>
          <cell r="IU366">
            <v>0</v>
          </cell>
          <cell r="IV366">
            <v>0</v>
          </cell>
        </row>
        <row r="367">
          <cell r="A367">
            <v>6</v>
          </cell>
          <cell r="B367" t="str">
            <v>ATV5</v>
          </cell>
          <cell r="L367">
            <v>1</v>
          </cell>
          <cell r="Q367">
            <v>1</v>
          </cell>
          <cell r="S367">
            <v>3</v>
          </cell>
          <cell r="T367">
            <v>73.2</v>
          </cell>
          <cell r="U367" t="str">
            <v>AL35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219.6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3</v>
          </cell>
          <cell r="BB367">
            <v>0</v>
          </cell>
          <cell r="BC367">
            <v>3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3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7.5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1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L367">
            <v>1</v>
          </cell>
          <cell r="EM367">
            <v>0.85</v>
          </cell>
          <cell r="EO367">
            <v>1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1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  <cell r="II367">
            <v>0</v>
          </cell>
          <cell r="IJ367">
            <v>0</v>
          </cell>
          <cell r="IK367">
            <v>0</v>
          </cell>
          <cell r="IL367">
            <v>0</v>
          </cell>
          <cell r="IM367">
            <v>0</v>
          </cell>
          <cell r="IN367">
            <v>0</v>
          </cell>
          <cell r="IO367">
            <v>0</v>
          </cell>
          <cell r="IP367">
            <v>0</v>
          </cell>
          <cell r="IQ367">
            <v>0</v>
          </cell>
          <cell r="IR367">
            <v>0</v>
          </cell>
          <cell r="IS367">
            <v>0</v>
          </cell>
          <cell r="IT367">
            <v>0</v>
          </cell>
          <cell r="IU367">
            <v>0</v>
          </cell>
          <cell r="IV367">
            <v>0</v>
          </cell>
        </row>
        <row r="368">
          <cell r="A368">
            <v>7</v>
          </cell>
          <cell r="B368" t="str">
            <v>ATV5</v>
          </cell>
          <cell r="L368">
            <v>1</v>
          </cell>
          <cell r="Q368">
            <v>1</v>
          </cell>
          <cell r="S368">
            <v>3</v>
          </cell>
          <cell r="T368">
            <v>66.37</v>
          </cell>
          <cell r="U368" t="str">
            <v>AL35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199.11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3</v>
          </cell>
          <cell r="BB368">
            <v>0</v>
          </cell>
          <cell r="BC368">
            <v>3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3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7.5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1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L368">
            <v>1</v>
          </cell>
          <cell r="EM368">
            <v>0.85</v>
          </cell>
          <cell r="EO368">
            <v>1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1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</row>
        <row r="369">
          <cell r="A369">
            <v>8</v>
          </cell>
          <cell r="B369" t="str">
            <v>ATV8</v>
          </cell>
          <cell r="L369">
            <v>1</v>
          </cell>
          <cell r="Q369">
            <v>1</v>
          </cell>
          <cell r="S369">
            <v>3</v>
          </cell>
          <cell r="T369">
            <v>50.21</v>
          </cell>
          <cell r="U369" t="str">
            <v>AL35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150.63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3</v>
          </cell>
          <cell r="BB369">
            <v>6</v>
          </cell>
          <cell r="BC369">
            <v>3</v>
          </cell>
          <cell r="BD369">
            <v>0</v>
          </cell>
          <cell r="BE369">
            <v>6</v>
          </cell>
          <cell r="BF369">
            <v>0</v>
          </cell>
          <cell r="BG369">
            <v>6</v>
          </cell>
          <cell r="BH369">
            <v>0</v>
          </cell>
          <cell r="BI369">
            <v>0</v>
          </cell>
          <cell r="BJ369">
            <v>0</v>
          </cell>
          <cell r="BK369">
            <v>3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7.5</v>
          </cell>
          <cell r="BZ369">
            <v>0</v>
          </cell>
          <cell r="CA369">
            <v>6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2</v>
          </cell>
          <cell r="EG369">
            <v>1</v>
          </cell>
          <cell r="EI369">
            <v>1</v>
          </cell>
          <cell r="EM369">
            <v>1.75</v>
          </cell>
          <cell r="EO369">
            <v>2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1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  <cell r="II369">
            <v>0</v>
          </cell>
          <cell r="IJ369">
            <v>0</v>
          </cell>
          <cell r="IK369">
            <v>0</v>
          </cell>
          <cell r="IL369">
            <v>0</v>
          </cell>
          <cell r="IM369">
            <v>0</v>
          </cell>
          <cell r="IN369">
            <v>0</v>
          </cell>
          <cell r="IO369">
            <v>0</v>
          </cell>
          <cell r="IP369">
            <v>0</v>
          </cell>
          <cell r="IQ369">
            <v>0</v>
          </cell>
          <cell r="IR369">
            <v>0</v>
          </cell>
          <cell r="IS369">
            <v>0</v>
          </cell>
          <cell r="IT369">
            <v>0</v>
          </cell>
          <cell r="IU369">
            <v>0</v>
          </cell>
          <cell r="IV369">
            <v>0</v>
          </cell>
        </row>
        <row r="370">
          <cell r="A370" t="str">
            <v xml:space="preserve">SUB-TOTAL 27</v>
          </cell>
          <cell r="B370">
            <v>1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1</v>
          </cell>
          <cell r="J370">
            <v>0</v>
          </cell>
          <cell r="K370">
            <v>1</v>
          </cell>
          <cell r="L370">
            <v>4</v>
          </cell>
          <cell r="M370">
            <v>0</v>
          </cell>
          <cell r="N370">
            <v>1</v>
          </cell>
          <cell r="O370">
            <v>0</v>
          </cell>
          <cell r="P370">
            <v>0</v>
          </cell>
          <cell r="Q370">
            <v>7</v>
          </cell>
          <cell r="R370">
            <v>1</v>
          </cell>
          <cell r="S370">
            <v>27</v>
          </cell>
          <cell r="T370">
            <v>487.38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1554.86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45.78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3.15</v>
          </cell>
          <cell r="AX370">
            <v>0</v>
          </cell>
          <cell r="AY370">
            <v>0</v>
          </cell>
          <cell r="AZ370">
            <v>0</v>
          </cell>
          <cell r="BA370">
            <v>15</v>
          </cell>
          <cell r="BB370">
            <v>9</v>
          </cell>
          <cell r="BC370">
            <v>15</v>
          </cell>
          <cell r="BD370">
            <v>0</v>
          </cell>
          <cell r="BE370">
            <v>9</v>
          </cell>
          <cell r="BF370">
            <v>0</v>
          </cell>
          <cell r="BG370">
            <v>9</v>
          </cell>
          <cell r="BH370">
            <v>0</v>
          </cell>
          <cell r="BI370">
            <v>0</v>
          </cell>
          <cell r="BJ370">
            <v>0</v>
          </cell>
          <cell r="BK370">
            <v>3</v>
          </cell>
          <cell r="BL370">
            <v>0</v>
          </cell>
          <cell r="BM370">
            <v>0</v>
          </cell>
          <cell r="BN370">
            <v>15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38</v>
          </cell>
          <cell r="BZ370">
            <v>0</v>
          </cell>
          <cell r="CA370">
            <v>9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1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5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3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1</v>
          </cell>
          <cell r="EH370">
            <v>0</v>
          </cell>
          <cell r="EI370">
            <v>2</v>
          </cell>
          <cell r="EJ370">
            <v>0</v>
          </cell>
          <cell r="EK370">
            <v>0</v>
          </cell>
          <cell r="EL370">
            <v>5</v>
          </cell>
          <cell r="EM370">
            <v>7.25</v>
          </cell>
          <cell r="EO370">
            <v>9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4</v>
          </cell>
          <cell r="FK370">
            <v>0</v>
          </cell>
          <cell r="FL370">
            <v>0</v>
          </cell>
          <cell r="FM370">
            <v>1</v>
          </cell>
          <cell r="FN370">
            <v>1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1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1</v>
          </cell>
          <cell r="HS370">
            <v>0</v>
          </cell>
          <cell r="HT370">
            <v>1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1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  <cell r="IV370">
            <v>0</v>
          </cell>
        </row>
        <row r="371">
          <cell r="A371" t="str">
            <v xml:space="preserve">ALIMENTADOR DO-09</v>
          </cell>
        </row>
        <row r="372">
          <cell r="A372" t="str">
            <v xml:space="preserve">Tramo 28</v>
          </cell>
          <cell r="C372" t="str">
            <v xml:space="preserve">: Alimentador  DO09, PARQUE GALICIA  -  PLANO RP-DO09-08</v>
          </cell>
          <cell r="EN372" t="str">
            <v xml:space="preserve">PARQUE GALICIA</v>
          </cell>
        </row>
        <row r="373">
          <cell r="A373">
            <v>1</v>
          </cell>
          <cell r="B373" t="str">
            <v>ATP3</v>
          </cell>
          <cell r="P373">
            <v>1</v>
          </cell>
          <cell r="U373" t="str">
            <v>ATP35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1</v>
          </cell>
          <cell r="BF373">
            <v>1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8</v>
          </cell>
          <cell r="CA373">
            <v>0</v>
          </cell>
          <cell r="CB373">
            <v>3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1</v>
          </cell>
          <cell r="EM373">
            <v>0.5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1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  <cell r="II373">
            <v>0</v>
          </cell>
          <cell r="IJ373">
            <v>0</v>
          </cell>
          <cell r="IK373">
            <v>0</v>
          </cell>
          <cell r="IL373">
            <v>0</v>
          </cell>
          <cell r="IM373">
            <v>0</v>
          </cell>
          <cell r="IN373">
            <v>0</v>
          </cell>
          <cell r="IO373">
            <v>0</v>
          </cell>
          <cell r="IP373">
            <v>0</v>
          </cell>
          <cell r="IQ373">
            <v>0</v>
          </cell>
          <cell r="IR373">
            <v>0</v>
          </cell>
          <cell r="IS373">
            <v>0</v>
          </cell>
          <cell r="IT373">
            <v>0</v>
          </cell>
          <cell r="IU373">
            <v>0</v>
          </cell>
          <cell r="IV373">
            <v>0</v>
          </cell>
        </row>
        <row r="374">
          <cell r="B374" t="str">
            <v>AT5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0</v>
          </cell>
          <cell r="BD374">
            <v>0</v>
          </cell>
          <cell r="BE374">
            <v>3</v>
          </cell>
          <cell r="BF374">
            <v>0</v>
          </cell>
          <cell r="BG374">
            <v>3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3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M374">
            <v>0</v>
          </cell>
          <cell r="EO374">
            <v>0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1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0</v>
          </cell>
          <cell r="IR374">
            <v>0</v>
          </cell>
          <cell r="IS374">
            <v>0</v>
          </cell>
          <cell r="IT374">
            <v>0</v>
          </cell>
          <cell r="IU374">
            <v>0</v>
          </cell>
          <cell r="IV374">
            <v>0</v>
          </cell>
        </row>
        <row r="375">
          <cell r="A375">
            <v>2</v>
          </cell>
          <cell r="B375" t="str">
            <v>ATP1</v>
          </cell>
          <cell r="M375">
            <v>1</v>
          </cell>
          <cell r="R375">
            <v>1</v>
          </cell>
          <cell r="S375">
            <v>3</v>
          </cell>
          <cell r="T375">
            <v>31.34</v>
          </cell>
          <cell r="U375" t="str">
            <v>ATP35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31.34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1</v>
          </cell>
          <cell r="BF375">
            <v>0</v>
          </cell>
          <cell r="BG375">
            <v>0</v>
          </cell>
          <cell r="BH375">
            <v>1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4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M375">
            <v>0.5</v>
          </cell>
          <cell r="EO375">
            <v>1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1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  <cell r="II375">
            <v>0</v>
          </cell>
          <cell r="IJ375">
            <v>0</v>
          </cell>
          <cell r="IK375">
            <v>0</v>
          </cell>
          <cell r="IL375">
            <v>0</v>
          </cell>
          <cell r="IM375">
            <v>0</v>
          </cell>
          <cell r="IN375">
            <v>0</v>
          </cell>
          <cell r="IO375">
            <v>0</v>
          </cell>
          <cell r="IP375">
            <v>0</v>
          </cell>
          <cell r="IQ375">
            <v>0</v>
          </cell>
          <cell r="IR375">
            <v>0</v>
          </cell>
          <cell r="IS375">
            <v>0</v>
          </cell>
          <cell r="IT375">
            <v>0</v>
          </cell>
          <cell r="IU375">
            <v>0</v>
          </cell>
          <cell r="IV375">
            <v>0</v>
          </cell>
        </row>
        <row r="376">
          <cell r="A376">
            <v>3</v>
          </cell>
          <cell r="B376" t="str">
            <v>ATP1</v>
          </cell>
          <cell r="M376">
            <v>1</v>
          </cell>
          <cell r="R376">
            <v>1</v>
          </cell>
          <cell r="S376">
            <v>3</v>
          </cell>
          <cell r="T376">
            <v>25.91</v>
          </cell>
          <cell r="U376" t="str">
            <v>ATP35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25.91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1</v>
          </cell>
          <cell r="BF376">
            <v>0</v>
          </cell>
          <cell r="BG376">
            <v>0</v>
          </cell>
          <cell r="BH376">
            <v>1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4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M376">
            <v>0.5</v>
          </cell>
          <cell r="EO376">
            <v>1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1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0</v>
          </cell>
          <cell r="IR376">
            <v>0</v>
          </cell>
          <cell r="IS376">
            <v>0</v>
          </cell>
          <cell r="IT376">
            <v>0</v>
          </cell>
          <cell r="IU376">
            <v>0</v>
          </cell>
          <cell r="IV376">
            <v>0</v>
          </cell>
        </row>
        <row r="377">
          <cell r="A377">
            <v>4</v>
          </cell>
          <cell r="B377" t="str">
            <v>ATP3</v>
          </cell>
          <cell r="M377">
            <v>1</v>
          </cell>
          <cell r="R377">
            <v>1</v>
          </cell>
          <cell r="S377">
            <v>3</v>
          </cell>
          <cell r="T377">
            <v>39.299999999999997</v>
          </cell>
          <cell r="U377" t="str">
            <v>ATP35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39.299999999999997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1</v>
          </cell>
          <cell r="BF377">
            <v>1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8</v>
          </cell>
          <cell r="CA377">
            <v>0</v>
          </cell>
          <cell r="CB377">
            <v>3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I377">
            <v>1</v>
          </cell>
          <cell r="EM377">
            <v>0.75</v>
          </cell>
          <cell r="EO377">
            <v>2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1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</row>
        <row r="378">
          <cell r="B378" t="str">
            <v>ATP3</v>
          </cell>
          <cell r="R378">
            <v>1</v>
          </cell>
          <cell r="S378">
            <v>3</v>
          </cell>
          <cell r="U378" t="str">
            <v>ATP35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1</v>
          </cell>
          <cell r="BF378">
            <v>1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8</v>
          </cell>
          <cell r="CA378">
            <v>0</v>
          </cell>
          <cell r="CB378">
            <v>3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M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1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</row>
        <row r="379">
          <cell r="B379" t="str">
            <v>AT5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3</v>
          </cell>
          <cell r="BC379">
            <v>0</v>
          </cell>
          <cell r="BD379">
            <v>0</v>
          </cell>
          <cell r="BE379">
            <v>3</v>
          </cell>
          <cell r="BF379">
            <v>0</v>
          </cell>
          <cell r="BG379">
            <v>3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3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M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0</v>
          </cell>
          <cell r="EV379">
            <v>0</v>
          </cell>
          <cell r="EW379">
            <v>0</v>
          </cell>
          <cell r="EX379">
            <v>1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  <cell r="GK379">
            <v>0</v>
          </cell>
          <cell r="GL379">
            <v>0</v>
          </cell>
          <cell r="GM379">
            <v>0</v>
          </cell>
          <cell r="GN379">
            <v>0</v>
          </cell>
          <cell r="GO379">
            <v>0</v>
          </cell>
          <cell r="GP379">
            <v>0</v>
          </cell>
          <cell r="GQ379">
            <v>0</v>
          </cell>
          <cell r="GR379">
            <v>0</v>
          </cell>
          <cell r="GS379">
            <v>0</v>
          </cell>
          <cell r="GT379">
            <v>0</v>
          </cell>
          <cell r="GU379">
            <v>0</v>
          </cell>
          <cell r="GV379">
            <v>0</v>
          </cell>
          <cell r="GW379">
            <v>0</v>
          </cell>
          <cell r="GX379">
            <v>0</v>
          </cell>
          <cell r="GY379">
            <v>0</v>
          </cell>
          <cell r="GZ379">
            <v>0</v>
          </cell>
          <cell r="HA379">
            <v>0</v>
          </cell>
          <cell r="HB379">
            <v>0</v>
          </cell>
          <cell r="HC379">
            <v>0</v>
          </cell>
          <cell r="HD379">
            <v>0</v>
          </cell>
          <cell r="HE379">
            <v>0</v>
          </cell>
          <cell r="HF379">
            <v>0</v>
          </cell>
          <cell r="HG379">
            <v>0</v>
          </cell>
          <cell r="HH379">
            <v>0</v>
          </cell>
          <cell r="HI379">
            <v>0</v>
          </cell>
          <cell r="HJ379">
            <v>0</v>
          </cell>
          <cell r="HK379">
            <v>0</v>
          </cell>
          <cell r="HL379">
            <v>0</v>
          </cell>
          <cell r="HM379">
            <v>0</v>
          </cell>
          <cell r="HN379">
            <v>0</v>
          </cell>
          <cell r="HO379">
            <v>0</v>
          </cell>
          <cell r="HP379">
            <v>0</v>
          </cell>
          <cell r="HQ379">
            <v>0</v>
          </cell>
          <cell r="HR379">
            <v>0</v>
          </cell>
          <cell r="HS379">
            <v>0</v>
          </cell>
          <cell r="HT379">
            <v>0</v>
          </cell>
          <cell r="HU379">
            <v>0</v>
          </cell>
          <cell r="HV379">
            <v>0</v>
          </cell>
          <cell r="HW379">
            <v>0</v>
          </cell>
          <cell r="HX379">
            <v>0</v>
          </cell>
          <cell r="HY379">
            <v>0</v>
          </cell>
          <cell r="HZ379">
            <v>0</v>
          </cell>
          <cell r="IA379">
            <v>0</v>
          </cell>
          <cell r="IB379">
            <v>0</v>
          </cell>
          <cell r="IC379">
            <v>0</v>
          </cell>
          <cell r="ID379">
            <v>0</v>
          </cell>
          <cell r="IE379">
            <v>0</v>
          </cell>
          <cell r="IF379">
            <v>0</v>
          </cell>
          <cell r="IG379">
            <v>0</v>
          </cell>
          <cell r="IH379">
            <v>0</v>
          </cell>
          <cell r="II379">
            <v>0</v>
          </cell>
          <cell r="IJ379">
            <v>0</v>
          </cell>
          <cell r="IK379">
            <v>0</v>
          </cell>
          <cell r="IL379">
            <v>0</v>
          </cell>
          <cell r="IM379">
            <v>0</v>
          </cell>
          <cell r="IN379">
            <v>0</v>
          </cell>
          <cell r="IO379">
            <v>0</v>
          </cell>
          <cell r="IP379">
            <v>0</v>
          </cell>
          <cell r="IQ379">
            <v>0</v>
          </cell>
          <cell r="IR379">
            <v>0</v>
          </cell>
          <cell r="IS379">
            <v>0</v>
          </cell>
          <cell r="IT379">
            <v>0</v>
          </cell>
          <cell r="IU379">
            <v>0</v>
          </cell>
          <cell r="IV379">
            <v>0</v>
          </cell>
        </row>
        <row r="380">
          <cell r="A380">
            <v>5</v>
          </cell>
          <cell r="B380" t="str">
            <v>ATP1</v>
          </cell>
          <cell r="M380">
            <v>1</v>
          </cell>
          <cell r="R380">
            <v>1</v>
          </cell>
          <cell r="S380">
            <v>3</v>
          </cell>
          <cell r="T380">
            <v>42.31</v>
          </cell>
          <cell r="U380" t="str">
            <v>ATP35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42.31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1</v>
          </cell>
          <cell r="BF380">
            <v>0</v>
          </cell>
          <cell r="BG380">
            <v>0</v>
          </cell>
          <cell r="BH380">
            <v>1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4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M380">
            <v>0.5</v>
          </cell>
          <cell r="EO380">
            <v>1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1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  <cell r="II380">
            <v>0</v>
          </cell>
          <cell r="IJ380">
            <v>0</v>
          </cell>
          <cell r="IK380">
            <v>0</v>
          </cell>
          <cell r="IL380">
            <v>0</v>
          </cell>
          <cell r="IM380">
            <v>0</v>
          </cell>
          <cell r="IN380">
            <v>0</v>
          </cell>
          <cell r="IO380">
            <v>0</v>
          </cell>
          <cell r="IP380">
            <v>0</v>
          </cell>
          <cell r="IQ380">
            <v>0</v>
          </cell>
          <cell r="IR380">
            <v>0</v>
          </cell>
          <cell r="IS380">
            <v>0</v>
          </cell>
          <cell r="IT380">
            <v>0</v>
          </cell>
          <cell r="IU380">
            <v>0</v>
          </cell>
          <cell r="IV380">
            <v>0</v>
          </cell>
        </row>
        <row r="381">
          <cell r="A381">
            <v>6</v>
          </cell>
          <cell r="C381" t="str">
            <v>AT1-A</v>
          </cell>
          <cell r="P381">
            <v>1</v>
          </cell>
          <cell r="R381">
            <v>1</v>
          </cell>
          <cell r="S381">
            <v>3</v>
          </cell>
          <cell r="T381">
            <v>35.54</v>
          </cell>
          <cell r="U381" t="str">
            <v>ATP35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35.54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I381">
            <v>1</v>
          </cell>
          <cell r="EM381">
            <v>0.25</v>
          </cell>
          <cell r="EO381">
            <v>1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1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  <cell r="II381">
            <v>0</v>
          </cell>
          <cell r="IJ381">
            <v>0</v>
          </cell>
          <cell r="IK381">
            <v>0</v>
          </cell>
          <cell r="IL381">
            <v>0</v>
          </cell>
          <cell r="IM381">
            <v>0</v>
          </cell>
          <cell r="IN381">
            <v>0</v>
          </cell>
          <cell r="IO381">
            <v>0</v>
          </cell>
          <cell r="IP381">
            <v>0</v>
          </cell>
          <cell r="IQ381">
            <v>0</v>
          </cell>
          <cell r="IR381">
            <v>0</v>
          </cell>
          <cell r="IS381">
            <v>0</v>
          </cell>
          <cell r="IT381">
            <v>0</v>
          </cell>
          <cell r="IU381">
            <v>0</v>
          </cell>
          <cell r="IV381">
            <v>0</v>
          </cell>
        </row>
        <row r="382">
          <cell r="B382" t="str">
            <v>ATP3</v>
          </cell>
          <cell r="U382" t="str">
            <v>ATP35</v>
          </cell>
          <cell r="CB382">
            <v>3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</row>
        <row r="383">
          <cell r="A383">
            <v>7</v>
          </cell>
          <cell r="B383" t="str">
            <v>AT5</v>
          </cell>
          <cell r="I383">
            <v>1</v>
          </cell>
          <cell r="N383">
            <v>1</v>
          </cell>
          <cell r="R383">
            <v>1</v>
          </cell>
          <cell r="S383">
            <v>3</v>
          </cell>
          <cell r="T383">
            <v>83.82</v>
          </cell>
          <cell r="U383" t="str">
            <v>AL35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251.46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3</v>
          </cell>
          <cell r="BC383">
            <v>0</v>
          </cell>
          <cell r="BD383">
            <v>0</v>
          </cell>
          <cell r="BE383">
            <v>3</v>
          </cell>
          <cell r="BF383">
            <v>0</v>
          </cell>
          <cell r="BG383">
            <v>3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3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1</v>
          </cell>
          <cell r="EI383">
            <v>2</v>
          </cell>
          <cell r="EM383">
            <v>2</v>
          </cell>
          <cell r="EO383">
            <v>4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1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  <cell r="II383">
            <v>0</v>
          </cell>
          <cell r="IJ383">
            <v>0</v>
          </cell>
          <cell r="IK383">
            <v>0</v>
          </cell>
          <cell r="IL383">
            <v>0</v>
          </cell>
          <cell r="IM383">
            <v>0</v>
          </cell>
          <cell r="IN383">
            <v>0</v>
          </cell>
          <cell r="IO383">
            <v>0</v>
          </cell>
          <cell r="IP383">
            <v>0</v>
          </cell>
          <cell r="IQ383">
            <v>0</v>
          </cell>
          <cell r="IR383">
            <v>0</v>
          </cell>
          <cell r="IS383">
            <v>0</v>
          </cell>
          <cell r="IT383">
            <v>0</v>
          </cell>
          <cell r="IU383">
            <v>0</v>
          </cell>
          <cell r="IV383">
            <v>0</v>
          </cell>
        </row>
        <row r="384">
          <cell r="B384" t="str">
            <v>SAB-R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M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1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  <cell r="II384">
            <v>0</v>
          </cell>
          <cell r="IJ384">
            <v>0</v>
          </cell>
          <cell r="IK384">
            <v>0</v>
          </cell>
          <cell r="IL384">
            <v>0</v>
          </cell>
          <cell r="IM384">
            <v>0</v>
          </cell>
          <cell r="IN384">
            <v>0</v>
          </cell>
          <cell r="IO384">
            <v>0</v>
          </cell>
          <cell r="IP384">
            <v>0</v>
          </cell>
          <cell r="IQ384">
            <v>0</v>
          </cell>
          <cell r="IR384">
            <v>0</v>
          </cell>
          <cell r="IS384">
            <v>0</v>
          </cell>
          <cell r="IT384">
            <v>0</v>
          </cell>
          <cell r="IU384">
            <v>0</v>
          </cell>
          <cell r="IV384">
            <v>0</v>
          </cell>
        </row>
        <row r="385">
          <cell r="A385" t="str">
            <v xml:space="preserve">SUB-TOTAL 28</v>
          </cell>
          <cell r="B385">
            <v>1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1</v>
          </cell>
          <cell r="J385">
            <v>0</v>
          </cell>
          <cell r="K385">
            <v>0</v>
          </cell>
          <cell r="L385">
            <v>0</v>
          </cell>
          <cell r="M385">
            <v>4</v>
          </cell>
          <cell r="N385">
            <v>1</v>
          </cell>
          <cell r="O385">
            <v>0</v>
          </cell>
          <cell r="P385">
            <v>2</v>
          </cell>
          <cell r="Q385">
            <v>0</v>
          </cell>
          <cell r="R385">
            <v>7</v>
          </cell>
          <cell r="S385">
            <v>21</v>
          </cell>
          <cell r="T385">
            <v>258.22000000000003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269.06</v>
          </cell>
          <cell r="AH385">
            <v>0</v>
          </cell>
          <cell r="AI385">
            <v>0</v>
          </cell>
          <cell r="AJ385">
            <v>0</v>
          </cell>
          <cell r="AK385">
            <v>191.84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9</v>
          </cell>
          <cell r="BC385">
            <v>0</v>
          </cell>
          <cell r="BD385">
            <v>0</v>
          </cell>
          <cell r="BE385">
            <v>15</v>
          </cell>
          <cell r="BF385">
            <v>3</v>
          </cell>
          <cell r="BG385">
            <v>9</v>
          </cell>
          <cell r="BH385">
            <v>3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36</v>
          </cell>
          <cell r="CA385">
            <v>9</v>
          </cell>
          <cell r="CB385">
            <v>12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2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4</v>
          </cell>
          <cell r="EJ385">
            <v>0</v>
          </cell>
          <cell r="EK385">
            <v>0</v>
          </cell>
          <cell r="EL385">
            <v>0</v>
          </cell>
          <cell r="EM385">
            <v>5</v>
          </cell>
          <cell r="EO385">
            <v>10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3</v>
          </cell>
          <cell r="EY385">
            <v>0</v>
          </cell>
          <cell r="EZ385">
            <v>3</v>
          </cell>
          <cell r="FA385">
            <v>0</v>
          </cell>
          <cell r="FB385">
            <v>0</v>
          </cell>
          <cell r="FC385">
            <v>3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1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1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  <cell r="II385">
            <v>0</v>
          </cell>
          <cell r="IJ385">
            <v>0</v>
          </cell>
          <cell r="IK385">
            <v>0</v>
          </cell>
          <cell r="IL385">
            <v>0</v>
          </cell>
          <cell r="IM385">
            <v>0</v>
          </cell>
          <cell r="IN385">
            <v>0</v>
          </cell>
          <cell r="IO385">
            <v>0</v>
          </cell>
          <cell r="IP385">
            <v>0</v>
          </cell>
          <cell r="IQ385">
            <v>0</v>
          </cell>
          <cell r="IR385">
            <v>0</v>
          </cell>
          <cell r="IS385">
            <v>0</v>
          </cell>
          <cell r="IT385">
            <v>0</v>
          </cell>
          <cell r="IU385">
            <v>0</v>
          </cell>
          <cell r="IV385">
            <v>0</v>
          </cell>
        </row>
        <row r="386">
          <cell r="A386" t="str">
            <v xml:space="preserve">ALIMENTADOR QU-01</v>
          </cell>
        </row>
        <row r="387">
          <cell r="A387" t="str">
            <v xml:space="preserve">Tramo 29</v>
          </cell>
          <cell r="C387" t="str">
            <v xml:space="preserve">: Alimentador QU-01, Urb. La Joya - PLANO RP-QU01-01</v>
          </cell>
          <cell r="EN387" t="str">
            <v xml:space="preserve">Urb. La Joya</v>
          </cell>
        </row>
        <row r="388">
          <cell r="A388">
            <v>0</v>
          </cell>
        </row>
        <row r="389">
          <cell r="A389">
            <v>1</v>
          </cell>
        </row>
        <row r="391">
          <cell r="A391">
            <v>2</v>
          </cell>
        </row>
        <row r="392">
          <cell r="A392">
            <v>3</v>
          </cell>
        </row>
        <row r="393">
          <cell r="A393">
            <v>4</v>
          </cell>
        </row>
        <row r="394">
          <cell r="A394">
            <v>5</v>
          </cell>
        </row>
        <row r="395">
          <cell r="A395" t="str">
            <v xml:space="preserve">SUB-TOTAL 29</v>
          </cell>
          <cell r="B395">
            <v>1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</row>
        <row r="396">
          <cell r="A396" t="str">
            <v xml:space="preserve">Tramo 30</v>
          </cell>
          <cell r="C396" t="str">
            <v xml:space="preserve">: Alimentador QU-01,S.E.D N° 0010438 - FEDETRAC  -  PLANO RP-QU01-09</v>
          </cell>
          <cell r="EN396" t="str">
            <v>FEDETRAC</v>
          </cell>
        </row>
        <row r="397">
          <cell r="A397">
            <v>1</v>
          </cell>
          <cell r="B397" t="str">
            <v>AT1</v>
          </cell>
          <cell r="K397">
            <v>1</v>
          </cell>
          <cell r="R397">
            <v>1</v>
          </cell>
          <cell r="S397">
            <v>3</v>
          </cell>
          <cell r="T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3</v>
          </cell>
          <cell r="BB397">
            <v>0</v>
          </cell>
          <cell r="BC397">
            <v>3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M397">
            <v>0.5</v>
          </cell>
          <cell r="EO397">
            <v>1</v>
          </cell>
          <cell r="EP397">
            <v>1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</row>
        <row r="398">
          <cell r="B398" t="str">
            <v>AT5</v>
          </cell>
          <cell r="S398">
            <v>3</v>
          </cell>
          <cell r="U398" t="str">
            <v>AL25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3</v>
          </cell>
          <cell r="BC398">
            <v>0</v>
          </cell>
          <cell r="BD398">
            <v>0</v>
          </cell>
          <cell r="BE398">
            <v>3</v>
          </cell>
          <cell r="BF398">
            <v>0</v>
          </cell>
          <cell r="BG398">
            <v>3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3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M398">
            <v>0</v>
          </cell>
          <cell r="EO398">
            <v>0</v>
          </cell>
          <cell r="EP398">
            <v>0</v>
          </cell>
          <cell r="EQ398">
            <v>0</v>
          </cell>
          <cell r="ER398">
            <v>0</v>
          </cell>
          <cell r="ES398">
            <v>0</v>
          </cell>
          <cell r="ET398">
            <v>0</v>
          </cell>
          <cell r="EU398">
            <v>0</v>
          </cell>
          <cell r="EV398">
            <v>0</v>
          </cell>
          <cell r="EW398">
            <v>0</v>
          </cell>
          <cell r="EX398">
            <v>1</v>
          </cell>
          <cell r="EY398">
            <v>0</v>
          </cell>
          <cell r="EZ398">
            <v>0</v>
          </cell>
          <cell r="FA398">
            <v>0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  <cell r="GO398">
            <v>0</v>
          </cell>
          <cell r="GP398">
            <v>0</v>
          </cell>
          <cell r="GQ398">
            <v>0</v>
          </cell>
          <cell r="GR398">
            <v>0</v>
          </cell>
          <cell r="GS398">
            <v>0</v>
          </cell>
          <cell r="GT398">
            <v>0</v>
          </cell>
          <cell r="GU398">
            <v>0</v>
          </cell>
          <cell r="GV398">
            <v>0</v>
          </cell>
          <cell r="GW398">
            <v>0</v>
          </cell>
          <cell r="GX398">
            <v>0</v>
          </cell>
          <cell r="GY398">
            <v>0</v>
          </cell>
          <cell r="GZ398">
            <v>0</v>
          </cell>
          <cell r="HA398">
            <v>0</v>
          </cell>
          <cell r="HB398">
            <v>0</v>
          </cell>
          <cell r="HC398">
            <v>0</v>
          </cell>
          <cell r="HD398">
            <v>0</v>
          </cell>
          <cell r="HE398">
            <v>0</v>
          </cell>
          <cell r="HF398">
            <v>0</v>
          </cell>
          <cell r="HG398">
            <v>0</v>
          </cell>
          <cell r="HH398">
            <v>0</v>
          </cell>
          <cell r="HI398">
            <v>0</v>
          </cell>
          <cell r="HJ398">
            <v>0</v>
          </cell>
          <cell r="HK398">
            <v>0</v>
          </cell>
          <cell r="HL398">
            <v>0</v>
          </cell>
          <cell r="HM398">
            <v>0</v>
          </cell>
          <cell r="HN398">
            <v>0</v>
          </cell>
          <cell r="HO398">
            <v>0</v>
          </cell>
          <cell r="HP398">
            <v>0</v>
          </cell>
          <cell r="HQ398">
            <v>0</v>
          </cell>
          <cell r="HR398">
            <v>0</v>
          </cell>
          <cell r="HS398">
            <v>0</v>
          </cell>
          <cell r="HT398">
            <v>0</v>
          </cell>
          <cell r="HU398">
            <v>0</v>
          </cell>
          <cell r="HV398">
            <v>0</v>
          </cell>
          <cell r="HW398">
            <v>0</v>
          </cell>
          <cell r="HX398">
            <v>0</v>
          </cell>
          <cell r="HY398">
            <v>0</v>
          </cell>
          <cell r="HZ398">
            <v>0</v>
          </cell>
          <cell r="IA398">
            <v>0</v>
          </cell>
          <cell r="IB398">
            <v>0</v>
          </cell>
          <cell r="IC398">
            <v>0</v>
          </cell>
          <cell r="ID398">
            <v>0</v>
          </cell>
          <cell r="IE398">
            <v>0</v>
          </cell>
          <cell r="IF398">
            <v>0</v>
          </cell>
          <cell r="IG398">
            <v>0</v>
          </cell>
          <cell r="IH398">
            <v>0</v>
          </cell>
          <cell r="II398">
            <v>0</v>
          </cell>
          <cell r="IJ398">
            <v>0</v>
          </cell>
          <cell r="IK398">
            <v>0</v>
          </cell>
          <cell r="IL398">
            <v>0</v>
          </cell>
          <cell r="IM398">
            <v>0</v>
          </cell>
          <cell r="IN398">
            <v>0</v>
          </cell>
          <cell r="IO398">
            <v>0</v>
          </cell>
          <cell r="IP398">
            <v>0</v>
          </cell>
          <cell r="IQ398">
            <v>0</v>
          </cell>
          <cell r="IR398">
            <v>0</v>
          </cell>
          <cell r="IS398">
            <v>0</v>
          </cell>
          <cell r="IT398">
            <v>0</v>
          </cell>
          <cell r="IU398">
            <v>0</v>
          </cell>
          <cell r="IV398">
            <v>0</v>
          </cell>
        </row>
        <row r="399">
          <cell r="A399">
            <v>2</v>
          </cell>
          <cell r="B399" t="str">
            <v>ATV5</v>
          </cell>
          <cell r="K399">
            <v>1</v>
          </cell>
          <cell r="R399">
            <v>1</v>
          </cell>
          <cell r="S399">
            <v>3</v>
          </cell>
          <cell r="T399">
            <v>69.13</v>
          </cell>
          <cell r="U399" t="str">
            <v>AL25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207.39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3</v>
          </cell>
          <cell r="BB399">
            <v>0</v>
          </cell>
          <cell r="BC399">
            <v>3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3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7.5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T399">
            <v>0</v>
          </cell>
          <cell r="DU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M399">
            <v>0.5</v>
          </cell>
          <cell r="EO399">
            <v>1</v>
          </cell>
          <cell r="EP399">
            <v>0</v>
          </cell>
          <cell r="EQ399">
            <v>0</v>
          </cell>
          <cell r="ER399">
            <v>0</v>
          </cell>
          <cell r="ES399">
            <v>0</v>
          </cell>
          <cell r="ET399">
            <v>0</v>
          </cell>
          <cell r="EU399">
            <v>0</v>
          </cell>
          <cell r="EV399">
            <v>0</v>
          </cell>
          <cell r="EW399">
            <v>0</v>
          </cell>
          <cell r="EX399">
            <v>0</v>
          </cell>
          <cell r="EY399">
            <v>0</v>
          </cell>
          <cell r="EZ399">
            <v>0</v>
          </cell>
          <cell r="FA399">
            <v>0</v>
          </cell>
          <cell r="FB399">
            <v>0</v>
          </cell>
          <cell r="FC399">
            <v>0</v>
          </cell>
          <cell r="FD399">
            <v>0</v>
          </cell>
          <cell r="FE399">
            <v>0</v>
          </cell>
          <cell r="FF399">
            <v>0</v>
          </cell>
          <cell r="FG399">
            <v>0</v>
          </cell>
          <cell r="FH399">
            <v>0</v>
          </cell>
          <cell r="FI399">
            <v>0</v>
          </cell>
          <cell r="FJ399">
            <v>1</v>
          </cell>
          <cell r="FK399">
            <v>0</v>
          </cell>
          <cell r="FL399">
            <v>0</v>
          </cell>
          <cell r="FM399">
            <v>0</v>
          </cell>
          <cell r="FN399">
            <v>0</v>
          </cell>
          <cell r="FO399">
            <v>0</v>
          </cell>
          <cell r="FP399">
            <v>0</v>
          </cell>
          <cell r="FQ399">
            <v>0</v>
          </cell>
          <cell r="FR399">
            <v>0</v>
          </cell>
          <cell r="FS399">
            <v>0</v>
          </cell>
          <cell r="FT399">
            <v>0</v>
          </cell>
          <cell r="FU399">
            <v>0</v>
          </cell>
          <cell r="FV399">
            <v>0</v>
          </cell>
          <cell r="FW399">
            <v>0</v>
          </cell>
          <cell r="FX399">
            <v>0</v>
          </cell>
          <cell r="FY399">
            <v>0</v>
          </cell>
          <cell r="FZ399">
            <v>0</v>
          </cell>
          <cell r="GA399">
            <v>0</v>
          </cell>
          <cell r="GB399">
            <v>0</v>
          </cell>
          <cell r="GC399">
            <v>0</v>
          </cell>
          <cell r="GD399">
            <v>0</v>
          </cell>
          <cell r="GE399">
            <v>0</v>
          </cell>
          <cell r="GF399">
            <v>0</v>
          </cell>
          <cell r="GG399">
            <v>0</v>
          </cell>
          <cell r="GH399">
            <v>0</v>
          </cell>
          <cell r="GI399">
            <v>0</v>
          </cell>
          <cell r="GJ399">
            <v>0</v>
          </cell>
          <cell r="GK399">
            <v>0</v>
          </cell>
          <cell r="GL399">
            <v>0</v>
          </cell>
          <cell r="GM399">
            <v>0</v>
          </cell>
          <cell r="GN399">
            <v>0</v>
          </cell>
          <cell r="GO399">
            <v>0</v>
          </cell>
          <cell r="GP399">
            <v>0</v>
          </cell>
          <cell r="GQ399">
            <v>0</v>
          </cell>
          <cell r="GR399">
            <v>0</v>
          </cell>
          <cell r="GS399">
            <v>0</v>
          </cell>
          <cell r="GT399">
            <v>0</v>
          </cell>
          <cell r="GU399">
            <v>0</v>
          </cell>
          <cell r="GV399">
            <v>0</v>
          </cell>
          <cell r="GW399">
            <v>0</v>
          </cell>
          <cell r="GX399">
            <v>0</v>
          </cell>
          <cell r="GY399">
            <v>0</v>
          </cell>
          <cell r="GZ399">
            <v>0</v>
          </cell>
          <cell r="HA399">
            <v>0</v>
          </cell>
          <cell r="HB399">
            <v>0</v>
          </cell>
          <cell r="HC399">
            <v>0</v>
          </cell>
          <cell r="HD399">
            <v>0</v>
          </cell>
          <cell r="HE399">
            <v>0</v>
          </cell>
          <cell r="HF399">
            <v>0</v>
          </cell>
          <cell r="HG399">
            <v>0</v>
          </cell>
          <cell r="HH399">
            <v>0</v>
          </cell>
          <cell r="HI399">
            <v>0</v>
          </cell>
          <cell r="HJ399">
            <v>0</v>
          </cell>
          <cell r="HK399">
            <v>0</v>
          </cell>
          <cell r="HL399">
            <v>0</v>
          </cell>
          <cell r="HM399">
            <v>0</v>
          </cell>
          <cell r="HN399">
            <v>0</v>
          </cell>
          <cell r="HO399">
            <v>0</v>
          </cell>
          <cell r="HP399">
            <v>0</v>
          </cell>
          <cell r="HQ399">
            <v>0</v>
          </cell>
          <cell r="HR399">
            <v>0</v>
          </cell>
          <cell r="HS399">
            <v>0</v>
          </cell>
          <cell r="HT399">
            <v>0</v>
          </cell>
          <cell r="HU399">
            <v>0</v>
          </cell>
          <cell r="HV399">
            <v>0</v>
          </cell>
          <cell r="HW399">
            <v>0</v>
          </cell>
          <cell r="HX399">
            <v>0</v>
          </cell>
          <cell r="HY399">
            <v>0</v>
          </cell>
          <cell r="HZ399">
            <v>0</v>
          </cell>
          <cell r="IA399">
            <v>0</v>
          </cell>
          <cell r="IB399">
            <v>0</v>
          </cell>
          <cell r="IC399">
            <v>0</v>
          </cell>
          <cell r="ID399">
            <v>0</v>
          </cell>
          <cell r="IE399">
            <v>0</v>
          </cell>
          <cell r="IF399">
            <v>0</v>
          </cell>
          <cell r="IG399">
            <v>0</v>
          </cell>
          <cell r="IH399">
            <v>0</v>
          </cell>
          <cell r="II399">
            <v>0</v>
          </cell>
          <cell r="IJ399">
            <v>0</v>
          </cell>
          <cell r="IK399">
            <v>0</v>
          </cell>
          <cell r="IL399">
            <v>0</v>
          </cell>
          <cell r="IM399">
            <v>0</v>
          </cell>
          <cell r="IN399">
            <v>0</v>
          </cell>
          <cell r="IO399">
            <v>0</v>
          </cell>
          <cell r="IP399">
            <v>0</v>
          </cell>
          <cell r="IQ399">
            <v>0</v>
          </cell>
          <cell r="IR399">
            <v>0</v>
          </cell>
          <cell r="IS399">
            <v>0</v>
          </cell>
          <cell r="IT399">
            <v>0</v>
          </cell>
          <cell r="IU399">
            <v>0</v>
          </cell>
          <cell r="IV399">
            <v>0</v>
          </cell>
        </row>
        <row r="400">
          <cell r="A400">
            <v>3</v>
          </cell>
          <cell r="C400" t="str">
            <v>SAB4</v>
          </cell>
          <cell r="R400">
            <v>1</v>
          </cell>
          <cell r="S400">
            <v>3</v>
          </cell>
          <cell r="T400">
            <v>64.17</v>
          </cell>
          <cell r="U400" t="str">
            <v>AL25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192.51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1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</row>
        <row r="401">
          <cell r="A401" t="str">
            <v xml:space="preserve">SUB-TOTAL 30</v>
          </cell>
          <cell r="B401">
            <v>1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3</v>
          </cell>
          <cell r="S401">
            <v>12</v>
          </cell>
          <cell r="T401">
            <v>133.30000000000001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427.89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6</v>
          </cell>
          <cell r="BB401">
            <v>3</v>
          </cell>
          <cell r="BC401">
            <v>6</v>
          </cell>
          <cell r="BD401">
            <v>0</v>
          </cell>
          <cell r="BE401">
            <v>3</v>
          </cell>
          <cell r="BF401">
            <v>0</v>
          </cell>
          <cell r="BG401">
            <v>3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3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8</v>
          </cell>
          <cell r="BZ401">
            <v>0</v>
          </cell>
          <cell r="CA401">
            <v>3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1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0</v>
          </cell>
          <cell r="EM401">
            <v>1</v>
          </cell>
          <cell r="EO401">
            <v>2</v>
          </cell>
          <cell r="EP401">
            <v>1</v>
          </cell>
          <cell r="EQ401">
            <v>0</v>
          </cell>
          <cell r="ER401">
            <v>0</v>
          </cell>
          <cell r="ES401">
            <v>0</v>
          </cell>
          <cell r="ET401">
            <v>0</v>
          </cell>
          <cell r="EU401">
            <v>0</v>
          </cell>
          <cell r="EV401">
            <v>0</v>
          </cell>
          <cell r="EW401">
            <v>0</v>
          </cell>
          <cell r="EX401">
            <v>1</v>
          </cell>
          <cell r="EY401">
            <v>0</v>
          </cell>
          <cell r="EZ401">
            <v>0</v>
          </cell>
          <cell r="FA401">
            <v>0</v>
          </cell>
          <cell r="FB401">
            <v>0</v>
          </cell>
          <cell r="FC401">
            <v>0</v>
          </cell>
          <cell r="FD401">
            <v>0</v>
          </cell>
          <cell r="FE401">
            <v>0</v>
          </cell>
          <cell r="FF401">
            <v>0</v>
          </cell>
          <cell r="FG401">
            <v>0</v>
          </cell>
          <cell r="FH401">
            <v>0</v>
          </cell>
          <cell r="FI401">
            <v>0</v>
          </cell>
          <cell r="FJ401">
            <v>1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  <cell r="GN401">
            <v>0</v>
          </cell>
          <cell r="GO401">
            <v>0</v>
          </cell>
          <cell r="GP401">
            <v>0</v>
          </cell>
          <cell r="GQ401">
            <v>0</v>
          </cell>
          <cell r="GR401">
            <v>0</v>
          </cell>
          <cell r="GS401">
            <v>0</v>
          </cell>
          <cell r="GT401">
            <v>0</v>
          </cell>
          <cell r="GU401">
            <v>0</v>
          </cell>
          <cell r="GV401">
            <v>0</v>
          </cell>
          <cell r="GW401">
            <v>0</v>
          </cell>
          <cell r="GX401">
            <v>0</v>
          </cell>
          <cell r="GY401">
            <v>0</v>
          </cell>
          <cell r="GZ401">
            <v>0</v>
          </cell>
          <cell r="HA401">
            <v>0</v>
          </cell>
          <cell r="HB401">
            <v>0</v>
          </cell>
          <cell r="HC401">
            <v>0</v>
          </cell>
          <cell r="HD401">
            <v>0</v>
          </cell>
          <cell r="HE401">
            <v>0</v>
          </cell>
          <cell r="HF401">
            <v>0</v>
          </cell>
          <cell r="HG401">
            <v>0</v>
          </cell>
          <cell r="HH401">
            <v>0</v>
          </cell>
          <cell r="HI401">
            <v>0</v>
          </cell>
          <cell r="HJ401">
            <v>0</v>
          </cell>
          <cell r="HK401">
            <v>0</v>
          </cell>
          <cell r="HL401">
            <v>0</v>
          </cell>
          <cell r="HM401">
            <v>0</v>
          </cell>
          <cell r="HN401">
            <v>0</v>
          </cell>
          <cell r="HO401">
            <v>0</v>
          </cell>
          <cell r="HP401">
            <v>0</v>
          </cell>
          <cell r="HQ401">
            <v>0</v>
          </cell>
          <cell r="HR401">
            <v>0</v>
          </cell>
          <cell r="HS401">
            <v>0</v>
          </cell>
          <cell r="HT401">
            <v>0</v>
          </cell>
          <cell r="HU401">
            <v>0</v>
          </cell>
          <cell r="HV401">
            <v>0</v>
          </cell>
          <cell r="HW401">
            <v>0</v>
          </cell>
          <cell r="HX401">
            <v>0</v>
          </cell>
          <cell r="HY401">
            <v>0</v>
          </cell>
          <cell r="HZ401">
            <v>0</v>
          </cell>
          <cell r="IA401">
            <v>0</v>
          </cell>
          <cell r="IB401">
            <v>0</v>
          </cell>
          <cell r="IC401">
            <v>0</v>
          </cell>
          <cell r="ID401">
            <v>0</v>
          </cell>
          <cell r="IE401">
            <v>0</v>
          </cell>
          <cell r="IF401">
            <v>0</v>
          </cell>
          <cell r="IG401">
            <v>0</v>
          </cell>
          <cell r="IH401">
            <v>0</v>
          </cell>
          <cell r="II401">
            <v>0</v>
          </cell>
          <cell r="IJ401">
            <v>0</v>
          </cell>
          <cell r="IK401">
            <v>0</v>
          </cell>
          <cell r="IL401">
            <v>0</v>
          </cell>
          <cell r="IM401">
            <v>0</v>
          </cell>
          <cell r="IN401">
            <v>0</v>
          </cell>
          <cell r="IO401">
            <v>0</v>
          </cell>
          <cell r="IP401">
            <v>0</v>
          </cell>
          <cell r="IQ401">
            <v>0</v>
          </cell>
          <cell r="IR401">
            <v>0</v>
          </cell>
          <cell r="IS401">
            <v>0</v>
          </cell>
          <cell r="IT401">
            <v>0</v>
          </cell>
          <cell r="IU401">
            <v>0</v>
          </cell>
          <cell r="IV401">
            <v>0</v>
          </cell>
        </row>
        <row r="402">
          <cell r="A402" t="str">
            <v xml:space="preserve">Tramo 31</v>
          </cell>
          <cell r="C402" t="str">
            <v xml:space="preserve">: Alimentador QU-01, S.E.D. N°: 0010281 - Urb. Velasco Astete I - PLANO RP-QU01-03</v>
          </cell>
          <cell r="EN402" t="str">
            <v xml:space="preserve">URB. VELASCO ASTETE I</v>
          </cell>
        </row>
        <row r="403">
          <cell r="A403">
            <v>0</v>
          </cell>
        </row>
        <row r="404">
          <cell r="A404">
            <v>1</v>
          </cell>
        </row>
        <row r="406">
          <cell r="A406">
            <v>2</v>
          </cell>
        </row>
        <row r="407">
          <cell r="A407">
            <v>3</v>
          </cell>
        </row>
        <row r="408">
          <cell r="A408">
            <v>4</v>
          </cell>
        </row>
        <row r="409">
          <cell r="A409" t="str">
            <v xml:space="preserve">SUB-TOTAL 31</v>
          </cell>
          <cell r="B409">
            <v>1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0</v>
          </cell>
          <cell r="EJ409">
            <v>0</v>
          </cell>
          <cell r="EK409">
            <v>0</v>
          </cell>
          <cell r="EL409">
            <v>0</v>
          </cell>
          <cell r="EM409">
            <v>0</v>
          </cell>
          <cell r="EO409">
            <v>0</v>
          </cell>
          <cell r="EP409">
            <v>0</v>
          </cell>
          <cell r="EQ409">
            <v>0</v>
          </cell>
          <cell r="ER409">
            <v>0</v>
          </cell>
          <cell r="ES409">
            <v>0</v>
          </cell>
          <cell r="ET409">
            <v>0</v>
          </cell>
          <cell r="EU409">
            <v>0</v>
          </cell>
          <cell r="EV409">
            <v>0</v>
          </cell>
          <cell r="EW409">
            <v>0</v>
          </cell>
          <cell r="EX409">
            <v>0</v>
          </cell>
          <cell r="EY409">
            <v>0</v>
          </cell>
          <cell r="EZ409">
            <v>0</v>
          </cell>
          <cell r="FA409">
            <v>0</v>
          </cell>
          <cell r="FB409">
            <v>0</v>
          </cell>
          <cell r="FC409">
            <v>0</v>
          </cell>
          <cell r="FD409">
            <v>0</v>
          </cell>
          <cell r="FE409">
            <v>0</v>
          </cell>
          <cell r="FF409">
            <v>0</v>
          </cell>
          <cell r="FG409">
            <v>0</v>
          </cell>
          <cell r="FH409">
            <v>0</v>
          </cell>
          <cell r="FI409">
            <v>0</v>
          </cell>
          <cell r="FJ409">
            <v>0</v>
          </cell>
          <cell r="FK409">
            <v>0</v>
          </cell>
          <cell r="FL409">
            <v>0</v>
          </cell>
          <cell r="FM409">
            <v>0</v>
          </cell>
          <cell r="FN409">
            <v>0</v>
          </cell>
          <cell r="FO409">
            <v>0</v>
          </cell>
          <cell r="FP409">
            <v>0</v>
          </cell>
          <cell r="FQ409">
            <v>0</v>
          </cell>
          <cell r="FR409">
            <v>0</v>
          </cell>
          <cell r="FS409">
            <v>0</v>
          </cell>
          <cell r="FT409">
            <v>0</v>
          </cell>
          <cell r="FU409">
            <v>0</v>
          </cell>
          <cell r="FV409">
            <v>0</v>
          </cell>
          <cell r="FW409">
            <v>0</v>
          </cell>
          <cell r="FX409">
            <v>0</v>
          </cell>
          <cell r="FY409">
            <v>0</v>
          </cell>
          <cell r="FZ409">
            <v>0</v>
          </cell>
          <cell r="GA409">
            <v>0</v>
          </cell>
          <cell r="GB409">
            <v>0</v>
          </cell>
          <cell r="GC409">
            <v>0</v>
          </cell>
          <cell r="GD409">
            <v>0</v>
          </cell>
          <cell r="GE409">
            <v>0</v>
          </cell>
          <cell r="GF409">
            <v>0</v>
          </cell>
          <cell r="GG409">
            <v>0</v>
          </cell>
          <cell r="GH409">
            <v>0</v>
          </cell>
          <cell r="GI409">
            <v>0</v>
          </cell>
          <cell r="GJ409">
            <v>0</v>
          </cell>
          <cell r="GK409">
            <v>0</v>
          </cell>
          <cell r="GL409">
            <v>0</v>
          </cell>
          <cell r="GM409">
            <v>0</v>
          </cell>
          <cell r="GN409">
            <v>0</v>
          </cell>
          <cell r="GO409">
            <v>0</v>
          </cell>
          <cell r="GP409">
            <v>0</v>
          </cell>
          <cell r="GQ409">
            <v>0</v>
          </cell>
          <cell r="GR409">
            <v>0</v>
          </cell>
          <cell r="GS409">
            <v>0</v>
          </cell>
          <cell r="GT409">
            <v>0</v>
          </cell>
          <cell r="GU409">
            <v>0</v>
          </cell>
          <cell r="GV409">
            <v>0</v>
          </cell>
          <cell r="GW409">
            <v>0</v>
          </cell>
          <cell r="GX409">
            <v>0</v>
          </cell>
          <cell r="GY409">
            <v>0</v>
          </cell>
          <cell r="GZ409">
            <v>0</v>
          </cell>
          <cell r="HA409">
            <v>0</v>
          </cell>
          <cell r="HB409">
            <v>0</v>
          </cell>
          <cell r="HC409">
            <v>0</v>
          </cell>
          <cell r="HD409">
            <v>0</v>
          </cell>
          <cell r="HE409">
            <v>0</v>
          </cell>
          <cell r="HF409">
            <v>0</v>
          </cell>
          <cell r="HG409">
            <v>0</v>
          </cell>
          <cell r="HH409">
            <v>0</v>
          </cell>
          <cell r="HI409">
            <v>0</v>
          </cell>
          <cell r="HJ409">
            <v>0</v>
          </cell>
          <cell r="HK409">
            <v>0</v>
          </cell>
          <cell r="HL409">
            <v>0</v>
          </cell>
          <cell r="HM409">
            <v>0</v>
          </cell>
          <cell r="HN409">
            <v>0</v>
          </cell>
          <cell r="HO409">
            <v>0</v>
          </cell>
          <cell r="HP409">
            <v>0</v>
          </cell>
          <cell r="HQ409">
            <v>0</v>
          </cell>
          <cell r="HR409">
            <v>0</v>
          </cell>
          <cell r="HS409">
            <v>0</v>
          </cell>
          <cell r="HT409">
            <v>0</v>
          </cell>
          <cell r="HU409">
            <v>0</v>
          </cell>
          <cell r="HV409">
            <v>0</v>
          </cell>
          <cell r="HW409">
            <v>0</v>
          </cell>
          <cell r="HX409">
            <v>0</v>
          </cell>
          <cell r="HY409">
            <v>0</v>
          </cell>
          <cell r="HZ409">
            <v>0</v>
          </cell>
          <cell r="IA409">
            <v>0</v>
          </cell>
          <cell r="IB409">
            <v>0</v>
          </cell>
          <cell r="IC409">
            <v>0</v>
          </cell>
          <cell r="ID409">
            <v>0</v>
          </cell>
          <cell r="IE409">
            <v>0</v>
          </cell>
          <cell r="IF409">
            <v>0</v>
          </cell>
          <cell r="IG409">
            <v>0</v>
          </cell>
          <cell r="IH409">
            <v>0</v>
          </cell>
          <cell r="II409">
            <v>0</v>
          </cell>
          <cell r="IJ409">
            <v>0</v>
          </cell>
          <cell r="IK409">
            <v>0</v>
          </cell>
          <cell r="IL409">
            <v>0</v>
          </cell>
          <cell r="IM409">
            <v>0</v>
          </cell>
          <cell r="IN409">
            <v>0</v>
          </cell>
          <cell r="IO409">
            <v>0</v>
          </cell>
          <cell r="IP409">
            <v>0</v>
          </cell>
          <cell r="IQ409">
            <v>0</v>
          </cell>
          <cell r="IR409">
            <v>0</v>
          </cell>
          <cell r="IS409">
            <v>0</v>
          </cell>
          <cell r="IT409">
            <v>0</v>
          </cell>
          <cell r="IU409">
            <v>0</v>
          </cell>
          <cell r="IV409">
            <v>0</v>
          </cell>
        </row>
        <row r="410">
          <cell r="A410" t="str">
            <v xml:space="preserve">Tramo 32</v>
          </cell>
          <cell r="C410" t="str">
            <v xml:space="preserve">: Alimentador QU-01, S.E.D. N°: 0010393, 0010394, 0010395 - Los Nogales I, II, III - PLANO RP-QU01-04</v>
          </cell>
          <cell r="CB410">
            <v>0</v>
          </cell>
          <cell r="CC410">
            <v>0</v>
          </cell>
          <cell r="CD410">
            <v>0</v>
          </cell>
          <cell r="EN410" t="str">
            <v xml:space="preserve">URB. LOS NOGALES</v>
          </cell>
        </row>
        <row r="411">
          <cell r="A411">
            <v>0</v>
          </cell>
        </row>
        <row r="413">
          <cell r="A413">
            <v>1</v>
          </cell>
        </row>
        <row r="414">
          <cell r="A414">
            <v>2</v>
          </cell>
        </row>
        <row r="415">
          <cell r="A415">
            <v>3</v>
          </cell>
        </row>
        <row r="416">
          <cell r="A416">
            <v>4</v>
          </cell>
        </row>
        <row r="417">
          <cell r="A417">
            <v>5</v>
          </cell>
        </row>
        <row r="418">
          <cell r="A418">
            <v>6</v>
          </cell>
        </row>
        <row r="420">
          <cell r="A420">
            <v>7</v>
          </cell>
        </row>
        <row r="422">
          <cell r="A422">
            <v>8</v>
          </cell>
        </row>
        <row r="423">
          <cell r="A423">
            <v>9</v>
          </cell>
        </row>
        <row r="424">
          <cell r="A424">
            <v>10</v>
          </cell>
        </row>
        <row r="425">
          <cell r="A425" t="str">
            <v>11-A</v>
          </cell>
        </row>
        <row r="426">
          <cell r="A426">
            <v>11</v>
          </cell>
        </row>
        <row r="427">
          <cell r="A427">
            <v>12</v>
          </cell>
        </row>
        <row r="428">
          <cell r="A428">
            <v>13</v>
          </cell>
        </row>
        <row r="429">
          <cell r="A429">
            <v>14</v>
          </cell>
        </row>
        <row r="430">
          <cell r="A430">
            <v>15</v>
          </cell>
        </row>
        <row r="431">
          <cell r="A431">
            <v>16</v>
          </cell>
        </row>
        <row r="433">
          <cell r="A433">
            <v>17</v>
          </cell>
        </row>
        <row r="434">
          <cell r="A434">
            <v>18</v>
          </cell>
        </row>
        <row r="435">
          <cell r="A435">
            <v>19</v>
          </cell>
        </row>
        <row r="436">
          <cell r="A436">
            <v>20</v>
          </cell>
        </row>
        <row r="437">
          <cell r="A437" t="str">
            <v xml:space="preserve">SUB-TOTAL 32</v>
          </cell>
          <cell r="B437">
            <v>1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0</v>
          </cell>
          <cell r="EL437">
            <v>0</v>
          </cell>
          <cell r="EM437">
            <v>0</v>
          </cell>
          <cell r="EO437">
            <v>0</v>
          </cell>
          <cell r="EP437">
            <v>0</v>
          </cell>
          <cell r="EQ437">
            <v>0</v>
          </cell>
          <cell r="ER437">
            <v>0</v>
          </cell>
          <cell r="ES437">
            <v>0</v>
          </cell>
          <cell r="ET437">
            <v>0</v>
          </cell>
          <cell r="EU437">
            <v>0</v>
          </cell>
          <cell r="EV437">
            <v>0</v>
          </cell>
          <cell r="EW437">
            <v>0</v>
          </cell>
          <cell r="EX437">
            <v>0</v>
          </cell>
          <cell r="EY437">
            <v>0</v>
          </cell>
          <cell r="EZ437">
            <v>0</v>
          </cell>
          <cell r="FA437">
            <v>0</v>
          </cell>
          <cell r="FB437">
            <v>0</v>
          </cell>
          <cell r="FC437">
            <v>0</v>
          </cell>
          <cell r="FD437">
            <v>0</v>
          </cell>
          <cell r="FE437">
            <v>0</v>
          </cell>
          <cell r="FF437">
            <v>0</v>
          </cell>
          <cell r="FG437">
            <v>0</v>
          </cell>
          <cell r="FH437">
            <v>0</v>
          </cell>
          <cell r="FI437">
            <v>0</v>
          </cell>
          <cell r="FJ437">
            <v>0</v>
          </cell>
          <cell r="FK437">
            <v>0</v>
          </cell>
          <cell r="FL437">
            <v>0</v>
          </cell>
          <cell r="FM437">
            <v>0</v>
          </cell>
          <cell r="FN437">
            <v>0</v>
          </cell>
          <cell r="FO437">
            <v>0</v>
          </cell>
          <cell r="FP437">
            <v>0</v>
          </cell>
          <cell r="FQ437">
            <v>0</v>
          </cell>
          <cell r="FR437">
            <v>0</v>
          </cell>
          <cell r="FS437">
            <v>0</v>
          </cell>
          <cell r="FT437">
            <v>0</v>
          </cell>
          <cell r="FU437">
            <v>0</v>
          </cell>
          <cell r="FV437">
            <v>0</v>
          </cell>
          <cell r="FW437">
            <v>0</v>
          </cell>
          <cell r="FX437">
            <v>0</v>
          </cell>
          <cell r="FY437">
            <v>0</v>
          </cell>
          <cell r="FZ437">
            <v>0</v>
          </cell>
          <cell r="GA437">
            <v>0</v>
          </cell>
          <cell r="GB437">
            <v>0</v>
          </cell>
          <cell r="GC437">
            <v>0</v>
          </cell>
          <cell r="GD437">
            <v>0</v>
          </cell>
          <cell r="GE437">
            <v>0</v>
          </cell>
          <cell r="GF437">
            <v>0</v>
          </cell>
          <cell r="GG437">
            <v>0</v>
          </cell>
          <cell r="GH437">
            <v>0</v>
          </cell>
          <cell r="GI437">
            <v>0</v>
          </cell>
          <cell r="GJ437">
            <v>0</v>
          </cell>
          <cell r="GK437">
            <v>0</v>
          </cell>
          <cell r="GL437">
            <v>0</v>
          </cell>
          <cell r="GM437">
            <v>0</v>
          </cell>
          <cell r="GN437">
            <v>0</v>
          </cell>
          <cell r="GO437">
            <v>0</v>
          </cell>
          <cell r="GP437">
            <v>0</v>
          </cell>
          <cell r="GQ437">
            <v>0</v>
          </cell>
          <cell r="GR437">
            <v>0</v>
          </cell>
          <cell r="GS437">
            <v>0</v>
          </cell>
          <cell r="GT437">
            <v>0</v>
          </cell>
          <cell r="GU437">
            <v>0</v>
          </cell>
          <cell r="GV437">
            <v>0</v>
          </cell>
          <cell r="GW437">
            <v>0</v>
          </cell>
          <cell r="GX437">
            <v>0</v>
          </cell>
          <cell r="GY437">
            <v>0</v>
          </cell>
          <cell r="GZ437">
            <v>0</v>
          </cell>
          <cell r="HA437">
            <v>0</v>
          </cell>
          <cell r="HB437">
            <v>0</v>
          </cell>
          <cell r="HC437">
            <v>0</v>
          </cell>
          <cell r="HD437">
            <v>0</v>
          </cell>
          <cell r="HE437">
            <v>0</v>
          </cell>
          <cell r="HF437">
            <v>0</v>
          </cell>
          <cell r="HG437">
            <v>0</v>
          </cell>
          <cell r="HH437">
            <v>0</v>
          </cell>
          <cell r="HI437">
            <v>0</v>
          </cell>
          <cell r="HJ437">
            <v>0</v>
          </cell>
          <cell r="HK437">
            <v>0</v>
          </cell>
          <cell r="HL437">
            <v>0</v>
          </cell>
          <cell r="HM437">
            <v>0</v>
          </cell>
          <cell r="HN437">
            <v>0</v>
          </cell>
          <cell r="HO437">
            <v>0</v>
          </cell>
          <cell r="HP437">
            <v>0</v>
          </cell>
          <cell r="HQ437">
            <v>0</v>
          </cell>
          <cell r="HR437">
            <v>0</v>
          </cell>
          <cell r="HS437">
            <v>0</v>
          </cell>
          <cell r="HT437">
            <v>0</v>
          </cell>
          <cell r="HU437">
            <v>0</v>
          </cell>
          <cell r="HV437">
            <v>0</v>
          </cell>
          <cell r="HW437">
            <v>0</v>
          </cell>
          <cell r="HX437">
            <v>0</v>
          </cell>
          <cell r="HY437">
            <v>0</v>
          </cell>
          <cell r="HZ437">
            <v>0</v>
          </cell>
          <cell r="IA437">
            <v>0</v>
          </cell>
          <cell r="IB437">
            <v>0</v>
          </cell>
          <cell r="IC437">
            <v>0</v>
          </cell>
          <cell r="ID437">
            <v>0</v>
          </cell>
          <cell r="IE437">
            <v>0</v>
          </cell>
          <cell r="IF437">
            <v>0</v>
          </cell>
          <cell r="IG437">
            <v>0</v>
          </cell>
          <cell r="IH437">
            <v>0</v>
          </cell>
          <cell r="II437">
            <v>0</v>
          </cell>
          <cell r="IJ437">
            <v>0</v>
          </cell>
          <cell r="IK437">
            <v>0</v>
          </cell>
          <cell r="IL437">
            <v>0</v>
          </cell>
          <cell r="IM437">
            <v>0</v>
          </cell>
          <cell r="IN437">
            <v>0</v>
          </cell>
          <cell r="IO437">
            <v>0</v>
          </cell>
          <cell r="IP437">
            <v>0</v>
          </cell>
          <cell r="IQ437">
            <v>0</v>
          </cell>
          <cell r="IR437">
            <v>0</v>
          </cell>
          <cell r="IS437">
            <v>0</v>
          </cell>
          <cell r="IT437">
            <v>0</v>
          </cell>
          <cell r="IU437">
            <v>0</v>
          </cell>
          <cell r="IV437">
            <v>0</v>
          </cell>
        </row>
        <row r="438">
          <cell r="A438" t="str">
            <v xml:space="preserve">Tramo 33</v>
          </cell>
          <cell r="C438" t="str">
            <v xml:space="preserve">: Alimentador QU-01, S.E.D. N°: 0010302 - Urb. Los Alamos - PLANO RP-QU01-05</v>
          </cell>
          <cell r="EN438" t="str">
            <v xml:space="preserve">URB. LOS ALAMOS</v>
          </cell>
        </row>
        <row r="439">
          <cell r="A439">
            <v>0</v>
          </cell>
        </row>
        <row r="441">
          <cell r="A441">
            <v>1</v>
          </cell>
        </row>
        <row r="442">
          <cell r="A442">
            <v>2</v>
          </cell>
        </row>
        <row r="443">
          <cell r="A443">
            <v>3</v>
          </cell>
        </row>
        <row r="446">
          <cell r="A446" t="str">
            <v xml:space="preserve">SUB-TOTAL 33</v>
          </cell>
          <cell r="B446">
            <v>1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0</v>
          </cell>
          <cell r="DA446">
            <v>0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I446">
            <v>0</v>
          </cell>
          <cell r="DJ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0</v>
          </cell>
          <cell r="DU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M446">
            <v>0</v>
          </cell>
          <cell r="EO446">
            <v>0</v>
          </cell>
          <cell r="EP446">
            <v>0</v>
          </cell>
          <cell r="EQ446">
            <v>0</v>
          </cell>
          <cell r="ER446">
            <v>0</v>
          </cell>
          <cell r="ES446">
            <v>0</v>
          </cell>
          <cell r="ET446">
            <v>0</v>
          </cell>
          <cell r="EU446">
            <v>0</v>
          </cell>
          <cell r="EV446">
            <v>0</v>
          </cell>
          <cell r="EW446">
            <v>0</v>
          </cell>
          <cell r="EX446">
            <v>0</v>
          </cell>
          <cell r="EY446">
            <v>0</v>
          </cell>
          <cell r="EZ446">
            <v>0</v>
          </cell>
          <cell r="FA446">
            <v>0</v>
          </cell>
          <cell r="FB446">
            <v>0</v>
          </cell>
          <cell r="FC446">
            <v>0</v>
          </cell>
          <cell r="FD446">
            <v>0</v>
          </cell>
          <cell r="FE446">
            <v>0</v>
          </cell>
          <cell r="FF446">
            <v>0</v>
          </cell>
          <cell r="FG446">
            <v>0</v>
          </cell>
          <cell r="FH446">
            <v>0</v>
          </cell>
          <cell r="FI446">
            <v>0</v>
          </cell>
          <cell r="FJ446">
            <v>0</v>
          </cell>
          <cell r="FK446">
            <v>0</v>
          </cell>
          <cell r="FL446">
            <v>0</v>
          </cell>
          <cell r="FM446">
            <v>0</v>
          </cell>
          <cell r="FN446">
            <v>0</v>
          </cell>
          <cell r="FO446">
            <v>0</v>
          </cell>
          <cell r="FP446">
            <v>0</v>
          </cell>
          <cell r="FQ446">
            <v>0</v>
          </cell>
          <cell r="FR446">
            <v>0</v>
          </cell>
          <cell r="FS446">
            <v>0</v>
          </cell>
          <cell r="FT446">
            <v>0</v>
          </cell>
          <cell r="FU446">
            <v>0</v>
          </cell>
          <cell r="FV446">
            <v>0</v>
          </cell>
          <cell r="FW446">
            <v>0</v>
          </cell>
          <cell r="FX446">
            <v>0</v>
          </cell>
          <cell r="FY446">
            <v>0</v>
          </cell>
          <cell r="FZ446">
            <v>0</v>
          </cell>
          <cell r="GA446">
            <v>0</v>
          </cell>
          <cell r="GB446">
            <v>0</v>
          </cell>
          <cell r="GC446">
            <v>0</v>
          </cell>
          <cell r="GD446">
            <v>0</v>
          </cell>
          <cell r="GE446">
            <v>0</v>
          </cell>
          <cell r="GF446">
            <v>0</v>
          </cell>
          <cell r="GG446">
            <v>0</v>
          </cell>
          <cell r="GH446">
            <v>0</v>
          </cell>
          <cell r="GI446">
            <v>0</v>
          </cell>
          <cell r="GJ446">
            <v>0</v>
          </cell>
          <cell r="GK446">
            <v>0</v>
          </cell>
          <cell r="GL446">
            <v>0</v>
          </cell>
          <cell r="GM446">
            <v>0</v>
          </cell>
          <cell r="GN446">
            <v>0</v>
          </cell>
          <cell r="GO446">
            <v>0</v>
          </cell>
          <cell r="GP446">
            <v>0</v>
          </cell>
          <cell r="GQ446">
            <v>0</v>
          </cell>
          <cell r="GR446">
            <v>0</v>
          </cell>
          <cell r="GS446">
            <v>0</v>
          </cell>
          <cell r="GT446">
            <v>0</v>
          </cell>
          <cell r="GU446">
            <v>0</v>
          </cell>
          <cell r="GV446">
            <v>0</v>
          </cell>
          <cell r="GW446">
            <v>0</v>
          </cell>
          <cell r="GX446">
            <v>0</v>
          </cell>
          <cell r="GY446">
            <v>0</v>
          </cell>
          <cell r="GZ446">
            <v>0</v>
          </cell>
          <cell r="HA446">
            <v>0</v>
          </cell>
          <cell r="HB446">
            <v>0</v>
          </cell>
          <cell r="HC446">
            <v>0</v>
          </cell>
          <cell r="HD446">
            <v>0</v>
          </cell>
          <cell r="HE446">
            <v>0</v>
          </cell>
          <cell r="HF446">
            <v>0</v>
          </cell>
          <cell r="HG446">
            <v>0</v>
          </cell>
          <cell r="HH446">
            <v>0</v>
          </cell>
          <cell r="HI446">
            <v>0</v>
          </cell>
          <cell r="HJ446">
            <v>0</v>
          </cell>
          <cell r="HK446">
            <v>0</v>
          </cell>
          <cell r="HL446">
            <v>0</v>
          </cell>
          <cell r="HM446">
            <v>0</v>
          </cell>
          <cell r="HN446">
            <v>0</v>
          </cell>
          <cell r="HO446">
            <v>0</v>
          </cell>
          <cell r="HP446">
            <v>0</v>
          </cell>
          <cell r="HQ446">
            <v>0</v>
          </cell>
          <cell r="HR446">
            <v>0</v>
          </cell>
          <cell r="HS446">
            <v>0</v>
          </cell>
          <cell r="HT446">
            <v>0</v>
          </cell>
          <cell r="HU446">
            <v>0</v>
          </cell>
          <cell r="HV446">
            <v>0</v>
          </cell>
          <cell r="HW446">
            <v>0</v>
          </cell>
          <cell r="HX446">
            <v>0</v>
          </cell>
          <cell r="HY446">
            <v>0</v>
          </cell>
          <cell r="HZ446">
            <v>0</v>
          </cell>
          <cell r="IA446">
            <v>0</v>
          </cell>
          <cell r="IB446">
            <v>0</v>
          </cell>
          <cell r="IC446">
            <v>0</v>
          </cell>
          <cell r="ID446">
            <v>0</v>
          </cell>
          <cell r="IE446">
            <v>0</v>
          </cell>
          <cell r="IF446">
            <v>0</v>
          </cell>
          <cell r="IG446">
            <v>0</v>
          </cell>
          <cell r="IH446">
            <v>0</v>
          </cell>
          <cell r="II446">
            <v>0</v>
          </cell>
          <cell r="IJ446">
            <v>0</v>
          </cell>
          <cell r="IK446">
            <v>0</v>
          </cell>
          <cell r="IL446">
            <v>0</v>
          </cell>
          <cell r="IM446">
            <v>0</v>
          </cell>
          <cell r="IN446">
            <v>0</v>
          </cell>
          <cell r="IO446">
            <v>0</v>
          </cell>
          <cell r="IP446">
            <v>0</v>
          </cell>
          <cell r="IQ446">
            <v>0</v>
          </cell>
          <cell r="IR446">
            <v>0</v>
          </cell>
          <cell r="IS446">
            <v>0</v>
          </cell>
          <cell r="IT446">
            <v>0</v>
          </cell>
          <cell r="IU446">
            <v>0</v>
          </cell>
          <cell r="IV446">
            <v>0</v>
          </cell>
        </row>
        <row r="447">
          <cell r="A447" t="str">
            <v xml:space="preserve">ALIMENTADOR QU-03</v>
          </cell>
        </row>
        <row r="448">
          <cell r="A448" t="str">
            <v xml:space="preserve">Tramo 34</v>
          </cell>
          <cell r="C448" t="str">
            <v xml:space="preserve">: Alimentador QU-03, S.E.D. N° 0010284 - URB. SANTA MARIA  -  PLANO RP-QU03-10</v>
          </cell>
          <cell r="EN448" t="str">
            <v xml:space="preserve">URB. SANTA MARIA</v>
          </cell>
        </row>
        <row r="449">
          <cell r="A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Z449">
            <v>0</v>
          </cell>
          <cell r="DA449">
            <v>0</v>
          </cell>
          <cell r="DB449">
            <v>0</v>
          </cell>
          <cell r="DC449">
            <v>0</v>
          </cell>
          <cell r="DD449">
            <v>0</v>
          </cell>
          <cell r="DG449">
            <v>0</v>
          </cell>
          <cell r="DH449">
            <v>0</v>
          </cell>
          <cell r="DI449">
            <v>0</v>
          </cell>
          <cell r="DJ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T449">
            <v>0</v>
          </cell>
          <cell r="DU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M449">
            <v>0</v>
          </cell>
          <cell r="EN449" t="str">
            <v xml:space="preserve">Nodo 3162 CAC - Existente</v>
          </cell>
          <cell r="EO449">
            <v>0</v>
          </cell>
          <cell r="EP449">
            <v>0</v>
          </cell>
          <cell r="EQ449">
            <v>0</v>
          </cell>
          <cell r="ER449">
            <v>0</v>
          </cell>
          <cell r="ES449">
            <v>0</v>
          </cell>
          <cell r="ET449">
            <v>0</v>
          </cell>
          <cell r="EU449">
            <v>0</v>
          </cell>
          <cell r="EV449">
            <v>0</v>
          </cell>
          <cell r="EW449">
            <v>0</v>
          </cell>
          <cell r="EX449">
            <v>0</v>
          </cell>
          <cell r="EY449">
            <v>0</v>
          </cell>
          <cell r="EZ449">
            <v>0</v>
          </cell>
          <cell r="FA449">
            <v>0</v>
          </cell>
          <cell r="FB449">
            <v>0</v>
          </cell>
          <cell r="FC449">
            <v>0</v>
          </cell>
          <cell r="FD449">
            <v>0</v>
          </cell>
          <cell r="FE449">
            <v>0</v>
          </cell>
          <cell r="FF449">
            <v>0</v>
          </cell>
          <cell r="FG449">
            <v>0</v>
          </cell>
          <cell r="FH449">
            <v>0</v>
          </cell>
          <cell r="FI449">
            <v>0</v>
          </cell>
          <cell r="FJ449">
            <v>0</v>
          </cell>
          <cell r="FK449">
            <v>0</v>
          </cell>
          <cell r="FL449">
            <v>0</v>
          </cell>
          <cell r="FM449">
            <v>0</v>
          </cell>
          <cell r="FN449">
            <v>0</v>
          </cell>
          <cell r="FO449">
            <v>0</v>
          </cell>
          <cell r="FP449">
            <v>0</v>
          </cell>
          <cell r="FQ449">
            <v>0</v>
          </cell>
          <cell r="FR449">
            <v>0</v>
          </cell>
          <cell r="FS449">
            <v>0</v>
          </cell>
          <cell r="FT449">
            <v>0</v>
          </cell>
          <cell r="FU449">
            <v>0</v>
          </cell>
          <cell r="FV449">
            <v>0</v>
          </cell>
          <cell r="FW449">
            <v>0</v>
          </cell>
          <cell r="FX449">
            <v>0</v>
          </cell>
          <cell r="FY449">
            <v>0</v>
          </cell>
          <cell r="FZ449">
            <v>0</v>
          </cell>
          <cell r="GA449">
            <v>0</v>
          </cell>
          <cell r="GB449">
            <v>0</v>
          </cell>
          <cell r="GC449">
            <v>0</v>
          </cell>
          <cell r="GD449">
            <v>0</v>
          </cell>
          <cell r="GE449">
            <v>0</v>
          </cell>
          <cell r="GF449">
            <v>0</v>
          </cell>
          <cell r="GG449">
            <v>0</v>
          </cell>
          <cell r="GH449">
            <v>0</v>
          </cell>
          <cell r="GI449">
            <v>0</v>
          </cell>
          <cell r="GJ449">
            <v>0</v>
          </cell>
          <cell r="GK449">
            <v>0</v>
          </cell>
          <cell r="GL449">
            <v>0</v>
          </cell>
          <cell r="GM449">
            <v>0</v>
          </cell>
          <cell r="GN449">
            <v>0</v>
          </cell>
          <cell r="GO449">
            <v>0</v>
          </cell>
          <cell r="GP449">
            <v>0</v>
          </cell>
          <cell r="GQ449">
            <v>0</v>
          </cell>
          <cell r="GR449">
            <v>0</v>
          </cell>
          <cell r="GS449">
            <v>0</v>
          </cell>
          <cell r="GT449">
            <v>0</v>
          </cell>
          <cell r="GU449">
            <v>0</v>
          </cell>
          <cell r="GV449">
            <v>0</v>
          </cell>
          <cell r="GW449">
            <v>0</v>
          </cell>
          <cell r="GX449">
            <v>0</v>
          </cell>
          <cell r="GY449">
            <v>0</v>
          </cell>
          <cell r="GZ449">
            <v>0</v>
          </cell>
          <cell r="HA449">
            <v>0</v>
          </cell>
          <cell r="HB449">
            <v>0</v>
          </cell>
          <cell r="HC449">
            <v>0</v>
          </cell>
          <cell r="HD449">
            <v>0</v>
          </cell>
          <cell r="HE449">
            <v>0</v>
          </cell>
          <cell r="HF449">
            <v>0</v>
          </cell>
          <cell r="HG449">
            <v>0</v>
          </cell>
          <cell r="HH449">
            <v>0</v>
          </cell>
          <cell r="HI449">
            <v>0</v>
          </cell>
          <cell r="HJ449">
            <v>0</v>
          </cell>
          <cell r="HK449">
            <v>0</v>
          </cell>
          <cell r="HL449">
            <v>0</v>
          </cell>
          <cell r="HM449">
            <v>0</v>
          </cell>
          <cell r="HN449">
            <v>0</v>
          </cell>
          <cell r="HO449">
            <v>0</v>
          </cell>
          <cell r="HP449">
            <v>0</v>
          </cell>
          <cell r="HQ449">
            <v>0</v>
          </cell>
          <cell r="HR449">
            <v>0</v>
          </cell>
          <cell r="HS449">
            <v>0</v>
          </cell>
          <cell r="HT449">
            <v>0</v>
          </cell>
          <cell r="HU449">
            <v>0</v>
          </cell>
          <cell r="HV449">
            <v>0</v>
          </cell>
          <cell r="HW449">
            <v>0</v>
          </cell>
          <cell r="HX449">
            <v>0</v>
          </cell>
          <cell r="HY449">
            <v>0</v>
          </cell>
          <cell r="HZ449">
            <v>0</v>
          </cell>
          <cell r="IA449">
            <v>0</v>
          </cell>
          <cell r="IB449">
            <v>0</v>
          </cell>
          <cell r="IC449">
            <v>0</v>
          </cell>
          <cell r="ID449">
            <v>0</v>
          </cell>
          <cell r="IE449">
            <v>0</v>
          </cell>
          <cell r="IF449">
            <v>0</v>
          </cell>
          <cell r="IG449">
            <v>0</v>
          </cell>
          <cell r="IH449">
            <v>0</v>
          </cell>
          <cell r="II449">
            <v>0</v>
          </cell>
          <cell r="IJ449">
            <v>0</v>
          </cell>
          <cell r="IK449">
            <v>0</v>
          </cell>
          <cell r="IL449">
            <v>0</v>
          </cell>
          <cell r="IM449">
            <v>0</v>
          </cell>
          <cell r="IN449">
            <v>0</v>
          </cell>
          <cell r="IO449">
            <v>0</v>
          </cell>
          <cell r="IP449">
            <v>0</v>
          </cell>
          <cell r="IQ449">
            <v>0</v>
          </cell>
          <cell r="IR449">
            <v>0</v>
          </cell>
          <cell r="IS449">
            <v>0</v>
          </cell>
          <cell r="IT449">
            <v>0</v>
          </cell>
          <cell r="IU449">
            <v>0</v>
          </cell>
          <cell r="IV449">
            <v>0</v>
          </cell>
        </row>
        <row r="450">
          <cell r="A450">
            <v>1</v>
          </cell>
          <cell r="B450" t="str">
            <v>AT1-A</v>
          </cell>
          <cell r="M450">
            <v>1</v>
          </cell>
          <cell r="Q450">
            <v>1</v>
          </cell>
          <cell r="S450">
            <v>3</v>
          </cell>
          <cell r="T450">
            <v>61.7</v>
          </cell>
          <cell r="U450" t="str">
            <v>CU10</v>
          </cell>
          <cell r="V450">
            <v>185.1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3</v>
          </cell>
          <cell r="BB450">
            <v>0</v>
          </cell>
          <cell r="BC450">
            <v>3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7.5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Z450">
            <v>0</v>
          </cell>
          <cell r="DA450">
            <v>0</v>
          </cell>
          <cell r="DB450">
            <v>0</v>
          </cell>
          <cell r="DC450">
            <v>0</v>
          </cell>
          <cell r="DD450">
            <v>0</v>
          </cell>
          <cell r="DG450">
            <v>0</v>
          </cell>
          <cell r="DH450">
            <v>0</v>
          </cell>
          <cell r="DI450">
            <v>0</v>
          </cell>
          <cell r="DJ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T450">
            <v>0</v>
          </cell>
          <cell r="DU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M450">
            <v>0.5</v>
          </cell>
          <cell r="EN450" t="str">
            <v xml:space="preserve">No se necesita Varilla de Armar para cond Alum., porque el Cond. Es Cobre</v>
          </cell>
          <cell r="EO450">
            <v>1</v>
          </cell>
          <cell r="EP450">
            <v>0</v>
          </cell>
          <cell r="EQ450">
            <v>1</v>
          </cell>
          <cell r="ER450">
            <v>0</v>
          </cell>
          <cell r="ES450">
            <v>0</v>
          </cell>
          <cell r="ET450">
            <v>0</v>
          </cell>
          <cell r="EU450">
            <v>0</v>
          </cell>
          <cell r="EV450">
            <v>0</v>
          </cell>
          <cell r="EW450">
            <v>0</v>
          </cell>
          <cell r="EX450">
            <v>0</v>
          </cell>
          <cell r="EY450">
            <v>0</v>
          </cell>
          <cell r="EZ450">
            <v>0</v>
          </cell>
          <cell r="FA450">
            <v>0</v>
          </cell>
          <cell r="FB450">
            <v>0</v>
          </cell>
          <cell r="FC450">
            <v>0</v>
          </cell>
          <cell r="FD450">
            <v>0</v>
          </cell>
          <cell r="FE450">
            <v>0</v>
          </cell>
          <cell r="FF450">
            <v>0</v>
          </cell>
          <cell r="FG450">
            <v>0</v>
          </cell>
          <cell r="FH450">
            <v>0</v>
          </cell>
          <cell r="FI450">
            <v>0</v>
          </cell>
          <cell r="FJ450">
            <v>0</v>
          </cell>
          <cell r="FK450">
            <v>0</v>
          </cell>
          <cell r="FL450">
            <v>0</v>
          </cell>
          <cell r="FM450">
            <v>0</v>
          </cell>
          <cell r="FN450">
            <v>0</v>
          </cell>
          <cell r="FO450">
            <v>0</v>
          </cell>
          <cell r="FP450">
            <v>0</v>
          </cell>
          <cell r="FQ450">
            <v>0</v>
          </cell>
          <cell r="FR450">
            <v>0</v>
          </cell>
          <cell r="FS450">
            <v>0</v>
          </cell>
          <cell r="FT450">
            <v>0</v>
          </cell>
          <cell r="FU450">
            <v>0</v>
          </cell>
          <cell r="FV450">
            <v>0</v>
          </cell>
          <cell r="FW450">
            <v>0</v>
          </cell>
          <cell r="FX450">
            <v>0</v>
          </cell>
          <cell r="FY450">
            <v>0</v>
          </cell>
          <cell r="FZ450">
            <v>0</v>
          </cell>
          <cell r="GA450">
            <v>0</v>
          </cell>
          <cell r="GB450">
            <v>0</v>
          </cell>
          <cell r="GC450">
            <v>0</v>
          </cell>
          <cell r="GD450">
            <v>0</v>
          </cell>
          <cell r="GE450">
            <v>0</v>
          </cell>
          <cell r="GF450">
            <v>0</v>
          </cell>
          <cell r="GG450">
            <v>0</v>
          </cell>
          <cell r="GH450">
            <v>0</v>
          </cell>
          <cell r="GI450">
            <v>0</v>
          </cell>
          <cell r="GJ450">
            <v>0</v>
          </cell>
          <cell r="GK450">
            <v>0</v>
          </cell>
          <cell r="GL450">
            <v>0</v>
          </cell>
          <cell r="GM450">
            <v>0</v>
          </cell>
          <cell r="GN450">
            <v>0</v>
          </cell>
          <cell r="GO450">
            <v>0</v>
          </cell>
          <cell r="GP450">
            <v>0</v>
          </cell>
          <cell r="GQ450">
            <v>0</v>
          </cell>
          <cell r="GR450">
            <v>0</v>
          </cell>
          <cell r="GS450">
            <v>0</v>
          </cell>
          <cell r="GT450">
            <v>0</v>
          </cell>
          <cell r="GU450">
            <v>0</v>
          </cell>
          <cell r="GV450">
            <v>0</v>
          </cell>
          <cell r="GW450">
            <v>0</v>
          </cell>
          <cell r="GX450">
            <v>0</v>
          </cell>
          <cell r="GY450">
            <v>0</v>
          </cell>
          <cell r="GZ450">
            <v>0</v>
          </cell>
          <cell r="HA450">
            <v>0</v>
          </cell>
          <cell r="HB450">
            <v>0</v>
          </cell>
          <cell r="HC450">
            <v>0</v>
          </cell>
          <cell r="HD450">
            <v>0</v>
          </cell>
          <cell r="HE450">
            <v>0</v>
          </cell>
          <cell r="HF450">
            <v>0</v>
          </cell>
          <cell r="HG450">
            <v>0</v>
          </cell>
          <cell r="HH450">
            <v>0</v>
          </cell>
          <cell r="HI450">
            <v>0</v>
          </cell>
          <cell r="HJ450">
            <v>0</v>
          </cell>
          <cell r="HK450">
            <v>0</v>
          </cell>
          <cell r="HL450">
            <v>0</v>
          </cell>
          <cell r="HM450">
            <v>0</v>
          </cell>
          <cell r="HN450">
            <v>0</v>
          </cell>
          <cell r="HO450">
            <v>0</v>
          </cell>
          <cell r="HP450">
            <v>0</v>
          </cell>
          <cell r="HQ450">
            <v>0</v>
          </cell>
          <cell r="HR450">
            <v>0</v>
          </cell>
          <cell r="HS450">
            <v>0</v>
          </cell>
          <cell r="HT450">
            <v>0</v>
          </cell>
          <cell r="HU450">
            <v>0</v>
          </cell>
          <cell r="HV450">
            <v>0</v>
          </cell>
          <cell r="HW450">
            <v>0</v>
          </cell>
          <cell r="HX450">
            <v>0</v>
          </cell>
          <cell r="HY450">
            <v>0</v>
          </cell>
          <cell r="HZ450">
            <v>0</v>
          </cell>
          <cell r="IA450">
            <v>0</v>
          </cell>
          <cell r="IB450">
            <v>0</v>
          </cell>
          <cell r="IC450">
            <v>0</v>
          </cell>
          <cell r="ID450">
            <v>0</v>
          </cell>
          <cell r="IE450">
            <v>0</v>
          </cell>
          <cell r="IF450">
            <v>0</v>
          </cell>
          <cell r="IG450">
            <v>0</v>
          </cell>
          <cell r="IH450">
            <v>0</v>
          </cell>
          <cell r="II450">
            <v>0</v>
          </cell>
          <cell r="IJ450">
            <v>0</v>
          </cell>
          <cell r="IK450">
            <v>0</v>
          </cell>
          <cell r="IL450">
            <v>0</v>
          </cell>
          <cell r="IM450">
            <v>0</v>
          </cell>
          <cell r="IN450">
            <v>0</v>
          </cell>
          <cell r="IO450">
            <v>0</v>
          </cell>
          <cell r="IP450">
            <v>0</v>
          </cell>
          <cell r="IQ450">
            <v>0</v>
          </cell>
          <cell r="IR450">
            <v>0</v>
          </cell>
          <cell r="IS450">
            <v>0</v>
          </cell>
          <cell r="IT450">
            <v>0</v>
          </cell>
          <cell r="IU450">
            <v>0</v>
          </cell>
          <cell r="IV450">
            <v>0</v>
          </cell>
        </row>
        <row r="451">
          <cell r="A451">
            <v>2</v>
          </cell>
          <cell r="B451" t="str">
            <v>AT1-A</v>
          </cell>
          <cell r="M451">
            <v>1</v>
          </cell>
          <cell r="Q451">
            <v>1</v>
          </cell>
          <cell r="S451">
            <v>3</v>
          </cell>
          <cell r="T451">
            <v>51.2</v>
          </cell>
          <cell r="U451" t="str">
            <v>CU10</v>
          </cell>
          <cell r="V451">
            <v>153.6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3</v>
          </cell>
          <cell r="BB451">
            <v>0</v>
          </cell>
          <cell r="BC451">
            <v>3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7.5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Z451">
            <v>0</v>
          </cell>
          <cell r="DA451">
            <v>0</v>
          </cell>
          <cell r="DB451">
            <v>0</v>
          </cell>
          <cell r="DC451">
            <v>0</v>
          </cell>
          <cell r="DD451">
            <v>0</v>
          </cell>
          <cell r="DG451">
            <v>0</v>
          </cell>
          <cell r="DH451">
            <v>0</v>
          </cell>
          <cell r="DI451">
            <v>0</v>
          </cell>
          <cell r="DJ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T451">
            <v>0</v>
          </cell>
          <cell r="DU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M451">
            <v>0.5</v>
          </cell>
          <cell r="EN451" t="str">
            <v xml:space="preserve">No se necesita Varilla de Armar para cond Alum., porque el Cond. Es Cobre</v>
          </cell>
          <cell r="EO451">
            <v>1</v>
          </cell>
          <cell r="EP451">
            <v>0</v>
          </cell>
          <cell r="EQ451">
            <v>1</v>
          </cell>
          <cell r="ER451">
            <v>0</v>
          </cell>
          <cell r="ES451">
            <v>0</v>
          </cell>
          <cell r="ET451">
            <v>0</v>
          </cell>
          <cell r="EU451">
            <v>0</v>
          </cell>
          <cell r="EV451">
            <v>0</v>
          </cell>
          <cell r="EW451">
            <v>0</v>
          </cell>
          <cell r="EX451">
            <v>0</v>
          </cell>
          <cell r="EY451">
            <v>0</v>
          </cell>
          <cell r="EZ451">
            <v>0</v>
          </cell>
          <cell r="FA451">
            <v>0</v>
          </cell>
          <cell r="FB451">
            <v>0</v>
          </cell>
          <cell r="FC451">
            <v>0</v>
          </cell>
          <cell r="FD451">
            <v>0</v>
          </cell>
          <cell r="FE451">
            <v>0</v>
          </cell>
          <cell r="FF451">
            <v>0</v>
          </cell>
          <cell r="FG451">
            <v>0</v>
          </cell>
          <cell r="FH451">
            <v>0</v>
          </cell>
          <cell r="FI451">
            <v>0</v>
          </cell>
          <cell r="FJ451">
            <v>0</v>
          </cell>
          <cell r="FK451">
            <v>0</v>
          </cell>
          <cell r="FL451">
            <v>0</v>
          </cell>
          <cell r="FM451">
            <v>0</v>
          </cell>
          <cell r="FN451">
            <v>0</v>
          </cell>
          <cell r="FO451">
            <v>0</v>
          </cell>
          <cell r="FP451">
            <v>0</v>
          </cell>
          <cell r="FQ451">
            <v>0</v>
          </cell>
          <cell r="FR451">
            <v>0</v>
          </cell>
          <cell r="FS451">
            <v>0</v>
          </cell>
          <cell r="FT451">
            <v>0</v>
          </cell>
          <cell r="FU451">
            <v>0</v>
          </cell>
          <cell r="FV451">
            <v>0</v>
          </cell>
          <cell r="FW451">
            <v>0</v>
          </cell>
          <cell r="FX451">
            <v>0</v>
          </cell>
          <cell r="FY451">
            <v>0</v>
          </cell>
          <cell r="FZ451">
            <v>0</v>
          </cell>
          <cell r="GA451">
            <v>0</v>
          </cell>
          <cell r="GB451">
            <v>0</v>
          </cell>
          <cell r="GC451">
            <v>0</v>
          </cell>
          <cell r="GD451">
            <v>0</v>
          </cell>
          <cell r="GE451">
            <v>0</v>
          </cell>
          <cell r="GF451">
            <v>0</v>
          </cell>
          <cell r="GG451">
            <v>0</v>
          </cell>
          <cell r="GH451">
            <v>0</v>
          </cell>
          <cell r="GI451">
            <v>0</v>
          </cell>
          <cell r="GJ451">
            <v>0</v>
          </cell>
          <cell r="GK451">
            <v>0</v>
          </cell>
          <cell r="GL451">
            <v>0</v>
          </cell>
          <cell r="GM451">
            <v>0</v>
          </cell>
          <cell r="GN451">
            <v>0</v>
          </cell>
          <cell r="GO451">
            <v>0</v>
          </cell>
          <cell r="GP451">
            <v>0</v>
          </cell>
          <cell r="GQ451">
            <v>0</v>
          </cell>
          <cell r="GR451">
            <v>0</v>
          </cell>
          <cell r="GS451">
            <v>0</v>
          </cell>
          <cell r="GT451">
            <v>0</v>
          </cell>
          <cell r="GU451">
            <v>0</v>
          </cell>
          <cell r="GV451">
            <v>0</v>
          </cell>
          <cell r="GW451">
            <v>0</v>
          </cell>
          <cell r="GX451">
            <v>0</v>
          </cell>
          <cell r="GY451">
            <v>0</v>
          </cell>
          <cell r="GZ451">
            <v>0</v>
          </cell>
          <cell r="HA451">
            <v>0</v>
          </cell>
          <cell r="HB451">
            <v>0</v>
          </cell>
          <cell r="HC451">
            <v>0</v>
          </cell>
          <cell r="HD451">
            <v>0</v>
          </cell>
          <cell r="HE451">
            <v>0</v>
          </cell>
          <cell r="HF451">
            <v>0</v>
          </cell>
          <cell r="HG451">
            <v>0</v>
          </cell>
          <cell r="HH451">
            <v>0</v>
          </cell>
          <cell r="HI451">
            <v>0</v>
          </cell>
          <cell r="HJ451">
            <v>0</v>
          </cell>
          <cell r="HK451">
            <v>0</v>
          </cell>
          <cell r="HL451">
            <v>0</v>
          </cell>
          <cell r="HM451">
            <v>0</v>
          </cell>
          <cell r="HN451">
            <v>0</v>
          </cell>
          <cell r="HO451">
            <v>0</v>
          </cell>
          <cell r="HP451">
            <v>0</v>
          </cell>
          <cell r="HQ451">
            <v>0</v>
          </cell>
          <cell r="HR451">
            <v>0</v>
          </cell>
          <cell r="HS451">
            <v>0</v>
          </cell>
          <cell r="HT451">
            <v>0</v>
          </cell>
          <cell r="HU451">
            <v>0</v>
          </cell>
          <cell r="HV451">
            <v>0</v>
          </cell>
          <cell r="HW451">
            <v>0</v>
          </cell>
          <cell r="HX451">
            <v>0</v>
          </cell>
          <cell r="HY451">
            <v>0</v>
          </cell>
          <cell r="HZ451">
            <v>0</v>
          </cell>
          <cell r="IA451">
            <v>0</v>
          </cell>
          <cell r="IB451">
            <v>0</v>
          </cell>
          <cell r="IC451">
            <v>0</v>
          </cell>
          <cell r="ID451">
            <v>0</v>
          </cell>
          <cell r="IE451">
            <v>0</v>
          </cell>
          <cell r="IF451">
            <v>0</v>
          </cell>
          <cell r="IG451">
            <v>0</v>
          </cell>
          <cell r="IH451">
            <v>0</v>
          </cell>
          <cell r="II451">
            <v>0</v>
          </cell>
          <cell r="IJ451">
            <v>0</v>
          </cell>
          <cell r="IK451">
            <v>0</v>
          </cell>
          <cell r="IL451">
            <v>0</v>
          </cell>
          <cell r="IM451">
            <v>0</v>
          </cell>
          <cell r="IN451">
            <v>0</v>
          </cell>
          <cell r="IO451">
            <v>0</v>
          </cell>
          <cell r="IP451">
            <v>0</v>
          </cell>
          <cell r="IQ451">
            <v>0</v>
          </cell>
          <cell r="IR451">
            <v>0</v>
          </cell>
          <cell r="IS451">
            <v>0</v>
          </cell>
          <cell r="IT451">
            <v>0</v>
          </cell>
          <cell r="IU451">
            <v>0</v>
          </cell>
          <cell r="IV451">
            <v>0</v>
          </cell>
        </row>
        <row r="452">
          <cell r="B452" t="str">
            <v>AT1-A</v>
          </cell>
          <cell r="Q452">
            <v>1</v>
          </cell>
          <cell r="S452">
            <v>3</v>
          </cell>
          <cell r="U452" t="str">
            <v>CU10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3</v>
          </cell>
          <cell r="BB452">
            <v>0</v>
          </cell>
          <cell r="BC452">
            <v>3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Z452">
            <v>0</v>
          </cell>
          <cell r="DA452">
            <v>0</v>
          </cell>
          <cell r="DB452">
            <v>0</v>
          </cell>
          <cell r="DC452">
            <v>0</v>
          </cell>
          <cell r="DD452">
            <v>0</v>
          </cell>
          <cell r="DG452">
            <v>0</v>
          </cell>
          <cell r="DH452">
            <v>0</v>
          </cell>
          <cell r="DI452">
            <v>0</v>
          </cell>
          <cell r="DJ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T452">
            <v>0</v>
          </cell>
          <cell r="DU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M452">
            <v>0</v>
          </cell>
          <cell r="EN452" t="str">
            <v xml:space="preserve">No se necesita Varilla de Armar para cond Alum., porque el Cond. Es Cobre</v>
          </cell>
          <cell r="EO452">
            <v>0</v>
          </cell>
          <cell r="EP452">
            <v>0</v>
          </cell>
          <cell r="EQ452">
            <v>1</v>
          </cell>
          <cell r="ER452">
            <v>0</v>
          </cell>
          <cell r="ES452">
            <v>0</v>
          </cell>
          <cell r="ET452">
            <v>0</v>
          </cell>
          <cell r="EU452">
            <v>0</v>
          </cell>
          <cell r="EV452">
            <v>0</v>
          </cell>
          <cell r="EW452">
            <v>0</v>
          </cell>
          <cell r="EX452">
            <v>0</v>
          </cell>
          <cell r="EY452">
            <v>0</v>
          </cell>
          <cell r="EZ452">
            <v>0</v>
          </cell>
          <cell r="FA452">
            <v>0</v>
          </cell>
          <cell r="FB452">
            <v>0</v>
          </cell>
          <cell r="FC452">
            <v>0</v>
          </cell>
          <cell r="FD452">
            <v>0</v>
          </cell>
          <cell r="FE452">
            <v>0</v>
          </cell>
          <cell r="FF452">
            <v>0</v>
          </cell>
          <cell r="FG452">
            <v>0</v>
          </cell>
          <cell r="FH452">
            <v>0</v>
          </cell>
          <cell r="FI452">
            <v>0</v>
          </cell>
          <cell r="FJ452">
            <v>0</v>
          </cell>
          <cell r="FK452">
            <v>0</v>
          </cell>
          <cell r="FL452">
            <v>0</v>
          </cell>
          <cell r="FM452">
            <v>0</v>
          </cell>
          <cell r="FN452">
            <v>0</v>
          </cell>
          <cell r="FO452">
            <v>0</v>
          </cell>
          <cell r="FP452">
            <v>0</v>
          </cell>
          <cell r="FQ452">
            <v>0</v>
          </cell>
          <cell r="FR452">
            <v>0</v>
          </cell>
          <cell r="FS452">
            <v>0</v>
          </cell>
          <cell r="FT452">
            <v>0</v>
          </cell>
          <cell r="FU452">
            <v>0</v>
          </cell>
          <cell r="FV452">
            <v>0</v>
          </cell>
          <cell r="FW452">
            <v>0</v>
          </cell>
          <cell r="FX452">
            <v>0</v>
          </cell>
          <cell r="FY452">
            <v>0</v>
          </cell>
          <cell r="FZ452">
            <v>0</v>
          </cell>
          <cell r="GA452">
            <v>0</v>
          </cell>
          <cell r="GB452">
            <v>0</v>
          </cell>
          <cell r="GC452">
            <v>0</v>
          </cell>
          <cell r="GD452">
            <v>0</v>
          </cell>
          <cell r="GE452">
            <v>0</v>
          </cell>
          <cell r="GF452">
            <v>0</v>
          </cell>
          <cell r="GG452">
            <v>0</v>
          </cell>
          <cell r="GH452">
            <v>0</v>
          </cell>
          <cell r="GI452">
            <v>0</v>
          </cell>
          <cell r="GJ452">
            <v>0</v>
          </cell>
          <cell r="GK452">
            <v>0</v>
          </cell>
          <cell r="GL452">
            <v>0</v>
          </cell>
          <cell r="GM452">
            <v>0</v>
          </cell>
          <cell r="GN452">
            <v>0</v>
          </cell>
          <cell r="GO452">
            <v>0</v>
          </cell>
          <cell r="GP452">
            <v>0</v>
          </cell>
          <cell r="GQ452">
            <v>0</v>
          </cell>
          <cell r="GR452">
            <v>0</v>
          </cell>
          <cell r="GS452">
            <v>0</v>
          </cell>
          <cell r="GT452">
            <v>0</v>
          </cell>
          <cell r="GU452">
            <v>0</v>
          </cell>
          <cell r="GV452">
            <v>0</v>
          </cell>
          <cell r="GW452">
            <v>0</v>
          </cell>
          <cell r="GX452">
            <v>0</v>
          </cell>
          <cell r="GY452">
            <v>0</v>
          </cell>
          <cell r="GZ452">
            <v>0</v>
          </cell>
          <cell r="HA452">
            <v>0</v>
          </cell>
          <cell r="HB452">
            <v>0</v>
          </cell>
          <cell r="HC452">
            <v>0</v>
          </cell>
          <cell r="HD452">
            <v>0</v>
          </cell>
          <cell r="HE452">
            <v>0</v>
          </cell>
          <cell r="HF452">
            <v>0</v>
          </cell>
          <cell r="HG452">
            <v>0</v>
          </cell>
          <cell r="HH452">
            <v>0</v>
          </cell>
          <cell r="HI452">
            <v>0</v>
          </cell>
          <cell r="HJ452">
            <v>0</v>
          </cell>
          <cell r="HK452">
            <v>0</v>
          </cell>
          <cell r="HL452">
            <v>0</v>
          </cell>
          <cell r="HM452">
            <v>0</v>
          </cell>
          <cell r="HN452">
            <v>0</v>
          </cell>
          <cell r="HO452">
            <v>0</v>
          </cell>
          <cell r="HP452">
            <v>0</v>
          </cell>
          <cell r="HQ452">
            <v>0</v>
          </cell>
          <cell r="HR452">
            <v>0</v>
          </cell>
          <cell r="HS452">
            <v>0</v>
          </cell>
          <cell r="HT452">
            <v>0</v>
          </cell>
          <cell r="HU452">
            <v>0</v>
          </cell>
          <cell r="HV452">
            <v>0</v>
          </cell>
          <cell r="HW452">
            <v>0</v>
          </cell>
          <cell r="HX452">
            <v>0</v>
          </cell>
          <cell r="HY452">
            <v>0</v>
          </cell>
          <cell r="HZ452">
            <v>0</v>
          </cell>
          <cell r="IA452">
            <v>0</v>
          </cell>
          <cell r="IB452">
            <v>0</v>
          </cell>
          <cell r="IC452">
            <v>0</v>
          </cell>
          <cell r="ID452">
            <v>0</v>
          </cell>
          <cell r="IE452">
            <v>0</v>
          </cell>
          <cell r="IF452">
            <v>0</v>
          </cell>
          <cell r="IG452">
            <v>0</v>
          </cell>
          <cell r="IH452">
            <v>0</v>
          </cell>
          <cell r="II452">
            <v>0</v>
          </cell>
          <cell r="IJ452">
            <v>0</v>
          </cell>
          <cell r="IK452">
            <v>0</v>
          </cell>
          <cell r="IL452">
            <v>0</v>
          </cell>
          <cell r="IM452">
            <v>0</v>
          </cell>
          <cell r="IN452">
            <v>0</v>
          </cell>
          <cell r="IO452">
            <v>0</v>
          </cell>
          <cell r="IP452">
            <v>0</v>
          </cell>
          <cell r="IQ452">
            <v>0</v>
          </cell>
          <cell r="IR452">
            <v>0</v>
          </cell>
          <cell r="IS452">
            <v>0</v>
          </cell>
          <cell r="IT452">
            <v>0</v>
          </cell>
          <cell r="IU452">
            <v>0</v>
          </cell>
          <cell r="IV452">
            <v>0</v>
          </cell>
        </row>
        <row r="453">
          <cell r="A453">
            <v>3</v>
          </cell>
          <cell r="C453" t="str">
            <v>AT5-A</v>
          </cell>
          <cell r="Q453">
            <v>1</v>
          </cell>
          <cell r="S453">
            <v>3</v>
          </cell>
          <cell r="T453">
            <v>17.3</v>
          </cell>
          <cell r="U453" t="str">
            <v>CU10</v>
          </cell>
          <cell r="V453">
            <v>51.9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Z453">
            <v>0</v>
          </cell>
          <cell r="DA453">
            <v>0</v>
          </cell>
          <cell r="DB453">
            <v>0</v>
          </cell>
          <cell r="DC453">
            <v>0</v>
          </cell>
          <cell r="DD453">
            <v>0</v>
          </cell>
          <cell r="DG453">
            <v>0</v>
          </cell>
          <cell r="DH453">
            <v>0</v>
          </cell>
          <cell r="DI453">
            <v>0</v>
          </cell>
          <cell r="DJ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T453">
            <v>0</v>
          </cell>
          <cell r="DU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1</v>
          </cell>
          <cell r="EM453">
            <v>0.5</v>
          </cell>
          <cell r="EN453" t="str">
            <v xml:space="preserve">No se necesita Varilla de Armar para cond Alum., porque el Cond. Es Cobre</v>
          </cell>
          <cell r="EO453">
            <v>0</v>
          </cell>
          <cell r="EP453">
            <v>0</v>
          </cell>
          <cell r="EQ453">
            <v>0</v>
          </cell>
          <cell r="ER453">
            <v>0</v>
          </cell>
          <cell r="ES453">
            <v>0</v>
          </cell>
          <cell r="ET453">
            <v>0</v>
          </cell>
          <cell r="EU453">
            <v>0</v>
          </cell>
          <cell r="EV453">
            <v>0</v>
          </cell>
          <cell r="EW453">
            <v>0</v>
          </cell>
          <cell r="EX453">
            <v>0</v>
          </cell>
          <cell r="EY453">
            <v>0</v>
          </cell>
          <cell r="EZ453">
            <v>0</v>
          </cell>
          <cell r="FA453">
            <v>0</v>
          </cell>
          <cell r="FB453">
            <v>0</v>
          </cell>
          <cell r="FC453">
            <v>0</v>
          </cell>
          <cell r="FD453">
            <v>0</v>
          </cell>
          <cell r="FE453">
            <v>0</v>
          </cell>
          <cell r="FF453">
            <v>0</v>
          </cell>
          <cell r="FG453">
            <v>0</v>
          </cell>
          <cell r="FH453">
            <v>0</v>
          </cell>
          <cell r="FI453">
            <v>0</v>
          </cell>
          <cell r="FJ453">
            <v>0</v>
          </cell>
          <cell r="FK453">
            <v>0</v>
          </cell>
          <cell r="FL453">
            <v>0</v>
          </cell>
          <cell r="FM453">
            <v>0</v>
          </cell>
          <cell r="FN453">
            <v>0</v>
          </cell>
          <cell r="FO453">
            <v>0</v>
          </cell>
          <cell r="FP453">
            <v>0</v>
          </cell>
          <cell r="FQ453">
            <v>0</v>
          </cell>
          <cell r="FR453">
            <v>0</v>
          </cell>
          <cell r="FS453">
            <v>0</v>
          </cell>
          <cell r="FT453">
            <v>0</v>
          </cell>
          <cell r="FU453">
            <v>0</v>
          </cell>
          <cell r="FV453">
            <v>0</v>
          </cell>
          <cell r="FW453">
            <v>0</v>
          </cell>
          <cell r="FX453">
            <v>0</v>
          </cell>
          <cell r="FY453">
            <v>0</v>
          </cell>
          <cell r="FZ453">
            <v>0</v>
          </cell>
          <cell r="GA453">
            <v>0</v>
          </cell>
          <cell r="GB453">
            <v>0</v>
          </cell>
          <cell r="GC453">
            <v>0</v>
          </cell>
          <cell r="GD453">
            <v>0</v>
          </cell>
          <cell r="GE453">
            <v>0</v>
          </cell>
          <cell r="GF453">
            <v>0</v>
          </cell>
          <cell r="GG453">
            <v>0</v>
          </cell>
          <cell r="GH453">
            <v>0</v>
          </cell>
          <cell r="GI453">
            <v>0</v>
          </cell>
          <cell r="GJ453">
            <v>0</v>
          </cell>
          <cell r="GK453">
            <v>0</v>
          </cell>
          <cell r="GL453">
            <v>0</v>
          </cell>
          <cell r="GM453">
            <v>0</v>
          </cell>
          <cell r="GN453">
            <v>0</v>
          </cell>
          <cell r="GO453">
            <v>0</v>
          </cell>
          <cell r="GP453">
            <v>0</v>
          </cell>
          <cell r="GQ453">
            <v>0</v>
          </cell>
          <cell r="GR453">
            <v>0</v>
          </cell>
          <cell r="GS453">
            <v>0</v>
          </cell>
          <cell r="GT453">
            <v>0</v>
          </cell>
          <cell r="GU453">
            <v>0</v>
          </cell>
          <cell r="GV453">
            <v>0</v>
          </cell>
          <cell r="GW453">
            <v>0</v>
          </cell>
          <cell r="GX453">
            <v>0</v>
          </cell>
          <cell r="GY453">
            <v>0</v>
          </cell>
          <cell r="GZ453">
            <v>0</v>
          </cell>
          <cell r="HA453">
            <v>0</v>
          </cell>
          <cell r="HB453">
            <v>0</v>
          </cell>
          <cell r="HC453">
            <v>0</v>
          </cell>
          <cell r="HD453">
            <v>0</v>
          </cell>
          <cell r="HE453">
            <v>0</v>
          </cell>
          <cell r="HF453">
            <v>0</v>
          </cell>
          <cell r="HG453">
            <v>0</v>
          </cell>
          <cell r="HH453">
            <v>0</v>
          </cell>
          <cell r="HI453">
            <v>0</v>
          </cell>
          <cell r="HJ453">
            <v>0</v>
          </cell>
          <cell r="HK453">
            <v>1</v>
          </cell>
          <cell r="HL453">
            <v>0</v>
          </cell>
          <cell r="HM453">
            <v>0</v>
          </cell>
          <cell r="HN453">
            <v>0</v>
          </cell>
          <cell r="HO453">
            <v>0</v>
          </cell>
          <cell r="HP453">
            <v>0</v>
          </cell>
          <cell r="HQ453">
            <v>0</v>
          </cell>
          <cell r="HR453">
            <v>0</v>
          </cell>
          <cell r="HS453">
            <v>0</v>
          </cell>
          <cell r="HT453">
            <v>0</v>
          </cell>
          <cell r="HU453">
            <v>0</v>
          </cell>
          <cell r="HV453">
            <v>0</v>
          </cell>
          <cell r="HW453">
            <v>0</v>
          </cell>
          <cell r="HX453">
            <v>0</v>
          </cell>
          <cell r="HY453">
            <v>0</v>
          </cell>
          <cell r="HZ453">
            <v>0</v>
          </cell>
          <cell r="IA453">
            <v>0</v>
          </cell>
          <cell r="IB453">
            <v>0</v>
          </cell>
          <cell r="IC453">
            <v>0</v>
          </cell>
          <cell r="ID453">
            <v>0</v>
          </cell>
          <cell r="IE453">
            <v>0</v>
          </cell>
          <cell r="IF453">
            <v>0</v>
          </cell>
          <cell r="IG453">
            <v>0</v>
          </cell>
          <cell r="IH453">
            <v>0</v>
          </cell>
          <cell r="II453">
            <v>0</v>
          </cell>
          <cell r="IJ453">
            <v>0</v>
          </cell>
          <cell r="IK453">
            <v>0</v>
          </cell>
          <cell r="IL453">
            <v>0</v>
          </cell>
          <cell r="IM453">
            <v>0</v>
          </cell>
          <cell r="IN453">
            <v>0</v>
          </cell>
          <cell r="IO453">
            <v>0</v>
          </cell>
          <cell r="IP453">
            <v>0</v>
          </cell>
          <cell r="IQ453">
            <v>0</v>
          </cell>
          <cell r="IR453">
            <v>0</v>
          </cell>
          <cell r="IS453">
            <v>0</v>
          </cell>
          <cell r="IT453">
            <v>0</v>
          </cell>
          <cell r="IU453">
            <v>0</v>
          </cell>
          <cell r="IV453">
            <v>0</v>
          </cell>
        </row>
        <row r="454">
          <cell r="A454">
            <v>4</v>
          </cell>
          <cell r="C454" t="str">
            <v>AT1-A</v>
          </cell>
          <cell r="Q454">
            <v>1</v>
          </cell>
          <cell r="S454">
            <v>3</v>
          </cell>
          <cell r="T454">
            <v>46.1</v>
          </cell>
          <cell r="U454" t="str">
            <v>CU10</v>
          </cell>
          <cell r="V454">
            <v>138.30000000000001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Z454">
            <v>0</v>
          </cell>
          <cell r="DA454">
            <v>0</v>
          </cell>
          <cell r="DB454">
            <v>0</v>
          </cell>
          <cell r="DC454">
            <v>0</v>
          </cell>
          <cell r="DD454">
            <v>0</v>
          </cell>
          <cell r="DG454">
            <v>0</v>
          </cell>
          <cell r="DH454">
            <v>0</v>
          </cell>
          <cell r="DI454">
            <v>0</v>
          </cell>
          <cell r="DJ454">
            <v>0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>
            <v>0</v>
          </cell>
          <cell r="DP454">
            <v>0</v>
          </cell>
          <cell r="DT454">
            <v>0</v>
          </cell>
          <cell r="DU454">
            <v>0</v>
          </cell>
          <cell r="DV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M454">
            <v>0</v>
          </cell>
          <cell r="EN454" t="str">
            <v xml:space="preserve">No se necesita Varilla de Armar para cond Alum., porque el Cond. Es Cobre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0</v>
          </cell>
          <cell r="ET454">
            <v>0</v>
          </cell>
          <cell r="EU454">
            <v>0</v>
          </cell>
          <cell r="EV454">
            <v>0</v>
          </cell>
          <cell r="EW454">
            <v>0</v>
          </cell>
          <cell r="EX454">
            <v>0</v>
          </cell>
          <cell r="EY454">
            <v>0</v>
          </cell>
          <cell r="EZ454">
            <v>0</v>
          </cell>
          <cell r="FA454">
            <v>0</v>
          </cell>
          <cell r="FB454">
            <v>0</v>
          </cell>
          <cell r="FC454">
            <v>0</v>
          </cell>
          <cell r="FD454">
            <v>0</v>
          </cell>
          <cell r="FE454">
            <v>0</v>
          </cell>
          <cell r="FF454">
            <v>0</v>
          </cell>
          <cell r="FG454">
            <v>0</v>
          </cell>
          <cell r="FH454">
            <v>0</v>
          </cell>
          <cell r="FI454">
            <v>0</v>
          </cell>
          <cell r="FJ454">
            <v>0</v>
          </cell>
          <cell r="FK454">
            <v>0</v>
          </cell>
          <cell r="FL454">
            <v>0</v>
          </cell>
          <cell r="FM454">
            <v>0</v>
          </cell>
          <cell r="FN454">
            <v>0</v>
          </cell>
          <cell r="FO454">
            <v>0</v>
          </cell>
          <cell r="FP454">
            <v>0</v>
          </cell>
          <cell r="FQ454">
            <v>0</v>
          </cell>
          <cell r="FR454">
            <v>0</v>
          </cell>
          <cell r="FS454">
            <v>0</v>
          </cell>
          <cell r="FT454">
            <v>0</v>
          </cell>
          <cell r="FU454">
            <v>0</v>
          </cell>
          <cell r="FV454">
            <v>0</v>
          </cell>
          <cell r="FW454">
            <v>0</v>
          </cell>
          <cell r="FX454">
            <v>0</v>
          </cell>
          <cell r="FY454">
            <v>0</v>
          </cell>
          <cell r="FZ454">
            <v>0</v>
          </cell>
          <cell r="GA454">
            <v>0</v>
          </cell>
          <cell r="GB454">
            <v>0</v>
          </cell>
          <cell r="GC454">
            <v>0</v>
          </cell>
          <cell r="GD454">
            <v>0</v>
          </cell>
          <cell r="GE454">
            <v>0</v>
          </cell>
          <cell r="GF454">
            <v>0</v>
          </cell>
          <cell r="GG454">
            <v>0</v>
          </cell>
          <cell r="GH454">
            <v>0</v>
          </cell>
          <cell r="GI454">
            <v>0</v>
          </cell>
          <cell r="GJ454">
            <v>0</v>
          </cell>
          <cell r="GK454">
            <v>0</v>
          </cell>
          <cell r="GL454">
            <v>0</v>
          </cell>
          <cell r="GM454">
            <v>0</v>
          </cell>
          <cell r="GN454">
            <v>0</v>
          </cell>
          <cell r="GO454">
            <v>0</v>
          </cell>
          <cell r="GP454">
            <v>0</v>
          </cell>
          <cell r="GQ454">
            <v>0</v>
          </cell>
          <cell r="GR454">
            <v>0</v>
          </cell>
          <cell r="GS454">
            <v>0</v>
          </cell>
          <cell r="GT454">
            <v>0</v>
          </cell>
          <cell r="GU454">
            <v>0</v>
          </cell>
          <cell r="GV454">
            <v>0</v>
          </cell>
          <cell r="GW454">
            <v>0</v>
          </cell>
          <cell r="GX454">
            <v>0</v>
          </cell>
          <cell r="GY454">
            <v>0</v>
          </cell>
          <cell r="GZ454">
            <v>0</v>
          </cell>
          <cell r="HA454">
            <v>0</v>
          </cell>
          <cell r="HB454">
            <v>0</v>
          </cell>
          <cell r="HC454">
            <v>1</v>
          </cell>
          <cell r="HD454">
            <v>0</v>
          </cell>
          <cell r="HE454">
            <v>0</v>
          </cell>
          <cell r="HF454">
            <v>0</v>
          </cell>
          <cell r="HG454">
            <v>0</v>
          </cell>
          <cell r="HH454">
            <v>0</v>
          </cell>
          <cell r="HI454">
            <v>0</v>
          </cell>
          <cell r="HJ454">
            <v>0</v>
          </cell>
          <cell r="HK454">
            <v>0</v>
          </cell>
          <cell r="HL454">
            <v>0</v>
          </cell>
          <cell r="HM454">
            <v>0</v>
          </cell>
          <cell r="HN454">
            <v>0</v>
          </cell>
          <cell r="HO454">
            <v>0</v>
          </cell>
          <cell r="HP454">
            <v>0</v>
          </cell>
          <cell r="HQ454">
            <v>0</v>
          </cell>
          <cell r="HR454">
            <v>0</v>
          </cell>
          <cell r="HS454">
            <v>0</v>
          </cell>
          <cell r="HT454">
            <v>0</v>
          </cell>
          <cell r="HU454">
            <v>0</v>
          </cell>
          <cell r="HV454">
            <v>0</v>
          </cell>
          <cell r="HW454">
            <v>0</v>
          </cell>
          <cell r="HX454">
            <v>0</v>
          </cell>
          <cell r="HY454">
            <v>0</v>
          </cell>
          <cell r="HZ454">
            <v>0</v>
          </cell>
          <cell r="IA454">
            <v>0</v>
          </cell>
          <cell r="IB454">
            <v>0</v>
          </cell>
          <cell r="IC454">
            <v>0</v>
          </cell>
          <cell r="ID454">
            <v>0</v>
          </cell>
          <cell r="IE454">
            <v>0</v>
          </cell>
          <cell r="IF454">
            <v>0</v>
          </cell>
          <cell r="IG454">
            <v>0</v>
          </cell>
          <cell r="IH454">
            <v>0</v>
          </cell>
          <cell r="II454">
            <v>0</v>
          </cell>
          <cell r="IJ454">
            <v>0</v>
          </cell>
          <cell r="IK454">
            <v>0</v>
          </cell>
          <cell r="IL454">
            <v>0</v>
          </cell>
          <cell r="IM454">
            <v>0</v>
          </cell>
          <cell r="IN454">
            <v>0</v>
          </cell>
          <cell r="IO454">
            <v>0</v>
          </cell>
          <cell r="IP454">
            <v>0</v>
          </cell>
          <cell r="IQ454">
            <v>0</v>
          </cell>
          <cell r="IR454">
            <v>0</v>
          </cell>
          <cell r="IS454">
            <v>0</v>
          </cell>
          <cell r="IT454">
            <v>0</v>
          </cell>
          <cell r="IU454">
            <v>0</v>
          </cell>
          <cell r="IV454">
            <v>0</v>
          </cell>
        </row>
        <row r="455">
          <cell r="A455">
            <v>5</v>
          </cell>
          <cell r="B455" t="str">
            <v>AT5-A</v>
          </cell>
          <cell r="G455">
            <v>1</v>
          </cell>
          <cell r="M455">
            <v>1</v>
          </cell>
          <cell r="Q455">
            <v>1</v>
          </cell>
          <cell r="S455">
            <v>3</v>
          </cell>
          <cell r="T455">
            <v>19.7</v>
          </cell>
          <cell r="U455" t="str">
            <v>CU10</v>
          </cell>
          <cell r="V455">
            <v>59.1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3</v>
          </cell>
          <cell r="BC455">
            <v>0</v>
          </cell>
          <cell r="BD455">
            <v>0</v>
          </cell>
          <cell r="BE455">
            <v>3</v>
          </cell>
          <cell r="BF455">
            <v>0</v>
          </cell>
          <cell r="BG455">
            <v>3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Z455">
            <v>0</v>
          </cell>
          <cell r="DA455">
            <v>0</v>
          </cell>
          <cell r="DB455">
            <v>0</v>
          </cell>
          <cell r="DC455">
            <v>0</v>
          </cell>
          <cell r="DD455">
            <v>0</v>
          </cell>
          <cell r="DG455">
            <v>0</v>
          </cell>
          <cell r="DH455">
            <v>0</v>
          </cell>
          <cell r="DI455">
            <v>0</v>
          </cell>
          <cell r="DJ455">
            <v>0</v>
          </cell>
          <cell r="DK455">
            <v>0</v>
          </cell>
          <cell r="DL455">
            <v>0</v>
          </cell>
          <cell r="DM455">
            <v>0</v>
          </cell>
          <cell r="DN455">
            <v>0</v>
          </cell>
          <cell r="DO455">
            <v>0</v>
          </cell>
          <cell r="DP455">
            <v>0</v>
          </cell>
          <cell r="DQ455">
            <v>1</v>
          </cell>
          <cell r="DS455">
            <v>1</v>
          </cell>
          <cell r="DT455">
            <v>2</v>
          </cell>
          <cell r="DU455">
            <v>2</v>
          </cell>
          <cell r="DV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1</v>
          </cell>
          <cell r="EM455">
            <v>1</v>
          </cell>
          <cell r="EO455">
            <v>2</v>
          </cell>
          <cell r="EP455">
            <v>0</v>
          </cell>
          <cell r="EQ455">
            <v>0</v>
          </cell>
          <cell r="ER455">
            <v>0</v>
          </cell>
          <cell r="ES455">
            <v>0</v>
          </cell>
          <cell r="ET455">
            <v>0</v>
          </cell>
          <cell r="EU455">
            <v>0</v>
          </cell>
          <cell r="EV455">
            <v>0</v>
          </cell>
          <cell r="EW455">
            <v>0</v>
          </cell>
          <cell r="EX455">
            <v>0</v>
          </cell>
          <cell r="EY455">
            <v>1</v>
          </cell>
          <cell r="EZ455">
            <v>0</v>
          </cell>
          <cell r="FA455">
            <v>0</v>
          </cell>
          <cell r="FB455">
            <v>0</v>
          </cell>
          <cell r="FC455">
            <v>0</v>
          </cell>
          <cell r="FD455">
            <v>0</v>
          </cell>
          <cell r="FE455">
            <v>0</v>
          </cell>
          <cell r="FF455">
            <v>0</v>
          </cell>
          <cell r="FG455">
            <v>0</v>
          </cell>
          <cell r="FH455">
            <v>0</v>
          </cell>
          <cell r="FI455">
            <v>0</v>
          </cell>
          <cell r="FJ455">
            <v>0</v>
          </cell>
          <cell r="FK455">
            <v>0</v>
          </cell>
          <cell r="FL455">
            <v>0</v>
          </cell>
          <cell r="FM455">
            <v>0</v>
          </cell>
          <cell r="FN455">
            <v>0</v>
          </cell>
          <cell r="FO455">
            <v>0</v>
          </cell>
          <cell r="FP455">
            <v>0</v>
          </cell>
          <cell r="FQ455">
            <v>0</v>
          </cell>
          <cell r="FR455">
            <v>0</v>
          </cell>
          <cell r="FS455">
            <v>0</v>
          </cell>
          <cell r="FT455">
            <v>0</v>
          </cell>
          <cell r="FU455">
            <v>0</v>
          </cell>
          <cell r="FV455">
            <v>0</v>
          </cell>
          <cell r="FW455">
            <v>0</v>
          </cell>
          <cell r="FX455">
            <v>0</v>
          </cell>
          <cell r="FY455">
            <v>0</v>
          </cell>
          <cell r="FZ455">
            <v>0</v>
          </cell>
          <cell r="GA455">
            <v>0</v>
          </cell>
          <cell r="GB455">
            <v>0</v>
          </cell>
          <cell r="GC455">
            <v>0</v>
          </cell>
          <cell r="GD455">
            <v>0</v>
          </cell>
          <cell r="GE455">
            <v>0</v>
          </cell>
          <cell r="GF455">
            <v>0</v>
          </cell>
          <cell r="GG455">
            <v>0</v>
          </cell>
          <cell r="GH455">
            <v>0</v>
          </cell>
          <cell r="GI455">
            <v>0</v>
          </cell>
          <cell r="GJ455">
            <v>0</v>
          </cell>
          <cell r="GK455">
            <v>0</v>
          </cell>
          <cell r="GL455">
            <v>0</v>
          </cell>
          <cell r="GM455">
            <v>0</v>
          </cell>
          <cell r="GN455">
            <v>0</v>
          </cell>
          <cell r="GO455">
            <v>0</v>
          </cell>
          <cell r="GP455">
            <v>0</v>
          </cell>
          <cell r="GQ455">
            <v>0</v>
          </cell>
          <cell r="GR455">
            <v>0</v>
          </cell>
          <cell r="GS455">
            <v>0</v>
          </cell>
          <cell r="GT455">
            <v>0</v>
          </cell>
          <cell r="GU455">
            <v>0</v>
          </cell>
          <cell r="GV455">
            <v>0</v>
          </cell>
          <cell r="GW455">
            <v>0</v>
          </cell>
          <cell r="GX455">
            <v>0</v>
          </cell>
          <cell r="GY455">
            <v>0</v>
          </cell>
          <cell r="GZ455">
            <v>0</v>
          </cell>
          <cell r="HA455">
            <v>0</v>
          </cell>
          <cell r="HB455">
            <v>0</v>
          </cell>
          <cell r="HC455">
            <v>0</v>
          </cell>
          <cell r="HD455">
            <v>0</v>
          </cell>
          <cell r="HE455">
            <v>0</v>
          </cell>
          <cell r="HF455">
            <v>0</v>
          </cell>
          <cell r="HG455">
            <v>0</v>
          </cell>
          <cell r="HH455">
            <v>0</v>
          </cell>
          <cell r="HI455">
            <v>0</v>
          </cell>
          <cell r="HJ455">
            <v>0</v>
          </cell>
          <cell r="HK455">
            <v>0</v>
          </cell>
          <cell r="HL455">
            <v>0</v>
          </cell>
          <cell r="HM455">
            <v>0</v>
          </cell>
          <cell r="HN455">
            <v>0</v>
          </cell>
          <cell r="HO455">
            <v>0</v>
          </cell>
          <cell r="HP455">
            <v>0</v>
          </cell>
          <cell r="HQ455">
            <v>0</v>
          </cell>
          <cell r="HR455">
            <v>0</v>
          </cell>
          <cell r="HS455">
            <v>0</v>
          </cell>
          <cell r="HT455">
            <v>0</v>
          </cell>
          <cell r="HU455">
            <v>0</v>
          </cell>
          <cell r="HV455">
            <v>0</v>
          </cell>
          <cell r="HW455">
            <v>0</v>
          </cell>
          <cell r="HX455">
            <v>0</v>
          </cell>
          <cell r="HY455">
            <v>0</v>
          </cell>
          <cell r="HZ455">
            <v>0</v>
          </cell>
          <cell r="IA455">
            <v>0</v>
          </cell>
          <cell r="IB455">
            <v>0</v>
          </cell>
          <cell r="IC455">
            <v>0</v>
          </cell>
          <cell r="ID455">
            <v>0</v>
          </cell>
          <cell r="IE455">
            <v>0</v>
          </cell>
          <cell r="IF455">
            <v>0</v>
          </cell>
          <cell r="IG455">
            <v>0</v>
          </cell>
          <cell r="IH455">
            <v>0</v>
          </cell>
          <cell r="II455">
            <v>0</v>
          </cell>
          <cell r="IJ455">
            <v>0</v>
          </cell>
          <cell r="IK455">
            <v>0</v>
          </cell>
          <cell r="IL455">
            <v>0</v>
          </cell>
          <cell r="IM455">
            <v>0</v>
          </cell>
          <cell r="IN455">
            <v>0</v>
          </cell>
          <cell r="IO455">
            <v>0</v>
          </cell>
          <cell r="IP455">
            <v>0</v>
          </cell>
          <cell r="IQ455">
            <v>0</v>
          </cell>
          <cell r="IR455">
            <v>0</v>
          </cell>
          <cell r="IS455">
            <v>0</v>
          </cell>
          <cell r="IT455">
            <v>0</v>
          </cell>
          <cell r="IU455">
            <v>0</v>
          </cell>
          <cell r="IV455">
            <v>0</v>
          </cell>
        </row>
        <row r="456">
          <cell r="B456" t="str">
            <v>SAB-R</v>
          </cell>
          <cell r="Q456">
            <v>1</v>
          </cell>
          <cell r="S456">
            <v>3</v>
          </cell>
          <cell r="U456" t="str">
            <v>CU10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Z456">
            <v>0</v>
          </cell>
          <cell r="DA456">
            <v>0</v>
          </cell>
          <cell r="DB456">
            <v>0</v>
          </cell>
          <cell r="DC456">
            <v>0</v>
          </cell>
          <cell r="DD456">
            <v>0</v>
          </cell>
          <cell r="DF456">
            <v>1</v>
          </cell>
          <cell r="DG456">
            <v>0</v>
          </cell>
          <cell r="DH456">
            <v>0</v>
          </cell>
          <cell r="DI456">
            <v>0</v>
          </cell>
          <cell r="DJ456">
            <v>0</v>
          </cell>
          <cell r="DK456">
            <v>0</v>
          </cell>
          <cell r="DL456">
            <v>0</v>
          </cell>
          <cell r="DM456">
            <v>0</v>
          </cell>
          <cell r="DN456">
            <v>0</v>
          </cell>
          <cell r="DO456">
            <v>0</v>
          </cell>
          <cell r="DP456">
            <v>0</v>
          </cell>
          <cell r="DT456">
            <v>0</v>
          </cell>
          <cell r="DU456">
            <v>0</v>
          </cell>
          <cell r="DV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I456">
            <v>1</v>
          </cell>
          <cell r="EM456">
            <v>0.25</v>
          </cell>
          <cell r="EN456" t="str">
            <v xml:space="preserve">SED 0010284 Urb. Santa Maria</v>
          </cell>
          <cell r="EO456">
            <v>1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0</v>
          </cell>
          <cell r="EU456">
            <v>0</v>
          </cell>
          <cell r="EV456">
            <v>0</v>
          </cell>
          <cell r="EW456">
            <v>0</v>
          </cell>
          <cell r="EX456">
            <v>0</v>
          </cell>
          <cell r="EY456">
            <v>0</v>
          </cell>
          <cell r="EZ456">
            <v>0</v>
          </cell>
          <cell r="FA456">
            <v>0</v>
          </cell>
          <cell r="FB456">
            <v>0</v>
          </cell>
          <cell r="FC456">
            <v>0</v>
          </cell>
          <cell r="FD456">
            <v>0</v>
          </cell>
          <cell r="FE456">
            <v>0</v>
          </cell>
          <cell r="FF456">
            <v>0</v>
          </cell>
          <cell r="FG456">
            <v>0</v>
          </cell>
          <cell r="FH456">
            <v>0</v>
          </cell>
          <cell r="FI456">
            <v>0</v>
          </cell>
          <cell r="FJ456">
            <v>0</v>
          </cell>
          <cell r="FK456">
            <v>0</v>
          </cell>
          <cell r="FL456">
            <v>0</v>
          </cell>
          <cell r="FM456">
            <v>0</v>
          </cell>
          <cell r="FN456">
            <v>0</v>
          </cell>
          <cell r="FO456">
            <v>0</v>
          </cell>
          <cell r="FP456">
            <v>0</v>
          </cell>
          <cell r="FQ456">
            <v>0</v>
          </cell>
          <cell r="FR456">
            <v>0</v>
          </cell>
          <cell r="FS456">
            <v>0</v>
          </cell>
          <cell r="FT456">
            <v>0</v>
          </cell>
          <cell r="FU456">
            <v>0</v>
          </cell>
          <cell r="FV456">
            <v>0</v>
          </cell>
          <cell r="FW456">
            <v>0</v>
          </cell>
          <cell r="FX456">
            <v>0</v>
          </cell>
          <cell r="FY456">
            <v>0</v>
          </cell>
          <cell r="FZ456">
            <v>0</v>
          </cell>
          <cell r="GA456">
            <v>0</v>
          </cell>
          <cell r="GB456">
            <v>0</v>
          </cell>
          <cell r="GC456">
            <v>0</v>
          </cell>
          <cell r="GD456">
            <v>0</v>
          </cell>
          <cell r="GE456">
            <v>0</v>
          </cell>
          <cell r="GF456">
            <v>0</v>
          </cell>
          <cell r="GG456">
            <v>0</v>
          </cell>
          <cell r="GH456">
            <v>1</v>
          </cell>
          <cell r="GI456">
            <v>0</v>
          </cell>
          <cell r="GJ456">
            <v>0</v>
          </cell>
          <cell r="GK456">
            <v>0</v>
          </cell>
          <cell r="GL456">
            <v>0</v>
          </cell>
          <cell r="GM456">
            <v>0</v>
          </cell>
          <cell r="GN456">
            <v>0</v>
          </cell>
          <cell r="GO456">
            <v>0</v>
          </cell>
          <cell r="GP456">
            <v>0</v>
          </cell>
          <cell r="GQ456">
            <v>0</v>
          </cell>
          <cell r="GR456">
            <v>0</v>
          </cell>
          <cell r="GS456">
            <v>0</v>
          </cell>
          <cell r="GT456">
            <v>0</v>
          </cell>
          <cell r="GU456">
            <v>0</v>
          </cell>
          <cell r="GV456">
            <v>0</v>
          </cell>
          <cell r="GW456">
            <v>0</v>
          </cell>
          <cell r="GX456">
            <v>0</v>
          </cell>
          <cell r="GY456">
            <v>0</v>
          </cell>
          <cell r="GZ456">
            <v>0</v>
          </cell>
          <cell r="HA456">
            <v>0</v>
          </cell>
          <cell r="HB456">
            <v>0</v>
          </cell>
          <cell r="HC456">
            <v>0</v>
          </cell>
          <cell r="HD456">
            <v>0</v>
          </cell>
          <cell r="HE456">
            <v>0</v>
          </cell>
          <cell r="HF456">
            <v>0</v>
          </cell>
          <cell r="HG456">
            <v>0</v>
          </cell>
          <cell r="HH456">
            <v>0</v>
          </cell>
          <cell r="HI456">
            <v>0</v>
          </cell>
          <cell r="HJ456">
            <v>0</v>
          </cell>
          <cell r="HK456">
            <v>0</v>
          </cell>
          <cell r="HL456">
            <v>0</v>
          </cell>
          <cell r="HM456">
            <v>0</v>
          </cell>
          <cell r="HN456">
            <v>0</v>
          </cell>
          <cell r="HO456">
            <v>0</v>
          </cell>
          <cell r="HP456">
            <v>0</v>
          </cell>
          <cell r="HQ456">
            <v>0</v>
          </cell>
          <cell r="HR456">
            <v>0</v>
          </cell>
          <cell r="HS456">
            <v>0</v>
          </cell>
          <cell r="HT456">
            <v>0</v>
          </cell>
          <cell r="HU456">
            <v>0</v>
          </cell>
          <cell r="HV456">
            <v>0</v>
          </cell>
          <cell r="HW456">
            <v>0</v>
          </cell>
          <cell r="HX456">
            <v>0</v>
          </cell>
          <cell r="HY456">
            <v>0</v>
          </cell>
          <cell r="HZ456">
            <v>0</v>
          </cell>
          <cell r="IA456">
            <v>0</v>
          </cell>
          <cell r="IB456">
            <v>0</v>
          </cell>
          <cell r="IC456">
            <v>0</v>
          </cell>
          <cell r="ID456">
            <v>0</v>
          </cell>
          <cell r="IE456">
            <v>0</v>
          </cell>
          <cell r="IF456">
            <v>0</v>
          </cell>
          <cell r="IG456">
            <v>0</v>
          </cell>
          <cell r="IH456">
            <v>0</v>
          </cell>
          <cell r="II456">
            <v>0</v>
          </cell>
          <cell r="IJ456">
            <v>0</v>
          </cell>
          <cell r="IK456">
            <v>0</v>
          </cell>
          <cell r="IL456">
            <v>0</v>
          </cell>
          <cell r="IM456">
            <v>0</v>
          </cell>
          <cell r="IN456">
            <v>0</v>
          </cell>
          <cell r="IO456">
            <v>0</v>
          </cell>
          <cell r="IP456">
            <v>0</v>
          </cell>
          <cell r="IQ456">
            <v>0</v>
          </cell>
          <cell r="IR456">
            <v>0</v>
          </cell>
          <cell r="IS456">
            <v>0</v>
          </cell>
          <cell r="IT456">
            <v>0</v>
          </cell>
          <cell r="IU456">
            <v>0</v>
          </cell>
          <cell r="IV456">
            <v>0</v>
          </cell>
        </row>
        <row r="457">
          <cell r="B457" t="str">
            <v>IN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K457">
            <v>0</v>
          </cell>
          <cell r="DL457">
            <v>0</v>
          </cell>
          <cell r="DM457">
            <v>0</v>
          </cell>
          <cell r="DN457">
            <v>0</v>
          </cell>
          <cell r="DO457">
            <v>0</v>
          </cell>
          <cell r="DP457">
            <v>0</v>
          </cell>
          <cell r="DT457">
            <v>0</v>
          </cell>
          <cell r="DU457">
            <v>0</v>
          </cell>
          <cell r="DV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M457">
            <v>0</v>
          </cell>
          <cell r="EN457" t="str">
            <v xml:space="preserve">Armados BT de salida para C-I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0</v>
          </cell>
          <cell r="EU457">
            <v>0</v>
          </cell>
          <cell r="EV457">
            <v>0</v>
          </cell>
          <cell r="EW457">
            <v>0</v>
          </cell>
          <cell r="EX457">
            <v>0</v>
          </cell>
          <cell r="EY457">
            <v>0</v>
          </cell>
          <cell r="EZ457">
            <v>0</v>
          </cell>
          <cell r="FA457">
            <v>0</v>
          </cell>
          <cell r="FB457">
            <v>0</v>
          </cell>
          <cell r="FC457">
            <v>0</v>
          </cell>
          <cell r="FD457">
            <v>0</v>
          </cell>
          <cell r="FE457">
            <v>0</v>
          </cell>
          <cell r="FF457">
            <v>0</v>
          </cell>
          <cell r="FG457">
            <v>0</v>
          </cell>
          <cell r="FH457">
            <v>0</v>
          </cell>
          <cell r="FI457">
            <v>0</v>
          </cell>
          <cell r="FJ457">
            <v>0</v>
          </cell>
          <cell r="FK457">
            <v>0</v>
          </cell>
          <cell r="FL457">
            <v>0</v>
          </cell>
          <cell r="FM457">
            <v>0</v>
          </cell>
          <cell r="FN457">
            <v>0</v>
          </cell>
          <cell r="FO457">
            <v>0</v>
          </cell>
          <cell r="FP457">
            <v>0</v>
          </cell>
          <cell r="FQ457">
            <v>0</v>
          </cell>
          <cell r="FR457">
            <v>0</v>
          </cell>
          <cell r="FS457">
            <v>0</v>
          </cell>
          <cell r="FT457">
            <v>0</v>
          </cell>
          <cell r="FU457">
            <v>0</v>
          </cell>
          <cell r="FV457">
            <v>0</v>
          </cell>
          <cell r="FW457">
            <v>0</v>
          </cell>
          <cell r="FX457">
            <v>0</v>
          </cell>
          <cell r="FY457">
            <v>0</v>
          </cell>
          <cell r="FZ457">
            <v>0</v>
          </cell>
          <cell r="GA457">
            <v>0</v>
          </cell>
          <cell r="GB457">
            <v>0</v>
          </cell>
          <cell r="GC457">
            <v>0</v>
          </cell>
          <cell r="GD457">
            <v>0</v>
          </cell>
          <cell r="GE457">
            <v>0</v>
          </cell>
          <cell r="GF457">
            <v>0</v>
          </cell>
          <cell r="GG457">
            <v>0</v>
          </cell>
          <cell r="GH457">
            <v>0</v>
          </cell>
          <cell r="GI457">
            <v>0</v>
          </cell>
          <cell r="GJ457">
            <v>0</v>
          </cell>
          <cell r="GK457">
            <v>0</v>
          </cell>
          <cell r="GL457">
            <v>0</v>
          </cell>
          <cell r="GM457">
            <v>0</v>
          </cell>
          <cell r="GN457">
            <v>0</v>
          </cell>
          <cell r="GO457">
            <v>0</v>
          </cell>
          <cell r="GP457">
            <v>0</v>
          </cell>
          <cell r="GQ457">
            <v>0</v>
          </cell>
          <cell r="GR457">
            <v>0</v>
          </cell>
          <cell r="GS457">
            <v>0</v>
          </cell>
          <cell r="GT457">
            <v>1</v>
          </cell>
          <cell r="GU457">
            <v>0</v>
          </cell>
          <cell r="GV457">
            <v>0</v>
          </cell>
          <cell r="GW457">
            <v>0</v>
          </cell>
          <cell r="GX457">
            <v>0</v>
          </cell>
          <cell r="GY457">
            <v>0</v>
          </cell>
          <cell r="GZ457">
            <v>0</v>
          </cell>
          <cell r="HA457">
            <v>1</v>
          </cell>
          <cell r="HB457">
            <v>0</v>
          </cell>
          <cell r="HC457">
            <v>0</v>
          </cell>
          <cell r="HD457">
            <v>0</v>
          </cell>
          <cell r="HE457">
            <v>0</v>
          </cell>
          <cell r="HF457">
            <v>0</v>
          </cell>
          <cell r="HG457">
            <v>0</v>
          </cell>
          <cell r="HH457">
            <v>0</v>
          </cell>
          <cell r="HI457">
            <v>0</v>
          </cell>
          <cell r="HJ457">
            <v>0</v>
          </cell>
          <cell r="HK457">
            <v>0</v>
          </cell>
          <cell r="HL457">
            <v>0</v>
          </cell>
          <cell r="HM457">
            <v>0</v>
          </cell>
          <cell r="HN457">
            <v>0</v>
          </cell>
          <cell r="HO457">
            <v>0</v>
          </cell>
          <cell r="HP457">
            <v>0</v>
          </cell>
          <cell r="HQ457">
            <v>0</v>
          </cell>
          <cell r="HR457">
            <v>0</v>
          </cell>
          <cell r="HS457">
            <v>0</v>
          </cell>
          <cell r="HT457">
            <v>0</v>
          </cell>
          <cell r="HU457">
            <v>0</v>
          </cell>
          <cell r="HV457">
            <v>0</v>
          </cell>
          <cell r="HW457">
            <v>0</v>
          </cell>
          <cell r="HX457">
            <v>0</v>
          </cell>
          <cell r="HY457">
            <v>0</v>
          </cell>
          <cell r="HZ457">
            <v>0</v>
          </cell>
          <cell r="IA457">
            <v>0</v>
          </cell>
          <cell r="IB457">
            <v>0</v>
          </cell>
          <cell r="IC457">
            <v>0</v>
          </cell>
          <cell r="ID457">
            <v>0</v>
          </cell>
          <cell r="IE457">
            <v>0</v>
          </cell>
          <cell r="IF457">
            <v>0</v>
          </cell>
          <cell r="IG457">
            <v>0</v>
          </cell>
          <cell r="IH457">
            <v>0</v>
          </cell>
          <cell r="II457">
            <v>0</v>
          </cell>
          <cell r="IJ457">
            <v>0</v>
          </cell>
          <cell r="IK457">
            <v>0</v>
          </cell>
          <cell r="IL457">
            <v>0</v>
          </cell>
          <cell r="IM457">
            <v>0</v>
          </cell>
          <cell r="IN457">
            <v>0</v>
          </cell>
          <cell r="IO457">
            <v>0</v>
          </cell>
          <cell r="IP457">
            <v>0</v>
          </cell>
          <cell r="IQ457">
            <v>0</v>
          </cell>
          <cell r="IR457">
            <v>0</v>
          </cell>
          <cell r="IS457">
            <v>0</v>
          </cell>
          <cell r="IT457">
            <v>0</v>
          </cell>
          <cell r="IU457">
            <v>0</v>
          </cell>
          <cell r="IV457">
            <v>0</v>
          </cell>
        </row>
        <row r="458">
          <cell r="B458" t="str">
            <v>IN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M458">
            <v>0</v>
          </cell>
          <cell r="EN458" t="str">
            <v xml:space="preserve">Armados BT de salida para C-II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X458">
            <v>0</v>
          </cell>
          <cell r="EY458">
            <v>0</v>
          </cell>
          <cell r="EZ458">
            <v>0</v>
          </cell>
          <cell r="FA458">
            <v>0</v>
          </cell>
          <cell r="FB458">
            <v>0</v>
          </cell>
          <cell r="FC458">
            <v>0</v>
          </cell>
          <cell r="FD458">
            <v>0</v>
          </cell>
          <cell r="FE458">
            <v>0</v>
          </cell>
          <cell r="FF458">
            <v>0</v>
          </cell>
          <cell r="FG458">
            <v>0</v>
          </cell>
          <cell r="FH458">
            <v>0</v>
          </cell>
          <cell r="FI458">
            <v>0</v>
          </cell>
          <cell r="FJ458">
            <v>0</v>
          </cell>
          <cell r="FK458">
            <v>0</v>
          </cell>
          <cell r="FL458">
            <v>0</v>
          </cell>
          <cell r="FM458">
            <v>0</v>
          </cell>
          <cell r="FN458">
            <v>0</v>
          </cell>
          <cell r="FO458">
            <v>0</v>
          </cell>
          <cell r="FP458">
            <v>0</v>
          </cell>
          <cell r="FQ458">
            <v>0</v>
          </cell>
          <cell r="FR458">
            <v>0</v>
          </cell>
          <cell r="FS458">
            <v>0</v>
          </cell>
          <cell r="FT458">
            <v>0</v>
          </cell>
          <cell r="FU458">
            <v>0</v>
          </cell>
          <cell r="FV458">
            <v>0</v>
          </cell>
          <cell r="FW458">
            <v>0</v>
          </cell>
          <cell r="FX458">
            <v>0</v>
          </cell>
          <cell r="FY458">
            <v>0</v>
          </cell>
          <cell r="FZ458">
            <v>0</v>
          </cell>
          <cell r="GA458">
            <v>0</v>
          </cell>
          <cell r="GB458">
            <v>0</v>
          </cell>
          <cell r="GC458">
            <v>0</v>
          </cell>
          <cell r="GD458">
            <v>0</v>
          </cell>
          <cell r="GE458">
            <v>0</v>
          </cell>
          <cell r="GF458">
            <v>0</v>
          </cell>
          <cell r="GG458">
            <v>0</v>
          </cell>
          <cell r="GH458">
            <v>0</v>
          </cell>
          <cell r="GI458">
            <v>0</v>
          </cell>
          <cell r="GJ458">
            <v>0</v>
          </cell>
          <cell r="GK458">
            <v>0</v>
          </cell>
          <cell r="GL458">
            <v>0</v>
          </cell>
          <cell r="GM458">
            <v>0</v>
          </cell>
          <cell r="GN458">
            <v>0</v>
          </cell>
          <cell r="GO458">
            <v>0</v>
          </cell>
          <cell r="GP458">
            <v>0</v>
          </cell>
          <cell r="GQ458">
            <v>0</v>
          </cell>
          <cell r="GR458">
            <v>0</v>
          </cell>
          <cell r="GS458">
            <v>0</v>
          </cell>
          <cell r="GT458">
            <v>1</v>
          </cell>
          <cell r="GU458">
            <v>0</v>
          </cell>
          <cell r="GV458">
            <v>0</v>
          </cell>
          <cell r="GW458">
            <v>0</v>
          </cell>
          <cell r="GX458">
            <v>0</v>
          </cell>
          <cell r="GY458">
            <v>0</v>
          </cell>
          <cell r="GZ458">
            <v>0</v>
          </cell>
          <cell r="HA458">
            <v>1</v>
          </cell>
          <cell r="HB458">
            <v>0</v>
          </cell>
          <cell r="HC458">
            <v>0</v>
          </cell>
          <cell r="HD458">
            <v>0</v>
          </cell>
          <cell r="HE458">
            <v>0</v>
          </cell>
          <cell r="HF458">
            <v>0</v>
          </cell>
          <cell r="HG458">
            <v>0</v>
          </cell>
          <cell r="HH458">
            <v>0</v>
          </cell>
          <cell r="HI458">
            <v>0</v>
          </cell>
          <cell r="HJ458">
            <v>0</v>
          </cell>
          <cell r="HK458">
            <v>0</v>
          </cell>
          <cell r="HL458">
            <v>0</v>
          </cell>
          <cell r="HM458">
            <v>0</v>
          </cell>
          <cell r="HN458">
            <v>0</v>
          </cell>
          <cell r="HO458">
            <v>0</v>
          </cell>
          <cell r="HP458">
            <v>0</v>
          </cell>
          <cell r="HQ458">
            <v>0</v>
          </cell>
          <cell r="HR458">
            <v>0</v>
          </cell>
          <cell r="HS458">
            <v>0</v>
          </cell>
          <cell r="HT458">
            <v>0</v>
          </cell>
          <cell r="HU458">
            <v>0</v>
          </cell>
          <cell r="HV458">
            <v>0</v>
          </cell>
          <cell r="HW458">
            <v>0</v>
          </cell>
          <cell r="HX458">
            <v>0</v>
          </cell>
          <cell r="HY458">
            <v>0</v>
          </cell>
          <cell r="HZ458">
            <v>0</v>
          </cell>
          <cell r="IA458">
            <v>0</v>
          </cell>
          <cell r="IB458">
            <v>0</v>
          </cell>
          <cell r="IC458">
            <v>0</v>
          </cell>
          <cell r="ID458">
            <v>0</v>
          </cell>
          <cell r="IE458">
            <v>0</v>
          </cell>
          <cell r="IF458">
            <v>0</v>
          </cell>
          <cell r="IG458">
            <v>0</v>
          </cell>
          <cell r="IH458">
            <v>0</v>
          </cell>
          <cell r="II458">
            <v>0</v>
          </cell>
          <cell r="IJ458">
            <v>0</v>
          </cell>
          <cell r="IK458">
            <v>0</v>
          </cell>
          <cell r="IL458">
            <v>0</v>
          </cell>
          <cell r="IM458">
            <v>0</v>
          </cell>
          <cell r="IN458">
            <v>0</v>
          </cell>
          <cell r="IO458">
            <v>0</v>
          </cell>
          <cell r="IP458">
            <v>0</v>
          </cell>
          <cell r="IQ458">
            <v>0</v>
          </cell>
          <cell r="IR458">
            <v>0</v>
          </cell>
          <cell r="IS458">
            <v>0</v>
          </cell>
          <cell r="IT458">
            <v>0</v>
          </cell>
          <cell r="IU458">
            <v>0</v>
          </cell>
          <cell r="IV458">
            <v>0</v>
          </cell>
        </row>
        <row r="459">
          <cell r="B459" t="str">
            <v>IN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T459">
            <v>0</v>
          </cell>
          <cell r="DU459">
            <v>0</v>
          </cell>
          <cell r="DV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M459">
            <v>0</v>
          </cell>
          <cell r="EN459" t="str">
            <v xml:space="preserve">Armados BT de salida para C-III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X459">
            <v>0</v>
          </cell>
          <cell r="EY459">
            <v>0</v>
          </cell>
          <cell r="EZ459">
            <v>0</v>
          </cell>
          <cell r="FA459">
            <v>0</v>
          </cell>
          <cell r="FB459">
            <v>0</v>
          </cell>
          <cell r="FC459">
            <v>0</v>
          </cell>
          <cell r="FD459">
            <v>0</v>
          </cell>
          <cell r="FE459">
            <v>0</v>
          </cell>
          <cell r="FF459">
            <v>0</v>
          </cell>
          <cell r="FG459">
            <v>0</v>
          </cell>
          <cell r="FH459">
            <v>0</v>
          </cell>
          <cell r="FI459">
            <v>0</v>
          </cell>
          <cell r="FJ459">
            <v>0</v>
          </cell>
          <cell r="FK459">
            <v>0</v>
          </cell>
          <cell r="FL459">
            <v>0</v>
          </cell>
          <cell r="FM459">
            <v>0</v>
          </cell>
          <cell r="FN459">
            <v>0</v>
          </cell>
          <cell r="FO459">
            <v>0</v>
          </cell>
          <cell r="FP459">
            <v>0</v>
          </cell>
          <cell r="FQ459">
            <v>0</v>
          </cell>
          <cell r="FR459">
            <v>0</v>
          </cell>
          <cell r="FS459">
            <v>0</v>
          </cell>
          <cell r="FT459">
            <v>0</v>
          </cell>
          <cell r="FU459">
            <v>0</v>
          </cell>
          <cell r="FV459">
            <v>0</v>
          </cell>
          <cell r="FW459">
            <v>0</v>
          </cell>
          <cell r="FX459">
            <v>0</v>
          </cell>
          <cell r="FY459">
            <v>0</v>
          </cell>
          <cell r="FZ459">
            <v>0</v>
          </cell>
          <cell r="GA459">
            <v>0</v>
          </cell>
          <cell r="GB459">
            <v>0</v>
          </cell>
          <cell r="GC459">
            <v>0</v>
          </cell>
          <cell r="GD459">
            <v>0</v>
          </cell>
          <cell r="GE459">
            <v>0</v>
          </cell>
          <cell r="GF459">
            <v>0</v>
          </cell>
          <cell r="GG459">
            <v>0</v>
          </cell>
          <cell r="GH459">
            <v>0</v>
          </cell>
          <cell r="GI459">
            <v>0</v>
          </cell>
          <cell r="GJ459">
            <v>0</v>
          </cell>
          <cell r="GK459">
            <v>0</v>
          </cell>
          <cell r="GL459">
            <v>0</v>
          </cell>
          <cell r="GM459">
            <v>0</v>
          </cell>
          <cell r="GN459">
            <v>0</v>
          </cell>
          <cell r="GO459">
            <v>0</v>
          </cell>
          <cell r="GP459">
            <v>0</v>
          </cell>
          <cell r="GQ459">
            <v>0</v>
          </cell>
          <cell r="GR459">
            <v>0</v>
          </cell>
          <cell r="GS459">
            <v>0</v>
          </cell>
          <cell r="GT459">
            <v>1</v>
          </cell>
          <cell r="GU459">
            <v>0</v>
          </cell>
          <cell r="GV459">
            <v>0</v>
          </cell>
          <cell r="GW459">
            <v>0</v>
          </cell>
          <cell r="GX459">
            <v>0</v>
          </cell>
          <cell r="GY459">
            <v>0</v>
          </cell>
          <cell r="GZ459">
            <v>0</v>
          </cell>
          <cell r="HA459">
            <v>1</v>
          </cell>
          <cell r="HB459">
            <v>0</v>
          </cell>
          <cell r="HC459">
            <v>0</v>
          </cell>
          <cell r="HD459">
            <v>0</v>
          </cell>
          <cell r="HE459">
            <v>0</v>
          </cell>
          <cell r="HF459">
            <v>0</v>
          </cell>
          <cell r="HG459">
            <v>0</v>
          </cell>
          <cell r="HH459">
            <v>0</v>
          </cell>
          <cell r="HI459">
            <v>0</v>
          </cell>
          <cell r="HJ459">
            <v>0</v>
          </cell>
          <cell r="HK459">
            <v>0</v>
          </cell>
          <cell r="HL459">
            <v>0</v>
          </cell>
          <cell r="HM459">
            <v>0</v>
          </cell>
          <cell r="HN459">
            <v>0</v>
          </cell>
          <cell r="HO459">
            <v>0</v>
          </cell>
          <cell r="HP459">
            <v>0</v>
          </cell>
          <cell r="HQ459">
            <v>0</v>
          </cell>
          <cell r="HR459">
            <v>0</v>
          </cell>
          <cell r="HS459">
            <v>0</v>
          </cell>
          <cell r="HT459">
            <v>0</v>
          </cell>
          <cell r="HU459">
            <v>0</v>
          </cell>
          <cell r="HV459">
            <v>0</v>
          </cell>
          <cell r="HW459">
            <v>0</v>
          </cell>
          <cell r="HX459">
            <v>0</v>
          </cell>
          <cell r="HY459">
            <v>0</v>
          </cell>
          <cell r="HZ459">
            <v>0</v>
          </cell>
          <cell r="IA459">
            <v>0</v>
          </cell>
          <cell r="IB459">
            <v>0</v>
          </cell>
          <cell r="IC459">
            <v>0</v>
          </cell>
          <cell r="ID459">
            <v>0</v>
          </cell>
          <cell r="IE459">
            <v>0</v>
          </cell>
          <cell r="IF459">
            <v>0</v>
          </cell>
          <cell r="IG459">
            <v>0</v>
          </cell>
          <cell r="IH459">
            <v>0</v>
          </cell>
          <cell r="II459">
            <v>0</v>
          </cell>
          <cell r="IJ459">
            <v>0</v>
          </cell>
          <cell r="IK459">
            <v>0</v>
          </cell>
          <cell r="IL459">
            <v>0</v>
          </cell>
          <cell r="IM459">
            <v>0</v>
          </cell>
          <cell r="IN459">
            <v>0</v>
          </cell>
          <cell r="IO459">
            <v>0</v>
          </cell>
          <cell r="IP459">
            <v>0</v>
          </cell>
          <cell r="IQ459">
            <v>0</v>
          </cell>
          <cell r="IR459">
            <v>0</v>
          </cell>
          <cell r="IS459">
            <v>0</v>
          </cell>
          <cell r="IT459">
            <v>0</v>
          </cell>
          <cell r="IU459">
            <v>0</v>
          </cell>
          <cell r="IV459">
            <v>0</v>
          </cell>
        </row>
        <row r="460">
          <cell r="A460">
            <v>6</v>
          </cell>
          <cell r="Q460">
            <v>1</v>
          </cell>
          <cell r="S460">
            <v>3</v>
          </cell>
          <cell r="T460">
            <v>77.7</v>
          </cell>
          <cell r="U460" t="str">
            <v>CU10</v>
          </cell>
          <cell r="V460">
            <v>233.1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K460">
            <v>0</v>
          </cell>
          <cell r="DL460">
            <v>0</v>
          </cell>
          <cell r="DM460">
            <v>0</v>
          </cell>
          <cell r="DN460">
            <v>0</v>
          </cell>
          <cell r="DO460">
            <v>0</v>
          </cell>
          <cell r="DP460">
            <v>0</v>
          </cell>
          <cell r="DT460">
            <v>0</v>
          </cell>
          <cell r="DU460">
            <v>0</v>
          </cell>
          <cell r="DV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M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0</v>
          </cell>
          <cell r="EV460">
            <v>0</v>
          </cell>
          <cell r="EW460">
            <v>0</v>
          </cell>
          <cell r="EX460">
            <v>0</v>
          </cell>
          <cell r="EY460">
            <v>0</v>
          </cell>
          <cell r="EZ460">
            <v>0</v>
          </cell>
          <cell r="FA460">
            <v>0</v>
          </cell>
          <cell r="FB460">
            <v>0</v>
          </cell>
          <cell r="FC460">
            <v>0</v>
          </cell>
          <cell r="FD460">
            <v>0</v>
          </cell>
          <cell r="FE460">
            <v>0</v>
          </cell>
          <cell r="FF460">
            <v>0</v>
          </cell>
          <cell r="FG460">
            <v>0</v>
          </cell>
          <cell r="FH460">
            <v>0</v>
          </cell>
          <cell r="FI460">
            <v>0</v>
          </cell>
          <cell r="FJ460">
            <v>0</v>
          </cell>
          <cell r="FK460">
            <v>0</v>
          </cell>
          <cell r="FL460">
            <v>0</v>
          </cell>
          <cell r="FM460">
            <v>0</v>
          </cell>
          <cell r="FN460">
            <v>0</v>
          </cell>
          <cell r="FO460">
            <v>0</v>
          </cell>
          <cell r="FP460">
            <v>0</v>
          </cell>
          <cell r="FQ460">
            <v>0</v>
          </cell>
          <cell r="FR460">
            <v>0</v>
          </cell>
          <cell r="FS460">
            <v>0</v>
          </cell>
          <cell r="FT460">
            <v>0</v>
          </cell>
          <cell r="FU460">
            <v>0</v>
          </cell>
          <cell r="FV460">
            <v>0</v>
          </cell>
          <cell r="FW460">
            <v>0</v>
          </cell>
          <cell r="FX460">
            <v>0</v>
          </cell>
          <cell r="FY460">
            <v>0</v>
          </cell>
          <cell r="FZ460">
            <v>0</v>
          </cell>
          <cell r="GA460">
            <v>0</v>
          </cell>
          <cell r="GB460">
            <v>0</v>
          </cell>
          <cell r="GC460">
            <v>0</v>
          </cell>
          <cell r="GD460">
            <v>0</v>
          </cell>
          <cell r="GE460">
            <v>0</v>
          </cell>
          <cell r="GF460">
            <v>0</v>
          </cell>
          <cell r="GG460">
            <v>0</v>
          </cell>
          <cell r="GH460">
            <v>0</v>
          </cell>
          <cell r="GI460">
            <v>0</v>
          </cell>
          <cell r="GJ460">
            <v>0</v>
          </cell>
          <cell r="GK460">
            <v>0</v>
          </cell>
          <cell r="GL460">
            <v>0</v>
          </cell>
          <cell r="GM460">
            <v>0</v>
          </cell>
          <cell r="GN460">
            <v>0</v>
          </cell>
          <cell r="GO460">
            <v>0</v>
          </cell>
          <cell r="GP460">
            <v>0</v>
          </cell>
          <cell r="GQ460">
            <v>0</v>
          </cell>
          <cell r="GR460">
            <v>0</v>
          </cell>
          <cell r="GS460">
            <v>0</v>
          </cell>
          <cell r="GT460">
            <v>0</v>
          </cell>
          <cell r="GU460">
            <v>0</v>
          </cell>
          <cell r="GV460">
            <v>0</v>
          </cell>
          <cell r="GW460">
            <v>0</v>
          </cell>
          <cell r="GX460">
            <v>0</v>
          </cell>
          <cell r="GY460">
            <v>0</v>
          </cell>
          <cell r="GZ460">
            <v>0</v>
          </cell>
          <cell r="HA460">
            <v>0</v>
          </cell>
          <cell r="HB460">
            <v>0</v>
          </cell>
          <cell r="HC460">
            <v>0</v>
          </cell>
          <cell r="HD460">
            <v>0</v>
          </cell>
          <cell r="HE460">
            <v>0</v>
          </cell>
          <cell r="HF460">
            <v>0</v>
          </cell>
          <cell r="HG460">
            <v>0</v>
          </cell>
          <cell r="HH460">
            <v>0</v>
          </cell>
          <cell r="HI460">
            <v>0</v>
          </cell>
          <cell r="HJ460">
            <v>0</v>
          </cell>
          <cell r="HK460">
            <v>0</v>
          </cell>
          <cell r="HL460">
            <v>0</v>
          </cell>
          <cell r="HM460">
            <v>0</v>
          </cell>
          <cell r="HN460">
            <v>0</v>
          </cell>
          <cell r="HO460">
            <v>0</v>
          </cell>
          <cell r="HP460">
            <v>0</v>
          </cell>
          <cell r="HQ460">
            <v>0</v>
          </cell>
          <cell r="HR460">
            <v>0</v>
          </cell>
          <cell r="HS460">
            <v>0</v>
          </cell>
          <cell r="HT460">
            <v>0</v>
          </cell>
          <cell r="HU460">
            <v>0</v>
          </cell>
          <cell r="HV460">
            <v>0</v>
          </cell>
          <cell r="HW460">
            <v>0</v>
          </cell>
          <cell r="HX460">
            <v>0</v>
          </cell>
          <cell r="HY460">
            <v>0</v>
          </cell>
          <cell r="HZ460">
            <v>0</v>
          </cell>
          <cell r="IA460">
            <v>0</v>
          </cell>
          <cell r="IB460">
            <v>0</v>
          </cell>
          <cell r="IC460">
            <v>0</v>
          </cell>
          <cell r="ID460">
            <v>0</v>
          </cell>
          <cell r="IE460">
            <v>0</v>
          </cell>
          <cell r="IF460">
            <v>0</v>
          </cell>
          <cell r="IG460">
            <v>0</v>
          </cell>
          <cell r="IH460">
            <v>0</v>
          </cell>
          <cell r="II460">
            <v>0</v>
          </cell>
          <cell r="IJ460">
            <v>0</v>
          </cell>
          <cell r="IK460">
            <v>0</v>
          </cell>
          <cell r="IL460">
            <v>0</v>
          </cell>
          <cell r="IM460">
            <v>0</v>
          </cell>
          <cell r="IN460">
            <v>0</v>
          </cell>
          <cell r="IO460">
            <v>0</v>
          </cell>
          <cell r="IP460">
            <v>0</v>
          </cell>
          <cell r="IQ460">
            <v>0</v>
          </cell>
          <cell r="IR460">
            <v>0</v>
          </cell>
          <cell r="IS460">
            <v>0</v>
          </cell>
          <cell r="IT460">
            <v>0</v>
          </cell>
          <cell r="IU460">
            <v>0</v>
          </cell>
          <cell r="IV460">
            <v>0</v>
          </cell>
        </row>
        <row r="461">
          <cell r="A461" t="str">
            <v xml:space="preserve">SUB-TOTAL 34</v>
          </cell>
          <cell r="B461">
            <v>1</v>
          </cell>
          <cell r="E461">
            <v>0</v>
          </cell>
          <cell r="F461">
            <v>0</v>
          </cell>
          <cell r="G461">
            <v>1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O461">
            <v>0</v>
          </cell>
          <cell r="P461">
            <v>0</v>
          </cell>
          <cell r="Q461">
            <v>8</v>
          </cell>
          <cell r="R461">
            <v>0</v>
          </cell>
          <cell r="T461">
            <v>273.7</v>
          </cell>
          <cell r="V461">
            <v>878.58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9</v>
          </cell>
          <cell r="BB461">
            <v>3</v>
          </cell>
          <cell r="BC461">
            <v>9</v>
          </cell>
          <cell r="BD461">
            <v>0</v>
          </cell>
          <cell r="BE461">
            <v>3</v>
          </cell>
          <cell r="BF461">
            <v>0</v>
          </cell>
          <cell r="BG461">
            <v>3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15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1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K461">
            <v>0</v>
          </cell>
          <cell r="DL461">
            <v>0</v>
          </cell>
          <cell r="DM461">
            <v>0</v>
          </cell>
          <cell r="DN461">
            <v>0</v>
          </cell>
          <cell r="DO461">
            <v>0</v>
          </cell>
          <cell r="DP461">
            <v>0</v>
          </cell>
          <cell r="DQ461">
            <v>1</v>
          </cell>
          <cell r="DR461">
            <v>0</v>
          </cell>
          <cell r="DS461">
            <v>1</v>
          </cell>
          <cell r="DT461">
            <v>2</v>
          </cell>
          <cell r="DU461">
            <v>2</v>
          </cell>
          <cell r="DV461">
            <v>0</v>
          </cell>
          <cell r="DW461">
            <v>0</v>
          </cell>
          <cell r="DX461">
            <v>0</v>
          </cell>
          <cell r="DY461">
            <v>0</v>
          </cell>
          <cell r="DZ461">
            <v>1</v>
          </cell>
          <cell r="EA461">
            <v>1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1</v>
          </cell>
          <cell r="EJ461">
            <v>0</v>
          </cell>
          <cell r="EK461">
            <v>0</v>
          </cell>
          <cell r="EL461">
            <v>0</v>
          </cell>
          <cell r="EM461">
            <v>2.75</v>
          </cell>
          <cell r="EO461">
            <v>5</v>
          </cell>
          <cell r="EP461">
            <v>0</v>
          </cell>
          <cell r="EQ461">
            <v>3</v>
          </cell>
          <cell r="ER461">
            <v>0</v>
          </cell>
          <cell r="ES461">
            <v>0</v>
          </cell>
          <cell r="ET461">
            <v>0</v>
          </cell>
          <cell r="EU461">
            <v>0</v>
          </cell>
          <cell r="EV461">
            <v>0</v>
          </cell>
          <cell r="EW461">
            <v>0</v>
          </cell>
          <cell r="EX461">
            <v>0</v>
          </cell>
          <cell r="EY461">
            <v>1</v>
          </cell>
          <cell r="EZ461">
            <v>0</v>
          </cell>
          <cell r="FA461">
            <v>0</v>
          </cell>
          <cell r="FB461">
            <v>0</v>
          </cell>
          <cell r="FC461">
            <v>0</v>
          </cell>
          <cell r="FD461">
            <v>0</v>
          </cell>
          <cell r="FE461">
            <v>0</v>
          </cell>
          <cell r="FF461">
            <v>0</v>
          </cell>
          <cell r="FG461">
            <v>0</v>
          </cell>
          <cell r="FH461">
            <v>0</v>
          </cell>
          <cell r="FI461">
            <v>0</v>
          </cell>
          <cell r="FJ461">
            <v>0</v>
          </cell>
          <cell r="FK461">
            <v>0</v>
          </cell>
          <cell r="FL461">
            <v>0</v>
          </cell>
          <cell r="FM461">
            <v>0</v>
          </cell>
          <cell r="FN461">
            <v>0</v>
          </cell>
          <cell r="FO461">
            <v>0</v>
          </cell>
          <cell r="FP461">
            <v>0</v>
          </cell>
          <cell r="FQ461">
            <v>0</v>
          </cell>
          <cell r="FR461">
            <v>0</v>
          </cell>
          <cell r="FS461">
            <v>0</v>
          </cell>
          <cell r="FT461">
            <v>0</v>
          </cell>
          <cell r="FU461">
            <v>0</v>
          </cell>
          <cell r="FV461">
            <v>0</v>
          </cell>
          <cell r="FW461">
            <v>0</v>
          </cell>
          <cell r="FX461">
            <v>0</v>
          </cell>
          <cell r="FY461">
            <v>0</v>
          </cell>
          <cell r="FZ461">
            <v>0</v>
          </cell>
          <cell r="GA461">
            <v>0</v>
          </cell>
          <cell r="GB461">
            <v>0</v>
          </cell>
          <cell r="GC461">
            <v>0</v>
          </cell>
          <cell r="GD461">
            <v>0</v>
          </cell>
          <cell r="GE461">
            <v>0</v>
          </cell>
          <cell r="GF461">
            <v>0</v>
          </cell>
          <cell r="GG461">
            <v>0</v>
          </cell>
          <cell r="GH461">
            <v>1</v>
          </cell>
          <cell r="GI461">
            <v>0</v>
          </cell>
          <cell r="GJ461">
            <v>0</v>
          </cell>
          <cell r="GK461">
            <v>0</v>
          </cell>
          <cell r="GL461">
            <v>0</v>
          </cell>
          <cell r="GM461">
            <v>0</v>
          </cell>
          <cell r="GN461">
            <v>0</v>
          </cell>
          <cell r="GO461">
            <v>0</v>
          </cell>
          <cell r="GP461">
            <v>0</v>
          </cell>
          <cell r="GQ461">
            <v>0</v>
          </cell>
          <cell r="GR461">
            <v>0</v>
          </cell>
          <cell r="GS461">
            <v>0</v>
          </cell>
          <cell r="GT461">
            <v>3</v>
          </cell>
          <cell r="GU461">
            <v>0</v>
          </cell>
          <cell r="GV461">
            <v>0</v>
          </cell>
          <cell r="GW461">
            <v>0</v>
          </cell>
          <cell r="GX461">
            <v>0</v>
          </cell>
          <cell r="GY461">
            <v>0</v>
          </cell>
          <cell r="GZ461">
            <v>0</v>
          </cell>
          <cell r="HA461">
            <v>3</v>
          </cell>
          <cell r="HB461">
            <v>0</v>
          </cell>
          <cell r="HC461">
            <v>1</v>
          </cell>
          <cell r="HD461">
            <v>0</v>
          </cell>
          <cell r="HE461">
            <v>0</v>
          </cell>
          <cell r="HF461">
            <v>0</v>
          </cell>
          <cell r="HG461">
            <v>0</v>
          </cell>
          <cell r="HH461">
            <v>0</v>
          </cell>
          <cell r="HI461">
            <v>0</v>
          </cell>
          <cell r="HJ461">
            <v>0</v>
          </cell>
          <cell r="HK461">
            <v>1</v>
          </cell>
          <cell r="HL461">
            <v>0</v>
          </cell>
          <cell r="HM461">
            <v>0</v>
          </cell>
          <cell r="HN461">
            <v>0</v>
          </cell>
          <cell r="HO461">
            <v>0</v>
          </cell>
          <cell r="HP461">
            <v>0</v>
          </cell>
          <cell r="HQ461">
            <v>0</v>
          </cell>
          <cell r="HR461">
            <v>0</v>
          </cell>
          <cell r="HS461">
            <v>0</v>
          </cell>
          <cell r="HT461">
            <v>0</v>
          </cell>
          <cell r="HU461">
            <v>0</v>
          </cell>
          <cell r="HV461">
            <v>0</v>
          </cell>
          <cell r="HW461">
            <v>0</v>
          </cell>
          <cell r="HX461">
            <v>0</v>
          </cell>
          <cell r="HY461">
            <v>0</v>
          </cell>
          <cell r="HZ461">
            <v>0</v>
          </cell>
          <cell r="IA461">
            <v>0</v>
          </cell>
          <cell r="IB461">
            <v>0</v>
          </cell>
          <cell r="IC461">
            <v>0</v>
          </cell>
          <cell r="ID461">
            <v>0</v>
          </cell>
          <cell r="IE461">
            <v>0</v>
          </cell>
          <cell r="IF461">
            <v>0</v>
          </cell>
          <cell r="IG461">
            <v>0</v>
          </cell>
          <cell r="IH461">
            <v>0</v>
          </cell>
          <cell r="II461">
            <v>0</v>
          </cell>
          <cell r="IJ461">
            <v>0</v>
          </cell>
          <cell r="IK461">
            <v>0</v>
          </cell>
          <cell r="IL461">
            <v>0</v>
          </cell>
          <cell r="IM461">
            <v>0</v>
          </cell>
          <cell r="IN461">
            <v>0</v>
          </cell>
          <cell r="IO461">
            <v>0</v>
          </cell>
          <cell r="IP461">
            <v>0</v>
          </cell>
          <cell r="IQ461">
            <v>0</v>
          </cell>
          <cell r="IR461">
            <v>0</v>
          </cell>
          <cell r="IS461">
            <v>0</v>
          </cell>
          <cell r="IT461">
            <v>0</v>
          </cell>
          <cell r="IU461">
            <v>0</v>
          </cell>
          <cell r="IV461">
            <v>0</v>
          </cell>
        </row>
        <row r="462">
          <cell r="A462" t="str">
            <v xml:space="preserve">Tramo 35</v>
          </cell>
          <cell r="C462" t="str">
            <v xml:space="preserve">: Alimentador QU-03, S.E.D. N°: 0010540 - G.C. Santa Rosa II - PLANO RP-QU03-02</v>
          </cell>
          <cell r="EN462" t="str">
            <v xml:space="preserve">G.C. SANTA ROSA II</v>
          </cell>
        </row>
        <row r="463">
          <cell r="A463">
            <v>0</v>
          </cell>
        </row>
        <row r="464">
          <cell r="A464">
            <v>1</v>
          </cell>
        </row>
        <row r="465">
          <cell r="A465">
            <v>2</v>
          </cell>
        </row>
        <row r="466">
          <cell r="A466">
            <v>3</v>
          </cell>
        </row>
        <row r="467">
          <cell r="A467">
            <v>4</v>
          </cell>
        </row>
        <row r="469">
          <cell r="A469">
            <v>5</v>
          </cell>
        </row>
        <row r="470">
          <cell r="A470">
            <v>6</v>
          </cell>
        </row>
        <row r="471">
          <cell r="A471" t="str">
            <v xml:space="preserve">SUB-TOTAL 35</v>
          </cell>
          <cell r="B471">
            <v>1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T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K471">
            <v>0</v>
          </cell>
          <cell r="DL471">
            <v>0</v>
          </cell>
          <cell r="DM471">
            <v>0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0</v>
          </cell>
          <cell r="EU471">
            <v>0</v>
          </cell>
          <cell r="EV471">
            <v>0</v>
          </cell>
          <cell r="EW471">
            <v>0</v>
          </cell>
          <cell r="EX471">
            <v>0</v>
          </cell>
          <cell r="EY471">
            <v>0</v>
          </cell>
          <cell r="EZ471">
            <v>0</v>
          </cell>
          <cell r="FA471">
            <v>0</v>
          </cell>
          <cell r="FB471">
            <v>0</v>
          </cell>
          <cell r="FC471">
            <v>0</v>
          </cell>
          <cell r="FD471">
            <v>0</v>
          </cell>
          <cell r="FE471">
            <v>0</v>
          </cell>
          <cell r="FF471">
            <v>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  <cell r="GO471">
            <v>0</v>
          </cell>
          <cell r="GP471">
            <v>0</v>
          </cell>
          <cell r="GQ471">
            <v>0</v>
          </cell>
          <cell r="GR471">
            <v>0</v>
          </cell>
          <cell r="GS471">
            <v>0</v>
          </cell>
          <cell r="GT471">
            <v>0</v>
          </cell>
          <cell r="GU471">
            <v>0</v>
          </cell>
          <cell r="GV471">
            <v>0</v>
          </cell>
          <cell r="GW471">
            <v>0</v>
          </cell>
          <cell r="GX471">
            <v>0</v>
          </cell>
          <cell r="GY471">
            <v>0</v>
          </cell>
          <cell r="GZ471">
            <v>0</v>
          </cell>
          <cell r="HA471">
            <v>0</v>
          </cell>
          <cell r="HB471">
            <v>0</v>
          </cell>
          <cell r="HC471">
            <v>0</v>
          </cell>
          <cell r="HD471">
            <v>0</v>
          </cell>
          <cell r="HE471">
            <v>0</v>
          </cell>
          <cell r="HF471">
            <v>0</v>
          </cell>
          <cell r="HG471">
            <v>0</v>
          </cell>
          <cell r="HH471">
            <v>0</v>
          </cell>
          <cell r="HI471">
            <v>0</v>
          </cell>
          <cell r="HJ471">
            <v>0</v>
          </cell>
          <cell r="HK471">
            <v>0</v>
          </cell>
          <cell r="HL471">
            <v>0</v>
          </cell>
          <cell r="HM471">
            <v>0</v>
          </cell>
          <cell r="HN471">
            <v>0</v>
          </cell>
          <cell r="HO471">
            <v>0</v>
          </cell>
          <cell r="HP471">
            <v>0</v>
          </cell>
          <cell r="HQ471">
            <v>0</v>
          </cell>
          <cell r="HR471">
            <v>0</v>
          </cell>
          <cell r="HS471">
            <v>0</v>
          </cell>
          <cell r="HT471">
            <v>0</v>
          </cell>
          <cell r="HU471">
            <v>0</v>
          </cell>
          <cell r="HV471">
            <v>0</v>
          </cell>
          <cell r="HW471">
            <v>0</v>
          </cell>
          <cell r="HX471">
            <v>0</v>
          </cell>
          <cell r="HY471">
            <v>0</v>
          </cell>
          <cell r="HZ471">
            <v>0</v>
          </cell>
          <cell r="IA471">
            <v>0</v>
          </cell>
          <cell r="IB471">
            <v>0</v>
          </cell>
          <cell r="IC471">
            <v>0</v>
          </cell>
          <cell r="ID471">
            <v>0</v>
          </cell>
          <cell r="IE471">
            <v>0</v>
          </cell>
          <cell r="IF471">
            <v>0</v>
          </cell>
          <cell r="IG471">
            <v>0</v>
          </cell>
          <cell r="IH471">
            <v>0</v>
          </cell>
          <cell r="II471">
            <v>0</v>
          </cell>
          <cell r="IJ471">
            <v>0</v>
          </cell>
          <cell r="IK471">
            <v>0</v>
          </cell>
          <cell r="IL471">
            <v>0</v>
          </cell>
          <cell r="IM471">
            <v>0</v>
          </cell>
          <cell r="IN471">
            <v>0</v>
          </cell>
          <cell r="IO471">
            <v>0</v>
          </cell>
          <cell r="IP471">
            <v>0</v>
          </cell>
          <cell r="IQ471">
            <v>0</v>
          </cell>
          <cell r="IR471">
            <v>0</v>
          </cell>
          <cell r="IS471">
            <v>0</v>
          </cell>
          <cell r="IT471">
            <v>0</v>
          </cell>
          <cell r="IU471">
            <v>0</v>
          </cell>
          <cell r="IV471">
            <v>0</v>
          </cell>
        </row>
        <row r="472">
          <cell r="A472" t="str">
            <v xml:space="preserve">Tramo 36</v>
          </cell>
          <cell r="C472" t="str">
            <v xml:space="preserve">: Alimentador QU-03, S.E.D. N°: 0010283 - Urb. Cachimayo I - PLANO RP-QU03-03</v>
          </cell>
          <cell r="EN472" t="str">
            <v xml:space="preserve">Urb. Cachimayo I</v>
          </cell>
        </row>
        <row r="473">
          <cell r="A473">
            <v>0</v>
          </cell>
        </row>
        <row r="474">
          <cell r="A474">
            <v>1</v>
          </cell>
        </row>
        <row r="475">
          <cell r="A475">
            <v>2</v>
          </cell>
        </row>
        <row r="476">
          <cell r="A476">
            <v>3</v>
          </cell>
        </row>
        <row r="477">
          <cell r="A477" t="str">
            <v xml:space="preserve">SUB-TOTAL 36</v>
          </cell>
          <cell r="B477">
            <v>1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T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  <cell r="GO477">
            <v>0</v>
          </cell>
          <cell r="GP477">
            <v>0</v>
          </cell>
          <cell r="GQ477">
            <v>0</v>
          </cell>
          <cell r="GR477">
            <v>0</v>
          </cell>
          <cell r="GS477">
            <v>0</v>
          </cell>
          <cell r="GT477">
            <v>0</v>
          </cell>
          <cell r="GU477">
            <v>0</v>
          </cell>
          <cell r="GV477">
            <v>0</v>
          </cell>
          <cell r="GW477">
            <v>0</v>
          </cell>
          <cell r="GX477">
            <v>0</v>
          </cell>
          <cell r="GY477">
            <v>0</v>
          </cell>
          <cell r="GZ477">
            <v>0</v>
          </cell>
          <cell r="HA477">
            <v>0</v>
          </cell>
          <cell r="HB477">
            <v>0</v>
          </cell>
          <cell r="HC477">
            <v>0</v>
          </cell>
          <cell r="HD477">
            <v>0</v>
          </cell>
          <cell r="HE477">
            <v>0</v>
          </cell>
          <cell r="HF477">
            <v>0</v>
          </cell>
          <cell r="HG477">
            <v>0</v>
          </cell>
          <cell r="HH477">
            <v>0</v>
          </cell>
          <cell r="HI477">
            <v>0</v>
          </cell>
          <cell r="HJ477">
            <v>0</v>
          </cell>
          <cell r="HK477">
            <v>0</v>
          </cell>
          <cell r="HL477">
            <v>0</v>
          </cell>
          <cell r="HM477">
            <v>0</v>
          </cell>
          <cell r="HN477">
            <v>0</v>
          </cell>
          <cell r="HO477">
            <v>0</v>
          </cell>
          <cell r="HP477">
            <v>0</v>
          </cell>
          <cell r="HQ477">
            <v>0</v>
          </cell>
          <cell r="HR477">
            <v>0</v>
          </cell>
          <cell r="HS477">
            <v>0</v>
          </cell>
          <cell r="HT477">
            <v>0</v>
          </cell>
          <cell r="HU477">
            <v>0</v>
          </cell>
          <cell r="HV477">
            <v>0</v>
          </cell>
          <cell r="HW477">
            <v>0</v>
          </cell>
          <cell r="HX477">
            <v>0</v>
          </cell>
          <cell r="HY477">
            <v>0</v>
          </cell>
          <cell r="HZ477">
            <v>0</v>
          </cell>
          <cell r="IA477">
            <v>0</v>
          </cell>
          <cell r="IB477">
            <v>0</v>
          </cell>
          <cell r="IC477">
            <v>0</v>
          </cell>
          <cell r="ID477">
            <v>0</v>
          </cell>
          <cell r="IE477">
            <v>0</v>
          </cell>
          <cell r="IF477">
            <v>0</v>
          </cell>
          <cell r="IG477">
            <v>0</v>
          </cell>
          <cell r="IH477">
            <v>0</v>
          </cell>
          <cell r="II477">
            <v>0</v>
          </cell>
          <cell r="IJ477">
            <v>0</v>
          </cell>
          <cell r="IK477">
            <v>0</v>
          </cell>
          <cell r="IL477">
            <v>0</v>
          </cell>
          <cell r="IM477">
            <v>0</v>
          </cell>
          <cell r="IN477">
            <v>0</v>
          </cell>
          <cell r="IO477">
            <v>0</v>
          </cell>
          <cell r="IP477">
            <v>0</v>
          </cell>
          <cell r="IQ477">
            <v>0</v>
          </cell>
          <cell r="IR477">
            <v>0</v>
          </cell>
          <cell r="IS477">
            <v>0</v>
          </cell>
          <cell r="IT477">
            <v>0</v>
          </cell>
          <cell r="IU477">
            <v>0</v>
          </cell>
          <cell r="IV477">
            <v>0</v>
          </cell>
        </row>
        <row r="478">
          <cell r="A478" t="str">
            <v xml:space="preserve">Tramo 37</v>
          </cell>
          <cell r="C478" t="str">
            <v xml:space="preserve">: Alimentador QU-03, LLEGADA A S.E.D. N° 0010374 - A.H. Villa Los Proceres  -  PLANO RP-QU03-11</v>
          </cell>
          <cell r="EN478" t="str">
            <v xml:space="preserve">VILLA LOS PROCERES</v>
          </cell>
        </row>
        <row r="479">
          <cell r="A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T479">
            <v>0</v>
          </cell>
          <cell r="DU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M479">
            <v>0</v>
          </cell>
          <cell r="EN479" t="str">
            <v xml:space="preserve">Nodo 1675 CAC - Existente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X479">
            <v>0</v>
          </cell>
          <cell r="EY479">
            <v>0</v>
          </cell>
          <cell r="EZ479">
            <v>0</v>
          </cell>
          <cell r="FA479">
            <v>0</v>
          </cell>
          <cell r="FB479">
            <v>0</v>
          </cell>
          <cell r="FC479">
            <v>0</v>
          </cell>
          <cell r="FD479">
            <v>0</v>
          </cell>
          <cell r="FE479">
            <v>0</v>
          </cell>
          <cell r="FF479">
            <v>0</v>
          </cell>
          <cell r="FG479">
            <v>0</v>
          </cell>
          <cell r="FH479">
            <v>0</v>
          </cell>
          <cell r="FI479">
            <v>0</v>
          </cell>
          <cell r="FJ479">
            <v>0</v>
          </cell>
          <cell r="FK479">
            <v>0</v>
          </cell>
          <cell r="FL479">
            <v>0</v>
          </cell>
          <cell r="FM479">
            <v>0</v>
          </cell>
          <cell r="FN479">
            <v>0</v>
          </cell>
          <cell r="FO479">
            <v>0</v>
          </cell>
          <cell r="FP479">
            <v>0</v>
          </cell>
          <cell r="FQ479">
            <v>0</v>
          </cell>
          <cell r="FR479">
            <v>0</v>
          </cell>
          <cell r="FS479">
            <v>0</v>
          </cell>
          <cell r="FT479">
            <v>0</v>
          </cell>
          <cell r="FU479">
            <v>0</v>
          </cell>
          <cell r="FV479">
            <v>0</v>
          </cell>
          <cell r="FW479">
            <v>0</v>
          </cell>
          <cell r="FX479">
            <v>0</v>
          </cell>
          <cell r="FY479">
            <v>0</v>
          </cell>
          <cell r="FZ479">
            <v>0</v>
          </cell>
          <cell r="GA479">
            <v>0</v>
          </cell>
          <cell r="GB479">
            <v>0</v>
          </cell>
          <cell r="GC479">
            <v>0</v>
          </cell>
          <cell r="GD479">
            <v>0</v>
          </cell>
          <cell r="GE479">
            <v>0</v>
          </cell>
          <cell r="GF479">
            <v>0</v>
          </cell>
          <cell r="GG479">
            <v>0</v>
          </cell>
          <cell r="GH479">
            <v>0</v>
          </cell>
          <cell r="GI479">
            <v>0</v>
          </cell>
          <cell r="GJ479">
            <v>0</v>
          </cell>
          <cell r="GK479">
            <v>0</v>
          </cell>
          <cell r="GL479">
            <v>0</v>
          </cell>
          <cell r="GM479">
            <v>0</v>
          </cell>
          <cell r="GN479">
            <v>0</v>
          </cell>
          <cell r="GO479">
            <v>0</v>
          </cell>
          <cell r="GP479">
            <v>0</v>
          </cell>
          <cell r="GQ479">
            <v>0</v>
          </cell>
          <cell r="GR479">
            <v>0</v>
          </cell>
          <cell r="GS479">
            <v>0</v>
          </cell>
          <cell r="GT479">
            <v>0</v>
          </cell>
          <cell r="GU479">
            <v>0</v>
          </cell>
          <cell r="GV479">
            <v>0</v>
          </cell>
          <cell r="GW479">
            <v>0</v>
          </cell>
          <cell r="GX479">
            <v>0</v>
          </cell>
          <cell r="GY479">
            <v>0</v>
          </cell>
          <cell r="GZ479">
            <v>0</v>
          </cell>
          <cell r="HA479">
            <v>0</v>
          </cell>
          <cell r="HB479">
            <v>0</v>
          </cell>
          <cell r="HC479">
            <v>0</v>
          </cell>
          <cell r="HD479">
            <v>0</v>
          </cell>
          <cell r="HE479">
            <v>0</v>
          </cell>
          <cell r="HF479">
            <v>0</v>
          </cell>
          <cell r="HG479">
            <v>0</v>
          </cell>
          <cell r="HH479">
            <v>0</v>
          </cell>
          <cell r="HI479">
            <v>0</v>
          </cell>
          <cell r="HJ479">
            <v>0</v>
          </cell>
          <cell r="HK479">
            <v>0</v>
          </cell>
          <cell r="HL479">
            <v>0</v>
          </cell>
          <cell r="HM479">
            <v>0</v>
          </cell>
          <cell r="HN479">
            <v>0</v>
          </cell>
          <cell r="HO479">
            <v>0</v>
          </cell>
          <cell r="HP479">
            <v>0</v>
          </cell>
          <cell r="HQ479">
            <v>0</v>
          </cell>
          <cell r="HR479">
            <v>0</v>
          </cell>
          <cell r="HS479">
            <v>0</v>
          </cell>
          <cell r="HT479">
            <v>0</v>
          </cell>
          <cell r="HU479">
            <v>0</v>
          </cell>
          <cell r="HV479">
            <v>0</v>
          </cell>
          <cell r="HW479">
            <v>0</v>
          </cell>
          <cell r="HX479">
            <v>0</v>
          </cell>
          <cell r="HY479">
            <v>0</v>
          </cell>
          <cell r="HZ479">
            <v>0</v>
          </cell>
          <cell r="IA479">
            <v>0</v>
          </cell>
          <cell r="IB479">
            <v>0</v>
          </cell>
          <cell r="IC479">
            <v>0</v>
          </cell>
          <cell r="ID479">
            <v>0</v>
          </cell>
          <cell r="IE479">
            <v>0</v>
          </cell>
          <cell r="IF479">
            <v>0</v>
          </cell>
          <cell r="IG479">
            <v>0</v>
          </cell>
          <cell r="IH479">
            <v>0</v>
          </cell>
          <cell r="II479">
            <v>0</v>
          </cell>
          <cell r="IJ479">
            <v>0</v>
          </cell>
          <cell r="IK479">
            <v>0</v>
          </cell>
          <cell r="IL479">
            <v>0</v>
          </cell>
          <cell r="IM479">
            <v>0</v>
          </cell>
          <cell r="IN479">
            <v>0</v>
          </cell>
          <cell r="IO479">
            <v>0</v>
          </cell>
          <cell r="IP479">
            <v>0</v>
          </cell>
          <cell r="IQ479">
            <v>0</v>
          </cell>
          <cell r="IR479">
            <v>0</v>
          </cell>
          <cell r="IS479">
            <v>0</v>
          </cell>
          <cell r="IT479">
            <v>0</v>
          </cell>
          <cell r="IU479">
            <v>0</v>
          </cell>
          <cell r="IV479">
            <v>0</v>
          </cell>
        </row>
        <row r="480">
          <cell r="A480">
            <v>1</v>
          </cell>
          <cell r="B480" t="str">
            <v>AT5</v>
          </cell>
          <cell r="L480">
            <v>1</v>
          </cell>
          <cell r="Q480">
            <v>1</v>
          </cell>
          <cell r="S480">
            <v>3</v>
          </cell>
          <cell r="T480">
            <v>65.099999999999994</v>
          </cell>
          <cell r="U480" t="str">
            <v>AL35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195.3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3</v>
          </cell>
          <cell r="BC480">
            <v>0</v>
          </cell>
          <cell r="BD480">
            <v>0</v>
          </cell>
          <cell r="BE480">
            <v>3</v>
          </cell>
          <cell r="BF480">
            <v>0</v>
          </cell>
          <cell r="BG480">
            <v>3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3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T480">
            <v>0</v>
          </cell>
          <cell r="DU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D480">
            <v>1</v>
          </cell>
          <cell r="EI480">
            <v>1</v>
          </cell>
          <cell r="EM480">
            <v>1.25</v>
          </cell>
          <cell r="EO480">
            <v>2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1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0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</row>
        <row r="481">
          <cell r="B481" t="str">
            <v>ATP3</v>
          </cell>
          <cell r="R481">
            <v>1</v>
          </cell>
          <cell r="S481">
            <v>3</v>
          </cell>
          <cell r="T481">
            <v>0</v>
          </cell>
          <cell r="U481" t="str">
            <v>ATP35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1</v>
          </cell>
          <cell r="BF481">
            <v>1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8</v>
          </cell>
          <cell r="CA481">
            <v>0</v>
          </cell>
          <cell r="CB481">
            <v>3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T481">
            <v>0</v>
          </cell>
          <cell r="DU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M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X481">
            <v>0</v>
          </cell>
          <cell r="EY481">
            <v>0</v>
          </cell>
          <cell r="EZ481">
            <v>0</v>
          </cell>
          <cell r="FA481">
            <v>0</v>
          </cell>
          <cell r="FB481">
            <v>0</v>
          </cell>
          <cell r="FC481">
            <v>1</v>
          </cell>
          <cell r="FD481">
            <v>0</v>
          </cell>
          <cell r="FE481">
            <v>0</v>
          </cell>
          <cell r="FF481">
            <v>0</v>
          </cell>
          <cell r="FG481">
            <v>0</v>
          </cell>
          <cell r="FH481">
            <v>0</v>
          </cell>
          <cell r="FI481">
            <v>0</v>
          </cell>
          <cell r="FJ481">
            <v>0</v>
          </cell>
          <cell r="FK481">
            <v>0</v>
          </cell>
          <cell r="FL481">
            <v>0</v>
          </cell>
          <cell r="FM481">
            <v>0</v>
          </cell>
          <cell r="FN481">
            <v>0</v>
          </cell>
          <cell r="FO481">
            <v>0</v>
          </cell>
          <cell r="FP481">
            <v>0</v>
          </cell>
          <cell r="FQ481">
            <v>0</v>
          </cell>
          <cell r="FR481">
            <v>0</v>
          </cell>
          <cell r="FS481">
            <v>0</v>
          </cell>
          <cell r="FT481">
            <v>0</v>
          </cell>
          <cell r="FU481">
            <v>0</v>
          </cell>
          <cell r="FV481">
            <v>0</v>
          </cell>
          <cell r="FW481">
            <v>0</v>
          </cell>
          <cell r="FX481">
            <v>0</v>
          </cell>
          <cell r="FY481">
            <v>0</v>
          </cell>
          <cell r="FZ481">
            <v>0</v>
          </cell>
          <cell r="GA481">
            <v>0</v>
          </cell>
          <cell r="GB481">
            <v>0</v>
          </cell>
          <cell r="GC481">
            <v>0</v>
          </cell>
          <cell r="GD481">
            <v>0</v>
          </cell>
          <cell r="GE481">
            <v>0</v>
          </cell>
          <cell r="GF481">
            <v>0</v>
          </cell>
          <cell r="GG481">
            <v>0</v>
          </cell>
          <cell r="GH481">
            <v>0</v>
          </cell>
          <cell r="GI481">
            <v>0</v>
          </cell>
          <cell r="GJ481">
            <v>0</v>
          </cell>
          <cell r="GK481">
            <v>0</v>
          </cell>
          <cell r="GL481">
            <v>0</v>
          </cell>
          <cell r="GM481">
            <v>0</v>
          </cell>
          <cell r="GN481">
            <v>0</v>
          </cell>
          <cell r="GO481">
            <v>0</v>
          </cell>
          <cell r="GP481">
            <v>0</v>
          </cell>
          <cell r="GQ481">
            <v>0</v>
          </cell>
          <cell r="GR481">
            <v>0</v>
          </cell>
          <cell r="GS481">
            <v>0</v>
          </cell>
          <cell r="GT481">
            <v>0</v>
          </cell>
          <cell r="GU481">
            <v>0</v>
          </cell>
          <cell r="GV481">
            <v>0</v>
          </cell>
          <cell r="GW481">
            <v>0</v>
          </cell>
          <cell r="GX481">
            <v>0</v>
          </cell>
          <cell r="GY481">
            <v>0</v>
          </cell>
          <cell r="GZ481">
            <v>0</v>
          </cell>
          <cell r="HA481">
            <v>0</v>
          </cell>
          <cell r="HB481">
            <v>0</v>
          </cell>
          <cell r="HC481">
            <v>0</v>
          </cell>
          <cell r="HD481">
            <v>0</v>
          </cell>
          <cell r="HE481">
            <v>0</v>
          </cell>
          <cell r="HF481">
            <v>0</v>
          </cell>
          <cell r="HG481">
            <v>0</v>
          </cell>
          <cell r="HH481">
            <v>0</v>
          </cell>
          <cell r="HI481">
            <v>0</v>
          </cell>
          <cell r="HJ481">
            <v>0</v>
          </cell>
          <cell r="HK481">
            <v>0</v>
          </cell>
          <cell r="HL481">
            <v>0</v>
          </cell>
          <cell r="HM481">
            <v>0</v>
          </cell>
          <cell r="HN481">
            <v>0</v>
          </cell>
          <cell r="HO481">
            <v>0</v>
          </cell>
          <cell r="HP481">
            <v>0</v>
          </cell>
          <cell r="HQ481">
            <v>0</v>
          </cell>
          <cell r="HR481">
            <v>0</v>
          </cell>
          <cell r="HS481">
            <v>0</v>
          </cell>
          <cell r="HT481">
            <v>0</v>
          </cell>
          <cell r="HU481">
            <v>0</v>
          </cell>
          <cell r="HV481">
            <v>0</v>
          </cell>
          <cell r="HW481">
            <v>0</v>
          </cell>
          <cell r="HX481">
            <v>0</v>
          </cell>
          <cell r="HY481">
            <v>0</v>
          </cell>
          <cell r="HZ481">
            <v>0</v>
          </cell>
          <cell r="IA481">
            <v>0</v>
          </cell>
          <cell r="IB481">
            <v>0</v>
          </cell>
          <cell r="IC481">
            <v>0</v>
          </cell>
          <cell r="ID481">
            <v>0</v>
          </cell>
          <cell r="IE481">
            <v>0</v>
          </cell>
          <cell r="IF481">
            <v>0</v>
          </cell>
          <cell r="IG481">
            <v>0</v>
          </cell>
          <cell r="IH481">
            <v>0</v>
          </cell>
          <cell r="II481">
            <v>0</v>
          </cell>
          <cell r="IJ481">
            <v>0</v>
          </cell>
          <cell r="IK481">
            <v>0</v>
          </cell>
          <cell r="IL481">
            <v>0</v>
          </cell>
          <cell r="IM481">
            <v>0</v>
          </cell>
          <cell r="IN481">
            <v>0</v>
          </cell>
          <cell r="IO481">
            <v>0</v>
          </cell>
          <cell r="IP481">
            <v>0</v>
          </cell>
          <cell r="IQ481">
            <v>0</v>
          </cell>
          <cell r="IR481">
            <v>0</v>
          </cell>
          <cell r="IS481">
            <v>0</v>
          </cell>
          <cell r="IT481">
            <v>0</v>
          </cell>
          <cell r="IU481">
            <v>0</v>
          </cell>
          <cell r="IV481">
            <v>0</v>
          </cell>
        </row>
        <row r="482">
          <cell r="A482">
            <v>2</v>
          </cell>
          <cell r="B482" t="str">
            <v>ATP1</v>
          </cell>
          <cell r="L482">
            <v>1</v>
          </cell>
          <cell r="R482">
            <v>1</v>
          </cell>
          <cell r="S482">
            <v>3</v>
          </cell>
          <cell r="T482">
            <v>43</v>
          </cell>
          <cell r="U482" t="str">
            <v>ATP35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43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1</v>
          </cell>
          <cell r="BF482">
            <v>0</v>
          </cell>
          <cell r="BG482">
            <v>0</v>
          </cell>
          <cell r="BH482">
            <v>1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T482">
            <v>0</v>
          </cell>
          <cell r="DU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M482">
            <v>0.5</v>
          </cell>
          <cell r="EO482">
            <v>1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X482">
            <v>0</v>
          </cell>
          <cell r="EY482">
            <v>0</v>
          </cell>
          <cell r="EZ482">
            <v>1</v>
          </cell>
          <cell r="FA482">
            <v>0</v>
          </cell>
          <cell r="FB482">
            <v>0</v>
          </cell>
          <cell r="FC482">
            <v>0</v>
          </cell>
          <cell r="FD482">
            <v>0</v>
          </cell>
          <cell r="FE482">
            <v>0</v>
          </cell>
          <cell r="FF482">
            <v>0</v>
          </cell>
          <cell r="FG482">
            <v>0</v>
          </cell>
          <cell r="FH482">
            <v>0</v>
          </cell>
          <cell r="FI482">
            <v>0</v>
          </cell>
          <cell r="FJ482">
            <v>0</v>
          </cell>
          <cell r="FK482">
            <v>0</v>
          </cell>
          <cell r="FL482">
            <v>0</v>
          </cell>
          <cell r="FM482">
            <v>0</v>
          </cell>
          <cell r="FN482">
            <v>0</v>
          </cell>
          <cell r="FO482">
            <v>0</v>
          </cell>
          <cell r="FP482">
            <v>0</v>
          </cell>
          <cell r="FQ482">
            <v>0</v>
          </cell>
          <cell r="FR482">
            <v>0</v>
          </cell>
          <cell r="FS482">
            <v>0</v>
          </cell>
          <cell r="FT482">
            <v>0</v>
          </cell>
          <cell r="FU482">
            <v>0</v>
          </cell>
          <cell r="FV482">
            <v>0</v>
          </cell>
          <cell r="FW482">
            <v>0</v>
          </cell>
          <cell r="FX482">
            <v>0</v>
          </cell>
          <cell r="FY482">
            <v>0</v>
          </cell>
          <cell r="FZ482">
            <v>0</v>
          </cell>
          <cell r="GA482">
            <v>0</v>
          </cell>
          <cell r="GB482">
            <v>0</v>
          </cell>
          <cell r="GC482">
            <v>0</v>
          </cell>
          <cell r="GD482">
            <v>0</v>
          </cell>
          <cell r="GE482">
            <v>0</v>
          </cell>
          <cell r="GF482">
            <v>0</v>
          </cell>
          <cell r="GG482">
            <v>0</v>
          </cell>
          <cell r="GH482">
            <v>0</v>
          </cell>
          <cell r="GI482">
            <v>0</v>
          </cell>
          <cell r="GJ482">
            <v>0</v>
          </cell>
          <cell r="GK482">
            <v>0</v>
          </cell>
          <cell r="GL482">
            <v>0</v>
          </cell>
          <cell r="GM482">
            <v>0</v>
          </cell>
          <cell r="GN482">
            <v>0</v>
          </cell>
          <cell r="GO482">
            <v>0</v>
          </cell>
          <cell r="GP482">
            <v>0</v>
          </cell>
          <cell r="GQ482">
            <v>0</v>
          </cell>
          <cell r="GR482">
            <v>0</v>
          </cell>
          <cell r="GS482">
            <v>0</v>
          </cell>
          <cell r="GT482">
            <v>0</v>
          </cell>
          <cell r="GU482">
            <v>0</v>
          </cell>
          <cell r="GV482">
            <v>0</v>
          </cell>
          <cell r="GW482">
            <v>0</v>
          </cell>
          <cell r="GX482">
            <v>0</v>
          </cell>
          <cell r="GY482">
            <v>0</v>
          </cell>
          <cell r="GZ482">
            <v>0</v>
          </cell>
          <cell r="HA482">
            <v>0</v>
          </cell>
          <cell r="HB482">
            <v>0</v>
          </cell>
          <cell r="HC482">
            <v>0</v>
          </cell>
          <cell r="HD482">
            <v>0</v>
          </cell>
          <cell r="HE482">
            <v>0</v>
          </cell>
          <cell r="HF482">
            <v>0</v>
          </cell>
          <cell r="HG482">
            <v>0</v>
          </cell>
          <cell r="HH482">
            <v>0</v>
          </cell>
          <cell r="HI482">
            <v>0</v>
          </cell>
          <cell r="HJ482">
            <v>0</v>
          </cell>
          <cell r="HK482">
            <v>0</v>
          </cell>
          <cell r="HL482">
            <v>0</v>
          </cell>
          <cell r="HM482">
            <v>0</v>
          </cell>
          <cell r="HN482">
            <v>0</v>
          </cell>
          <cell r="HO482">
            <v>0</v>
          </cell>
          <cell r="HP482">
            <v>0</v>
          </cell>
          <cell r="HQ482">
            <v>0</v>
          </cell>
          <cell r="HR482">
            <v>0</v>
          </cell>
          <cell r="HS482">
            <v>0</v>
          </cell>
          <cell r="HT482">
            <v>0</v>
          </cell>
          <cell r="HU482">
            <v>0</v>
          </cell>
          <cell r="HV482">
            <v>0</v>
          </cell>
          <cell r="HW482">
            <v>0</v>
          </cell>
          <cell r="HX482">
            <v>0</v>
          </cell>
          <cell r="HY482">
            <v>0</v>
          </cell>
          <cell r="HZ482">
            <v>0</v>
          </cell>
          <cell r="IA482">
            <v>0</v>
          </cell>
          <cell r="IB482">
            <v>0</v>
          </cell>
          <cell r="IC482">
            <v>0</v>
          </cell>
          <cell r="ID482">
            <v>0</v>
          </cell>
          <cell r="IE482">
            <v>0</v>
          </cell>
          <cell r="IF482">
            <v>0</v>
          </cell>
          <cell r="IG482">
            <v>0</v>
          </cell>
          <cell r="IH482">
            <v>0</v>
          </cell>
          <cell r="II482">
            <v>0</v>
          </cell>
          <cell r="IJ482">
            <v>0</v>
          </cell>
          <cell r="IK482">
            <v>0</v>
          </cell>
          <cell r="IL482">
            <v>0</v>
          </cell>
          <cell r="IM482">
            <v>0</v>
          </cell>
          <cell r="IN482">
            <v>0</v>
          </cell>
          <cell r="IO482">
            <v>0</v>
          </cell>
          <cell r="IP482">
            <v>0</v>
          </cell>
          <cell r="IQ482">
            <v>0</v>
          </cell>
          <cell r="IR482">
            <v>0</v>
          </cell>
          <cell r="IS482">
            <v>0</v>
          </cell>
          <cell r="IT482">
            <v>0</v>
          </cell>
          <cell r="IU482">
            <v>0</v>
          </cell>
          <cell r="IV482">
            <v>0</v>
          </cell>
        </row>
        <row r="483">
          <cell r="A483">
            <v>3</v>
          </cell>
          <cell r="B483" t="str">
            <v>ATP1</v>
          </cell>
          <cell r="K483">
            <v>1</v>
          </cell>
          <cell r="R483">
            <v>1</v>
          </cell>
          <cell r="S483">
            <v>3</v>
          </cell>
          <cell r="T483">
            <v>45</v>
          </cell>
          <cell r="U483" t="str">
            <v>ATP35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45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1</v>
          </cell>
          <cell r="BF483">
            <v>0</v>
          </cell>
          <cell r="BG483">
            <v>0</v>
          </cell>
          <cell r="BH483">
            <v>1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4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1</v>
          </cell>
          <cell r="DT483">
            <v>0</v>
          </cell>
          <cell r="DU483">
            <v>0</v>
          </cell>
          <cell r="DV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L483">
            <v>0.5</v>
          </cell>
          <cell r="EM483">
            <v>0.68</v>
          </cell>
          <cell r="EO483">
            <v>1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X483">
            <v>0</v>
          </cell>
          <cell r="EY483">
            <v>0</v>
          </cell>
          <cell r="EZ483">
            <v>1</v>
          </cell>
          <cell r="FA483">
            <v>0</v>
          </cell>
          <cell r="FB483">
            <v>0</v>
          </cell>
          <cell r="FC483">
            <v>0</v>
          </cell>
          <cell r="FD483">
            <v>0</v>
          </cell>
          <cell r="FE483">
            <v>0</v>
          </cell>
          <cell r="FF483">
            <v>0</v>
          </cell>
          <cell r="FG483">
            <v>0</v>
          </cell>
          <cell r="FH483">
            <v>0</v>
          </cell>
          <cell r="FI483">
            <v>0</v>
          </cell>
          <cell r="FJ483">
            <v>0</v>
          </cell>
          <cell r="FK483">
            <v>0</v>
          </cell>
          <cell r="FL483">
            <v>0</v>
          </cell>
          <cell r="FM483">
            <v>0</v>
          </cell>
          <cell r="FN483">
            <v>0</v>
          </cell>
          <cell r="FO483">
            <v>0</v>
          </cell>
          <cell r="FP483">
            <v>0</v>
          </cell>
          <cell r="FQ483">
            <v>0</v>
          </cell>
          <cell r="FR483">
            <v>0</v>
          </cell>
          <cell r="FS483">
            <v>0</v>
          </cell>
          <cell r="FT483">
            <v>0</v>
          </cell>
          <cell r="FU483">
            <v>0</v>
          </cell>
          <cell r="FV483">
            <v>0</v>
          </cell>
          <cell r="FW483">
            <v>0</v>
          </cell>
          <cell r="FX483">
            <v>0</v>
          </cell>
          <cell r="FY483">
            <v>0</v>
          </cell>
          <cell r="FZ483">
            <v>0</v>
          </cell>
          <cell r="GA483">
            <v>0</v>
          </cell>
          <cell r="GB483">
            <v>0</v>
          </cell>
          <cell r="GC483">
            <v>0</v>
          </cell>
          <cell r="GD483">
            <v>0</v>
          </cell>
          <cell r="GE483">
            <v>0</v>
          </cell>
          <cell r="GF483">
            <v>0</v>
          </cell>
          <cell r="GG483">
            <v>0</v>
          </cell>
          <cell r="GH483">
            <v>0</v>
          </cell>
          <cell r="GI483">
            <v>0</v>
          </cell>
          <cell r="GJ483">
            <v>0</v>
          </cell>
          <cell r="GK483">
            <v>0</v>
          </cell>
          <cell r="GL483">
            <v>0</v>
          </cell>
          <cell r="GM483">
            <v>0</v>
          </cell>
          <cell r="GN483">
            <v>0</v>
          </cell>
          <cell r="GO483">
            <v>0</v>
          </cell>
          <cell r="GP483">
            <v>0</v>
          </cell>
          <cell r="GQ483">
            <v>0</v>
          </cell>
          <cell r="GR483">
            <v>0</v>
          </cell>
          <cell r="GS483">
            <v>0</v>
          </cell>
          <cell r="GT483">
            <v>0</v>
          </cell>
          <cell r="GU483">
            <v>0</v>
          </cell>
          <cell r="GV483">
            <v>0</v>
          </cell>
          <cell r="GW483">
            <v>0</v>
          </cell>
          <cell r="GX483">
            <v>0</v>
          </cell>
          <cell r="GY483">
            <v>0</v>
          </cell>
          <cell r="GZ483">
            <v>0</v>
          </cell>
          <cell r="HA483">
            <v>0</v>
          </cell>
          <cell r="HB483">
            <v>0</v>
          </cell>
          <cell r="HC483">
            <v>0</v>
          </cell>
          <cell r="HD483">
            <v>0</v>
          </cell>
          <cell r="HE483">
            <v>0</v>
          </cell>
          <cell r="HF483">
            <v>0</v>
          </cell>
          <cell r="HG483">
            <v>0</v>
          </cell>
          <cell r="HH483">
            <v>0</v>
          </cell>
          <cell r="HI483">
            <v>0</v>
          </cell>
          <cell r="HJ483">
            <v>0</v>
          </cell>
          <cell r="HK483">
            <v>0</v>
          </cell>
          <cell r="HL483">
            <v>0</v>
          </cell>
          <cell r="HM483">
            <v>0</v>
          </cell>
          <cell r="HN483">
            <v>0</v>
          </cell>
          <cell r="HO483">
            <v>0</v>
          </cell>
          <cell r="HP483">
            <v>0</v>
          </cell>
          <cell r="HQ483">
            <v>0</v>
          </cell>
          <cell r="HR483">
            <v>0</v>
          </cell>
          <cell r="HS483">
            <v>0</v>
          </cell>
          <cell r="HT483">
            <v>0</v>
          </cell>
          <cell r="HU483">
            <v>0</v>
          </cell>
          <cell r="HV483">
            <v>0</v>
          </cell>
          <cell r="HW483">
            <v>0</v>
          </cell>
          <cell r="HX483">
            <v>0</v>
          </cell>
          <cell r="HY483">
            <v>0</v>
          </cell>
          <cell r="HZ483">
            <v>0</v>
          </cell>
          <cell r="IA483">
            <v>0</v>
          </cell>
          <cell r="IB483">
            <v>0</v>
          </cell>
          <cell r="IC483">
            <v>0</v>
          </cell>
          <cell r="ID483">
            <v>0</v>
          </cell>
          <cell r="IE483">
            <v>0</v>
          </cell>
          <cell r="IF483">
            <v>0</v>
          </cell>
          <cell r="IG483">
            <v>0</v>
          </cell>
          <cell r="IH483">
            <v>0</v>
          </cell>
          <cell r="II483">
            <v>0</v>
          </cell>
          <cell r="IJ483">
            <v>0</v>
          </cell>
          <cell r="IK483">
            <v>0</v>
          </cell>
          <cell r="IL483">
            <v>0</v>
          </cell>
          <cell r="IM483">
            <v>0</v>
          </cell>
          <cell r="IN483">
            <v>0</v>
          </cell>
          <cell r="IO483">
            <v>0</v>
          </cell>
          <cell r="IP483">
            <v>0</v>
          </cell>
          <cell r="IQ483">
            <v>0</v>
          </cell>
          <cell r="IR483">
            <v>0</v>
          </cell>
          <cell r="IS483">
            <v>0</v>
          </cell>
          <cell r="IT483">
            <v>0</v>
          </cell>
          <cell r="IU483">
            <v>0</v>
          </cell>
          <cell r="IV483">
            <v>0</v>
          </cell>
        </row>
        <row r="484">
          <cell r="A484">
            <v>4</v>
          </cell>
          <cell r="B484" t="str">
            <v>ATP2-A</v>
          </cell>
          <cell r="L484">
            <v>1</v>
          </cell>
          <cell r="R484">
            <v>1</v>
          </cell>
          <cell r="S484">
            <v>3</v>
          </cell>
          <cell r="T484">
            <v>44.5</v>
          </cell>
          <cell r="U484" t="str">
            <v>ATP35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44.5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2</v>
          </cell>
          <cell r="BF484">
            <v>2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8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D484">
            <v>1</v>
          </cell>
          <cell r="EL484">
            <v>0.5</v>
          </cell>
          <cell r="EM484">
            <v>1.18</v>
          </cell>
          <cell r="EO484">
            <v>1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1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</row>
        <row r="485">
          <cell r="A485">
            <v>5</v>
          </cell>
          <cell r="B485" t="str">
            <v>ATP1</v>
          </cell>
          <cell r="K485">
            <v>1</v>
          </cell>
          <cell r="R485">
            <v>1</v>
          </cell>
          <cell r="S485">
            <v>3</v>
          </cell>
          <cell r="T485">
            <v>6.3</v>
          </cell>
          <cell r="U485" t="str">
            <v>ATP35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6.3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1</v>
          </cell>
          <cell r="BF485">
            <v>0</v>
          </cell>
          <cell r="BG485">
            <v>0</v>
          </cell>
          <cell r="BH485">
            <v>1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4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T485">
            <v>0</v>
          </cell>
          <cell r="DU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L485">
            <v>0.5</v>
          </cell>
          <cell r="EM485">
            <v>0.68</v>
          </cell>
          <cell r="EO485">
            <v>1</v>
          </cell>
          <cell r="EP485">
            <v>0</v>
          </cell>
          <cell r="EQ485">
            <v>0</v>
          </cell>
          <cell r="ER485">
            <v>0</v>
          </cell>
          <cell r="ES485">
            <v>0</v>
          </cell>
          <cell r="ET485">
            <v>0</v>
          </cell>
          <cell r="EU485">
            <v>0</v>
          </cell>
          <cell r="EV485">
            <v>0</v>
          </cell>
          <cell r="EW485">
            <v>0</v>
          </cell>
          <cell r="EX485">
            <v>0</v>
          </cell>
          <cell r="EY485">
            <v>0</v>
          </cell>
          <cell r="EZ485">
            <v>1</v>
          </cell>
          <cell r="FA485">
            <v>0</v>
          </cell>
          <cell r="FB485">
            <v>0</v>
          </cell>
          <cell r="FC485">
            <v>0</v>
          </cell>
          <cell r="FD485">
            <v>0</v>
          </cell>
          <cell r="FE485">
            <v>0</v>
          </cell>
          <cell r="FF485">
            <v>0</v>
          </cell>
          <cell r="FG485">
            <v>0</v>
          </cell>
          <cell r="FH485">
            <v>0</v>
          </cell>
          <cell r="FI485">
            <v>0</v>
          </cell>
          <cell r="FJ485">
            <v>0</v>
          </cell>
          <cell r="FK485">
            <v>0</v>
          </cell>
          <cell r="FL485">
            <v>0</v>
          </cell>
          <cell r="FM485">
            <v>0</v>
          </cell>
          <cell r="FN485">
            <v>0</v>
          </cell>
          <cell r="FO485">
            <v>0</v>
          </cell>
          <cell r="FP485">
            <v>0</v>
          </cell>
          <cell r="FQ485">
            <v>0</v>
          </cell>
          <cell r="FR485">
            <v>0</v>
          </cell>
          <cell r="FS485">
            <v>0</v>
          </cell>
          <cell r="FT485">
            <v>0</v>
          </cell>
          <cell r="FU485">
            <v>0</v>
          </cell>
          <cell r="FV485">
            <v>0</v>
          </cell>
          <cell r="FW485">
            <v>0</v>
          </cell>
          <cell r="FX485">
            <v>0</v>
          </cell>
          <cell r="FY485">
            <v>0</v>
          </cell>
          <cell r="FZ485">
            <v>0</v>
          </cell>
          <cell r="GA485">
            <v>0</v>
          </cell>
          <cell r="GB485">
            <v>0</v>
          </cell>
          <cell r="GC485">
            <v>0</v>
          </cell>
          <cell r="GD485">
            <v>0</v>
          </cell>
          <cell r="GE485">
            <v>0</v>
          </cell>
          <cell r="GF485">
            <v>0</v>
          </cell>
          <cell r="GG485">
            <v>0</v>
          </cell>
          <cell r="GH485">
            <v>0</v>
          </cell>
          <cell r="GI485">
            <v>0</v>
          </cell>
          <cell r="GJ485">
            <v>0</v>
          </cell>
          <cell r="GK485">
            <v>0</v>
          </cell>
          <cell r="GL485">
            <v>0</v>
          </cell>
          <cell r="GM485">
            <v>0</v>
          </cell>
          <cell r="GN485">
            <v>0</v>
          </cell>
          <cell r="GO485">
            <v>0</v>
          </cell>
          <cell r="GP485">
            <v>0</v>
          </cell>
          <cell r="GQ485">
            <v>0</v>
          </cell>
          <cell r="GR485">
            <v>0</v>
          </cell>
          <cell r="GS485">
            <v>0</v>
          </cell>
          <cell r="GT485">
            <v>0</v>
          </cell>
          <cell r="GU485">
            <v>0</v>
          </cell>
          <cell r="GV485">
            <v>0</v>
          </cell>
          <cell r="GW485">
            <v>0</v>
          </cell>
          <cell r="GX485">
            <v>0</v>
          </cell>
          <cell r="GY485">
            <v>0</v>
          </cell>
          <cell r="GZ485">
            <v>0</v>
          </cell>
          <cell r="HA485">
            <v>0</v>
          </cell>
          <cell r="HB485">
            <v>0</v>
          </cell>
          <cell r="HC485">
            <v>0</v>
          </cell>
          <cell r="HD485">
            <v>0</v>
          </cell>
          <cell r="HE485">
            <v>0</v>
          </cell>
          <cell r="HF485">
            <v>0</v>
          </cell>
          <cell r="HG485">
            <v>0</v>
          </cell>
          <cell r="HH485">
            <v>0</v>
          </cell>
          <cell r="HI485">
            <v>0</v>
          </cell>
          <cell r="HJ485">
            <v>0</v>
          </cell>
          <cell r="HK485">
            <v>0</v>
          </cell>
          <cell r="HL485">
            <v>0</v>
          </cell>
          <cell r="HM485">
            <v>0</v>
          </cell>
          <cell r="HN485">
            <v>0</v>
          </cell>
          <cell r="HO485">
            <v>0</v>
          </cell>
          <cell r="HP485">
            <v>0</v>
          </cell>
          <cell r="HQ485">
            <v>0</v>
          </cell>
          <cell r="HR485">
            <v>0</v>
          </cell>
          <cell r="HS485">
            <v>0</v>
          </cell>
          <cell r="HT485">
            <v>0</v>
          </cell>
          <cell r="HU485">
            <v>0</v>
          </cell>
          <cell r="HV485">
            <v>0</v>
          </cell>
          <cell r="HW485">
            <v>0</v>
          </cell>
          <cell r="HX485">
            <v>0</v>
          </cell>
          <cell r="HY485">
            <v>0</v>
          </cell>
          <cell r="HZ485">
            <v>0</v>
          </cell>
          <cell r="IA485">
            <v>0</v>
          </cell>
          <cell r="IB485">
            <v>0</v>
          </cell>
          <cell r="IC485">
            <v>0</v>
          </cell>
          <cell r="ID485">
            <v>0</v>
          </cell>
          <cell r="IE485">
            <v>0</v>
          </cell>
          <cell r="IF485">
            <v>0</v>
          </cell>
          <cell r="IG485">
            <v>0</v>
          </cell>
          <cell r="IH485">
            <v>0</v>
          </cell>
          <cell r="II485">
            <v>0</v>
          </cell>
          <cell r="IJ485">
            <v>0</v>
          </cell>
          <cell r="IK485">
            <v>0</v>
          </cell>
          <cell r="IL485">
            <v>0</v>
          </cell>
          <cell r="IM485">
            <v>0</v>
          </cell>
          <cell r="IN485">
            <v>0</v>
          </cell>
          <cell r="IO485">
            <v>0</v>
          </cell>
          <cell r="IP485">
            <v>0</v>
          </cell>
          <cell r="IQ485">
            <v>0</v>
          </cell>
          <cell r="IR485">
            <v>0</v>
          </cell>
          <cell r="IS485">
            <v>0</v>
          </cell>
          <cell r="IT485">
            <v>0</v>
          </cell>
          <cell r="IU485">
            <v>0</v>
          </cell>
          <cell r="IV485">
            <v>0</v>
          </cell>
        </row>
        <row r="486">
          <cell r="A486">
            <v>6</v>
          </cell>
          <cell r="B486" t="str">
            <v>ATP3</v>
          </cell>
          <cell r="R486">
            <v>1</v>
          </cell>
          <cell r="S486">
            <v>3</v>
          </cell>
          <cell r="T486">
            <v>9.5</v>
          </cell>
          <cell r="U486" t="str">
            <v>ATP35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9.5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1</v>
          </cell>
          <cell r="BF486">
            <v>1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8</v>
          </cell>
          <cell r="CA486">
            <v>0</v>
          </cell>
          <cell r="CB486">
            <v>3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M486">
            <v>0</v>
          </cell>
          <cell r="EO486">
            <v>0</v>
          </cell>
          <cell r="EP486">
            <v>0</v>
          </cell>
          <cell r="EQ486">
            <v>0</v>
          </cell>
          <cell r="ER486">
            <v>0</v>
          </cell>
          <cell r="ES486">
            <v>0</v>
          </cell>
          <cell r="ET486">
            <v>0</v>
          </cell>
          <cell r="EU486">
            <v>0</v>
          </cell>
          <cell r="EV486">
            <v>0</v>
          </cell>
          <cell r="EW486">
            <v>0</v>
          </cell>
          <cell r="EX486">
            <v>0</v>
          </cell>
          <cell r="EY486">
            <v>0</v>
          </cell>
          <cell r="EZ486">
            <v>0</v>
          </cell>
          <cell r="FA486">
            <v>0</v>
          </cell>
          <cell r="FB486">
            <v>0</v>
          </cell>
          <cell r="FC486">
            <v>1</v>
          </cell>
          <cell r="FD486">
            <v>0</v>
          </cell>
          <cell r="FE486">
            <v>0</v>
          </cell>
          <cell r="FF486">
            <v>0</v>
          </cell>
          <cell r="FG486">
            <v>0</v>
          </cell>
          <cell r="FH486">
            <v>0</v>
          </cell>
          <cell r="FI486">
            <v>0</v>
          </cell>
          <cell r="FJ486">
            <v>0</v>
          </cell>
          <cell r="FK486">
            <v>0</v>
          </cell>
          <cell r="FL486">
            <v>0</v>
          </cell>
          <cell r="FM486">
            <v>0</v>
          </cell>
          <cell r="FN486">
            <v>0</v>
          </cell>
          <cell r="FO486">
            <v>0</v>
          </cell>
          <cell r="FP486">
            <v>0</v>
          </cell>
          <cell r="FQ486">
            <v>0</v>
          </cell>
          <cell r="FR486">
            <v>0</v>
          </cell>
          <cell r="FS486">
            <v>0</v>
          </cell>
          <cell r="FT486">
            <v>0</v>
          </cell>
          <cell r="FU486">
            <v>0</v>
          </cell>
          <cell r="FV486">
            <v>0</v>
          </cell>
          <cell r="FW486">
            <v>0</v>
          </cell>
          <cell r="FX486">
            <v>0</v>
          </cell>
          <cell r="FY486">
            <v>0</v>
          </cell>
          <cell r="FZ486">
            <v>0</v>
          </cell>
          <cell r="GA486">
            <v>0</v>
          </cell>
          <cell r="GB486">
            <v>0</v>
          </cell>
          <cell r="GC486">
            <v>0</v>
          </cell>
          <cell r="GD486">
            <v>0</v>
          </cell>
          <cell r="GE486">
            <v>0</v>
          </cell>
          <cell r="GF486">
            <v>0</v>
          </cell>
          <cell r="GG486">
            <v>0</v>
          </cell>
          <cell r="GH486">
            <v>0</v>
          </cell>
          <cell r="GI486">
            <v>0</v>
          </cell>
          <cell r="GJ486">
            <v>0</v>
          </cell>
          <cell r="GK486">
            <v>0</v>
          </cell>
          <cell r="GL486">
            <v>0</v>
          </cell>
          <cell r="GM486">
            <v>0</v>
          </cell>
          <cell r="GN486">
            <v>0</v>
          </cell>
          <cell r="GO486">
            <v>0</v>
          </cell>
          <cell r="GP486">
            <v>0</v>
          </cell>
          <cell r="GQ486">
            <v>0</v>
          </cell>
          <cell r="GR486">
            <v>0</v>
          </cell>
          <cell r="GS486">
            <v>0</v>
          </cell>
          <cell r="GT486">
            <v>0</v>
          </cell>
          <cell r="GU486">
            <v>0</v>
          </cell>
          <cell r="GV486">
            <v>0</v>
          </cell>
          <cell r="GW486">
            <v>0</v>
          </cell>
          <cell r="GX486">
            <v>0</v>
          </cell>
          <cell r="GY486">
            <v>0</v>
          </cell>
          <cell r="GZ486">
            <v>0</v>
          </cell>
          <cell r="HA486">
            <v>0</v>
          </cell>
          <cell r="HB486">
            <v>0</v>
          </cell>
          <cell r="HC486">
            <v>0</v>
          </cell>
          <cell r="HD486">
            <v>0</v>
          </cell>
          <cell r="HE486">
            <v>0</v>
          </cell>
          <cell r="HF486">
            <v>0</v>
          </cell>
          <cell r="HG486">
            <v>0</v>
          </cell>
          <cell r="HH486">
            <v>0</v>
          </cell>
          <cell r="HI486">
            <v>0</v>
          </cell>
          <cell r="HJ486">
            <v>0</v>
          </cell>
          <cell r="HK486">
            <v>0</v>
          </cell>
          <cell r="HL486">
            <v>0</v>
          </cell>
          <cell r="HM486">
            <v>0</v>
          </cell>
          <cell r="HN486">
            <v>0</v>
          </cell>
          <cell r="HO486">
            <v>0</v>
          </cell>
          <cell r="HP486">
            <v>0</v>
          </cell>
          <cell r="HQ486">
            <v>0</v>
          </cell>
          <cell r="HR486">
            <v>0</v>
          </cell>
          <cell r="HS486">
            <v>0</v>
          </cell>
          <cell r="HT486">
            <v>0</v>
          </cell>
          <cell r="HU486">
            <v>0</v>
          </cell>
          <cell r="HV486">
            <v>0</v>
          </cell>
          <cell r="HW486">
            <v>0</v>
          </cell>
          <cell r="HX486">
            <v>0</v>
          </cell>
          <cell r="HY486">
            <v>0</v>
          </cell>
          <cell r="HZ486">
            <v>0</v>
          </cell>
          <cell r="IA486">
            <v>0</v>
          </cell>
          <cell r="IB486">
            <v>0</v>
          </cell>
          <cell r="IC486">
            <v>0</v>
          </cell>
          <cell r="ID486">
            <v>0</v>
          </cell>
          <cell r="IE486">
            <v>0</v>
          </cell>
          <cell r="IF486">
            <v>0</v>
          </cell>
          <cell r="IG486">
            <v>0</v>
          </cell>
          <cell r="IH486">
            <v>0</v>
          </cell>
          <cell r="II486">
            <v>0</v>
          </cell>
          <cell r="IJ486">
            <v>0</v>
          </cell>
          <cell r="IK486">
            <v>0</v>
          </cell>
          <cell r="IL486">
            <v>0</v>
          </cell>
          <cell r="IM486">
            <v>0</v>
          </cell>
          <cell r="IN486">
            <v>0</v>
          </cell>
          <cell r="IO486">
            <v>0</v>
          </cell>
          <cell r="IP486">
            <v>0</v>
          </cell>
          <cell r="IQ486">
            <v>0</v>
          </cell>
          <cell r="IR486">
            <v>0</v>
          </cell>
          <cell r="IS486">
            <v>0</v>
          </cell>
          <cell r="IT486">
            <v>0</v>
          </cell>
          <cell r="IU486">
            <v>0</v>
          </cell>
          <cell r="IV486">
            <v>0</v>
          </cell>
        </row>
        <row r="487">
          <cell r="D487" t="str">
            <v>SAM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M487">
            <v>0</v>
          </cell>
          <cell r="EN487" t="str">
            <v xml:space="preserve">SED 0010374, Villa Los Proceres - Existente</v>
          </cell>
          <cell r="EO487">
            <v>0</v>
          </cell>
          <cell r="EP487">
            <v>0</v>
          </cell>
          <cell r="EQ487">
            <v>0</v>
          </cell>
          <cell r="ER487">
            <v>0</v>
          </cell>
          <cell r="ES487">
            <v>0</v>
          </cell>
          <cell r="ET487">
            <v>0</v>
          </cell>
          <cell r="EU487">
            <v>0</v>
          </cell>
          <cell r="EV487">
            <v>0</v>
          </cell>
          <cell r="EW487">
            <v>0</v>
          </cell>
          <cell r="EX487">
            <v>0</v>
          </cell>
          <cell r="EY487">
            <v>0</v>
          </cell>
          <cell r="EZ487">
            <v>0</v>
          </cell>
          <cell r="FA487">
            <v>0</v>
          </cell>
          <cell r="FB487">
            <v>0</v>
          </cell>
          <cell r="FC487">
            <v>0</v>
          </cell>
          <cell r="FD487">
            <v>0</v>
          </cell>
          <cell r="FE487">
            <v>0</v>
          </cell>
          <cell r="FF487">
            <v>0</v>
          </cell>
          <cell r="FG487">
            <v>0</v>
          </cell>
          <cell r="FH487">
            <v>0</v>
          </cell>
          <cell r="FI487">
            <v>0</v>
          </cell>
          <cell r="FJ487">
            <v>0</v>
          </cell>
          <cell r="FK487">
            <v>0</v>
          </cell>
          <cell r="FL487">
            <v>0</v>
          </cell>
          <cell r="FM487">
            <v>0</v>
          </cell>
          <cell r="FN487">
            <v>0</v>
          </cell>
          <cell r="FO487">
            <v>0</v>
          </cell>
          <cell r="FP487">
            <v>0</v>
          </cell>
          <cell r="FQ487">
            <v>0</v>
          </cell>
          <cell r="FR487">
            <v>0</v>
          </cell>
          <cell r="FS487">
            <v>0</v>
          </cell>
          <cell r="FT487">
            <v>0</v>
          </cell>
          <cell r="FU487">
            <v>0</v>
          </cell>
          <cell r="FV487">
            <v>0</v>
          </cell>
          <cell r="FW487">
            <v>0</v>
          </cell>
          <cell r="FX487">
            <v>0</v>
          </cell>
          <cell r="FY487">
            <v>0</v>
          </cell>
          <cell r="FZ487">
            <v>0</v>
          </cell>
          <cell r="GA487">
            <v>0</v>
          </cell>
          <cell r="GB487">
            <v>0</v>
          </cell>
          <cell r="GC487">
            <v>0</v>
          </cell>
          <cell r="GD487">
            <v>0</v>
          </cell>
          <cell r="GE487">
            <v>0</v>
          </cell>
          <cell r="GF487">
            <v>0</v>
          </cell>
          <cell r="GG487">
            <v>0</v>
          </cell>
          <cell r="GH487">
            <v>0</v>
          </cell>
          <cell r="GI487">
            <v>0</v>
          </cell>
          <cell r="GJ487">
            <v>0</v>
          </cell>
          <cell r="GK487">
            <v>0</v>
          </cell>
          <cell r="GL487">
            <v>0</v>
          </cell>
          <cell r="GM487">
            <v>0</v>
          </cell>
          <cell r="GN487">
            <v>0</v>
          </cell>
          <cell r="GO487">
            <v>0</v>
          </cell>
          <cell r="GP487">
            <v>0</v>
          </cell>
          <cell r="GQ487">
            <v>0</v>
          </cell>
          <cell r="GR487">
            <v>0</v>
          </cell>
          <cell r="GS487">
            <v>0</v>
          </cell>
          <cell r="GT487">
            <v>0</v>
          </cell>
          <cell r="GU487">
            <v>0</v>
          </cell>
          <cell r="GV487">
            <v>0</v>
          </cell>
          <cell r="GW487">
            <v>0</v>
          </cell>
          <cell r="GX487">
            <v>0</v>
          </cell>
          <cell r="GY487">
            <v>0</v>
          </cell>
          <cell r="GZ487">
            <v>0</v>
          </cell>
          <cell r="HA487">
            <v>0</v>
          </cell>
          <cell r="HB487">
            <v>0</v>
          </cell>
          <cell r="HC487">
            <v>0</v>
          </cell>
          <cell r="HD487">
            <v>0</v>
          </cell>
          <cell r="HE487">
            <v>0</v>
          </cell>
          <cell r="HF487">
            <v>0</v>
          </cell>
          <cell r="HG487">
            <v>0</v>
          </cell>
          <cell r="HH487">
            <v>0</v>
          </cell>
          <cell r="HI487">
            <v>0</v>
          </cell>
          <cell r="HJ487">
            <v>0</v>
          </cell>
          <cell r="HK487">
            <v>0</v>
          </cell>
          <cell r="HL487">
            <v>0</v>
          </cell>
          <cell r="HM487">
            <v>0</v>
          </cell>
          <cell r="HN487">
            <v>0</v>
          </cell>
          <cell r="HO487">
            <v>0</v>
          </cell>
          <cell r="HP487">
            <v>0</v>
          </cell>
          <cell r="HQ487">
            <v>0</v>
          </cell>
          <cell r="HR487">
            <v>0</v>
          </cell>
          <cell r="HS487">
            <v>0</v>
          </cell>
          <cell r="HT487">
            <v>0</v>
          </cell>
          <cell r="HU487">
            <v>0</v>
          </cell>
          <cell r="HV487">
            <v>0</v>
          </cell>
          <cell r="HW487">
            <v>0</v>
          </cell>
          <cell r="HX487">
            <v>0</v>
          </cell>
          <cell r="HY487">
            <v>0</v>
          </cell>
          <cell r="HZ487">
            <v>0</v>
          </cell>
          <cell r="IA487">
            <v>0</v>
          </cell>
          <cell r="IB487">
            <v>0</v>
          </cell>
          <cell r="IC487">
            <v>0</v>
          </cell>
          <cell r="ID487">
            <v>0</v>
          </cell>
          <cell r="IE487">
            <v>0</v>
          </cell>
          <cell r="IF487">
            <v>0</v>
          </cell>
          <cell r="IG487">
            <v>0</v>
          </cell>
          <cell r="IH487">
            <v>0</v>
          </cell>
          <cell r="II487">
            <v>0</v>
          </cell>
          <cell r="IJ487">
            <v>0</v>
          </cell>
          <cell r="IK487">
            <v>0</v>
          </cell>
          <cell r="IL487">
            <v>0</v>
          </cell>
          <cell r="IM487">
            <v>0</v>
          </cell>
          <cell r="IN487">
            <v>0</v>
          </cell>
          <cell r="IO487">
            <v>0</v>
          </cell>
          <cell r="IP487">
            <v>0</v>
          </cell>
          <cell r="IQ487">
            <v>0</v>
          </cell>
          <cell r="IR487">
            <v>0</v>
          </cell>
          <cell r="IS487">
            <v>0</v>
          </cell>
          <cell r="IT487">
            <v>0</v>
          </cell>
          <cell r="IU487">
            <v>0</v>
          </cell>
          <cell r="IV487">
            <v>0</v>
          </cell>
        </row>
        <row r="488">
          <cell r="A488" t="str">
            <v xml:space="preserve">SUB-TOTAL 37</v>
          </cell>
          <cell r="B488">
            <v>1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2</v>
          </cell>
          <cell r="L488">
            <v>3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6</v>
          </cell>
          <cell r="T488">
            <v>213.4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208.97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163.13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3</v>
          </cell>
          <cell r="BC488">
            <v>0</v>
          </cell>
          <cell r="BD488">
            <v>0</v>
          </cell>
          <cell r="BE488">
            <v>10</v>
          </cell>
          <cell r="BF488">
            <v>4</v>
          </cell>
          <cell r="BG488">
            <v>3</v>
          </cell>
          <cell r="BH488">
            <v>3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36</v>
          </cell>
          <cell r="CA488">
            <v>3</v>
          </cell>
          <cell r="CB488">
            <v>6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1</v>
          </cell>
          <cell r="DR488">
            <v>0</v>
          </cell>
          <cell r="DS488">
            <v>0</v>
          </cell>
          <cell r="DT488">
            <v>0</v>
          </cell>
          <cell r="DU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2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1</v>
          </cell>
          <cell r="EJ488">
            <v>0</v>
          </cell>
          <cell r="EK488">
            <v>0</v>
          </cell>
          <cell r="EL488">
            <v>1.5</v>
          </cell>
          <cell r="EM488">
            <v>4.29</v>
          </cell>
          <cell r="EO488">
            <v>6</v>
          </cell>
          <cell r="EP488">
            <v>0</v>
          </cell>
          <cell r="EQ488">
            <v>0</v>
          </cell>
          <cell r="ER488">
            <v>0</v>
          </cell>
          <cell r="ES488">
            <v>0</v>
          </cell>
          <cell r="ET488">
            <v>0</v>
          </cell>
          <cell r="EU488">
            <v>0</v>
          </cell>
          <cell r="EV488">
            <v>0</v>
          </cell>
          <cell r="EW488">
            <v>0</v>
          </cell>
          <cell r="EX488">
            <v>1</v>
          </cell>
          <cell r="EY488">
            <v>0</v>
          </cell>
          <cell r="EZ488">
            <v>3</v>
          </cell>
          <cell r="FA488">
            <v>0</v>
          </cell>
          <cell r="FB488">
            <v>1</v>
          </cell>
          <cell r="FC488">
            <v>2</v>
          </cell>
          <cell r="FD488">
            <v>0</v>
          </cell>
          <cell r="FE488">
            <v>0</v>
          </cell>
          <cell r="FF488">
            <v>0</v>
          </cell>
          <cell r="FG488">
            <v>0</v>
          </cell>
          <cell r="FH488">
            <v>0</v>
          </cell>
          <cell r="FI488">
            <v>0</v>
          </cell>
          <cell r="FJ488">
            <v>0</v>
          </cell>
          <cell r="FK488">
            <v>0</v>
          </cell>
          <cell r="FL488">
            <v>0</v>
          </cell>
          <cell r="FM488">
            <v>0</v>
          </cell>
          <cell r="FN488">
            <v>0</v>
          </cell>
          <cell r="FO488">
            <v>0</v>
          </cell>
          <cell r="FP488">
            <v>0</v>
          </cell>
          <cell r="FQ488">
            <v>0</v>
          </cell>
          <cell r="FR488">
            <v>0</v>
          </cell>
          <cell r="FS488">
            <v>0</v>
          </cell>
          <cell r="FT488">
            <v>0</v>
          </cell>
          <cell r="FU488">
            <v>0</v>
          </cell>
          <cell r="FV488">
            <v>0</v>
          </cell>
          <cell r="FW488">
            <v>0</v>
          </cell>
          <cell r="FX488">
            <v>0</v>
          </cell>
          <cell r="FY488">
            <v>0</v>
          </cell>
          <cell r="FZ488">
            <v>0</v>
          </cell>
          <cell r="GA488">
            <v>0</v>
          </cell>
          <cell r="GB488">
            <v>0</v>
          </cell>
          <cell r="GC488">
            <v>0</v>
          </cell>
          <cell r="GD488">
            <v>0</v>
          </cell>
          <cell r="GE488">
            <v>0</v>
          </cell>
          <cell r="GF488">
            <v>0</v>
          </cell>
          <cell r="GG488">
            <v>0</v>
          </cell>
          <cell r="GH488">
            <v>0</v>
          </cell>
          <cell r="GI488">
            <v>0</v>
          </cell>
          <cell r="GJ488">
            <v>0</v>
          </cell>
          <cell r="GK488">
            <v>0</v>
          </cell>
          <cell r="GL488">
            <v>0</v>
          </cell>
          <cell r="GM488">
            <v>0</v>
          </cell>
          <cell r="GN488">
            <v>0</v>
          </cell>
          <cell r="GO488">
            <v>0</v>
          </cell>
          <cell r="GP488">
            <v>0</v>
          </cell>
          <cell r="GQ488">
            <v>0</v>
          </cell>
          <cell r="GR488">
            <v>0</v>
          </cell>
          <cell r="GS488">
            <v>0</v>
          </cell>
          <cell r="GT488">
            <v>0</v>
          </cell>
          <cell r="GU488">
            <v>0</v>
          </cell>
          <cell r="GV488">
            <v>0</v>
          </cell>
          <cell r="GW488">
            <v>0</v>
          </cell>
          <cell r="GX488">
            <v>0</v>
          </cell>
          <cell r="GY488">
            <v>0</v>
          </cell>
          <cell r="GZ488">
            <v>0</v>
          </cell>
          <cell r="HA488">
            <v>0</v>
          </cell>
          <cell r="HB488">
            <v>0</v>
          </cell>
          <cell r="HC488">
            <v>0</v>
          </cell>
          <cell r="HD488">
            <v>0</v>
          </cell>
          <cell r="HE488">
            <v>0</v>
          </cell>
          <cell r="HF488">
            <v>0</v>
          </cell>
          <cell r="HG488">
            <v>0</v>
          </cell>
          <cell r="HH488">
            <v>0</v>
          </cell>
          <cell r="HI488">
            <v>0</v>
          </cell>
          <cell r="HJ488">
            <v>0</v>
          </cell>
          <cell r="HK488">
            <v>0</v>
          </cell>
          <cell r="HL488">
            <v>0</v>
          </cell>
          <cell r="HM488">
            <v>0</v>
          </cell>
          <cell r="HN488">
            <v>0</v>
          </cell>
          <cell r="HO488">
            <v>0</v>
          </cell>
          <cell r="HP488">
            <v>0</v>
          </cell>
          <cell r="HQ488">
            <v>0</v>
          </cell>
          <cell r="HR488">
            <v>0</v>
          </cell>
          <cell r="HS488">
            <v>0</v>
          </cell>
          <cell r="HT488">
            <v>0</v>
          </cell>
          <cell r="HU488">
            <v>0</v>
          </cell>
          <cell r="HV488">
            <v>0</v>
          </cell>
          <cell r="HW488">
            <v>0</v>
          </cell>
          <cell r="HX488">
            <v>0</v>
          </cell>
          <cell r="HY488">
            <v>0</v>
          </cell>
          <cell r="HZ488">
            <v>0</v>
          </cell>
          <cell r="IA488">
            <v>0</v>
          </cell>
          <cell r="IB488">
            <v>0</v>
          </cell>
          <cell r="IC488">
            <v>0</v>
          </cell>
          <cell r="ID488">
            <v>0</v>
          </cell>
          <cell r="IE488">
            <v>0</v>
          </cell>
          <cell r="IF488">
            <v>0</v>
          </cell>
          <cell r="IG488">
            <v>0</v>
          </cell>
          <cell r="IH488">
            <v>0</v>
          </cell>
          <cell r="II488">
            <v>0</v>
          </cell>
          <cell r="IJ488">
            <v>0</v>
          </cell>
          <cell r="IK488">
            <v>0</v>
          </cell>
          <cell r="IL488">
            <v>0</v>
          </cell>
          <cell r="IM488">
            <v>0</v>
          </cell>
          <cell r="IN488">
            <v>0</v>
          </cell>
          <cell r="IO488">
            <v>0</v>
          </cell>
          <cell r="IP488">
            <v>0</v>
          </cell>
          <cell r="IQ488">
            <v>0</v>
          </cell>
          <cell r="IR488">
            <v>0</v>
          </cell>
          <cell r="IS488">
            <v>0</v>
          </cell>
          <cell r="IT488">
            <v>0</v>
          </cell>
          <cell r="IU488">
            <v>0</v>
          </cell>
          <cell r="IV488">
            <v>0</v>
          </cell>
        </row>
        <row r="489">
          <cell r="C489" t="str">
            <v xml:space="preserve">: Alimentador QU-03, Derivacion a S.E.D. N°: 0010400 - COVIDUC - PLANO RP-QU03-05</v>
          </cell>
          <cell r="EN489" t="str">
            <v>COVIDUC</v>
          </cell>
        </row>
        <row r="502">
          <cell r="A502" t="str">
            <v xml:space="preserve">SUB-TOTAL 38</v>
          </cell>
          <cell r="B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T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0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>
            <v>0</v>
          </cell>
          <cell r="FB502">
            <v>0</v>
          </cell>
          <cell r="FC502">
            <v>0</v>
          </cell>
          <cell r="FD502">
            <v>0</v>
          </cell>
          <cell r="FE502">
            <v>0</v>
          </cell>
          <cell r="FF502">
            <v>0</v>
          </cell>
          <cell r="FG502">
            <v>0</v>
          </cell>
          <cell r="FH502">
            <v>0</v>
          </cell>
          <cell r="FI502">
            <v>0</v>
          </cell>
          <cell r="FJ502">
            <v>0</v>
          </cell>
          <cell r="FK502">
            <v>0</v>
          </cell>
          <cell r="FL502">
            <v>0</v>
          </cell>
          <cell r="FM502">
            <v>0</v>
          </cell>
          <cell r="FN502">
            <v>0</v>
          </cell>
          <cell r="FO502">
            <v>0</v>
          </cell>
          <cell r="FP502">
            <v>0</v>
          </cell>
          <cell r="FQ502">
            <v>0</v>
          </cell>
          <cell r="FR502">
            <v>0</v>
          </cell>
          <cell r="FS502">
            <v>0</v>
          </cell>
          <cell r="FT502">
            <v>0</v>
          </cell>
          <cell r="FU502">
            <v>0</v>
          </cell>
          <cell r="FV502">
            <v>0</v>
          </cell>
          <cell r="FW502">
            <v>0</v>
          </cell>
          <cell r="FX502">
            <v>0</v>
          </cell>
          <cell r="FY502">
            <v>0</v>
          </cell>
          <cell r="FZ502">
            <v>0</v>
          </cell>
          <cell r="GA502">
            <v>0</v>
          </cell>
          <cell r="GB502">
            <v>0</v>
          </cell>
          <cell r="GC502">
            <v>0</v>
          </cell>
          <cell r="GD502">
            <v>0</v>
          </cell>
          <cell r="GE502">
            <v>0</v>
          </cell>
          <cell r="GF502">
            <v>0</v>
          </cell>
          <cell r="GG502">
            <v>0</v>
          </cell>
          <cell r="GH502">
            <v>0</v>
          </cell>
          <cell r="GI502">
            <v>0</v>
          </cell>
          <cell r="GJ502">
            <v>0</v>
          </cell>
          <cell r="GK502">
            <v>0</v>
          </cell>
          <cell r="GL502">
            <v>0</v>
          </cell>
          <cell r="GM502">
            <v>0</v>
          </cell>
          <cell r="GN502">
            <v>0</v>
          </cell>
          <cell r="GO502">
            <v>0</v>
          </cell>
          <cell r="GP502">
            <v>0</v>
          </cell>
          <cell r="GQ502">
            <v>0</v>
          </cell>
          <cell r="GR502">
            <v>0</v>
          </cell>
          <cell r="GS502">
            <v>0</v>
          </cell>
          <cell r="GT502">
            <v>0</v>
          </cell>
          <cell r="GU502">
            <v>0</v>
          </cell>
          <cell r="GV502">
            <v>0</v>
          </cell>
          <cell r="GW502">
            <v>0</v>
          </cell>
          <cell r="GX502">
            <v>0</v>
          </cell>
          <cell r="GY502">
            <v>0</v>
          </cell>
          <cell r="GZ502">
            <v>0</v>
          </cell>
          <cell r="HA502">
            <v>0</v>
          </cell>
          <cell r="HB502">
            <v>0</v>
          </cell>
          <cell r="HC502">
            <v>0</v>
          </cell>
          <cell r="HD502">
            <v>0</v>
          </cell>
          <cell r="HE502">
            <v>0</v>
          </cell>
          <cell r="HF502">
            <v>0</v>
          </cell>
          <cell r="HG502">
            <v>0</v>
          </cell>
          <cell r="HH502">
            <v>0</v>
          </cell>
          <cell r="HI502">
            <v>0</v>
          </cell>
          <cell r="HJ502">
            <v>0</v>
          </cell>
          <cell r="HK502">
            <v>0</v>
          </cell>
          <cell r="HL502">
            <v>0</v>
          </cell>
          <cell r="HM502">
            <v>0</v>
          </cell>
          <cell r="HN502">
            <v>0</v>
          </cell>
          <cell r="HO502">
            <v>0</v>
          </cell>
          <cell r="HP502">
            <v>0</v>
          </cell>
          <cell r="HQ502">
            <v>0</v>
          </cell>
          <cell r="HR502">
            <v>0</v>
          </cell>
          <cell r="HS502">
            <v>0</v>
          </cell>
          <cell r="HT502">
            <v>0</v>
          </cell>
          <cell r="HU502">
            <v>0</v>
          </cell>
          <cell r="HV502">
            <v>0</v>
          </cell>
          <cell r="HW502">
            <v>0</v>
          </cell>
          <cell r="HX502">
            <v>0</v>
          </cell>
          <cell r="HY502">
            <v>0</v>
          </cell>
          <cell r="HZ502">
            <v>0</v>
          </cell>
          <cell r="IA502">
            <v>0</v>
          </cell>
          <cell r="IB502">
            <v>0</v>
          </cell>
          <cell r="IC502">
            <v>0</v>
          </cell>
          <cell r="ID502">
            <v>0</v>
          </cell>
          <cell r="IE502">
            <v>0</v>
          </cell>
          <cell r="IF502">
            <v>0</v>
          </cell>
          <cell r="IG502">
            <v>0</v>
          </cell>
          <cell r="IH502">
            <v>0</v>
          </cell>
          <cell r="II502">
            <v>0</v>
          </cell>
          <cell r="IJ502">
            <v>0</v>
          </cell>
          <cell r="IK502">
            <v>0</v>
          </cell>
          <cell r="IL502">
            <v>0</v>
          </cell>
          <cell r="IM502">
            <v>0</v>
          </cell>
          <cell r="IN502">
            <v>0</v>
          </cell>
          <cell r="IO502">
            <v>0</v>
          </cell>
          <cell r="IP502">
            <v>0</v>
          </cell>
          <cell r="IQ502">
            <v>0</v>
          </cell>
          <cell r="IR502">
            <v>0</v>
          </cell>
          <cell r="IS502">
            <v>0</v>
          </cell>
          <cell r="IT502">
            <v>0</v>
          </cell>
          <cell r="IU502">
            <v>0</v>
          </cell>
          <cell r="IV502">
            <v>0</v>
          </cell>
        </row>
        <row r="503">
          <cell r="C503" t="str">
            <v xml:space="preserve">: Alimentador QU-03, Derivacion a S.E.D. N°: 0010304 - Asoc. San Miguel - PLANO RP-QU03-06</v>
          </cell>
          <cell r="EN503" t="str">
            <v xml:space="preserve">URB. SAN MIGUEL</v>
          </cell>
        </row>
        <row r="523">
          <cell r="A523" t="str">
            <v xml:space="preserve">SUB-TOTAL 39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T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>
            <v>0</v>
          </cell>
          <cell r="FA523">
            <v>0</v>
          </cell>
          <cell r="FB523">
            <v>0</v>
          </cell>
          <cell r="FC523">
            <v>0</v>
          </cell>
          <cell r="FD523">
            <v>0</v>
          </cell>
          <cell r="FE523">
            <v>0</v>
          </cell>
          <cell r="FF523">
            <v>0</v>
          </cell>
          <cell r="FG523">
            <v>0</v>
          </cell>
          <cell r="FH523">
            <v>0</v>
          </cell>
          <cell r="FI523">
            <v>0</v>
          </cell>
          <cell r="FJ523">
            <v>0</v>
          </cell>
          <cell r="FK523">
            <v>0</v>
          </cell>
          <cell r="FL523">
            <v>0</v>
          </cell>
          <cell r="FM523">
            <v>0</v>
          </cell>
          <cell r="FN523">
            <v>0</v>
          </cell>
          <cell r="FO523">
            <v>0</v>
          </cell>
          <cell r="FP523">
            <v>0</v>
          </cell>
          <cell r="FQ523">
            <v>0</v>
          </cell>
          <cell r="FR523">
            <v>0</v>
          </cell>
          <cell r="FS523">
            <v>0</v>
          </cell>
          <cell r="FT523">
            <v>0</v>
          </cell>
          <cell r="FU523">
            <v>0</v>
          </cell>
          <cell r="FV523">
            <v>0</v>
          </cell>
          <cell r="FW523">
            <v>0</v>
          </cell>
          <cell r="FX523">
            <v>0</v>
          </cell>
          <cell r="FY523">
            <v>0</v>
          </cell>
          <cell r="FZ523">
            <v>0</v>
          </cell>
          <cell r="GA523">
            <v>0</v>
          </cell>
          <cell r="GB523">
            <v>0</v>
          </cell>
          <cell r="GC523">
            <v>0</v>
          </cell>
          <cell r="GD523">
            <v>0</v>
          </cell>
          <cell r="GE523">
            <v>0</v>
          </cell>
          <cell r="GF523">
            <v>0</v>
          </cell>
          <cell r="GG523">
            <v>0</v>
          </cell>
          <cell r="GH523">
            <v>0</v>
          </cell>
          <cell r="GI523">
            <v>0</v>
          </cell>
          <cell r="GJ523">
            <v>0</v>
          </cell>
          <cell r="GK523">
            <v>0</v>
          </cell>
          <cell r="GL523">
            <v>0</v>
          </cell>
          <cell r="GM523">
            <v>0</v>
          </cell>
          <cell r="GN523">
            <v>0</v>
          </cell>
          <cell r="GO523">
            <v>0</v>
          </cell>
          <cell r="GP523">
            <v>0</v>
          </cell>
          <cell r="GQ523">
            <v>0</v>
          </cell>
          <cell r="GR523">
            <v>0</v>
          </cell>
          <cell r="GS523">
            <v>0</v>
          </cell>
          <cell r="GT523">
            <v>0</v>
          </cell>
          <cell r="GU523">
            <v>0</v>
          </cell>
          <cell r="GV523">
            <v>0</v>
          </cell>
          <cell r="GW523">
            <v>0</v>
          </cell>
          <cell r="GX523">
            <v>0</v>
          </cell>
          <cell r="GY523">
            <v>0</v>
          </cell>
          <cell r="GZ523">
            <v>0</v>
          </cell>
          <cell r="HA523">
            <v>0</v>
          </cell>
          <cell r="HB523">
            <v>0</v>
          </cell>
          <cell r="HC523">
            <v>0</v>
          </cell>
          <cell r="HD523">
            <v>0</v>
          </cell>
          <cell r="HE523">
            <v>0</v>
          </cell>
          <cell r="HF523">
            <v>0</v>
          </cell>
          <cell r="HG523">
            <v>0</v>
          </cell>
          <cell r="HH523">
            <v>0</v>
          </cell>
          <cell r="HI523">
            <v>0</v>
          </cell>
          <cell r="HJ523">
            <v>0</v>
          </cell>
          <cell r="HK523">
            <v>0</v>
          </cell>
          <cell r="HL523">
            <v>0</v>
          </cell>
          <cell r="HM523">
            <v>0</v>
          </cell>
          <cell r="HN523">
            <v>0</v>
          </cell>
          <cell r="HO523">
            <v>0</v>
          </cell>
          <cell r="HP523">
            <v>0</v>
          </cell>
          <cell r="HQ523">
            <v>0</v>
          </cell>
          <cell r="HR523">
            <v>0</v>
          </cell>
          <cell r="HS523">
            <v>0</v>
          </cell>
          <cell r="HT523">
            <v>0</v>
          </cell>
          <cell r="HU523">
            <v>0</v>
          </cell>
          <cell r="HV523">
            <v>0</v>
          </cell>
          <cell r="HW523">
            <v>0</v>
          </cell>
          <cell r="HX523">
            <v>0</v>
          </cell>
          <cell r="HY523">
            <v>0</v>
          </cell>
          <cell r="HZ523">
            <v>0</v>
          </cell>
          <cell r="IA523">
            <v>0</v>
          </cell>
          <cell r="IB523">
            <v>0</v>
          </cell>
          <cell r="IC523">
            <v>0</v>
          </cell>
          <cell r="ID523">
            <v>0</v>
          </cell>
          <cell r="IE523">
            <v>0</v>
          </cell>
          <cell r="IF523">
            <v>0</v>
          </cell>
          <cell r="IG523">
            <v>0</v>
          </cell>
          <cell r="IH523">
            <v>0</v>
          </cell>
          <cell r="II523">
            <v>0</v>
          </cell>
          <cell r="IJ523">
            <v>0</v>
          </cell>
          <cell r="IK523">
            <v>0</v>
          </cell>
          <cell r="IL523">
            <v>0</v>
          </cell>
          <cell r="IM523">
            <v>0</v>
          </cell>
          <cell r="IN523">
            <v>0</v>
          </cell>
          <cell r="IO523">
            <v>0</v>
          </cell>
          <cell r="IP523">
            <v>0</v>
          </cell>
          <cell r="IQ523">
            <v>0</v>
          </cell>
          <cell r="IR523">
            <v>0</v>
          </cell>
          <cell r="IS523">
            <v>0</v>
          </cell>
          <cell r="IT523">
            <v>0</v>
          </cell>
          <cell r="IU523">
            <v>0</v>
          </cell>
          <cell r="IV523">
            <v>0</v>
          </cell>
        </row>
        <row r="524">
          <cell r="C524" t="str">
            <v xml:space="preserve">: Alimentador QU-03, Derivacion a S.E.D. N°: 0010288 - Av. Francia - PLANO RP-QU03-07</v>
          </cell>
          <cell r="EN524" t="str">
            <v xml:space="preserve">AV. FRANCIA</v>
          </cell>
        </row>
        <row r="549">
          <cell r="A549" t="str">
            <v xml:space="preserve">SUB-TOTAL 40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T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X549">
            <v>0</v>
          </cell>
          <cell r="EY549">
            <v>0</v>
          </cell>
          <cell r="EZ549">
            <v>0</v>
          </cell>
          <cell r="FA549">
            <v>0</v>
          </cell>
          <cell r="FB549">
            <v>0</v>
          </cell>
          <cell r="FC549">
            <v>0</v>
          </cell>
          <cell r="FD549">
            <v>0</v>
          </cell>
          <cell r="FE549">
            <v>0</v>
          </cell>
          <cell r="FF549">
            <v>0</v>
          </cell>
          <cell r="FG549">
            <v>0</v>
          </cell>
          <cell r="FH549">
            <v>0</v>
          </cell>
          <cell r="FI549">
            <v>0</v>
          </cell>
          <cell r="FJ549">
            <v>0</v>
          </cell>
          <cell r="FK549">
            <v>0</v>
          </cell>
          <cell r="FL549">
            <v>0</v>
          </cell>
          <cell r="FM549">
            <v>0</v>
          </cell>
          <cell r="FN549">
            <v>0</v>
          </cell>
          <cell r="FO549">
            <v>0</v>
          </cell>
          <cell r="FP549">
            <v>0</v>
          </cell>
          <cell r="FQ549">
            <v>0</v>
          </cell>
          <cell r="FR549">
            <v>0</v>
          </cell>
          <cell r="FS549">
            <v>0</v>
          </cell>
          <cell r="FT549">
            <v>0</v>
          </cell>
          <cell r="FU549">
            <v>0</v>
          </cell>
          <cell r="FV549">
            <v>0</v>
          </cell>
          <cell r="FW549">
            <v>0</v>
          </cell>
          <cell r="FX549">
            <v>0</v>
          </cell>
          <cell r="FY549">
            <v>0</v>
          </cell>
          <cell r="FZ549">
            <v>0</v>
          </cell>
          <cell r="GA549">
            <v>0</v>
          </cell>
          <cell r="GB549">
            <v>0</v>
          </cell>
          <cell r="GC549">
            <v>0</v>
          </cell>
          <cell r="GD549">
            <v>0</v>
          </cell>
          <cell r="GE549">
            <v>0</v>
          </cell>
          <cell r="GF549">
            <v>0</v>
          </cell>
          <cell r="GG549">
            <v>0</v>
          </cell>
          <cell r="GH549">
            <v>0</v>
          </cell>
          <cell r="GI549">
            <v>0</v>
          </cell>
          <cell r="GJ549">
            <v>0</v>
          </cell>
          <cell r="GK549">
            <v>0</v>
          </cell>
          <cell r="GL549">
            <v>0</v>
          </cell>
          <cell r="GM549">
            <v>0</v>
          </cell>
          <cell r="GN549">
            <v>0</v>
          </cell>
          <cell r="GO549">
            <v>0</v>
          </cell>
          <cell r="GP549">
            <v>0</v>
          </cell>
          <cell r="GQ549">
            <v>0</v>
          </cell>
          <cell r="GR549">
            <v>0</v>
          </cell>
          <cell r="GS549">
            <v>0</v>
          </cell>
          <cell r="GT549">
            <v>0</v>
          </cell>
          <cell r="GU549">
            <v>0</v>
          </cell>
          <cell r="GV549">
            <v>0</v>
          </cell>
          <cell r="GW549">
            <v>0</v>
          </cell>
          <cell r="GX549">
            <v>0</v>
          </cell>
          <cell r="GY549">
            <v>0</v>
          </cell>
          <cell r="GZ549">
            <v>0</v>
          </cell>
          <cell r="HA549">
            <v>0</v>
          </cell>
          <cell r="HB549">
            <v>0</v>
          </cell>
          <cell r="HC549">
            <v>0</v>
          </cell>
          <cell r="HD549">
            <v>0</v>
          </cell>
          <cell r="HE549">
            <v>0</v>
          </cell>
          <cell r="HF549">
            <v>0</v>
          </cell>
          <cell r="HG549">
            <v>0</v>
          </cell>
          <cell r="HH549">
            <v>0</v>
          </cell>
          <cell r="HI549">
            <v>0</v>
          </cell>
          <cell r="HJ549">
            <v>0</v>
          </cell>
          <cell r="HK549">
            <v>0</v>
          </cell>
          <cell r="HL549">
            <v>0</v>
          </cell>
          <cell r="HM549">
            <v>0</v>
          </cell>
          <cell r="HN549">
            <v>0</v>
          </cell>
          <cell r="HO549">
            <v>0</v>
          </cell>
          <cell r="HP549">
            <v>0</v>
          </cell>
          <cell r="HQ549">
            <v>0</v>
          </cell>
          <cell r="HR549">
            <v>0</v>
          </cell>
          <cell r="HS549">
            <v>0</v>
          </cell>
          <cell r="HT549">
            <v>0</v>
          </cell>
          <cell r="HU549">
            <v>0</v>
          </cell>
          <cell r="HV549">
            <v>0</v>
          </cell>
          <cell r="HW549">
            <v>0</v>
          </cell>
          <cell r="HX549">
            <v>0</v>
          </cell>
          <cell r="HY549">
            <v>0</v>
          </cell>
          <cell r="HZ549">
            <v>0</v>
          </cell>
          <cell r="IA549">
            <v>0</v>
          </cell>
          <cell r="IB549">
            <v>0</v>
          </cell>
          <cell r="IC549">
            <v>0</v>
          </cell>
          <cell r="ID549">
            <v>0</v>
          </cell>
          <cell r="IE549">
            <v>0</v>
          </cell>
          <cell r="IF549">
            <v>0</v>
          </cell>
          <cell r="IG549">
            <v>0</v>
          </cell>
          <cell r="IH549">
            <v>0</v>
          </cell>
          <cell r="II549">
            <v>0</v>
          </cell>
          <cell r="IJ549">
            <v>0</v>
          </cell>
          <cell r="IK549">
            <v>0</v>
          </cell>
          <cell r="IL549">
            <v>0</v>
          </cell>
          <cell r="IM549">
            <v>0</v>
          </cell>
          <cell r="IN549">
            <v>0</v>
          </cell>
          <cell r="IO549">
            <v>0</v>
          </cell>
          <cell r="IP549">
            <v>0</v>
          </cell>
          <cell r="IQ549">
            <v>0</v>
          </cell>
          <cell r="IR549">
            <v>0</v>
          </cell>
          <cell r="IS549">
            <v>0</v>
          </cell>
          <cell r="IT549">
            <v>0</v>
          </cell>
          <cell r="IU549">
            <v>0</v>
          </cell>
          <cell r="IV549">
            <v>0</v>
          </cell>
        </row>
        <row r="550">
          <cell r="C550" t="str">
            <v xml:space="preserve">: Alimentador QU-03, Derivacion a S.E.D.s N°: 0010289, 0010677, 0010463 - PLANO RP-QU03-08</v>
          </cell>
          <cell r="EN550" t="str">
            <v xml:space="preserve">Ca. DINAMRACA, VILLA MANANTIAL</v>
          </cell>
        </row>
        <row r="572">
          <cell r="A572" t="str">
            <v xml:space="preserve">SUB-TOTAL 41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T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0</v>
          </cell>
          <cell r="EN572" t="str">
            <v xml:space="preserve">Nota.- Cable XLPE 10m. Por fase (bajada a Cut-out y Trafo)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X572">
            <v>0</v>
          </cell>
          <cell r="EY572">
            <v>0</v>
          </cell>
          <cell r="EZ572">
            <v>0</v>
          </cell>
          <cell r="FA572">
            <v>0</v>
          </cell>
          <cell r="FB572">
            <v>0</v>
          </cell>
          <cell r="FC572">
            <v>0</v>
          </cell>
          <cell r="FD572">
            <v>0</v>
          </cell>
          <cell r="FE572">
            <v>0</v>
          </cell>
          <cell r="FF572">
            <v>0</v>
          </cell>
          <cell r="FG572">
            <v>0</v>
          </cell>
          <cell r="FH572">
            <v>0</v>
          </cell>
          <cell r="FI572">
            <v>0</v>
          </cell>
          <cell r="FJ572">
            <v>0</v>
          </cell>
          <cell r="FK572">
            <v>0</v>
          </cell>
          <cell r="FL572">
            <v>0</v>
          </cell>
          <cell r="FM572">
            <v>0</v>
          </cell>
          <cell r="FN572">
            <v>0</v>
          </cell>
          <cell r="FO572">
            <v>0</v>
          </cell>
          <cell r="FP572">
            <v>0</v>
          </cell>
          <cell r="FQ572">
            <v>0</v>
          </cell>
          <cell r="FR572">
            <v>0</v>
          </cell>
          <cell r="FS572">
            <v>0</v>
          </cell>
          <cell r="FT572">
            <v>0</v>
          </cell>
          <cell r="FU572">
            <v>0</v>
          </cell>
          <cell r="FV572">
            <v>0</v>
          </cell>
          <cell r="FW572">
            <v>0</v>
          </cell>
          <cell r="FX572">
            <v>0</v>
          </cell>
          <cell r="FY572">
            <v>0</v>
          </cell>
          <cell r="FZ572">
            <v>0</v>
          </cell>
          <cell r="GA572">
            <v>0</v>
          </cell>
          <cell r="GB572">
            <v>0</v>
          </cell>
          <cell r="GC572">
            <v>0</v>
          </cell>
          <cell r="GD572">
            <v>0</v>
          </cell>
          <cell r="GE572">
            <v>0</v>
          </cell>
          <cell r="GF572">
            <v>0</v>
          </cell>
          <cell r="GG572">
            <v>0</v>
          </cell>
          <cell r="GH572">
            <v>0</v>
          </cell>
          <cell r="GI572">
            <v>0</v>
          </cell>
          <cell r="GJ572">
            <v>0</v>
          </cell>
          <cell r="GK572">
            <v>0</v>
          </cell>
          <cell r="GL572">
            <v>0</v>
          </cell>
          <cell r="GM572">
            <v>0</v>
          </cell>
          <cell r="GN572">
            <v>0</v>
          </cell>
          <cell r="GO572">
            <v>0</v>
          </cell>
          <cell r="GP572">
            <v>0</v>
          </cell>
          <cell r="GQ572">
            <v>0</v>
          </cell>
          <cell r="GR572">
            <v>0</v>
          </cell>
          <cell r="GS572">
            <v>0</v>
          </cell>
          <cell r="GT572">
            <v>0</v>
          </cell>
          <cell r="GU572">
            <v>0</v>
          </cell>
          <cell r="GV572">
            <v>0</v>
          </cell>
          <cell r="GW572">
            <v>0</v>
          </cell>
          <cell r="GX572">
            <v>0</v>
          </cell>
          <cell r="GY572">
            <v>0</v>
          </cell>
          <cell r="GZ572">
            <v>0</v>
          </cell>
          <cell r="HA572">
            <v>0</v>
          </cell>
          <cell r="HB572">
            <v>0</v>
          </cell>
          <cell r="HC572">
            <v>0</v>
          </cell>
          <cell r="HD572">
            <v>0</v>
          </cell>
          <cell r="HE572">
            <v>0</v>
          </cell>
          <cell r="HF572">
            <v>0</v>
          </cell>
          <cell r="HG572">
            <v>0</v>
          </cell>
          <cell r="HH572">
            <v>0</v>
          </cell>
          <cell r="HI572">
            <v>0</v>
          </cell>
          <cell r="HJ572">
            <v>0</v>
          </cell>
          <cell r="HK572">
            <v>0</v>
          </cell>
          <cell r="HL572">
            <v>0</v>
          </cell>
          <cell r="HM572">
            <v>0</v>
          </cell>
          <cell r="HN572">
            <v>0</v>
          </cell>
          <cell r="HO572">
            <v>0</v>
          </cell>
          <cell r="HP572">
            <v>0</v>
          </cell>
          <cell r="HQ572">
            <v>0</v>
          </cell>
          <cell r="HR572">
            <v>0</v>
          </cell>
          <cell r="HS572">
            <v>0</v>
          </cell>
          <cell r="HT572">
            <v>0</v>
          </cell>
          <cell r="HU572">
            <v>0</v>
          </cell>
          <cell r="HV572">
            <v>0</v>
          </cell>
          <cell r="HW572">
            <v>0</v>
          </cell>
          <cell r="HX572">
            <v>0</v>
          </cell>
          <cell r="HY572">
            <v>0</v>
          </cell>
          <cell r="HZ572">
            <v>0</v>
          </cell>
          <cell r="IA572">
            <v>0</v>
          </cell>
          <cell r="IB572">
            <v>0</v>
          </cell>
          <cell r="IC572">
            <v>0</v>
          </cell>
          <cell r="ID572">
            <v>0</v>
          </cell>
          <cell r="IE572">
            <v>0</v>
          </cell>
          <cell r="IF572">
            <v>0</v>
          </cell>
          <cell r="IG572">
            <v>0</v>
          </cell>
          <cell r="IH572">
            <v>0</v>
          </cell>
          <cell r="II572">
            <v>0</v>
          </cell>
          <cell r="IJ572">
            <v>0</v>
          </cell>
          <cell r="IK572">
            <v>0</v>
          </cell>
          <cell r="IL572">
            <v>0</v>
          </cell>
          <cell r="IM572">
            <v>0</v>
          </cell>
          <cell r="IN572">
            <v>0</v>
          </cell>
          <cell r="IO572">
            <v>0</v>
          </cell>
          <cell r="IP572">
            <v>0</v>
          </cell>
          <cell r="IQ572">
            <v>0</v>
          </cell>
          <cell r="IR572">
            <v>0</v>
          </cell>
          <cell r="IS572">
            <v>0</v>
          </cell>
          <cell r="IT572">
            <v>0</v>
          </cell>
          <cell r="IU572">
            <v>0</v>
          </cell>
          <cell r="IV572">
            <v>0</v>
          </cell>
        </row>
        <row r="573">
          <cell r="C573" t="str">
            <v xml:space="preserve">: Alimentador QU-03, S.E.D. N°: 0010290 - Av. Alemania I (Nac. Unidas) - PLANO RP-QU03-09</v>
          </cell>
          <cell r="EN573" t="str">
            <v xml:space="preserve">AV. ALEMANIA I</v>
          </cell>
        </row>
        <row r="589">
          <cell r="A589" t="str">
            <v xml:space="preserve">SUB-TOTAL 42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T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X589">
            <v>0</v>
          </cell>
          <cell r="EY589">
            <v>0</v>
          </cell>
          <cell r="EZ589">
            <v>0</v>
          </cell>
          <cell r="FA589">
            <v>0</v>
          </cell>
          <cell r="FB589">
            <v>0</v>
          </cell>
          <cell r="FC589">
            <v>0</v>
          </cell>
          <cell r="FD589">
            <v>0</v>
          </cell>
          <cell r="FE589">
            <v>0</v>
          </cell>
          <cell r="FF589">
            <v>0</v>
          </cell>
          <cell r="FG589">
            <v>0</v>
          </cell>
          <cell r="FH589">
            <v>0</v>
          </cell>
          <cell r="FI589">
            <v>0</v>
          </cell>
          <cell r="FJ589">
            <v>0</v>
          </cell>
          <cell r="FK589">
            <v>0</v>
          </cell>
          <cell r="FL589">
            <v>0</v>
          </cell>
          <cell r="FM589">
            <v>0</v>
          </cell>
          <cell r="FN589">
            <v>0</v>
          </cell>
          <cell r="FO589">
            <v>0</v>
          </cell>
          <cell r="FP589">
            <v>0</v>
          </cell>
          <cell r="FQ589">
            <v>0</v>
          </cell>
          <cell r="FR589">
            <v>0</v>
          </cell>
          <cell r="FS589">
            <v>0</v>
          </cell>
          <cell r="FT589">
            <v>0</v>
          </cell>
          <cell r="FU589">
            <v>0</v>
          </cell>
          <cell r="FV589">
            <v>0</v>
          </cell>
          <cell r="FW589">
            <v>0</v>
          </cell>
          <cell r="FX589">
            <v>0</v>
          </cell>
          <cell r="FY589">
            <v>0</v>
          </cell>
          <cell r="FZ589">
            <v>0</v>
          </cell>
          <cell r="GA589">
            <v>0</v>
          </cell>
          <cell r="GB589">
            <v>0</v>
          </cell>
          <cell r="GC589">
            <v>0</v>
          </cell>
          <cell r="GD589">
            <v>0</v>
          </cell>
          <cell r="GE589">
            <v>0</v>
          </cell>
          <cell r="GF589">
            <v>0</v>
          </cell>
          <cell r="GG589">
            <v>0</v>
          </cell>
          <cell r="GH589">
            <v>0</v>
          </cell>
          <cell r="GI589">
            <v>0</v>
          </cell>
          <cell r="GJ589">
            <v>0</v>
          </cell>
          <cell r="GK589">
            <v>0</v>
          </cell>
          <cell r="GL589">
            <v>0</v>
          </cell>
          <cell r="GM589">
            <v>0</v>
          </cell>
          <cell r="GN589">
            <v>0</v>
          </cell>
          <cell r="GO589">
            <v>0</v>
          </cell>
          <cell r="GP589">
            <v>0</v>
          </cell>
          <cell r="GQ589">
            <v>0</v>
          </cell>
          <cell r="GR589">
            <v>0</v>
          </cell>
          <cell r="GS589">
            <v>0</v>
          </cell>
          <cell r="GT589">
            <v>0</v>
          </cell>
          <cell r="GU589">
            <v>0</v>
          </cell>
          <cell r="GV589">
            <v>0</v>
          </cell>
          <cell r="GW589">
            <v>0</v>
          </cell>
          <cell r="GX589">
            <v>0</v>
          </cell>
          <cell r="GY589">
            <v>0</v>
          </cell>
          <cell r="GZ589">
            <v>0</v>
          </cell>
          <cell r="HA589">
            <v>0</v>
          </cell>
          <cell r="HB589">
            <v>0</v>
          </cell>
          <cell r="HC589">
            <v>0</v>
          </cell>
          <cell r="HD589">
            <v>0</v>
          </cell>
          <cell r="HE589">
            <v>0</v>
          </cell>
          <cell r="HF589">
            <v>0</v>
          </cell>
          <cell r="HG589">
            <v>0</v>
          </cell>
          <cell r="HH589">
            <v>0</v>
          </cell>
          <cell r="HI589">
            <v>0</v>
          </cell>
          <cell r="HJ589">
            <v>0</v>
          </cell>
          <cell r="HK589">
            <v>0</v>
          </cell>
          <cell r="HL589">
            <v>0</v>
          </cell>
          <cell r="HM589">
            <v>0</v>
          </cell>
          <cell r="HN589">
            <v>0</v>
          </cell>
          <cell r="HO589">
            <v>0</v>
          </cell>
          <cell r="HP589">
            <v>0</v>
          </cell>
          <cell r="HQ589">
            <v>0</v>
          </cell>
          <cell r="HR589">
            <v>0</v>
          </cell>
          <cell r="HS589">
            <v>0</v>
          </cell>
          <cell r="HT589">
            <v>0</v>
          </cell>
          <cell r="HU589">
            <v>0</v>
          </cell>
          <cell r="HV589">
            <v>0</v>
          </cell>
          <cell r="HW589">
            <v>0</v>
          </cell>
          <cell r="HX589">
            <v>0</v>
          </cell>
          <cell r="HY589">
            <v>0</v>
          </cell>
          <cell r="HZ589">
            <v>0</v>
          </cell>
          <cell r="IA589">
            <v>0</v>
          </cell>
          <cell r="IB589">
            <v>0</v>
          </cell>
          <cell r="IC589">
            <v>0</v>
          </cell>
          <cell r="ID589">
            <v>0</v>
          </cell>
          <cell r="IE589">
            <v>0</v>
          </cell>
          <cell r="IF589">
            <v>0</v>
          </cell>
          <cell r="IG589">
            <v>0</v>
          </cell>
          <cell r="IH589">
            <v>0</v>
          </cell>
          <cell r="II589">
            <v>0</v>
          </cell>
          <cell r="IJ589">
            <v>0</v>
          </cell>
          <cell r="IK589">
            <v>0</v>
          </cell>
          <cell r="IL589">
            <v>0</v>
          </cell>
          <cell r="IM589">
            <v>0</v>
          </cell>
          <cell r="IN589">
            <v>0</v>
          </cell>
          <cell r="IO589">
            <v>0</v>
          </cell>
          <cell r="IP589">
            <v>0</v>
          </cell>
          <cell r="IQ589">
            <v>0</v>
          </cell>
          <cell r="IR589">
            <v>0</v>
          </cell>
          <cell r="IS589">
            <v>0</v>
          </cell>
          <cell r="IT589">
            <v>0</v>
          </cell>
          <cell r="IU589">
            <v>0</v>
          </cell>
          <cell r="IV589">
            <v>0</v>
          </cell>
        </row>
        <row r="590">
          <cell r="C590" t="str">
            <v xml:space="preserve">: Alimentador QU-03, Derivacion a S.E.D. N°: 0010510 - AA.HH. LA UNION - PLANO RP-QU03-10</v>
          </cell>
          <cell r="EN590" t="str">
            <v xml:space="preserve">AA.HH. LA UNION</v>
          </cell>
        </row>
        <row r="609">
          <cell r="A609" t="str">
            <v xml:space="preserve">SUB-TOTAL 43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T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J609">
            <v>0</v>
          </cell>
          <cell r="EK609">
            <v>0</v>
          </cell>
          <cell r="EL609">
            <v>0</v>
          </cell>
          <cell r="EM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X609">
            <v>0</v>
          </cell>
          <cell r="EY609">
            <v>0</v>
          </cell>
          <cell r="EZ609">
            <v>0</v>
          </cell>
          <cell r="FA609">
            <v>0</v>
          </cell>
          <cell r="FB609">
            <v>0</v>
          </cell>
          <cell r="FC609">
            <v>0</v>
          </cell>
          <cell r="FD609">
            <v>0</v>
          </cell>
          <cell r="FE609">
            <v>0</v>
          </cell>
          <cell r="FF609">
            <v>0</v>
          </cell>
          <cell r="FG609">
            <v>0</v>
          </cell>
          <cell r="FH609">
            <v>0</v>
          </cell>
          <cell r="FI609">
            <v>0</v>
          </cell>
          <cell r="FJ609">
            <v>0</v>
          </cell>
          <cell r="FK609">
            <v>0</v>
          </cell>
          <cell r="FL609">
            <v>0</v>
          </cell>
          <cell r="FM609">
            <v>0</v>
          </cell>
          <cell r="FN609">
            <v>0</v>
          </cell>
          <cell r="FO609">
            <v>0</v>
          </cell>
          <cell r="FP609">
            <v>0</v>
          </cell>
          <cell r="FQ609">
            <v>0</v>
          </cell>
          <cell r="FR609">
            <v>0</v>
          </cell>
          <cell r="FS609">
            <v>0</v>
          </cell>
          <cell r="FT609">
            <v>0</v>
          </cell>
          <cell r="FU609">
            <v>0</v>
          </cell>
          <cell r="FV609">
            <v>0</v>
          </cell>
          <cell r="FW609">
            <v>0</v>
          </cell>
          <cell r="FX609">
            <v>0</v>
          </cell>
          <cell r="FY609">
            <v>0</v>
          </cell>
          <cell r="FZ609">
            <v>0</v>
          </cell>
          <cell r="GA609">
            <v>0</v>
          </cell>
          <cell r="GB609">
            <v>0</v>
          </cell>
          <cell r="GC609">
            <v>0</v>
          </cell>
          <cell r="GD609">
            <v>0</v>
          </cell>
          <cell r="GE609">
            <v>0</v>
          </cell>
          <cell r="GF609">
            <v>0</v>
          </cell>
          <cell r="GG609">
            <v>0</v>
          </cell>
          <cell r="GH609">
            <v>0</v>
          </cell>
          <cell r="GI609">
            <v>0</v>
          </cell>
          <cell r="GJ609">
            <v>0</v>
          </cell>
          <cell r="GK609">
            <v>0</v>
          </cell>
          <cell r="GL609">
            <v>0</v>
          </cell>
          <cell r="GM609">
            <v>0</v>
          </cell>
          <cell r="GN609">
            <v>0</v>
          </cell>
          <cell r="GO609">
            <v>0</v>
          </cell>
          <cell r="GP609">
            <v>0</v>
          </cell>
          <cell r="GQ609">
            <v>0</v>
          </cell>
          <cell r="GR609">
            <v>0</v>
          </cell>
          <cell r="GS609">
            <v>0</v>
          </cell>
          <cell r="GT609">
            <v>0</v>
          </cell>
          <cell r="GU609">
            <v>0</v>
          </cell>
          <cell r="GV609">
            <v>0</v>
          </cell>
          <cell r="GW609">
            <v>0</v>
          </cell>
          <cell r="GX609">
            <v>0</v>
          </cell>
          <cell r="GY609">
            <v>0</v>
          </cell>
          <cell r="GZ609">
            <v>0</v>
          </cell>
          <cell r="HA609">
            <v>0</v>
          </cell>
          <cell r="HB609">
            <v>0</v>
          </cell>
          <cell r="HC609">
            <v>0</v>
          </cell>
          <cell r="HD609">
            <v>0</v>
          </cell>
          <cell r="HE609">
            <v>0</v>
          </cell>
          <cell r="HF609">
            <v>0</v>
          </cell>
          <cell r="HG609">
            <v>0</v>
          </cell>
          <cell r="HH609">
            <v>0</v>
          </cell>
          <cell r="HI609">
            <v>0</v>
          </cell>
          <cell r="HJ609">
            <v>0</v>
          </cell>
          <cell r="HK609">
            <v>0</v>
          </cell>
          <cell r="HL609">
            <v>0</v>
          </cell>
          <cell r="HM609">
            <v>0</v>
          </cell>
          <cell r="HN609">
            <v>0</v>
          </cell>
          <cell r="HO609">
            <v>0</v>
          </cell>
          <cell r="HP609">
            <v>0</v>
          </cell>
          <cell r="HQ609">
            <v>0</v>
          </cell>
          <cell r="HR609">
            <v>0</v>
          </cell>
          <cell r="HS609">
            <v>0</v>
          </cell>
          <cell r="HT609">
            <v>0</v>
          </cell>
          <cell r="HU609">
            <v>0</v>
          </cell>
          <cell r="HV609">
            <v>0</v>
          </cell>
          <cell r="HW609">
            <v>0</v>
          </cell>
          <cell r="HX609">
            <v>0</v>
          </cell>
          <cell r="HY609">
            <v>0</v>
          </cell>
          <cell r="HZ609">
            <v>0</v>
          </cell>
          <cell r="IA609">
            <v>0</v>
          </cell>
          <cell r="IB609">
            <v>0</v>
          </cell>
          <cell r="IC609">
            <v>0</v>
          </cell>
          <cell r="ID609">
            <v>0</v>
          </cell>
          <cell r="IE609">
            <v>0</v>
          </cell>
          <cell r="IF609">
            <v>0</v>
          </cell>
          <cell r="IG609">
            <v>0</v>
          </cell>
          <cell r="IH609">
            <v>0</v>
          </cell>
          <cell r="II609">
            <v>0</v>
          </cell>
          <cell r="IJ609">
            <v>0</v>
          </cell>
          <cell r="IK609">
            <v>0</v>
          </cell>
          <cell r="IL609">
            <v>0</v>
          </cell>
          <cell r="IM609">
            <v>0</v>
          </cell>
          <cell r="IN609">
            <v>0</v>
          </cell>
          <cell r="IO609">
            <v>0</v>
          </cell>
          <cell r="IP609">
            <v>0</v>
          </cell>
          <cell r="IQ609">
            <v>0</v>
          </cell>
          <cell r="IR609">
            <v>0</v>
          </cell>
          <cell r="IS609">
            <v>0</v>
          </cell>
          <cell r="IT609">
            <v>0</v>
          </cell>
          <cell r="IU609">
            <v>0</v>
          </cell>
          <cell r="IV609">
            <v>0</v>
          </cell>
        </row>
        <row r="610">
          <cell r="C610" t="str">
            <v xml:space="preserve">: Alimentador QU-03, Derivacion a S.E.D. N°: 0010513 - Urb. Los Angeles Miguel Grau - PLANO RP-QU03-11</v>
          </cell>
          <cell r="EN610" t="str">
            <v xml:space="preserve">URB. LOS ANGELES</v>
          </cell>
        </row>
        <row r="617">
          <cell r="A617" t="str">
            <v xml:space="preserve">SUB-TOTAL 44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T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0</v>
          </cell>
          <cell r="EK617">
            <v>0</v>
          </cell>
          <cell r="EL617">
            <v>0</v>
          </cell>
          <cell r="EM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X617">
            <v>0</v>
          </cell>
          <cell r="EY617">
            <v>0</v>
          </cell>
          <cell r="EZ617">
            <v>0</v>
          </cell>
          <cell r="FA617">
            <v>0</v>
          </cell>
          <cell r="FB617">
            <v>0</v>
          </cell>
          <cell r="FC617">
            <v>0</v>
          </cell>
          <cell r="FD617">
            <v>0</v>
          </cell>
          <cell r="FE617">
            <v>0</v>
          </cell>
          <cell r="FF617">
            <v>0</v>
          </cell>
          <cell r="FG617">
            <v>0</v>
          </cell>
          <cell r="FH617">
            <v>0</v>
          </cell>
          <cell r="FI617">
            <v>0</v>
          </cell>
          <cell r="FJ617">
            <v>0</v>
          </cell>
          <cell r="FK617">
            <v>0</v>
          </cell>
          <cell r="FL617">
            <v>0</v>
          </cell>
          <cell r="FM617">
            <v>0</v>
          </cell>
          <cell r="FN617">
            <v>0</v>
          </cell>
          <cell r="FO617">
            <v>0</v>
          </cell>
          <cell r="FP617">
            <v>0</v>
          </cell>
          <cell r="FQ617">
            <v>0</v>
          </cell>
          <cell r="FR617">
            <v>0</v>
          </cell>
          <cell r="FS617">
            <v>0</v>
          </cell>
          <cell r="FT617">
            <v>0</v>
          </cell>
          <cell r="FU617">
            <v>0</v>
          </cell>
          <cell r="FV617">
            <v>0</v>
          </cell>
          <cell r="FW617">
            <v>0</v>
          </cell>
          <cell r="FX617">
            <v>0</v>
          </cell>
          <cell r="FY617">
            <v>0</v>
          </cell>
          <cell r="FZ617">
            <v>0</v>
          </cell>
          <cell r="GA617">
            <v>0</v>
          </cell>
          <cell r="GB617">
            <v>0</v>
          </cell>
          <cell r="GC617">
            <v>0</v>
          </cell>
          <cell r="GD617">
            <v>0</v>
          </cell>
          <cell r="GE617">
            <v>0</v>
          </cell>
          <cell r="GF617">
            <v>0</v>
          </cell>
          <cell r="GG617">
            <v>0</v>
          </cell>
          <cell r="GH617">
            <v>0</v>
          </cell>
          <cell r="GI617">
            <v>0</v>
          </cell>
          <cell r="GJ617">
            <v>0</v>
          </cell>
          <cell r="GK617">
            <v>0</v>
          </cell>
          <cell r="GL617">
            <v>0</v>
          </cell>
          <cell r="GM617">
            <v>0</v>
          </cell>
          <cell r="GN617">
            <v>0</v>
          </cell>
          <cell r="GO617">
            <v>0</v>
          </cell>
          <cell r="GP617">
            <v>0</v>
          </cell>
          <cell r="GQ617">
            <v>0</v>
          </cell>
          <cell r="GR617">
            <v>0</v>
          </cell>
          <cell r="GS617">
            <v>0</v>
          </cell>
          <cell r="GT617">
            <v>0</v>
          </cell>
          <cell r="GU617">
            <v>0</v>
          </cell>
          <cell r="GV617">
            <v>0</v>
          </cell>
          <cell r="GW617">
            <v>0</v>
          </cell>
          <cell r="GX617">
            <v>0</v>
          </cell>
          <cell r="GY617">
            <v>0</v>
          </cell>
          <cell r="GZ617">
            <v>0</v>
          </cell>
          <cell r="HA617">
            <v>0</v>
          </cell>
          <cell r="HB617">
            <v>0</v>
          </cell>
          <cell r="HC617">
            <v>0</v>
          </cell>
          <cell r="HD617">
            <v>0</v>
          </cell>
          <cell r="HE617">
            <v>0</v>
          </cell>
          <cell r="HF617">
            <v>0</v>
          </cell>
          <cell r="HG617">
            <v>0</v>
          </cell>
          <cell r="HH617">
            <v>0</v>
          </cell>
          <cell r="HI617">
            <v>0</v>
          </cell>
          <cell r="HJ617">
            <v>0</v>
          </cell>
          <cell r="HK617">
            <v>0</v>
          </cell>
          <cell r="HL617">
            <v>0</v>
          </cell>
          <cell r="HM617">
            <v>0</v>
          </cell>
          <cell r="HN617">
            <v>0</v>
          </cell>
          <cell r="HO617">
            <v>0</v>
          </cell>
          <cell r="HP617">
            <v>0</v>
          </cell>
          <cell r="HQ617">
            <v>0</v>
          </cell>
          <cell r="HR617">
            <v>0</v>
          </cell>
          <cell r="HS617">
            <v>0</v>
          </cell>
          <cell r="HT617">
            <v>0</v>
          </cell>
          <cell r="HU617">
            <v>0</v>
          </cell>
          <cell r="HV617">
            <v>0</v>
          </cell>
          <cell r="HW617">
            <v>0</v>
          </cell>
          <cell r="HX617">
            <v>0</v>
          </cell>
          <cell r="HY617">
            <v>0</v>
          </cell>
          <cell r="HZ617">
            <v>0</v>
          </cell>
          <cell r="IA617">
            <v>0</v>
          </cell>
          <cell r="IB617">
            <v>0</v>
          </cell>
          <cell r="IC617">
            <v>0</v>
          </cell>
          <cell r="ID617">
            <v>0</v>
          </cell>
          <cell r="IE617">
            <v>0</v>
          </cell>
          <cell r="IF617">
            <v>0</v>
          </cell>
          <cell r="IG617">
            <v>0</v>
          </cell>
          <cell r="IH617">
            <v>0</v>
          </cell>
          <cell r="II617">
            <v>0</v>
          </cell>
          <cell r="IJ617">
            <v>0</v>
          </cell>
          <cell r="IK617">
            <v>0</v>
          </cell>
          <cell r="IL617">
            <v>0</v>
          </cell>
          <cell r="IM617">
            <v>0</v>
          </cell>
          <cell r="IN617">
            <v>0</v>
          </cell>
          <cell r="IO617">
            <v>0</v>
          </cell>
          <cell r="IP617">
            <v>0</v>
          </cell>
          <cell r="IQ617">
            <v>0</v>
          </cell>
          <cell r="IR617">
            <v>0</v>
          </cell>
          <cell r="IS617">
            <v>0</v>
          </cell>
          <cell r="IT617">
            <v>0</v>
          </cell>
          <cell r="IU617">
            <v>0</v>
          </cell>
          <cell r="IV617">
            <v>0</v>
          </cell>
        </row>
        <row r="618">
          <cell r="C618" t="str">
            <v xml:space="preserve">: Alimentador QU-03,  Tramo Deriv. a S.E.D. N°: 0010256 Av. Cusco I  (CAJAÑAN) - PLANO RP-QU03-12</v>
          </cell>
          <cell r="EN618" t="str">
            <v>CAJAÑAN</v>
          </cell>
        </row>
        <row r="631">
          <cell r="A631" t="str">
            <v xml:space="preserve">SUB-TOTAL 45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T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0</v>
          </cell>
          <cell r="EL631">
            <v>0</v>
          </cell>
          <cell r="EM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X631">
            <v>0</v>
          </cell>
          <cell r="EY631">
            <v>0</v>
          </cell>
          <cell r="EZ631">
            <v>0</v>
          </cell>
          <cell r="FA631">
            <v>0</v>
          </cell>
          <cell r="FB631">
            <v>0</v>
          </cell>
          <cell r="FC631">
            <v>0</v>
          </cell>
          <cell r="FD631">
            <v>0</v>
          </cell>
          <cell r="FE631">
            <v>0</v>
          </cell>
          <cell r="FF631">
            <v>0</v>
          </cell>
          <cell r="FG631">
            <v>0</v>
          </cell>
          <cell r="FH631">
            <v>0</v>
          </cell>
          <cell r="FI631">
            <v>0</v>
          </cell>
          <cell r="FJ631">
            <v>0</v>
          </cell>
          <cell r="FK631">
            <v>0</v>
          </cell>
          <cell r="FL631">
            <v>0</v>
          </cell>
          <cell r="FM631">
            <v>0</v>
          </cell>
          <cell r="FN631">
            <v>0</v>
          </cell>
          <cell r="FO631">
            <v>0</v>
          </cell>
          <cell r="FP631">
            <v>0</v>
          </cell>
          <cell r="FQ631">
            <v>0</v>
          </cell>
          <cell r="FR631">
            <v>0</v>
          </cell>
          <cell r="FS631">
            <v>0</v>
          </cell>
          <cell r="FT631">
            <v>0</v>
          </cell>
          <cell r="FU631">
            <v>0</v>
          </cell>
          <cell r="FV631">
            <v>0</v>
          </cell>
          <cell r="FW631">
            <v>0</v>
          </cell>
          <cell r="FX631">
            <v>0</v>
          </cell>
          <cell r="FY631">
            <v>0</v>
          </cell>
          <cell r="FZ631">
            <v>0</v>
          </cell>
          <cell r="GA631">
            <v>0</v>
          </cell>
          <cell r="GB631">
            <v>0</v>
          </cell>
          <cell r="GC631">
            <v>0</v>
          </cell>
          <cell r="GD631">
            <v>0</v>
          </cell>
          <cell r="GE631">
            <v>0</v>
          </cell>
          <cell r="GF631">
            <v>0</v>
          </cell>
          <cell r="GG631">
            <v>0</v>
          </cell>
          <cell r="GH631">
            <v>0</v>
          </cell>
          <cell r="GI631">
            <v>0</v>
          </cell>
          <cell r="GJ631">
            <v>0</v>
          </cell>
          <cell r="GK631">
            <v>0</v>
          </cell>
          <cell r="GL631">
            <v>0</v>
          </cell>
          <cell r="GM631">
            <v>0</v>
          </cell>
          <cell r="GN631">
            <v>0</v>
          </cell>
          <cell r="GO631">
            <v>0</v>
          </cell>
          <cell r="GP631">
            <v>0</v>
          </cell>
          <cell r="GQ631">
            <v>0</v>
          </cell>
          <cell r="GR631">
            <v>0</v>
          </cell>
          <cell r="GS631">
            <v>0</v>
          </cell>
          <cell r="GT631">
            <v>0</v>
          </cell>
          <cell r="GU631">
            <v>0</v>
          </cell>
          <cell r="GV631">
            <v>0</v>
          </cell>
          <cell r="GW631">
            <v>0</v>
          </cell>
          <cell r="GX631">
            <v>0</v>
          </cell>
          <cell r="GY631">
            <v>0</v>
          </cell>
          <cell r="GZ631">
            <v>0</v>
          </cell>
          <cell r="HA631">
            <v>0</v>
          </cell>
          <cell r="HB631">
            <v>0</v>
          </cell>
          <cell r="HC631">
            <v>0</v>
          </cell>
          <cell r="HD631">
            <v>0</v>
          </cell>
          <cell r="HE631">
            <v>0</v>
          </cell>
          <cell r="HF631">
            <v>0</v>
          </cell>
          <cell r="HG631">
            <v>0</v>
          </cell>
          <cell r="HH631">
            <v>0</v>
          </cell>
          <cell r="HI631">
            <v>0</v>
          </cell>
          <cell r="HJ631">
            <v>0</v>
          </cell>
          <cell r="HK631">
            <v>0</v>
          </cell>
          <cell r="HL631">
            <v>0</v>
          </cell>
          <cell r="HM631">
            <v>0</v>
          </cell>
          <cell r="HN631">
            <v>0</v>
          </cell>
          <cell r="HO631">
            <v>0</v>
          </cell>
          <cell r="HP631">
            <v>0</v>
          </cell>
          <cell r="HQ631">
            <v>0</v>
          </cell>
          <cell r="HR631">
            <v>0</v>
          </cell>
          <cell r="HS631">
            <v>0</v>
          </cell>
          <cell r="HT631">
            <v>0</v>
          </cell>
          <cell r="HU631">
            <v>0</v>
          </cell>
          <cell r="HV631">
            <v>0</v>
          </cell>
          <cell r="HW631">
            <v>0</v>
          </cell>
          <cell r="HX631">
            <v>0</v>
          </cell>
          <cell r="HY631">
            <v>0</v>
          </cell>
          <cell r="HZ631">
            <v>0</v>
          </cell>
          <cell r="IA631">
            <v>0</v>
          </cell>
          <cell r="IB631">
            <v>0</v>
          </cell>
          <cell r="IC631">
            <v>0</v>
          </cell>
          <cell r="ID631">
            <v>0</v>
          </cell>
          <cell r="IE631">
            <v>0</v>
          </cell>
          <cell r="IF631">
            <v>0</v>
          </cell>
          <cell r="IG631">
            <v>0</v>
          </cell>
          <cell r="IH631">
            <v>0</v>
          </cell>
          <cell r="II631">
            <v>0</v>
          </cell>
          <cell r="IJ631">
            <v>0</v>
          </cell>
          <cell r="IK631">
            <v>0</v>
          </cell>
          <cell r="IL631">
            <v>0</v>
          </cell>
          <cell r="IM631">
            <v>0</v>
          </cell>
          <cell r="IN631">
            <v>0</v>
          </cell>
          <cell r="IO631">
            <v>0</v>
          </cell>
          <cell r="IP631">
            <v>0</v>
          </cell>
          <cell r="IQ631">
            <v>0</v>
          </cell>
          <cell r="IR631">
            <v>0</v>
          </cell>
          <cell r="IS631">
            <v>0</v>
          </cell>
          <cell r="IT631">
            <v>0</v>
          </cell>
          <cell r="IU631">
            <v>0</v>
          </cell>
          <cell r="IV631">
            <v>0</v>
          </cell>
        </row>
        <row r="632">
          <cell r="C632" t="str">
            <v xml:space="preserve">: Alimentador QU-03, Derivacion a S.E.D. N°: 0010604 - San Agustin Niño de Praga - PLANO RP-QU03-13</v>
          </cell>
          <cell r="EN632" t="str">
            <v xml:space="preserve">NIÑO DE PRAGA</v>
          </cell>
        </row>
        <row r="648">
          <cell r="A648" t="str">
            <v xml:space="preserve">SUB-TOTAL 46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T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0</v>
          </cell>
          <cell r="EM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X648">
            <v>0</v>
          </cell>
          <cell r="EY648">
            <v>0</v>
          </cell>
          <cell r="EZ648">
            <v>0</v>
          </cell>
          <cell r="FA648">
            <v>0</v>
          </cell>
          <cell r="FB648">
            <v>0</v>
          </cell>
          <cell r="FC648">
            <v>0</v>
          </cell>
          <cell r="FD648">
            <v>0</v>
          </cell>
          <cell r="FE648">
            <v>0</v>
          </cell>
          <cell r="FF648">
            <v>0</v>
          </cell>
          <cell r="FG648">
            <v>0</v>
          </cell>
          <cell r="FH648">
            <v>0</v>
          </cell>
          <cell r="FI648">
            <v>0</v>
          </cell>
          <cell r="FJ648">
            <v>0</v>
          </cell>
          <cell r="FK648">
            <v>0</v>
          </cell>
          <cell r="FL648">
            <v>0</v>
          </cell>
          <cell r="FM648">
            <v>0</v>
          </cell>
          <cell r="FN648">
            <v>0</v>
          </cell>
          <cell r="FO648">
            <v>0</v>
          </cell>
          <cell r="FP648">
            <v>0</v>
          </cell>
          <cell r="FQ648">
            <v>0</v>
          </cell>
          <cell r="FR648">
            <v>0</v>
          </cell>
          <cell r="FS648">
            <v>0</v>
          </cell>
          <cell r="FT648">
            <v>0</v>
          </cell>
          <cell r="FU648">
            <v>0</v>
          </cell>
          <cell r="FV648">
            <v>0</v>
          </cell>
          <cell r="FW648">
            <v>0</v>
          </cell>
          <cell r="FX648">
            <v>0</v>
          </cell>
          <cell r="FY648">
            <v>0</v>
          </cell>
          <cell r="FZ648">
            <v>0</v>
          </cell>
          <cell r="GA648">
            <v>0</v>
          </cell>
          <cell r="GB648">
            <v>0</v>
          </cell>
          <cell r="GC648">
            <v>0</v>
          </cell>
          <cell r="GD648">
            <v>0</v>
          </cell>
          <cell r="GE648">
            <v>0</v>
          </cell>
          <cell r="GF648">
            <v>0</v>
          </cell>
          <cell r="GG648">
            <v>0</v>
          </cell>
          <cell r="GH648">
            <v>0</v>
          </cell>
          <cell r="GI648">
            <v>0</v>
          </cell>
          <cell r="GJ648">
            <v>0</v>
          </cell>
          <cell r="GK648">
            <v>0</v>
          </cell>
          <cell r="GL648">
            <v>0</v>
          </cell>
          <cell r="GM648">
            <v>0</v>
          </cell>
          <cell r="GN648">
            <v>0</v>
          </cell>
          <cell r="GO648">
            <v>0</v>
          </cell>
          <cell r="GP648">
            <v>0</v>
          </cell>
          <cell r="GQ648">
            <v>0</v>
          </cell>
          <cell r="GR648">
            <v>0</v>
          </cell>
          <cell r="GS648">
            <v>0</v>
          </cell>
          <cell r="GT648">
            <v>0</v>
          </cell>
          <cell r="GU648">
            <v>0</v>
          </cell>
          <cell r="GV648">
            <v>0</v>
          </cell>
          <cell r="GW648">
            <v>0</v>
          </cell>
          <cell r="GX648">
            <v>0</v>
          </cell>
          <cell r="GY648">
            <v>0</v>
          </cell>
          <cell r="GZ648">
            <v>0</v>
          </cell>
          <cell r="HA648">
            <v>0</v>
          </cell>
          <cell r="HB648">
            <v>0</v>
          </cell>
          <cell r="HC648">
            <v>0</v>
          </cell>
          <cell r="HD648">
            <v>0</v>
          </cell>
          <cell r="HE648">
            <v>0</v>
          </cell>
          <cell r="HF648">
            <v>0</v>
          </cell>
          <cell r="HG648">
            <v>0</v>
          </cell>
          <cell r="HH648">
            <v>0</v>
          </cell>
          <cell r="HI648">
            <v>0</v>
          </cell>
          <cell r="HJ648">
            <v>0</v>
          </cell>
          <cell r="HK648">
            <v>0</v>
          </cell>
          <cell r="HL648">
            <v>0</v>
          </cell>
          <cell r="HM648">
            <v>0</v>
          </cell>
          <cell r="HN648">
            <v>0</v>
          </cell>
          <cell r="HO648">
            <v>0</v>
          </cell>
          <cell r="HP648">
            <v>0</v>
          </cell>
          <cell r="HQ648">
            <v>0</v>
          </cell>
          <cell r="HR648">
            <v>0</v>
          </cell>
          <cell r="HS648">
            <v>0</v>
          </cell>
          <cell r="HT648">
            <v>0</v>
          </cell>
          <cell r="HU648">
            <v>0</v>
          </cell>
          <cell r="HV648">
            <v>0</v>
          </cell>
          <cell r="HW648">
            <v>0</v>
          </cell>
          <cell r="HX648">
            <v>0</v>
          </cell>
          <cell r="HY648">
            <v>0</v>
          </cell>
          <cell r="HZ648">
            <v>0</v>
          </cell>
          <cell r="IA648">
            <v>0</v>
          </cell>
          <cell r="IB648">
            <v>0</v>
          </cell>
          <cell r="IC648">
            <v>0</v>
          </cell>
          <cell r="ID648">
            <v>0</v>
          </cell>
          <cell r="IE648">
            <v>0</v>
          </cell>
          <cell r="IF648">
            <v>0</v>
          </cell>
          <cell r="IG648">
            <v>0</v>
          </cell>
          <cell r="IH648">
            <v>0</v>
          </cell>
          <cell r="II648">
            <v>0</v>
          </cell>
          <cell r="IJ648">
            <v>0</v>
          </cell>
          <cell r="IK648">
            <v>0</v>
          </cell>
          <cell r="IL648">
            <v>0</v>
          </cell>
          <cell r="IM648">
            <v>0</v>
          </cell>
          <cell r="IN648">
            <v>0</v>
          </cell>
          <cell r="IO648">
            <v>0</v>
          </cell>
          <cell r="IP648">
            <v>0</v>
          </cell>
          <cell r="IQ648">
            <v>0</v>
          </cell>
          <cell r="IR648">
            <v>0</v>
          </cell>
          <cell r="IS648">
            <v>0</v>
          </cell>
          <cell r="IT648">
            <v>0</v>
          </cell>
          <cell r="IU648">
            <v>0</v>
          </cell>
          <cell r="IV648">
            <v>0</v>
          </cell>
        </row>
        <row r="649">
          <cell r="C649" t="str">
            <v xml:space="preserve">: Alimentador QU-03, Derivacion a S.E.D. N°: 0010508 - Comunidad Ticapata - PLANO RP-QU03-14</v>
          </cell>
          <cell r="EN649" t="str">
            <v>TICAPATA</v>
          </cell>
        </row>
        <row r="660">
          <cell r="A660" t="str">
            <v xml:space="preserve">SUB-TOTAL 47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>
            <v>0</v>
          </cell>
          <cell r="FA660">
            <v>0</v>
          </cell>
          <cell r="FB660">
            <v>0</v>
          </cell>
          <cell r="FC660">
            <v>0</v>
          </cell>
          <cell r="FD660">
            <v>0</v>
          </cell>
          <cell r="FE660">
            <v>0</v>
          </cell>
          <cell r="FF660">
            <v>0</v>
          </cell>
          <cell r="FG660">
            <v>0</v>
          </cell>
          <cell r="FH660">
            <v>0</v>
          </cell>
          <cell r="FI660">
            <v>0</v>
          </cell>
          <cell r="FJ660">
            <v>0</v>
          </cell>
          <cell r="FK660">
            <v>0</v>
          </cell>
          <cell r="FL660">
            <v>0</v>
          </cell>
          <cell r="FM660">
            <v>0</v>
          </cell>
          <cell r="FN660">
            <v>0</v>
          </cell>
          <cell r="FO660">
            <v>0</v>
          </cell>
          <cell r="FP660">
            <v>0</v>
          </cell>
          <cell r="FQ660">
            <v>0</v>
          </cell>
          <cell r="FR660">
            <v>0</v>
          </cell>
          <cell r="FS660">
            <v>0</v>
          </cell>
          <cell r="FT660">
            <v>0</v>
          </cell>
          <cell r="FU660">
            <v>0</v>
          </cell>
          <cell r="FV660">
            <v>0</v>
          </cell>
          <cell r="FW660">
            <v>0</v>
          </cell>
          <cell r="FX660">
            <v>0</v>
          </cell>
          <cell r="FY660">
            <v>0</v>
          </cell>
          <cell r="FZ660">
            <v>0</v>
          </cell>
          <cell r="GA660">
            <v>0</v>
          </cell>
          <cell r="GB660">
            <v>0</v>
          </cell>
          <cell r="GC660">
            <v>0</v>
          </cell>
          <cell r="GD660">
            <v>0</v>
          </cell>
          <cell r="GE660">
            <v>0</v>
          </cell>
          <cell r="GF660">
            <v>0</v>
          </cell>
          <cell r="GG660">
            <v>0</v>
          </cell>
          <cell r="GH660">
            <v>0</v>
          </cell>
          <cell r="GI660">
            <v>0</v>
          </cell>
          <cell r="GJ660">
            <v>0</v>
          </cell>
          <cell r="GK660">
            <v>0</v>
          </cell>
          <cell r="GL660">
            <v>0</v>
          </cell>
          <cell r="GM660">
            <v>0</v>
          </cell>
          <cell r="GN660">
            <v>0</v>
          </cell>
          <cell r="GO660">
            <v>0</v>
          </cell>
          <cell r="GP660">
            <v>0</v>
          </cell>
          <cell r="GQ660">
            <v>0</v>
          </cell>
          <cell r="GR660">
            <v>0</v>
          </cell>
          <cell r="GS660">
            <v>0</v>
          </cell>
          <cell r="GT660">
            <v>0</v>
          </cell>
          <cell r="GU660">
            <v>0</v>
          </cell>
          <cell r="GV660">
            <v>0</v>
          </cell>
          <cell r="GW660">
            <v>0</v>
          </cell>
          <cell r="GX660">
            <v>0</v>
          </cell>
          <cell r="GY660">
            <v>0</v>
          </cell>
          <cell r="GZ660">
            <v>0</v>
          </cell>
          <cell r="HA660">
            <v>0</v>
          </cell>
          <cell r="HB660">
            <v>0</v>
          </cell>
          <cell r="HC660">
            <v>0</v>
          </cell>
          <cell r="HD660">
            <v>0</v>
          </cell>
          <cell r="HE660">
            <v>0</v>
          </cell>
          <cell r="HF660">
            <v>0</v>
          </cell>
          <cell r="HG660">
            <v>0</v>
          </cell>
          <cell r="HH660">
            <v>0</v>
          </cell>
          <cell r="HI660">
            <v>0</v>
          </cell>
          <cell r="HJ660">
            <v>0</v>
          </cell>
          <cell r="HK660">
            <v>0</v>
          </cell>
          <cell r="HL660">
            <v>0</v>
          </cell>
          <cell r="HM660">
            <v>0</v>
          </cell>
          <cell r="HN660">
            <v>0</v>
          </cell>
          <cell r="HO660">
            <v>0</v>
          </cell>
          <cell r="HP660">
            <v>0</v>
          </cell>
          <cell r="HQ660">
            <v>0</v>
          </cell>
          <cell r="HR660">
            <v>0</v>
          </cell>
          <cell r="HS660">
            <v>0</v>
          </cell>
          <cell r="HT660">
            <v>0</v>
          </cell>
          <cell r="HU660">
            <v>0</v>
          </cell>
          <cell r="HV660">
            <v>0</v>
          </cell>
          <cell r="HW660">
            <v>0</v>
          </cell>
          <cell r="HX660">
            <v>0</v>
          </cell>
          <cell r="HY660">
            <v>0</v>
          </cell>
          <cell r="HZ660">
            <v>0</v>
          </cell>
          <cell r="IA660">
            <v>0</v>
          </cell>
          <cell r="IB660">
            <v>0</v>
          </cell>
          <cell r="IC660">
            <v>0</v>
          </cell>
          <cell r="ID660">
            <v>0</v>
          </cell>
          <cell r="IE660">
            <v>0</v>
          </cell>
          <cell r="IF660">
            <v>0</v>
          </cell>
          <cell r="IG660">
            <v>0</v>
          </cell>
          <cell r="IH660">
            <v>0</v>
          </cell>
          <cell r="II660">
            <v>0</v>
          </cell>
          <cell r="IJ660">
            <v>0</v>
          </cell>
          <cell r="IK660">
            <v>0</v>
          </cell>
          <cell r="IL660">
            <v>0</v>
          </cell>
          <cell r="IM660">
            <v>0</v>
          </cell>
          <cell r="IN660">
            <v>0</v>
          </cell>
          <cell r="IO660">
            <v>0</v>
          </cell>
          <cell r="IP660">
            <v>0</v>
          </cell>
          <cell r="IQ660">
            <v>0</v>
          </cell>
          <cell r="IR660">
            <v>0</v>
          </cell>
          <cell r="IS660">
            <v>0</v>
          </cell>
          <cell r="IT660">
            <v>0</v>
          </cell>
          <cell r="IU660">
            <v>0</v>
          </cell>
          <cell r="IV660">
            <v>0</v>
          </cell>
        </row>
        <row r="661">
          <cell r="A661" t="str">
            <v xml:space="preserve">ALIMENTADOR QU-04</v>
          </cell>
        </row>
        <row r="662">
          <cell r="C662" t="str">
            <v xml:space="preserve">: Alimentador QU-04, S.E.D. N°: 0010542, 0010562 - San Juan de Dios - PLANO RP-QU04-01</v>
          </cell>
          <cell r="EN662" t="str">
            <v xml:space="preserve">SAN JUAN DE DIOS</v>
          </cell>
        </row>
        <row r="673">
          <cell r="A673" t="str">
            <v xml:space="preserve">SUB-TOTAL 48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X673">
            <v>0</v>
          </cell>
          <cell r="EY673">
            <v>0</v>
          </cell>
          <cell r="EZ673">
            <v>0</v>
          </cell>
          <cell r="FA673">
            <v>0</v>
          </cell>
          <cell r="FB673">
            <v>0</v>
          </cell>
          <cell r="FC673">
            <v>0</v>
          </cell>
          <cell r="FD673">
            <v>0</v>
          </cell>
          <cell r="FE673">
            <v>0</v>
          </cell>
          <cell r="FF673">
            <v>0</v>
          </cell>
          <cell r="FG673">
            <v>0</v>
          </cell>
          <cell r="FH673">
            <v>0</v>
          </cell>
          <cell r="FI673">
            <v>0</v>
          </cell>
          <cell r="FJ673">
            <v>0</v>
          </cell>
          <cell r="FK673">
            <v>0</v>
          </cell>
          <cell r="FL673">
            <v>0</v>
          </cell>
          <cell r="FM673">
            <v>0</v>
          </cell>
          <cell r="FN673">
            <v>0</v>
          </cell>
          <cell r="FO673">
            <v>0</v>
          </cell>
          <cell r="FP673">
            <v>0</v>
          </cell>
          <cell r="FQ673">
            <v>0</v>
          </cell>
          <cell r="FR673">
            <v>0</v>
          </cell>
          <cell r="FS673">
            <v>0</v>
          </cell>
          <cell r="FT673">
            <v>0</v>
          </cell>
          <cell r="FU673">
            <v>0</v>
          </cell>
          <cell r="FV673">
            <v>0</v>
          </cell>
          <cell r="FW673">
            <v>0</v>
          </cell>
          <cell r="FX673">
            <v>0</v>
          </cell>
          <cell r="FY673">
            <v>0</v>
          </cell>
          <cell r="FZ673">
            <v>0</v>
          </cell>
          <cell r="GA673">
            <v>0</v>
          </cell>
          <cell r="GB673">
            <v>0</v>
          </cell>
          <cell r="GC673">
            <v>0</v>
          </cell>
          <cell r="GD673">
            <v>0</v>
          </cell>
          <cell r="GE673">
            <v>0</v>
          </cell>
          <cell r="GF673">
            <v>0</v>
          </cell>
          <cell r="GG673">
            <v>0</v>
          </cell>
          <cell r="GH673">
            <v>0</v>
          </cell>
          <cell r="GI673">
            <v>0</v>
          </cell>
          <cell r="GJ673">
            <v>0</v>
          </cell>
          <cell r="GK673">
            <v>0</v>
          </cell>
          <cell r="GL673">
            <v>0</v>
          </cell>
          <cell r="GM673">
            <v>0</v>
          </cell>
          <cell r="GN673">
            <v>0</v>
          </cell>
          <cell r="GO673">
            <v>0</v>
          </cell>
          <cell r="GP673">
            <v>0</v>
          </cell>
          <cell r="GQ673">
            <v>0</v>
          </cell>
          <cell r="GR673">
            <v>0</v>
          </cell>
          <cell r="GS673">
            <v>0</v>
          </cell>
          <cell r="GT673">
            <v>0</v>
          </cell>
          <cell r="GU673">
            <v>0</v>
          </cell>
          <cell r="GV673">
            <v>0</v>
          </cell>
          <cell r="GW673">
            <v>0</v>
          </cell>
          <cell r="GX673">
            <v>0</v>
          </cell>
          <cell r="GY673">
            <v>0</v>
          </cell>
          <cell r="GZ673">
            <v>0</v>
          </cell>
          <cell r="HA673">
            <v>0</v>
          </cell>
          <cell r="HB673">
            <v>0</v>
          </cell>
          <cell r="HC673">
            <v>0</v>
          </cell>
          <cell r="HD673">
            <v>0</v>
          </cell>
          <cell r="HE673">
            <v>0</v>
          </cell>
          <cell r="HF673">
            <v>0</v>
          </cell>
          <cell r="HG673">
            <v>0</v>
          </cell>
          <cell r="HH673">
            <v>0</v>
          </cell>
          <cell r="HI673">
            <v>0</v>
          </cell>
          <cell r="HJ673">
            <v>0</v>
          </cell>
          <cell r="HK673">
            <v>0</v>
          </cell>
          <cell r="HL673">
            <v>0</v>
          </cell>
          <cell r="HM673">
            <v>0</v>
          </cell>
          <cell r="HN673">
            <v>0</v>
          </cell>
          <cell r="HO673">
            <v>0</v>
          </cell>
          <cell r="HP673">
            <v>0</v>
          </cell>
          <cell r="HQ673">
            <v>0</v>
          </cell>
          <cell r="HR673">
            <v>0</v>
          </cell>
          <cell r="HS673">
            <v>0</v>
          </cell>
          <cell r="HT673">
            <v>0</v>
          </cell>
          <cell r="HU673">
            <v>0</v>
          </cell>
          <cell r="HV673">
            <v>0</v>
          </cell>
          <cell r="HW673">
            <v>0</v>
          </cell>
          <cell r="HX673">
            <v>0</v>
          </cell>
          <cell r="HY673">
            <v>0</v>
          </cell>
          <cell r="HZ673">
            <v>0</v>
          </cell>
          <cell r="IA673">
            <v>0</v>
          </cell>
          <cell r="IB673">
            <v>0</v>
          </cell>
          <cell r="IC673">
            <v>0</v>
          </cell>
          <cell r="ID673">
            <v>0</v>
          </cell>
          <cell r="IE673">
            <v>0</v>
          </cell>
          <cell r="IF673">
            <v>0</v>
          </cell>
          <cell r="IG673">
            <v>0</v>
          </cell>
          <cell r="IH673">
            <v>0</v>
          </cell>
          <cell r="II673">
            <v>0</v>
          </cell>
          <cell r="IJ673">
            <v>0</v>
          </cell>
          <cell r="IK673">
            <v>0</v>
          </cell>
          <cell r="IL673">
            <v>0</v>
          </cell>
          <cell r="IM673">
            <v>0</v>
          </cell>
          <cell r="IN673">
            <v>0</v>
          </cell>
          <cell r="IO673">
            <v>0</v>
          </cell>
          <cell r="IP673">
            <v>0</v>
          </cell>
          <cell r="IQ673">
            <v>0</v>
          </cell>
          <cell r="IR673">
            <v>0</v>
          </cell>
          <cell r="IS673">
            <v>0</v>
          </cell>
          <cell r="IT673">
            <v>0</v>
          </cell>
          <cell r="IU673">
            <v>0</v>
          </cell>
          <cell r="IV673">
            <v>0</v>
          </cell>
        </row>
        <row r="674">
          <cell r="C674" t="str">
            <v xml:space="preserve">: Alimentador QU-04, Derivacion a S.E.D. N°: 0010032 - PATAPATA - PLANO RP-QU04-02</v>
          </cell>
          <cell r="EN674" t="str">
            <v>PATAPATA</v>
          </cell>
        </row>
        <row r="696">
          <cell r="A696" t="str">
            <v xml:space="preserve">SUB-TOTAL 49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X696">
            <v>0</v>
          </cell>
          <cell r="EY696">
            <v>0</v>
          </cell>
          <cell r="EZ696">
            <v>0</v>
          </cell>
          <cell r="FA696">
            <v>0</v>
          </cell>
          <cell r="FB696">
            <v>0</v>
          </cell>
          <cell r="FC696">
            <v>0</v>
          </cell>
          <cell r="FD696">
            <v>0</v>
          </cell>
          <cell r="FE696">
            <v>0</v>
          </cell>
          <cell r="FF696">
            <v>0</v>
          </cell>
          <cell r="FG696">
            <v>0</v>
          </cell>
          <cell r="FH696">
            <v>0</v>
          </cell>
          <cell r="FI696">
            <v>0</v>
          </cell>
          <cell r="FJ696">
            <v>0</v>
          </cell>
          <cell r="FK696">
            <v>0</v>
          </cell>
          <cell r="FL696">
            <v>0</v>
          </cell>
          <cell r="FM696">
            <v>0</v>
          </cell>
          <cell r="FN696">
            <v>0</v>
          </cell>
          <cell r="FO696">
            <v>0</v>
          </cell>
          <cell r="FP696">
            <v>0</v>
          </cell>
          <cell r="FQ696">
            <v>0</v>
          </cell>
          <cell r="FR696">
            <v>0</v>
          </cell>
          <cell r="FS696">
            <v>0</v>
          </cell>
          <cell r="FT696">
            <v>0</v>
          </cell>
          <cell r="FU696">
            <v>0</v>
          </cell>
          <cell r="FV696">
            <v>0</v>
          </cell>
          <cell r="FW696">
            <v>0</v>
          </cell>
          <cell r="FX696">
            <v>0</v>
          </cell>
          <cell r="FY696">
            <v>0</v>
          </cell>
          <cell r="FZ696">
            <v>0</v>
          </cell>
          <cell r="GA696">
            <v>0</v>
          </cell>
          <cell r="GB696">
            <v>0</v>
          </cell>
          <cell r="GC696">
            <v>0</v>
          </cell>
          <cell r="GD696">
            <v>0</v>
          </cell>
          <cell r="GE696">
            <v>0</v>
          </cell>
          <cell r="GF696">
            <v>0</v>
          </cell>
          <cell r="GG696">
            <v>0</v>
          </cell>
          <cell r="GH696">
            <v>0</v>
          </cell>
          <cell r="GI696">
            <v>0</v>
          </cell>
          <cell r="GJ696">
            <v>0</v>
          </cell>
          <cell r="GK696">
            <v>0</v>
          </cell>
          <cell r="GL696">
            <v>0</v>
          </cell>
          <cell r="GM696">
            <v>0</v>
          </cell>
          <cell r="GN696">
            <v>0</v>
          </cell>
          <cell r="GO696">
            <v>0</v>
          </cell>
          <cell r="GP696">
            <v>0</v>
          </cell>
          <cell r="GQ696">
            <v>0</v>
          </cell>
          <cell r="GR696">
            <v>0</v>
          </cell>
          <cell r="GS696">
            <v>0</v>
          </cell>
          <cell r="GT696">
            <v>0</v>
          </cell>
          <cell r="GU696">
            <v>0</v>
          </cell>
          <cell r="GV696">
            <v>0</v>
          </cell>
          <cell r="GW696">
            <v>0</v>
          </cell>
          <cell r="GX696">
            <v>0</v>
          </cell>
          <cell r="GY696">
            <v>0</v>
          </cell>
          <cell r="GZ696">
            <v>0</v>
          </cell>
          <cell r="HA696">
            <v>0</v>
          </cell>
          <cell r="HB696">
            <v>0</v>
          </cell>
          <cell r="HC696">
            <v>0</v>
          </cell>
          <cell r="HD696">
            <v>0</v>
          </cell>
          <cell r="HE696">
            <v>0</v>
          </cell>
          <cell r="HF696">
            <v>0</v>
          </cell>
          <cell r="HG696">
            <v>0</v>
          </cell>
          <cell r="HH696">
            <v>0</v>
          </cell>
          <cell r="HI696">
            <v>0</v>
          </cell>
          <cell r="HJ696">
            <v>0</v>
          </cell>
          <cell r="HK696">
            <v>0</v>
          </cell>
          <cell r="HL696">
            <v>0</v>
          </cell>
          <cell r="HM696">
            <v>0</v>
          </cell>
          <cell r="HN696">
            <v>0</v>
          </cell>
          <cell r="HO696">
            <v>0</v>
          </cell>
          <cell r="HP696">
            <v>0</v>
          </cell>
          <cell r="HQ696">
            <v>0</v>
          </cell>
          <cell r="HR696">
            <v>0</v>
          </cell>
          <cell r="HS696">
            <v>0</v>
          </cell>
          <cell r="HT696">
            <v>0</v>
          </cell>
          <cell r="HU696">
            <v>0</v>
          </cell>
          <cell r="HV696">
            <v>0</v>
          </cell>
          <cell r="HW696">
            <v>0</v>
          </cell>
          <cell r="HX696">
            <v>0</v>
          </cell>
          <cell r="HY696">
            <v>0</v>
          </cell>
          <cell r="HZ696">
            <v>0</v>
          </cell>
          <cell r="IA696">
            <v>0</v>
          </cell>
          <cell r="IB696">
            <v>0</v>
          </cell>
          <cell r="IC696">
            <v>0</v>
          </cell>
          <cell r="ID696">
            <v>0</v>
          </cell>
          <cell r="IE696">
            <v>0</v>
          </cell>
          <cell r="IF696">
            <v>0</v>
          </cell>
          <cell r="IG696">
            <v>0</v>
          </cell>
          <cell r="IH696">
            <v>0</v>
          </cell>
          <cell r="II696">
            <v>0</v>
          </cell>
          <cell r="IJ696">
            <v>0</v>
          </cell>
          <cell r="IK696">
            <v>0</v>
          </cell>
          <cell r="IL696">
            <v>0</v>
          </cell>
          <cell r="IM696">
            <v>0</v>
          </cell>
          <cell r="IN696">
            <v>0</v>
          </cell>
          <cell r="IO696">
            <v>0</v>
          </cell>
          <cell r="IP696">
            <v>0</v>
          </cell>
          <cell r="IQ696">
            <v>0</v>
          </cell>
          <cell r="IR696">
            <v>0</v>
          </cell>
          <cell r="IS696">
            <v>0</v>
          </cell>
          <cell r="IT696">
            <v>0</v>
          </cell>
          <cell r="IU696">
            <v>0</v>
          </cell>
          <cell r="IV696">
            <v>0</v>
          </cell>
        </row>
        <row r="697">
          <cell r="C697" t="str">
            <v xml:space="preserve">: Alimentador QU-04, Derivacion a S.E.D. N°: 0010071 - Granja Kayra - PLANO RP-QU04-03</v>
          </cell>
          <cell r="EN697" t="str">
            <v xml:space="preserve">GRANJA KAYRA</v>
          </cell>
        </row>
        <row r="702">
          <cell r="A702" t="str">
            <v xml:space="preserve">SUB-TOTAL 50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X702">
            <v>0</v>
          </cell>
          <cell r="EY702">
            <v>0</v>
          </cell>
          <cell r="EZ702">
            <v>0</v>
          </cell>
          <cell r="FA702">
            <v>0</v>
          </cell>
          <cell r="FB702">
            <v>0</v>
          </cell>
          <cell r="FC702">
            <v>0</v>
          </cell>
          <cell r="FD702">
            <v>0</v>
          </cell>
          <cell r="FE702">
            <v>0</v>
          </cell>
          <cell r="FF702">
            <v>0</v>
          </cell>
          <cell r="FG702">
            <v>0</v>
          </cell>
          <cell r="FH702">
            <v>0</v>
          </cell>
          <cell r="FI702">
            <v>0</v>
          </cell>
          <cell r="FJ702">
            <v>0</v>
          </cell>
          <cell r="FK702">
            <v>0</v>
          </cell>
          <cell r="FL702">
            <v>0</v>
          </cell>
          <cell r="FM702">
            <v>0</v>
          </cell>
          <cell r="FN702">
            <v>0</v>
          </cell>
          <cell r="FO702">
            <v>0</v>
          </cell>
          <cell r="FP702">
            <v>0</v>
          </cell>
          <cell r="FQ702">
            <v>0</v>
          </cell>
          <cell r="FR702">
            <v>0</v>
          </cell>
          <cell r="FS702">
            <v>0</v>
          </cell>
          <cell r="FT702">
            <v>0</v>
          </cell>
          <cell r="FU702">
            <v>0</v>
          </cell>
          <cell r="FV702">
            <v>0</v>
          </cell>
          <cell r="FW702">
            <v>0</v>
          </cell>
          <cell r="FX702">
            <v>0</v>
          </cell>
          <cell r="FY702">
            <v>0</v>
          </cell>
          <cell r="FZ702">
            <v>0</v>
          </cell>
          <cell r="GA702">
            <v>0</v>
          </cell>
          <cell r="GB702">
            <v>0</v>
          </cell>
          <cell r="GC702">
            <v>0</v>
          </cell>
          <cell r="GD702">
            <v>0</v>
          </cell>
          <cell r="GE702">
            <v>0</v>
          </cell>
          <cell r="GF702">
            <v>0</v>
          </cell>
          <cell r="GG702">
            <v>0</v>
          </cell>
          <cell r="GH702">
            <v>0</v>
          </cell>
          <cell r="GI702">
            <v>0</v>
          </cell>
          <cell r="GJ702">
            <v>0</v>
          </cell>
          <cell r="GK702">
            <v>0</v>
          </cell>
          <cell r="GL702">
            <v>0</v>
          </cell>
          <cell r="GM702">
            <v>0</v>
          </cell>
          <cell r="GN702">
            <v>0</v>
          </cell>
          <cell r="GO702">
            <v>0</v>
          </cell>
          <cell r="GP702">
            <v>0</v>
          </cell>
          <cell r="GQ702">
            <v>0</v>
          </cell>
          <cell r="GR702">
            <v>0</v>
          </cell>
          <cell r="GS702">
            <v>0</v>
          </cell>
          <cell r="GT702">
            <v>0</v>
          </cell>
          <cell r="GU702">
            <v>0</v>
          </cell>
          <cell r="GV702">
            <v>0</v>
          </cell>
          <cell r="GW702">
            <v>0</v>
          </cell>
          <cell r="GX702">
            <v>0</v>
          </cell>
          <cell r="GY702">
            <v>0</v>
          </cell>
          <cell r="GZ702">
            <v>0</v>
          </cell>
          <cell r="HA702">
            <v>0</v>
          </cell>
          <cell r="HB702">
            <v>0</v>
          </cell>
          <cell r="HC702">
            <v>0</v>
          </cell>
          <cell r="HD702">
            <v>0</v>
          </cell>
          <cell r="HE702">
            <v>0</v>
          </cell>
          <cell r="HF702">
            <v>0</v>
          </cell>
          <cell r="HG702">
            <v>0</v>
          </cell>
          <cell r="HH702">
            <v>0</v>
          </cell>
          <cell r="HI702">
            <v>0</v>
          </cell>
          <cell r="HJ702">
            <v>0</v>
          </cell>
          <cell r="HK702">
            <v>0</v>
          </cell>
          <cell r="HL702">
            <v>0</v>
          </cell>
          <cell r="HM702">
            <v>0</v>
          </cell>
          <cell r="HN702">
            <v>0</v>
          </cell>
          <cell r="HO702">
            <v>0</v>
          </cell>
          <cell r="HP702">
            <v>0</v>
          </cell>
          <cell r="HQ702">
            <v>0</v>
          </cell>
          <cell r="HR702">
            <v>0</v>
          </cell>
          <cell r="HS702">
            <v>0</v>
          </cell>
          <cell r="HT702">
            <v>0</v>
          </cell>
          <cell r="HU702">
            <v>0</v>
          </cell>
          <cell r="HV702">
            <v>0</v>
          </cell>
          <cell r="HW702">
            <v>0</v>
          </cell>
          <cell r="HX702">
            <v>0</v>
          </cell>
          <cell r="HY702">
            <v>0</v>
          </cell>
          <cell r="HZ702">
            <v>0</v>
          </cell>
          <cell r="IA702">
            <v>0</v>
          </cell>
          <cell r="IB702">
            <v>0</v>
          </cell>
          <cell r="IC702">
            <v>0</v>
          </cell>
          <cell r="ID702">
            <v>0</v>
          </cell>
          <cell r="IE702">
            <v>0</v>
          </cell>
          <cell r="IF702">
            <v>0</v>
          </cell>
          <cell r="IG702">
            <v>0</v>
          </cell>
          <cell r="IH702">
            <v>0</v>
          </cell>
          <cell r="II702">
            <v>0</v>
          </cell>
          <cell r="IJ702">
            <v>0</v>
          </cell>
          <cell r="IK702">
            <v>0</v>
          </cell>
          <cell r="IL702">
            <v>0</v>
          </cell>
          <cell r="IM702">
            <v>0</v>
          </cell>
          <cell r="IN702">
            <v>0</v>
          </cell>
          <cell r="IO702">
            <v>0</v>
          </cell>
          <cell r="IP702">
            <v>0</v>
          </cell>
          <cell r="IQ702">
            <v>0</v>
          </cell>
          <cell r="IR702">
            <v>0</v>
          </cell>
          <cell r="IS702">
            <v>0</v>
          </cell>
          <cell r="IT702">
            <v>0</v>
          </cell>
          <cell r="IU702">
            <v>0</v>
          </cell>
          <cell r="IV702">
            <v>0</v>
          </cell>
        </row>
        <row r="704">
          <cell r="A704" t="str">
            <v>TOTAL</v>
          </cell>
          <cell r="B704">
            <v>37</v>
          </cell>
          <cell r="E704">
            <v>0</v>
          </cell>
          <cell r="F704">
            <v>4</v>
          </cell>
          <cell r="G704">
            <v>2</v>
          </cell>
          <cell r="H704">
            <v>0</v>
          </cell>
          <cell r="I704">
            <v>2</v>
          </cell>
          <cell r="J704">
            <v>0</v>
          </cell>
          <cell r="K704">
            <v>5</v>
          </cell>
          <cell r="L704">
            <v>8</v>
          </cell>
          <cell r="M704">
            <v>20</v>
          </cell>
          <cell r="N704">
            <v>10</v>
          </cell>
          <cell r="O704">
            <v>3</v>
          </cell>
          <cell r="P704">
            <v>9</v>
          </cell>
          <cell r="T704">
            <v>2702.63</v>
          </cell>
          <cell r="V704">
            <v>878.58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2419.63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1573.7</v>
          </cell>
          <cell r="AH704">
            <v>0</v>
          </cell>
          <cell r="AI704">
            <v>1264.96</v>
          </cell>
          <cell r="AJ704">
            <v>0</v>
          </cell>
          <cell r="AK704">
            <v>498.16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45.78</v>
          </cell>
          <cell r="AS704">
            <v>0</v>
          </cell>
          <cell r="AT704">
            <v>528.04999999999995</v>
          </cell>
          <cell r="AU704">
            <v>0</v>
          </cell>
          <cell r="AV704">
            <v>0</v>
          </cell>
          <cell r="AW704">
            <v>3.15</v>
          </cell>
          <cell r="AX704">
            <v>0</v>
          </cell>
          <cell r="AY704">
            <v>0</v>
          </cell>
          <cell r="AZ704">
            <v>0</v>
          </cell>
          <cell r="BA704">
            <v>93</v>
          </cell>
          <cell r="BB704">
            <v>93</v>
          </cell>
          <cell r="BC704">
            <v>93</v>
          </cell>
          <cell r="BD704">
            <v>0</v>
          </cell>
          <cell r="BE704">
            <v>112</v>
          </cell>
          <cell r="BF704">
            <v>11</v>
          </cell>
          <cell r="BG704">
            <v>90</v>
          </cell>
          <cell r="BH704">
            <v>8</v>
          </cell>
          <cell r="BI704">
            <v>3</v>
          </cell>
          <cell r="BJ704">
            <v>0</v>
          </cell>
          <cell r="BK704">
            <v>27</v>
          </cell>
          <cell r="BL704">
            <v>0</v>
          </cell>
          <cell r="BM704">
            <v>12</v>
          </cell>
          <cell r="BN704">
            <v>27</v>
          </cell>
          <cell r="BO704">
            <v>0</v>
          </cell>
          <cell r="BP704">
            <v>15</v>
          </cell>
          <cell r="BQ704">
            <v>0</v>
          </cell>
          <cell r="BR704">
            <v>0</v>
          </cell>
          <cell r="BS704">
            <v>0</v>
          </cell>
          <cell r="BT704">
            <v>3</v>
          </cell>
          <cell r="BU704">
            <v>0</v>
          </cell>
          <cell r="BV704">
            <v>0</v>
          </cell>
          <cell r="BW704">
            <v>0</v>
          </cell>
          <cell r="BX704">
            <v>15</v>
          </cell>
          <cell r="BY704">
            <v>151</v>
          </cell>
          <cell r="BZ704">
            <v>112</v>
          </cell>
          <cell r="CA704">
            <v>90</v>
          </cell>
          <cell r="CB704">
            <v>30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3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2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32</v>
          </cell>
          <cell r="DR704">
            <v>0</v>
          </cell>
          <cell r="DS704">
            <v>2</v>
          </cell>
          <cell r="DT704">
            <v>4</v>
          </cell>
          <cell r="DU704">
            <v>4</v>
          </cell>
          <cell r="DV704">
            <v>0</v>
          </cell>
          <cell r="DW704">
            <v>1</v>
          </cell>
          <cell r="DX704">
            <v>0</v>
          </cell>
          <cell r="DY704">
            <v>0</v>
          </cell>
          <cell r="DZ704">
            <v>2</v>
          </cell>
          <cell r="EA704">
            <v>14</v>
          </cell>
          <cell r="EB704">
            <v>3</v>
          </cell>
          <cell r="EC704">
            <v>0</v>
          </cell>
          <cell r="ED704">
            <v>3</v>
          </cell>
          <cell r="EE704">
            <v>0</v>
          </cell>
          <cell r="EF704">
            <v>1</v>
          </cell>
          <cell r="EG704">
            <v>4</v>
          </cell>
          <cell r="EH704">
            <v>0</v>
          </cell>
          <cell r="EI704">
            <v>15</v>
          </cell>
          <cell r="EJ704">
            <v>2</v>
          </cell>
          <cell r="EK704">
            <v>0</v>
          </cell>
          <cell r="EL704">
            <v>23.5</v>
          </cell>
          <cell r="EM704">
            <v>45.74</v>
          </cell>
          <cell r="EO704">
            <v>70</v>
          </cell>
          <cell r="EP704">
            <v>2</v>
          </cell>
          <cell r="EQ704">
            <v>3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X704">
            <v>11</v>
          </cell>
          <cell r="EY704">
            <v>1</v>
          </cell>
          <cell r="EZ704">
            <v>8</v>
          </cell>
          <cell r="FA704">
            <v>0</v>
          </cell>
          <cell r="FB704">
            <v>1</v>
          </cell>
          <cell r="FC704">
            <v>9</v>
          </cell>
          <cell r="FD704">
            <v>0</v>
          </cell>
          <cell r="FE704">
            <v>0</v>
          </cell>
          <cell r="FF704">
            <v>0</v>
          </cell>
          <cell r="FG704">
            <v>1</v>
          </cell>
          <cell r="FH704">
            <v>2</v>
          </cell>
          <cell r="FI704">
            <v>6</v>
          </cell>
          <cell r="FJ704">
            <v>14</v>
          </cell>
          <cell r="FK704">
            <v>0</v>
          </cell>
          <cell r="FL704">
            <v>0</v>
          </cell>
          <cell r="FM704">
            <v>6</v>
          </cell>
          <cell r="FN704">
            <v>3</v>
          </cell>
          <cell r="FO704">
            <v>0</v>
          </cell>
          <cell r="FP704">
            <v>0</v>
          </cell>
          <cell r="FQ704">
            <v>0</v>
          </cell>
          <cell r="FR704">
            <v>0</v>
          </cell>
          <cell r="FS704">
            <v>0</v>
          </cell>
          <cell r="FT704">
            <v>0</v>
          </cell>
          <cell r="FU704">
            <v>0</v>
          </cell>
          <cell r="FV704">
            <v>0</v>
          </cell>
          <cell r="FW704">
            <v>0</v>
          </cell>
          <cell r="FX704">
            <v>0</v>
          </cell>
          <cell r="FY704">
            <v>0</v>
          </cell>
          <cell r="FZ704">
            <v>0</v>
          </cell>
          <cell r="GA704">
            <v>0</v>
          </cell>
          <cell r="GB704">
            <v>0</v>
          </cell>
          <cell r="GC704">
            <v>0</v>
          </cell>
          <cell r="GD704">
            <v>1</v>
          </cell>
          <cell r="GE704">
            <v>0</v>
          </cell>
          <cell r="GF704">
            <v>0</v>
          </cell>
          <cell r="GG704">
            <v>3</v>
          </cell>
          <cell r="GH704">
            <v>4</v>
          </cell>
          <cell r="GI704">
            <v>0</v>
          </cell>
          <cell r="GJ704">
            <v>0</v>
          </cell>
          <cell r="GK704">
            <v>0</v>
          </cell>
          <cell r="GL704">
            <v>0</v>
          </cell>
          <cell r="GM704">
            <v>0</v>
          </cell>
          <cell r="GN704">
            <v>0</v>
          </cell>
          <cell r="GO704">
            <v>0</v>
          </cell>
          <cell r="GP704">
            <v>0</v>
          </cell>
          <cell r="GQ704">
            <v>0</v>
          </cell>
          <cell r="GR704">
            <v>0</v>
          </cell>
          <cell r="GS704">
            <v>0</v>
          </cell>
          <cell r="GT704">
            <v>3</v>
          </cell>
          <cell r="GU704">
            <v>0</v>
          </cell>
          <cell r="GV704">
            <v>0</v>
          </cell>
          <cell r="GW704">
            <v>0</v>
          </cell>
          <cell r="GX704">
            <v>0</v>
          </cell>
          <cell r="GY704">
            <v>0</v>
          </cell>
          <cell r="GZ704">
            <v>0</v>
          </cell>
          <cell r="HA704">
            <v>3</v>
          </cell>
          <cell r="HB704">
            <v>0</v>
          </cell>
          <cell r="HC704">
            <v>2</v>
          </cell>
          <cell r="HD704">
            <v>0</v>
          </cell>
          <cell r="HE704">
            <v>0</v>
          </cell>
          <cell r="HF704">
            <v>0</v>
          </cell>
          <cell r="HG704">
            <v>0</v>
          </cell>
          <cell r="HH704">
            <v>0</v>
          </cell>
          <cell r="HI704">
            <v>0</v>
          </cell>
          <cell r="HJ704">
            <v>1</v>
          </cell>
          <cell r="HK704">
            <v>1</v>
          </cell>
          <cell r="HL704">
            <v>0</v>
          </cell>
          <cell r="HM704">
            <v>0</v>
          </cell>
          <cell r="HN704">
            <v>0</v>
          </cell>
          <cell r="HO704">
            <v>0</v>
          </cell>
          <cell r="HP704">
            <v>0</v>
          </cell>
          <cell r="HQ704">
            <v>0</v>
          </cell>
          <cell r="HR704">
            <v>1</v>
          </cell>
          <cell r="HS704">
            <v>0</v>
          </cell>
          <cell r="HT704">
            <v>2</v>
          </cell>
          <cell r="HU704">
            <v>0</v>
          </cell>
          <cell r="HV704">
            <v>0</v>
          </cell>
          <cell r="HW704">
            <v>0</v>
          </cell>
          <cell r="HX704">
            <v>0</v>
          </cell>
          <cell r="HY704">
            <v>0</v>
          </cell>
          <cell r="HZ704">
            <v>0</v>
          </cell>
          <cell r="IA704">
            <v>0</v>
          </cell>
          <cell r="IB704">
            <v>0</v>
          </cell>
          <cell r="IC704">
            <v>0</v>
          </cell>
          <cell r="ID704">
            <v>0</v>
          </cell>
          <cell r="IE704">
            <v>1</v>
          </cell>
          <cell r="IF704">
            <v>0</v>
          </cell>
          <cell r="IG704">
            <v>0</v>
          </cell>
          <cell r="IH704">
            <v>0</v>
          </cell>
          <cell r="II704">
            <v>0</v>
          </cell>
          <cell r="IJ704">
            <v>0</v>
          </cell>
          <cell r="IK704">
            <v>0</v>
          </cell>
          <cell r="IL704">
            <v>0</v>
          </cell>
          <cell r="IM704">
            <v>0</v>
          </cell>
          <cell r="IN704">
            <v>0</v>
          </cell>
          <cell r="IO704">
            <v>1</v>
          </cell>
          <cell r="IP704">
            <v>0</v>
          </cell>
          <cell r="IQ704">
            <v>0</v>
          </cell>
          <cell r="IR704">
            <v>0</v>
          </cell>
          <cell r="IS704">
            <v>0</v>
          </cell>
          <cell r="IT704">
            <v>0</v>
          </cell>
          <cell r="IU704">
            <v>0</v>
          </cell>
          <cell r="IV704">
            <v>0</v>
          </cell>
        </row>
      </sheetData>
      <sheetData sheetId="1">
        <row r="14">
          <cell r="A14" t="str">
            <v xml:space="preserve">ALIMENTADOR D0-01</v>
          </cell>
        </row>
        <row r="15">
          <cell r="A15" t="str">
            <v xml:space="preserve">Tramo 1</v>
          </cell>
          <cell r="B15" t="str">
            <v xml:space="preserve">Nodos MT 123, 124, 193</v>
          </cell>
          <cell r="AB15" t="str">
            <v xml:space="preserve">Nodos MT 123, 124, 193</v>
          </cell>
        </row>
        <row r="16">
          <cell r="A16" t="str">
            <v xml:space="preserve">MT 123</v>
          </cell>
          <cell r="F16">
            <v>3</v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AC16">
            <v>0</v>
          </cell>
          <cell r="AD16">
            <v>0</v>
          </cell>
        </row>
        <row r="17"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AB17" t="str">
            <v xml:space="preserve">Derivacion a Antenas de TV</v>
          </cell>
          <cell r="AC17">
            <v>0</v>
          </cell>
          <cell r="AD17">
            <v>0</v>
          </cell>
        </row>
        <row r="18">
          <cell r="A18" t="str">
            <v xml:space="preserve">MT 124</v>
          </cell>
          <cell r="F18">
            <v>3</v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AC18">
            <v>0</v>
          </cell>
          <cell r="AD18">
            <v>0</v>
          </cell>
        </row>
        <row r="19">
          <cell r="A19" t="str">
            <v xml:space="preserve">MT 193</v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AC19">
            <v>0</v>
          </cell>
          <cell r="AD19">
            <v>0</v>
          </cell>
        </row>
        <row r="20">
          <cell r="A20" t="str">
            <v xml:space="preserve">SUB-TOTAL 1</v>
          </cell>
          <cell r="C20">
            <v>0</v>
          </cell>
          <cell r="D20">
            <v>0</v>
          </cell>
          <cell r="E20">
            <v>0</v>
          </cell>
          <cell r="G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21" t="str">
            <v xml:space="preserve">Tramo 2</v>
          </cell>
          <cell r="B21" t="str">
            <v xml:space="preserve">Cerro - Antenas de TV</v>
          </cell>
          <cell r="AB21" t="str">
            <v xml:space="preserve">Cerro - Antenas de TV</v>
          </cell>
        </row>
        <row r="22">
          <cell r="A22" t="str">
            <v xml:space="preserve">MT 4423</v>
          </cell>
        </row>
        <row r="23">
          <cell r="A23" t="str">
            <v xml:space="preserve">MT 196</v>
          </cell>
        </row>
        <row r="25">
          <cell r="A25" t="str">
            <v xml:space="preserve">SED 0010184</v>
          </cell>
        </row>
        <row r="26">
          <cell r="A26" t="str">
            <v xml:space="preserve">MT 117</v>
          </cell>
        </row>
        <row r="27">
          <cell r="A27" t="str">
            <v xml:space="preserve">MT 195</v>
          </cell>
        </row>
        <row r="28">
          <cell r="A28" t="str">
            <v xml:space="preserve">SUB-TOTAL 2</v>
          </cell>
          <cell r="C28">
            <v>0</v>
          </cell>
          <cell r="D28">
            <v>0</v>
          </cell>
          <cell r="E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29" t="str">
            <v xml:space="preserve">Tramo 3</v>
          </cell>
          <cell r="B29" t="str">
            <v xml:space="preserve">AGRICULTORES ARCOCCATA</v>
          </cell>
          <cell r="AB29" t="str">
            <v xml:space="preserve">AGRICULTORES ARCOCCATA</v>
          </cell>
        </row>
        <row r="30">
          <cell r="A30" t="str">
            <v xml:space="preserve">MT s/n</v>
          </cell>
        </row>
        <row r="31">
          <cell r="A31" t="str">
            <v xml:space="preserve">Nodo BT 34877</v>
          </cell>
        </row>
        <row r="32">
          <cell r="A32" t="str">
            <v xml:space="preserve">SED 0010483</v>
          </cell>
        </row>
        <row r="33">
          <cell r="A33" t="str">
            <v xml:space="preserve">SUB-TOTAL 3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34" t="str">
            <v xml:space="preserve">Tramo 4</v>
          </cell>
          <cell r="B34" t="str">
            <v xml:space="preserve">NODOS MT 150, 183, 186</v>
          </cell>
          <cell r="AB34" t="str">
            <v xml:space="preserve">NODOS MT 150, 183, 186</v>
          </cell>
        </row>
        <row r="35">
          <cell r="A35" t="str">
            <v xml:space="preserve">MT 3994</v>
          </cell>
        </row>
        <row r="36">
          <cell r="A36" t="str">
            <v xml:space="preserve">MT 186</v>
          </cell>
        </row>
        <row r="37">
          <cell r="A37" t="str">
            <v xml:space="preserve">MT 183</v>
          </cell>
        </row>
        <row r="38">
          <cell r="A38" t="str">
            <v xml:space="preserve">MT 150</v>
          </cell>
        </row>
        <row r="39">
          <cell r="A39" t="str">
            <v xml:space="preserve">SUB-TOTAL 4</v>
          </cell>
          <cell r="C39">
            <v>0</v>
          </cell>
          <cell r="D39">
            <v>0</v>
          </cell>
          <cell r="E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40" t="str">
            <v xml:space="preserve">ALIMENTADOR DO-02</v>
          </cell>
        </row>
        <row r="41">
          <cell r="A41" t="str">
            <v xml:space="preserve">Tramo 5</v>
          </cell>
          <cell r="B41" t="str">
            <v xml:space="preserve">AV. GRAU</v>
          </cell>
          <cell r="AB41" t="str">
            <v xml:space="preserve">AV. GRAU</v>
          </cell>
        </row>
        <row r="42">
          <cell r="A42" t="str">
            <v xml:space="preserve">MT 404</v>
          </cell>
        </row>
        <row r="43">
          <cell r="A43" t="str">
            <v xml:space="preserve">MT 403</v>
          </cell>
        </row>
        <row r="44">
          <cell r="A44" t="str">
            <v xml:space="preserve">SED 0010336</v>
          </cell>
        </row>
        <row r="45">
          <cell r="A45" t="str">
            <v xml:space="preserve">MT 3111</v>
          </cell>
        </row>
        <row r="46">
          <cell r="A46" t="str">
            <v xml:space="preserve">MT 3112</v>
          </cell>
        </row>
        <row r="47">
          <cell r="A47" t="str">
            <v xml:space="preserve">MT 3110</v>
          </cell>
        </row>
        <row r="48">
          <cell r="A48" t="str">
            <v xml:space="preserve">MT 3109</v>
          </cell>
        </row>
        <row r="49">
          <cell r="A49" t="str">
            <v xml:space="preserve">MT 342</v>
          </cell>
        </row>
        <row r="51">
          <cell r="A51" t="str">
            <v xml:space="preserve">MT 340</v>
          </cell>
        </row>
        <row r="52">
          <cell r="A52" t="str">
            <v xml:space="preserve">MT 343</v>
          </cell>
        </row>
        <row r="54">
          <cell r="A54" t="str">
            <v xml:space="preserve">MT 344</v>
          </cell>
        </row>
        <row r="55">
          <cell r="A55" t="str">
            <v xml:space="preserve">MT 346</v>
          </cell>
        </row>
        <row r="56">
          <cell r="A56" t="str">
            <v xml:space="preserve">SED 451</v>
          </cell>
        </row>
        <row r="57">
          <cell r="A57" t="str">
            <v xml:space="preserve">MT 4129</v>
          </cell>
        </row>
        <row r="58"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59" t="str">
            <v xml:space="preserve">SUB-TOTAL 5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60" t="str">
            <v xml:space="preserve">Tramo 6</v>
          </cell>
          <cell r="B60" t="str">
            <v xml:space="preserve">MANAHUAÑONCCA IV, P. ALTA</v>
          </cell>
          <cell r="AB60" t="str">
            <v xml:space="preserve">MANAHUAÑONCCA IV, P. ALTA</v>
          </cell>
        </row>
        <row r="61">
          <cell r="A61" t="str">
            <v xml:space="preserve">MT 309</v>
          </cell>
        </row>
        <row r="62">
          <cell r="A62" t="str">
            <v xml:space="preserve">MT 3109</v>
          </cell>
        </row>
        <row r="63">
          <cell r="A63" t="str">
            <v xml:space="preserve">MT 311</v>
          </cell>
        </row>
        <row r="65">
          <cell r="A65" t="str">
            <v xml:space="preserve">MT 312</v>
          </cell>
        </row>
        <row r="66">
          <cell r="A66" t="str">
            <v xml:space="preserve">SED 0010478</v>
          </cell>
        </row>
        <row r="67">
          <cell r="A67" t="str">
            <v xml:space="preserve">SUB-TOTAL 6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</row>
        <row r="68">
          <cell r="A68" t="str">
            <v xml:space="preserve">Tramo 7</v>
          </cell>
          <cell r="B68" t="str">
            <v xml:space="preserve">JOSE OLAYA</v>
          </cell>
          <cell r="AB68" t="str">
            <v xml:space="preserve">JOSE OLAYA</v>
          </cell>
        </row>
        <row r="69">
          <cell r="A69" t="str">
            <v xml:space="preserve">MT 3978</v>
          </cell>
        </row>
        <row r="70">
          <cell r="A70" t="str">
            <v xml:space="preserve">MT 335</v>
          </cell>
        </row>
        <row r="71">
          <cell r="A71" t="str">
            <v xml:space="preserve">MT 334</v>
          </cell>
        </row>
        <row r="72">
          <cell r="A72" t="str">
            <v xml:space="preserve">SED 0010270</v>
          </cell>
        </row>
        <row r="73">
          <cell r="A73" t="str">
            <v xml:space="preserve">MT 330</v>
          </cell>
        </row>
        <row r="74">
          <cell r="A74" t="str">
            <v xml:space="preserve">MT 329</v>
          </cell>
        </row>
        <row r="75">
          <cell r="A75" t="str">
            <v xml:space="preserve">MT 327</v>
          </cell>
        </row>
        <row r="76">
          <cell r="A76" t="str">
            <v xml:space="preserve">MT 326</v>
          </cell>
        </row>
        <row r="77">
          <cell r="A77" t="str">
            <v xml:space="preserve">MT 325</v>
          </cell>
        </row>
        <row r="78">
          <cell r="A78" t="str">
            <v xml:space="preserve">SUB-TOTAL 7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79" t="str">
            <v xml:space="preserve">Tramo 8</v>
          </cell>
          <cell r="B79" t="str">
            <v xml:space="preserve">SIMON BOLIVAR</v>
          </cell>
          <cell r="AB79" t="str">
            <v xml:space="preserve">SIMON BOLIVAR</v>
          </cell>
        </row>
        <row r="80">
          <cell r="A80" t="str">
            <v xml:space="preserve">MT 355</v>
          </cell>
        </row>
        <row r="82">
          <cell r="A82" t="str">
            <v xml:space="preserve">MT 356</v>
          </cell>
        </row>
        <row r="85">
          <cell r="A85" t="str">
            <v xml:space="preserve">SED 0010265</v>
          </cell>
        </row>
        <row r="86">
          <cell r="A86" t="str">
            <v xml:space="preserve">MT 334</v>
          </cell>
        </row>
        <row r="87">
          <cell r="A87" t="str">
            <v xml:space="preserve">SUB-TOTAL 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88" t="str">
            <v xml:space="preserve">Tramo 9</v>
          </cell>
          <cell r="B88" t="str">
            <v xml:space="preserve">RAMIRO PRIALE P. ALTA</v>
          </cell>
          <cell r="AB88" t="str">
            <v xml:space="preserve">RAMIRO PRIALE P. ALTA</v>
          </cell>
        </row>
        <row r="89">
          <cell r="A89" t="str">
            <v xml:space="preserve">MT 339</v>
          </cell>
        </row>
        <row r="90">
          <cell r="A90" t="str">
            <v xml:space="preserve">SED 0010081</v>
          </cell>
        </row>
        <row r="91">
          <cell r="A91" t="str">
            <v xml:space="preserve">MT 3108</v>
          </cell>
        </row>
        <row r="92">
          <cell r="A92" t="str">
            <v xml:space="preserve">MT 3107</v>
          </cell>
        </row>
        <row r="93">
          <cell r="A93" t="str">
            <v xml:space="preserve">MT 3140</v>
          </cell>
        </row>
        <row r="94">
          <cell r="A94" t="str">
            <v xml:space="preserve">SUB-TOTAL 9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6">
          <cell r="A96" t="str">
            <v xml:space="preserve">Tramo 10</v>
          </cell>
          <cell r="B96" t="str">
            <v xml:space="preserve">AV. LIBERTAD P. BAJA ZARZUELA </v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S96" t="str">
            <v/>
          </cell>
          <cell r="T96" t="str">
            <v/>
          </cell>
          <cell r="AB96" t="str">
            <v xml:space="preserve">AV. LIBERTAD P. BAJA ZARZUELA </v>
          </cell>
        </row>
        <row r="97">
          <cell r="A97" t="str">
            <v xml:space="preserve">MT 397</v>
          </cell>
        </row>
        <row r="98">
          <cell r="A98" t="str">
            <v xml:space="preserve">MT 398</v>
          </cell>
        </row>
        <row r="99">
          <cell r="A99" t="str">
            <v>BT</v>
          </cell>
        </row>
        <row r="100">
          <cell r="A100" t="str">
            <v xml:space="preserve">MT 3159</v>
          </cell>
        </row>
        <row r="101">
          <cell r="A101" t="str">
            <v xml:space="preserve">SED 0010270</v>
          </cell>
        </row>
        <row r="102">
          <cell r="A102" t="str">
            <v xml:space="preserve">SUB-TOTAL 10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103" t="str">
            <v xml:space="preserve">Tramo 11</v>
          </cell>
          <cell r="B103" t="str">
            <v xml:space="preserve">CALLE 28 DE JULIO - ZARZUELA</v>
          </cell>
          <cell r="I103" t="str">
            <v/>
          </cell>
          <cell r="J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AB103" t="str">
            <v xml:space="preserve">CALLE 28 DE JULIO - ZARZUELA</v>
          </cell>
        </row>
        <row r="104">
          <cell r="A104" t="str">
            <v xml:space="preserve">MT 393</v>
          </cell>
        </row>
        <row r="105">
          <cell r="A105" t="str">
            <v xml:space="preserve">MT 392</v>
          </cell>
        </row>
        <row r="106">
          <cell r="A106" t="str">
            <v xml:space="preserve">SED 0010272</v>
          </cell>
        </row>
        <row r="109">
          <cell r="A109">
            <v>4</v>
          </cell>
        </row>
        <row r="110">
          <cell r="A110" t="str">
            <v xml:space="preserve">SUB-TOTAL 11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111" t="str">
            <v xml:space="preserve">Tramo 12</v>
          </cell>
          <cell r="B111" t="str">
            <v xml:space="preserve">AV. TEODOSIO SERRUDO</v>
          </cell>
          <cell r="I111" t="str">
            <v/>
          </cell>
          <cell r="J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AB111" t="str">
            <v xml:space="preserve">AV. TEODOCIO SERRUDO</v>
          </cell>
        </row>
        <row r="112">
          <cell r="A112" t="str">
            <v xml:space="preserve">MT 407</v>
          </cell>
          <cell r="B112" t="str">
            <v>ATV8</v>
          </cell>
          <cell r="C112">
            <v>1</v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S112" t="str">
            <v/>
          </cell>
          <cell r="T112" t="str">
            <v/>
          </cell>
          <cell r="U112">
            <v>1</v>
          </cell>
          <cell r="Z112">
            <v>2</v>
          </cell>
          <cell r="AA112">
            <v>4</v>
          </cell>
          <cell r="AB112" t="str">
            <v xml:space="preserve">Adecuar Acometidas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1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1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113" t="str">
            <v xml:space="preserve">MT 382</v>
          </cell>
          <cell r="B113" t="str">
            <v>ATV5</v>
          </cell>
          <cell r="C113">
            <v>1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S113" t="str">
            <v/>
          </cell>
          <cell r="T113" t="str">
            <v/>
          </cell>
          <cell r="Z113">
            <v>1</v>
          </cell>
          <cell r="AA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1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114" t="str">
            <v xml:space="preserve">MT 409</v>
          </cell>
          <cell r="B114" t="str">
            <v>ATXE</v>
          </cell>
          <cell r="C114">
            <v>1</v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S114" t="str">
            <v/>
          </cell>
          <cell r="T114" t="str">
            <v/>
          </cell>
          <cell r="Z114">
            <v>1</v>
          </cell>
          <cell r="AA114">
            <v>2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1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115" t="str">
            <v xml:space="preserve">MT 301</v>
          </cell>
          <cell r="B115" t="str">
            <v>ATV5</v>
          </cell>
          <cell r="C115">
            <v>1</v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S115" t="str">
            <v/>
          </cell>
          <cell r="T115" t="str">
            <v/>
          </cell>
          <cell r="Z115">
            <v>1</v>
          </cell>
          <cell r="AA115">
            <v>3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1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1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S116" t="str">
            <v/>
          </cell>
          <cell r="T116" t="str">
            <v/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S117" t="str">
            <v/>
          </cell>
          <cell r="T117" t="str">
            <v/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118" t="str">
            <v xml:space="preserve">SUB-TOTAL 12</v>
          </cell>
          <cell r="C118">
            <v>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5</v>
          </cell>
          <cell r="AA118">
            <v>12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1</v>
          </cell>
          <cell r="AH118">
            <v>2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3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119" t="str">
            <v xml:space="preserve">Tramo 13</v>
          </cell>
          <cell r="B119" t="str">
            <v xml:space="preserve">SED 3 DE OCUTBRE - SED PLAZOLETA BELEN</v>
          </cell>
          <cell r="I119" t="str">
            <v/>
          </cell>
          <cell r="J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AB119" t="str">
            <v xml:space="preserve">SED 3 DE OCUTBRE - SED PLAZOLETA BELEN</v>
          </cell>
        </row>
        <row r="120">
          <cell r="A120" t="str">
            <v xml:space="preserve">MT 402</v>
          </cell>
        </row>
        <row r="123">
          <cell r="A123" t="str">
            <v xml:space="preserve">MT 401</v>
          </cell>
        </row>
        <row r="124">
          <cell r="A124" t="str">
            <v xml:space="preserve">MT 381</v>
          </cell>
        </row>
        <row r="126">
          <cell r="A126" t="str">
            <v xml:space="preserve">MT 391</v>
          </cell>
        </row>
        <row r="127">
          <cell r="A127" t="str">
            <v xml:space="preserve">MT 380</v>
          </cell>
        </row>
        <row r="128">
          <cell r="A128" t="str">
            <v xml:space="preserve">MT 3192</v>
          </cell>
        </row>
        <row r="129">
          <cell r="A129" t="str">
            <v xml:space="preserve">MT 390</v>
          </cell>
        </row>
        <row r="130">
          <cell r="A130" t="str">
            <v xml:space="preserve">MT 389</v>
          </cell>
        </row>
        <row r="131">
          <cell r="A131" t="str">
            <v xml:space="preserve">SUB-TOTAL 13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</row>
        <row r="132">
          <cell r="A132" t="str">
            <v xml:space="preserve">ALIMENTADOR DO-04</v>
          </cell>
        </row>
        <row r="133">
          <cell r="A133" t="str">
            <v xml:space="preserve">Tramo 14</v>
          </cell>
          <cell r="B133" t="str">
            <v xml:space="preserve">SED ATOQSAYCUCHI - SED SAN MARCOS</v>
          </cell>
          <cell r="I133" t="str">
            <v/>
          </cell>
          <cell r="J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AB133" t="str">
            <v xml:space="preserve">SED ATOQSAYCUCHI - SED SAN MARCOS</v>
          </cell>
        </row>
        <row r="134">
          <cell r="A134" t="str">
            <v xml:space="preserve">MT 598</v>
          </cell>
        </row>
        <row r="135">
          <cell r="A135" t="str">
            <v xml:space="preserve">MT 597</v>
          </cell>
        </row>
        <row r="136">
          <cell r="A136" t="str">
            <v xml:space="preserve">MT 554</v>
          </cell>
        </row>
        <row r="137">
          <cell r="A137" t="str">
            <v xml:space="preserve">SED 0010090</v>
          </cell>
        </row>
        <row r="138">
          <cell r="A138" t="str">
            <v xml:space="preserve">MT 3195</v>
          </cell>
        </row>
        <row r="139">
          <cell r="A139" t="str">
            <v xml:space="preserve">MT 596</v>
          </cell>
        </row>
        <row r="141">
          <cell r="A141" t="str">
            <v xml:space="preserve">SUB-TOTAL 14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</row>
        <row r="142">
          <cell r="A142" t="str">
            <v xml:space="preserve">ALIMENTADOR DO-05</v>
          </cell>
        </row>
        <row r="143">
          <cell r="A143" t="str">
            <v xml:space="preserve">Tramo 15</v>
          </cell>
          <cell r="B143" t="str">
            <v xml:space="preserve">LAS ÑUSTAS</v>
          </cell>
          <cell r="I143" t="str">
            <v/>
          </cell>
          <cell r="J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AB143" t="str">
            <v xml:space="preserve">LAS ÑUSTAS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4</v>
          </cell>
        </row>
        <row r="148">
          <cell r="A148">
            <v>5</v>
          </cell>
        </row>
        <row r="149">
          <cell r="A149">
            <v>6</v>
          </cell>
        </row>
        <row r="150">
          <cell r="A150">
            <v>7</v>
          </cell>
        </row>
        <row r="151">
          <cell r="A151">
            <v>8</v>
          </cell>
        </row>
        <row r="152">
          <cell r="A152" t="str">
            <v xml:space="preserve">SUB-TOTAL 15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</row>
        <row r="153">
          <cell r="A153" t="str">
            <v xml:space="preserve">Tramo 16</v>
          </cell>
          <cell r="B153" t="str">
            <v xml:space="preserve">SED UCCHULLO ALTO</v>
          </cell>
          <cell r="I153" t="str">
            <v/>
          </cell>
          <cell r="J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AB153" t="str">
            <v xml:space="preserve">SED UCCHULLO ALTO</v>
          </cell>
        </row>
        <row r="154">
          <cell r="A154">
            <v>1</v>
          </cell>
        </row>
        <row r="156">
          <cell r="A156">
            <v>2</v>
          </cell>
        </row>
        <row r="157">
          <cell r="A157">
            <v>3</v>
          </cell>
        </row>
        <row r="158">
          <cell r="A158" t="str">
            <v xml:space="preserve">SUB-TOTAL 16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</row>
        <row r="159">
          <cell r="A159" t="str">
            <v xml:space="preserve">Tramo 17</v>
          </cell>
          <cell r="B159" t="str">
            <v xml:space="preserve">SED CRISTO POBRE</v>
          </cell>
          <cell r="I159" t="str">
            <v/>
          </cell>
          <cell r="J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AB159" t="str">
            <v xml:space="preserve">SED CRISTO POBRE</v>
          </cell>
        </row>
        <row r="160">
          <cell r="A160">
            <v>1</v>
          </cell>
        </row>
        <row r="161">
          <cell r="A161">
            <v>2</v>
          </cell>
        </row>
        <row r="162">
          <cell r="A162">
            <v>3</v>
          </cell>
        </row>
        <row r="163">
          <cell r="A163">
            <v>4</v>
          </cell>
        </row>
        <row r="164">
          <cell r="A164">
            <v>5</v>
          </cell>
        </row>
        <row r="165">
          <cell r="A165">
            <v>6</v>
          </cell>
        </row>
        <row r="166">
          <cell r="A166">
            <v>7</v>
          </cell>
        </row>
        <row r="167">
          <cell r="A167" t="str">
            <v xml:space="preserve">SUB-TOTAL 17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</row>
        <row r="168">
          <cell r="A168" t="str">
            <v xml:space="preserve">ALIMENTADOR DO-06</v>
          </cell>
        </row>
        <row r="169">
          <cell r="A169" t="str">
            <v xml:space="preserve">Tramo 18</v>
          </cell>
          <cell r="B169" t="str">
            <v>MIRAVALLE</v>
          </cell>
          <cell r="AB169" t="str">
            <v>MIRAVALLE</v>
          </cell>
        </row>
        <row r="170">
          <cell r="A170" t="str">
            <v xml:space="preserve">SED 0010139</v>
          </cell>
        </row>
        <row r="171">
          <cell r="A171" t="str">
            <v xml:space="preserve">MT 841</v>
          </cell>
        </row>
        <row r="172">
          <cell r="A172" t="str">
            <v xml:space="preserve">MT 840</v>
          </cell>
        </row>
        <row r="173">
          <cell r="A173" t="str">
            <v>SED-0010227</v>
          </cell>
        </row>
        <row r="174">
          <cell r="A174" t="str">
            <v xml:space="preserve">MT 836</v>
          </cell>
        </row>
        <row r="175">
          <cell r="A175" t="str">
            <v xml:space="preserve">SED 0010496</v>
          </cell>
        </row>
        <row r="176">
          <cell r="A176" t="str">
            <v xml:space="preserve">MT 801</v>
          </cell>
        </row>
        <row r="178">
          <cell r="A178" t="str">
            <v xml:space="preserve">MT 750</v>
          </cell>
        </row>
        <row r="179">
          <cell r="A179" t="str">
            <v xml:space="preserve">MT 751</v>
          </cell>
        </row>
        <row r="180">
          <cell r="A180" t="str">
            <v xml:space="preserve">SED 0010057</v>
          </cell>
        </row>
        <row r="181">
          <cell r="A181" t="str">
            <v xml:space="preserve">SUB-TOTAL 18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</row>
        <row r="182">
          <cell r="A182" t="str">
            <v xml:space="preserve">Tramo 19</v>
          </cell>
          <cell r="B182" t="str">
            <v xml:space="preserve">LOS MARQUESES</v>
          </cell>
          <cell r="AB182" t="str">
            <v xml:space="preserve">LOS MARQUESES</v>
          </cell>
        </row>
        <row r="183">
          <cell r="A183" t="str">
            <v>SAM-0010473</v>
          </cell>
        </row>
        <row r="184">
          <cell r="A184" t="str">
            <v xml:space="preserve">MT 827</v>
          </cell>
        </row>
        <row r="185">
          <cell r="A185" t="str">
            <v xml:space="preserve">MT 828</v>
          </cell>
        </row>
        <row r="186">
          <cell r="A186" t="str">
            <v xml:space="preserve">MT 829</v>
          </cell>
        </row>
        <row r="187">
          <cell r="A187" t="str">
            <v xml:space="preserve">MT 830</v>
          </cell>
        </row>
        <row r="188">
          <cell r="A188" t="str">
            <v xml:space="preserve">MT 831</v>
          </cell>
        </row>
        <row r="189">
          <cell r="A189" t="str">
            <v>SAB-0010413</v>
          </cell>
        </row>
        <row r="190">
          <cell r="A190" t="str">
            <v xml:space="preserve">SUB-TOTAL 19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</row>
        <row r="191">
          <cell r="A191" t="str">
            <v xml:space="preserve">Tramo 20</v>
          </cell>
          <cell r="B191" t="str">
            <v xml:space="preserve">CCARI GRANDE</v>
          </cell>
          <cell r="AB191" t="str">
            <v xml:space="preserve">CCARI GRANDE</v>
          </cell>
        </row>
        <row r="192">
          <cell r="A192" t="str">
            <v>SED-0010327</v>
          </cell>
          <cell r="B192" t="str">
            <v>AT5</v>
          </cell>
          <cell r="C192">
            <v>1</v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Z192">
            <v>1.2</v>
          </cell>
          <cell r="AC192">
            <v>0</v>
          </cell>
        </row>
        <row r="193">
          <cell r="A193" t="str">
            <v xml:space="preserve">MT 4022</v>
          </cell>
          <cell r="B193" t="str">
            <v>ATV5</v>
          </cell>
          <cell r="C193">
            <v>1</v>
          </cell>
          <cell r="F193">
            <v>3</v>
          </cell>
          <cell r="G193">
            <v>25</v>
          </cell>
          <cell r="H193" t="str">
            <v>AL25</v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>
            <v>75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Z193">
            <v>1.2</v>
          </cell>
          <cell r="AA193">
            <v>1</v>
          </cell>
          <cell r="AC193">
            <v>0</v>
          </cell>
        </row>
        <row r="194">
          <cell r="A194" t="str">
            <v xml:space="preserve">MT 763</v>
          </cell>
          <cell r="B194" t="str">
            <v>ATV5</v>
          </cell>
          <cell r="C194">
            <v>1</v>
          </cell>
          <cell r="F194">
            <v>3</v>
          </cell>
          <cell r="G194">
            <v>49</v>
          </cell>
          <cell r="H194" t="str">
            <v>AL25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>
            <v>147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Z194">
            <v>1.2</v>
          </cell>
          <cell r="AA194">
            <v>1</v>
          </cell>
          <cell r="AC194">
            <v>0</v>
          </cell>
        </row>
        <row r="195">
          <cell r="A195" t="str">
            <v xml:space="preserve">MT 796</v>
          </cell>
          <cell r="B195" t="str">
            <v>ATXE</v>
          </cell>
          <cell r="C195">
            <v>1</v>
          </cell>
          <cell r="F195">
            <v>3</v>
          </cell>
          <cell r="G195">
            <v>41</v>
          </cell>
          <cell r="H195" t="str">
            <v>AL25</v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>
            <v>123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Z195">
            <v>1.2</v>
          </cell>
          <cell r="AB195" t="str">
            <v xml:space="preserve">ARMADO A SER REUTILIZADO</v>
          </cell>
          <cell r="AC195">
            <v>0</v>
          </cell>
        </row>
        <row r="196">
          <cell r="A196" t="str">
            <v xml:space="preserve">MT 3129</v>
          </cell>
          <cell r="B196" t="str">
            <v>AT1-A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AA196">
            <v>1</v>
          </cell>
          <cell r="AC196">
            <v>0</v>
          </cell>
        </row>
        <row r="197">
          <cell r="A197" t="str">
            <v xml:space="preserve">MT 3130</v>
          </cell>
          <cell r="B197" t="str">
            <v>AT1-A</v>
          </cell>
          <cell r="C197">
            <v>1</v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Z197">
            <v>1.2</v>
          </cell>
          <cell r="AA197">
            <v>1</v>
          </cell>
          <cell r="AC197">
            <v>0</v>
          </cell>
        </row>
        <row r="198">
          <cell r="A198" t="str">
            <v xml:space="preserve">MT 3131</v>
          </cell>
          <cell r="B198" t="str">
            <v>ATXE</v>
          </cell>
          <cell r="C198">
            <v>1</v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Z198">
            <v>1.2</v>
          </cell>
          <cell r="AA198">
            <v>1</v>
          </cell>
          <cell r="AC198">
            <v>0</v>
          </cell>
        </row>
        <row r="199">
          <cell r="A199" t="str">
            <v>SED-0010328</v>
          </cell>
          <cell r="B199" t="str">
            <v>ATXE</v>
          </cell>
          <cell r="C199">
            <v>2</v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Z199">
            <v>2.4</v>
          </cell>
          <cell r="AB199" t="str">
            <v xml:space="preserve">SED Reubicada</v>
          </cell>
          <cell r="AC199">
            <v>0</v>
          </cell>
        </row>
        <row r="200">
          <cell r="A200" t="str">
            <v xml:space="preserve">SUB-TOTAL 20</v>
          </cell>
          <cell r="C200">
            <v>8</v>
          </cell>
          <cell r="D200">
            <v>0</v>
          </cell>
          <cell r="E200">
            <v>0</v>
          </cell>
          <cell r="F200">
            <v>9</v>
          </cell>
          <cell r="G200">
            <v>115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345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9.6</v>
          </cell>
          <cell r="AA200">
            <v>5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</row>
        <row r="201">
          <cell r="A201" t="str">
            <v xml:space="preserve">Tramo 21</v>
          </cell>
          <cell r="B201" t="str">
            <v xml:space="preserve">INTERCONEXION DO07</v>
          </cell>
          <cell r="AB201" t="str">
            <v xml:space="preserve">INTERCONEXION DO07</v>
          </cell>
        </row>
        <row r="202">
          <cell r="A202" t="str">
            <v xml:space="preserve">MT 1165</v>
          </cell>
        </row>
        <row r="203">
          <cell r="A203" t="str">
            <v xml:space="preserve">MT 4299</v>
          </cell>
        </row>
        <row r="204"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</row>
        <row r="205">
          <cell r="A205" t="str">
            <v xml:space="preserve">SUB-TOTAL 21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</row>
        <row r="206">
          <cell r="A206" t="str">
            <v xml:space="preserve">ALIMENTADOR DO-07</v>
          </cell>
        </row>
        <row r="207">
          <cell r="A207" t="str">
            <v xml:space="preserve">Tramo 22</v>
          </cell>
          <cell r="B207" t="str">
            <v xml:space="preserve">Jr. Espinar</v>
          </cell>
          <cell r="AB207" t="str">
            <v xml:space="preserve">Jr. Espinar</v>
          </cell>
        </row>
        <row r="208">
          <cell r="A208">
            <v>0</v>
          </cell>
          <cell r="F208">
            <v>3</v>
          </cell>
          <cell r="G208">
            <v>0</v>
          </cell>
          <cell r="H208" t="str">
            <v>AL70</v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Q208" t="str">
            <v/>
          </cell>
          <cell r="S208" t="str">
            <v/>
          </cell>
          <cell r="T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</row>
        <row r="209">
          <cell r="A209">
            <v>1</v>
          </cell>
          <cell r="B209" t="str">
            <v>AT3-A</v>
          </cell>
          <cell r="F209">
            <v>3</v>
          </cell>
          <cell r="G209">
            <v>19.73</v>
          </cell>
          <cell r="H209" t="str">
            <v>AL70</v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Q209" t="str">
            <v/>
          </cell>
          <cell r="S209" t="str">
            <v/>
          </cell>
          <cell r="T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1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</row>
        <row r="210">
          <cell r="A210">
            <v>2</v>
          </cell>
          <cell r="B210" t="str">
            <v>AT3</v>
          </cell>
          <cell r="C210">
            <v>1</v>
          </cell>
          <cell r="F210">
            <v>3</v>
          </cell>
          <cell r="G210">
            <v>107.88</v>
          </cell>
          <cell r="H210" t="str">
            <v>AL70</v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Q210" t="str">
            <v/>
          </cell>
          <cell r="S210" t="str">
            <v/>
          </cell>
          <cell r="T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1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</row>
        <row r="211">
          <cell r="A211">
            <v>3</v>
          </cell>
          <cell r="B211" t="str">
            <v>ATV4</v>
          </cell>
          <cell r="C211">
            <v>1</v>
          </cell>
          <cell r="F211">
            <v>3</v>
          </cell>
          <cell r="G211">
            <v>16.53</v>
          </cell>
          <cell r="H211" t="str">
            <v>AL70</v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Q211" t="str">
            <v/>
          </cell>
          <cell r="S211" t="str">
            <v/>
          </cell>
          <cell r="T211" t="str">
            <v/>
          </cell>
          <cell r="W211">
            <v>1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1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</row>
        <row r="212">
          <cell r="A212">
            <v>4</v>
          </cell>
          <cell r="B212" t="str">
            <v>AT5-A</v>
          </cell>
          <cell r="C212">
            <v>1</v>
          </cell>
          <cell r="E212">
            <v>1</v>
          </cell>
          <cell r="F212">
            <v>3</v>
          </cell>
          <cell r="G212">
            <v>60</v>
          </cell>
          <cell r="H212" t="str">
            <v>AL70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Q212" t="str">
            <v/>
          </cell>
          <cell r="S212" t="str">
            <v/>
          </cell>
          <cell r="T212" t="str">
            <v/>
          </cell>
          <cell r="U212">
            <v>1</v>
          </cell>
          <cell r="Z212">
            <v>3</v>
          </cell>
          <cell r="AA212">
            <v>1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1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</row>
        <row r="213">
          <cell r="A213">
            <v>5</v>
          </cell>
          <cell r="F213">
            <v>3</v>
          </cell>
          <cell r="H213" t="str">
            <v>AL70</v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Q213" t="str">
            <v/>
          </cell>
          <cell r="S213" t="str">
            <v/>
          </cell>
          <cell r="T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</row>
        <row r="214">
          <cell r="A214">
            <v>6</v>
          </cell>
          <cell r="F214">
            <v>3</v>
          </cell>
          <cell r="H214" t="str">
            <v>AL70</v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Q214" t="str">
            <v/>
          </cell>
          <cell r="S214" t="str">
            <v/>
          </cell>
          <cell r="T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</row>
        <row r="215">
          <cell r="A215" t="str">
            <v xml:space="preserve">SUB-TOTAL 22</v>
          </cell>
          <cell r="C215">
            <v>3</v>
          </cell>
          <cell r="D215">
            <v>0</v>
          </cell>
          <cell r="E215">
            <v>1</v>
          </cell>
          <cell r="G215">
            <v>204.14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1</v>
          </cell>
          <cell r="V215">
            <v>0</v>
          </cell>
          <cell r="W215">
            <v>1</v>
          </cell>
          <cell r="X215">
            <v>0</v>
          </cell>
          <cell r="Y215">
            <v>0</v>
          </cell>
          <cell r="Z215">
            <v>3</v>
          </cell>
          <cell r="AA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0</v>
          </cell>
          <cell r="AS215">
            <v>0</v>
          </cell>
          <cell r="AT215">
            <v>1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</row>
        <row r="216">
          <cell r="A216" t="str">
            <v xml:space="preserve">Tramo 23</v>
          </cell>
          <cell r="B216" t="str">
            <v xml:space="preserve">Jr. Bolivar</v>
          </cell>
          <cell r="AB216" t="str">
            <v xml:space="preserve">Jr. Bolivar</v>
          </cell>
        </row>
        <row r="217">
          <cell r="A217">
            <v>981</v>
          </cell>
        </row>
        <row r="218">
          <cell r="A218">
            <v>980</v>
          </cell>
        </row>
        <row r="219">
          <cell r="A219" t="str">
            <v xml:space="preserve">SED 0010377</v>
          </cell>
        </row>
        <row r="220">
          <cell r="A220">
            <v>979</v>
          </cell>
        </row>
        <row r="221">
          <cell r="A221" t="str">
            <v xml:space="preserve">SUB-TOTAL 23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</row>
        <row r="222">
          <cell r="A222" t="str">
            <v xml:space="preserve">ALIMENTADOR DO-08</v>
          </cell>
        </row>
        <row r="223">
          <cell r="A223" t="str">
            <v xml:space="preserve">Tramo 24</v>
          </cell>
          <cell r="B223" t="str">
            <v xml:space="preserve">PJ PRIMERO DE ENERO</v>
          </cell>
          <cell r="AB223" t="str">
            <v xml:space="preserve">PJ PRIMERO DE ENERO</v>
          </cell>
        </row>
        <row r="224">
          <cell r="A224" t="str">
            <v>SED-0010120</v>
          </cell>
          <cell r="B224" t="str">
            <v>AT3</v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AA224">
            <v>2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1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</row>
        <row r="225">
          <cell r="A225" t="str">
            <v xml:space="preserve">MT 1156</v>
          </cell>
          <cell r="B225" t="str">
            <v>ATV4</v>
          </cell>
          <cell r="F225">
            <v>3</v>
          </cell>
          <cell r="G225">
            <v>14.55</v>
          </cell>
          <cell r="H225" t="str">
            <v>AL25</v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>
            <v>43.65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AB225" t="str">
            <v xml:space="preserve">POSTE DE MT A REUTILIZAR PARA LA BT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1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</row>
        <row r="226">
          <cell r="A226" t="str">
            <v xml:space="preserve">MT 1155</v>
          </cell>
          <cell r="B226" t="str">
            <v>AT3</v>
          </cell>
          <cell r="F226">
            <v>3</v>
          </cell>
          <cell r="G226">
            <v>41.33</v>
          </cell>
          <cell r="H226" t="str">
            <v>AL25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>
            <v>123.99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AB226" t="str">
            <v xml:space="preserve">POSTE DE MT A REUTILIZAR PARA LA BT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1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</row>
        <row r="227">
          <cell r="A227" t="str">
            <v xml:space="preserve">MT 1052</v>
          </cell>
          <cell r="B227" t="str">
            <v>AT3</v>
          </cell>
          <cell r="C227">
            <v>1</v>
          </cell>
          <cell r="F227">
            <v>3</v>
          </cell>
          <cell r="G227">
            <v>28.85</v>
          </cell>
          <cell r="H227" t="str">
            <v>AL25</v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>
            <v>86.55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Z227">
            <v>1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1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1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</row>
        <row r="228">
          <cell r="A228" t="str">
            <v xml:space="preserve">MT 1154</v>
          </cell>
          <cell r="B228" t="str">
            <v>AT1-A</v>
          </cell>
          <cell r="F228">
            <v>3</v>
          </cell>
          <cell r="G228">
            <v>60.18</v>
          </cell>
          <cell r="H228" t="str">
            <v>CU16</v>
          </cell>
          <cell r="I228" t="str">
            <v/>
          </cell>
          <cell r="J228">
            <v>180.54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AB228" t="str">
            <v xml:space="preserve">POSTE DE MT A REUTILIZAR PARA LA BT</v>
          </cell>
          <cell r="AC228">
            <v>0</v>
          </cell>
          <cell r="AD228">
            <v>1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1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</row>
        <row r="229">
          <cell r="B229" t="str">
            <v>AT1-A</v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AC229">
            <v>0</v>
          </cell>
          <cell r="AD229">
            <v>1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1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</row>
        <row r="230">
          <cell r="A230" t="str">
            <v xml:space="preserve">MT 1060</v>
          </cell>
          <cell r="B230" t="str">
            <v>AT1-A</v>
          </cell>
          <cell r="F230">
            <v>3</v>
          </cell>
          <cell r="G230">
            <v>58.84</v>
          </cell>
          <cell r="H230" t="str">
            <v>CU16</v>
          </cell>
          <cell r="I230" t="str">
            <v/>
          </cell>
          <cell r="J230">
            <v>176.52</v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AB230" t="str">
            <v xml:space="preserve">POSTE DE MT A REUTILIZAR PARA LA BT</v>
          </cell>
          <cell r="AC230">
            <v>0</v>
          </cell>
          <cell r="AD230">
            <v>1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1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</row>
        <row r="231">
          <cell r="A231" t="str">
            <v xml:space="preserve">MT 4340</v>
          </cell>
          <cell r="B231" t="str">
            <v>AT1-A</v>
          </cell>
          <cell r="C231">
            <v>1</v>
          </cell>
          <cell r="F231">
            <v>3</v>
          </cell>
          <cell r="G231">
            <v>48.85</v>
          </cell>
          <cell r="H231" t="str">
            <v>CU16</v>
          </cell>
          <cell r="I231" t="str">
            <v/>
          </cell>
          <cell r="J231">
            <v>146.55000000000001</v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W231">
            <v>1</v>
          </cell>
          <cell r="Z231">
            <v>1</v>
          </cell>
          <cell r="AC231">
            <v>0</v>
          </cell>
          <cell r="AD231">
            <v>1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</row>
        <row r="232">
          <cell r="A232" t="str">
            <v xml:space="preserve">MT 4339</v>
          </cell>
          <cell r="F232">
            <v>3</v>
          </cell>
          <cell r="G232">
            <v>42.15</v>
          </cell>
          <cell r="H232" t="str">
            <v>CU16</v>
          </cell>
          <cell r="I232" t="str">
            <v/>
          </cell>
          <cell r="J232">
            <v>126.45</v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</row>
        <row r="233">
          <cell r="A233" t="str">
            <v xml:space="preserve">MT 1151</v>
          </cell>
          <cell r="B233" t="str">
            <v>ATV6</v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1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1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</row>
        <row r="234">
          <cell r="A234" t="str">
            <v>SED-0010280</v>
          </cell>
          <cell r="B234" t="str">
            <v>ATV5</v>
          </cell>
          <cell r="F234">
            <v>3</v>
          </cell>
          <cell r="H234" t="str">
            <v>AL25</v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>
            <v>0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>
            <v>1</v>
          </cell>
          <cell r="Z234">
            <v>1</v>
          </cell>
          <cell r="AA234">
            <v>3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1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1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</row>
        <row r="235"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</row>
        <row r="236">
          <cell r="A236" t="str">
            <v xml:space="preserve">SUB-TOTAL 24</v>
          </cell>
          <cell r="C236">
            <v>2</v>
          </cell>
          <cell r="D236">
            <v>0</v>
          </cell>
          <cell r="E236">
            <v>0</v>
          </cell>
          <cell r="F236">
            <v>24</v>
          </cell>
          <cell r="G236">
            <v>294.75</v>
          </cell>
          <cell r="H236">
            <v>0</v>
          </cell>
          <cell r="I236">
            <v>0</v>
          </cell>
          <cell r="J236">
            <v>630.05999999999995</v>
          </cell>
          <cell r="K236">
            <v>0</v>
          </cell>
          <cell r="L236">
            <v>0</v>
          </cell>
          <cell r="M236">
            <v>254.19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0</v>
          </cell>
          <cell r="W236">
            <v>1</v>
          </cell>
          <cell r="X236">
            <v>0</v>
          </cell>
          <cell r="Y236">
            <v>0</v>
          </cell>
          <cell r="Z236">
            <v>3</v>
          </cell>
          <cell r="AA236">
            <v>5</v>
          </cell>
          <cell r="AC236">
            <v>0</v>
          </cell>
          <cell r="AD236">
            <v>4</v>
          </cell>
          <cell r="AE236">
            <v>0</v>
          </cell>
          <cell r="AF236">
            <v>0</v>
          </cell>
          <cell r="AG236">
            <v>0</v>
          </cell>
          <cell r="AH236">
            <v>1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5</v>
          </cell>
          <cell r="AN236">
            <v>0</v>
          </cell>
          <cell r="AO236">
            <v>0</v>
          </cell>
          <cell r="AP236">
            <v>3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</v>
          </cell>
          <cell r="BA236">
            <v>1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5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</row>
        <row r="237">
          <cell r="A237" t="str">
            <v xml:space="preserve">Tramo 25</v>
          </cell>
          <cell r="B237" t="str">
            <v xml:space="preserve">GENERAL OLLANTA</v>
          </cell>
          <cell r="AB237" t="str">
            <v xml:space="preserve">GENERAL OLLANTA</v>
          </cell>
        </row>
        <row r="238">
          <cell r="A238" t="str">
            <v xml:space="preserve">SED 0010245</v>
          </cell>
          <cell r="B238" t="str">
            <v>AT1-A</v>
          </cell>
          <cell r="F238">
            <v>3</v>
          </cell>
          <cell r="G238">
            <v>16.2</v>
          </cell>
          <cell r="H238" t="str">
            <v>AL25</v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>
            <v>48.6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W238">
            <v>1</v>
          </cell>
          <cell r="AB238" t="str">
            <v xml:space="preserve">Adecuar S.E, armados y retenida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1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</row>
        <row r="239">
          <cell r="A239">
            <v>4467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</row>
        <row r="240">
          <cell r="A240" t="str">
            <v xml:space="preserve">SUB-TOTAL 25</v>
          </cell>
          <cell r="C240">
            <v>0</v>
          </cell>
          <cell r="D240">
            <v>0</v>
          </cell>
          <cell r="E240">
            <v>0</v>
          </cell>
          <cell r="F240">
            <v>3</v>
          </cell>
          <cell r="G240">
            <v>16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48.6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1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1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</row>
        <row r="241">
          <cell r="A241" t="str">
            <v xml:space="preserve">Tramo 26</v>
          </cell>
          <cell r="B241" t="str">
            <v xml:space="preserve">SR COYLLORITI</v>
          </cell>
          <cell r="AB241" t="str">
            <v xml:space="preserve">SR COYLLORITI</v>
          </cell>
        </row>
        <row r="242">
          <cell r="A242" t="str">
            <v xml:space="preserve">SED 0010474</v>
          </cell>
          <cell r="B242" t="str">
            <v>ATV5</v>
          </cell>
          <cell r="C242">
            <v>1</v>
          </cell>
          <cell r="F242">
            <v>3</v>
          </cell>
          <cell r="G242">
            <v>0</v>
          </cell>
          <cell r="H242" t="str">
            <v>AL25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>
            <v>0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Z242">
            <v>1</v>
          </cell>
          <cell r="AA242">
            <v>3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1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1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</row>
        <row r="243">
          <cell r="B243" t="str">
            <v>SAM</v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1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</row>
        <row r="244">
          <cell r="A244" t="str">
            <v xml:space="preserve">MT 1163</v>
          </cell>
          <cell r="B244" t="str">
            <v>AT5-A</v>
          </cell>
          <cell r="C244">
            <v>1</v>
          </cell>
          <cell r="F244">
            <v>3</v>
          </cell>
          <cell r="G244">
            <v>41.49</v>
          </cell>
          <cell r="H244" t="str">
            <v>AL25</v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>
            <v>124.47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</row>
        <row r="245">
          <cell r="B245" t="str">
            <v>ATV3</v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Y245">
            <v>1</v>
          </cell>
          <cell r="Z245">
            <v>1</v>
          </cell>
          <cell r="AA245">
            <v>2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1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</row>
        <row r="246">
          <cell r="A246" t="str">
            <v xml:space="preserve">MT 1105</v>
          </cell>
          <cell r="B246" t="str">
            <v>AT1-A</v>
          </cell>
          <cell r="C246">
            <v>1</v>
          </cell>
          <cell r="F246">
            <v>3</v>
          </cell>
          <cell r="G246">
            <v>68.31</v>
          </cell>
          <cell r="H246" t="str">
            <v>AL25</v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>
            <v>204.93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Z246">
            <v>1</v>
          </cell>
          <cell r="AC246">
            <v>0</v>
          </cell>
          <cell r="AD246">
            <v>1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1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</row>
        <row r="247">
          <cell r="A247" t="str">
            <v xml:space="preserve">MT 4363</v>
          </cell>
          <cell r="B247" t="str">
            <v>ATV5</v>
          </cell>
          <cell r="C247">
            <v>1</v>
          </cell>
          <cell r="F247">
            <v>3</v>
          </cell>
          <cell r="G247">
            <v>50.3</v>
          </cell>
          <cell r="H247" t="str">
            <v>AL25</v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>
            <v>150.9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Z247">
            <v>1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1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1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</row>
        <row r="248">
          <cell r="A248" t="str">
            <v xml:space="preserve">MT 4364</v>
          </cell>
          <cell r="F248">
            <v>3</v>
          </cell>
          <cell r="G248">
            <v>51</v>
          </cell>
          <cell r="H248" t="str">
            <v>AL25</v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>
            <v>153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</row>
        <row r="249">
          <cell r="A249" t="str">
            <v xml:space="preserve">SUB-TOTAL 26</v>
          </cell>
          <cell r="C249">
            <v>4</v>
          </cell>
          <cell r="D249">
            <v>0</v>
          </cell>
          <cell r="E249">
            <v>0</v>
          </cell>
          <cell r="F249">
            <v>15</v>
          </cell>
          <cell r="G249">
            <v>211.1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633.29999999999995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1</v>
          </cell>
          <cell r="Z249">
            <v>4</v>
          </cell>
          <cell r="AA249">
            <v>5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2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3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1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2</v>
          </cell>
          <cell r="BN249">
            <v>1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</row>
        <row r="250">
          <cell r="A250" t="str">
            <v xml:space="preserve">Tramo 27</v>
          </cell>
          <cell r="B250" t="str">
            <v xml:space="preserve">VIVA EL PERU</v>
          </cell>
          <cell r="AB250" t="str">
            <v xml:space="preserve">VIVA EL PERU</v>
          </cell>
        </row>
        <row r="251">
          <cell r="A251" t="str">
            <v>SED-0010504</v>
          </cell>
          <cell r="B251" t="str">
            <v>AT1</v>
          </cell>
          <cell r="C251">
            <v>2</v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Z251">
            <v>1</v>
          </cell>
          <cell r="AA251">
            <v>3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</row>
        <row r="252">
          <cell r="A252" t="str">
            <v xml:space="preserve">MT 1121</v>
          </cell>
          <cell r="B252" t="str">
            <v>AT5</v>
          </cell>
          <cell r="C252">
            <v>1</v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Z252">
            <v>1</v>
          </cell>
          <cell r="AA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1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1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</row>
        <row r="253">
          <cell r="A253" t="str">
            <v xml:space="preserve">MT 1123</v>
          </cell>
          <cell r="B253" t="str">
            <v>ATXE</v>
          </cell>
          <cell r="C253">
            <v>1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Z253">
            <v>1</v>
          </cell>
          <cell r="AA253">
            <v>1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1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</row>
        <row r="254">
          <cell r="A254" t="str">
            <v xml:space="preserve">MT 1124</v>
          </cell>
          <cell r="B254" t="str">
            <v>ATXE</v>
          </cell>
          <cell r="C254">
            <v>1</v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Z254">
            <v>1</v>
          </cell>
          <cell r="AA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1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</row>
        <row r="255">
          <cell r="A255" t="str">
            <v xml:space="preserve">MT 1125</v>
          </cell>
          <cell r="B255" t="str">
            <v>AT1-A</v>
          </cell>
          <cell r="C255">
            <v>1</v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Z255">
            <v>1</v>
          </cell>
          <cell r="AA255">
            <v>1</v>
          </cell>
          <cell r="AC255">
            <v>0</v>
          </cell>
          <cell r="AD255">
            <v>1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</row>
        <row r="256">
          <cell r="A256" t="str">
            <v xml:space="preserve">MT 1126</v>
          </cell>
          <cell r="B256" t="str">
            <v>AT3</v>
          </cell>
          <cell r="C256">
            <v>1</v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AA256">
            <v>1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</row>
        <row r="257">
          <cell r="A257" t="str">
            <v xml:space="preserve">SUB-TOTAL 27</v>
          </cell>
          <cell r="C257">
            <v>7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</v>
          </cell>
          <cell r="AA257">
            <v>8</v>
          </cell>
          <cell r="AC257">
            <v>1</v>
          </cell>
          <cell r="AD257">
            <v>1</v>
          </cell>
          <cell r="AE257">
            <v>0</v>
          </cell>
          <cell r="AF257">
            <v>0</v>
          </cell>
          <cell r="AG257">
            <v>2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4</v>
          </cell>
          <cell r="AN257">
            <v>0</v>
          </cell>
          <cell r="AO257">
            <v>0</v>
          </cell>
          <cell r="AP257">
            <v>1</v>
          </cell>
          <cell r="AQ257">
            <v>0</v>
          </cell>
          <cell r="AR257">
            <v>0</v>
          </cell>
          <cell r="AS257">
            <v>1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2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</row>
        <row r="258">
          <cell r="A258" t="str">
            <v xml:space="preserve">ALIMENTADOR DO-09</v>
          </cell>
        </row>
        <row r="259">
          <cell r="A259" t="str">
            <v xml:space="preserve">Tramo 28</v>
          </cell>
          <cell r="B259" t="str">
            <v xml:space="preserve">PARQUE GALICIA</v>
          </cell>
          <cell r="I259" t="str">
            <v/>
          </cell>
          <cell r="J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AB259" t="str">
            <v xml:space="preserve">PARQUE GALICIA</v>
          </cell>
        </row>
        <row r="260">
          <cell r="A260" t="str">
            <v xml:space="preserve">SED 0010669</v>
          </cell>
          <cell r="B260" t="str">
            <v>ATI</v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S260" t="str">
            <v/>
          </cell>
          <cell r="T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</row>
        <row r="261">
          <cell r="A261" t="str">
            <v xml:space="preserve">MT 917</v>
          </cell>
          <cell r="B261" t="str">
            <v>AT1</v>
          </cell>
          <cell r="C261">
            <v>1</v>
          </cell>
          <cell r="F261">
            <v>3</v>
          </cell>
          <cell r="G261">
            <v>31</v>
          </cell>
          <cell r="H261" t="str">
            <v>AL35</v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>
            <v>93</v>
          </cell>
          <cell r="O261" t="str">
            <v/>
          </cell>
          <cell r="P261" t="str">
            <v/>
          </cell>
          <cell r="Q261" t="str">
            <v/>
          </cell>
          <cell r="S261" t="str">
            <v/>
          </cell>
          <cell r="T261" t="str">
            <v/>
          </cell>
          <cell r="AC261">
            <v>1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</row>
        <row r="262">
          <cell r="A262" t="str">
            <v xml:space="preserve">MT 916</v>
          </cell>
          <cell r="B262" t="str">
            <v>AT1-A</v>
          </cell>
          <cell r="C262">
            <v>1</v>
          </cell>
          <cell r="F262">
            <v>3</v>
          </cell>
          <cell r="G262">
            <v>65</v>
          </cell>
          <cell r="H262" t="str">
            <v>AL35</v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>
            <v>195</v>
          </cell>
          <cell r="O262" t="str">
            <v/>
          </cell>
          <cell r="P262" t="str">
            <v/>
          </cell>
          <cell r="Q262" t="str">
            <v/>
          </cell>
          <cell r="S262" t="str">
            <v/>
          </cell>
          <cell r="T262" t="str">
            <v/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</row>
        <row r="263">
          <cell r="A263" t="str">
            <v xml:space="preserve">SED 0010031</v>
          </cell>
          <cell r="B263" t="str">
            <v>AT5</v>
          </cell>
          <cell r="C263">
            <v>2</v>
          </cell>
          <cell r="F263">
            <v>3</v>
          </cell>
          <cell r="G263">
            <v>57</v>
          </cell>
          <cell r="H263" t="str">
            <v>AL35</v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>
            <v>171</v>
          </cell>
          <cell r="O263" t="str">
            <v/>
          </cell>
          <cell r="P263" t="str">
            <v/>
          </cell>
          <cell r="Q263" t="str">
            <v/>
          </cell>
          <cell r="S263" t="str">
            <v/>
          </cell>
          <cell r="T263" t="str">
            <v/>
          </cell>
          <cell r="AA263">
            <v>1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1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</row>
        <row r="264">
          <cell r="A264" t="str">
            <v xml:space="preserve">SUB-TOTAL 28</v>
          </cell>
          <cell r="C264">
            <v>4</v>
          </cell>
          <cell r="D264">
            <v>0</v>
          </cell>
          <cell r="E264">
            <v>0</v>
          </cell>
          <cell r="F264">
            <v>9</v>
          </cell>
          <cell r="G264">
            <v>153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459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1</v>
          </cell>
          <cell r="AC264">
            <v>1</v>
          </cell>
          <cell r="AD264">
            <v>1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</row>
        <row r="265">
          <cell r="A265" t="str">
            <v xml:space="preserve">ALIMENTADOR QU-01</v>
          </cell>
        </row>
        <row r="266">
          <cell r="A266" t="str">
            <v xml:space="preserve">Tramo 29</v>
          </cell>
          <cell r="B266" t="str">
            <v xml:space="preserve">Urb. La Joya</v>
          </cell>
          <cell r="AB266" t="str">
            <v xml:space="preserve">Urb. La Joya</v>
          </cell>
        </row>
        <row r="267">
          <cell r="A267">
            <v>4075</v>
          </cell>
        </row>
        <row r="268">
          <cell r="A268" t="str">
            <v xml:space="preserve">SED 0010392</v>
          </cell>
        </row>
        <row r="269">
          <cell r="A269">
            <v>1316</v>
          </cell>
        </row>
        <row r="270">
          <cell r="A270" t="str">
            <v xml:space="preserve">SED 0010099</v>
          </cell>
        </row>
        <row r="271">
          <cell r="A271">
            <v>2622</v>
          </cell>
        </row>
        <row r="272">
          <cell r="A272" t="str">
            <v xml:space="preserve">SUB-TOTAL 29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</row>
        <row r="273">
          <cell r="A273" t="str">
            <v xml:space="preserve">Tramo 30</v>
          </cell>
          <cell r="B273" t="str">
            <v>FEDETRAC</v>
          </cell>
          <cell r="AB273" t="str">
            <v>FEDETRAC</v>
          </cell>
        </row>
        <row r="274">
          <cell r="A274">
            <v>1295</v>
          </cell>
          <cell r="B274" t="str">
            <v>AT5</v>
          </cell>
          <cell r="F274">
            <v>3</v>
          </cell>
          <cell r="G274">
            <v>0</v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S274" t="str">
            <v/>
          </cell>
          <cell r="T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1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1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</row>
        <row r="275">
          <cell r="A275">
            <v>1301</v>
          </cell>
          <cell r="B275" t="str">
            <v>AT1</v>
          </cell>
          <cell r="E275">
            <v>1</v>
          </cell>
          <cell r="F275">
            <v>3</v>
          </cell>
          <cell r="G275">
            <v>70</v>
          </cell>
          <cell r="H275" t="str">
            <v>CU16</v>
          </cell>
          <cell r="I275" t="str">
            <v/>
          </cell>
          <cell r="J275">
            <v>210</v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S275" t="str">
            <v/>
          </cell>
          <cell r="T275" t="str">
            <v/>
          </cell>
          <cell r="AC275">
            <v>1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</row>
        <row r="276">
          <cell r="A276">
            <v>1264</v>
          </cell>
          <cell r="B276" t="str">
            <v>AT4</v>
          </cell>
          <cell r="E276">
            <v>1</v>
          </cell>
          <cell r="F276">
            <v>3</v>
          </cell>
          <cell r="G276">
            <v>71</v>
          </cell>
          <cell r="H276" t="str">
            <v>CU16</v>
          </cell>
          <cell r="I276" t="str">
            <v/>
          </cell>
          <cell r="J276">
            <v>213</v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S276" t="str">
            <v/>
          </cell>
          <cell r="T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</row>
        <row r="277">
          <cell r="A277" t="str">
            <v xml:space="preserve">SED 0010438</v>
          </cell>
          <cell r="F277">
            <v>3</v>
          </cell>
          <cell r="G277">
            <v>77</v>
          </cell>
          <cell r="H277" t="str">
            <v>CU16</v>
          </cell>
          <cell r="I277" t="str">
            <v/>
          </cell>
          <cell r="J277">
            <v>231</v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S277" t="str">
            <v/>
          </cell>
          <cell r="T277" t="str">
            <v/>
          </cell>
          <cell r="AB277" t="str">
            <v xml:space="preserve">SED 0010438 FEDETRAC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</row>
        <row r="278">
          <cell r="A278" t="str">
            <v xml:space="preserve">SUB-TOTAL 30</v>
          </cell>
          <cell r="C278">
            <v>0</v>
          </cell>
          <cell r="D278">
            <v>0</v>
          </cell>
          <cell r="E278">
            <v>2</v>
          </cell>
          <cell r="F278">
            <v>12</v>
          </cell>
          <cell r="G278">
            <v>218</v>
          </cell>
          <cell r="H278">
            <v>0</v>
          </cell>
          <cell r="I278">
            <v>0</v>
          </cell>
          <cell r="J278">
            <v>654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2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</row>
        <row r="279">
          <cell r="A279" t="str">
            <v xml:space="preserve">Tramo 31</v>
          </cell>
        </row>
        <row r="280">
          <cell r="A280">
            <v>1234</v>
          </cell>
        </row>
        <row r="281">
          <cell r="A281">
            <v>3808</v>
          </cell>
        </row>
        <row r="282">
          <cell r="A282">
            <v>3807</v>
          </cell>
        </row>
        <row r="283">
          <cell r="A283" t="str">
            <v xml:space="preserve">SED 0010281</v>
          </cell>
        </row>
        <row r="284">
          <cell r="A284" t="str">
            <v xml:space="preserve">SUB-TOTAL 31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</row>
        <row r="285">
          <cell r="A285" t="str">
            <v xml:space="preserve">Tramo 32</v>
          </cell>
          <cell r="B285" t="str">
            <v xml:space="preserve">URB. LOS NOGALES</v>
          </cell>
          <cell r="AB285" t="str">
            <v xml:space="preserve">URB. LOS NOGALES</v>
          </cell>
        </row>
        <row r="286">
          <cell r="A286">
            <v>1291</v>
          </cell>
        </row>
        <row r="287">
          <cell r="A287">
            <v>3726</v>
          </cell>
        </row>
        <row r="288">
          <cell r="A288">
            <v>1300</v>
          </cell>
        </row>
        <row r="289">
          <cell r="A289">
            <v>1289</v>
          </cell>
        </row>
        <row r="290">
          <cell r="A290">
            <v>1297</v>
          </cell>
        </row>
        <row r="291">
          <cell r="A291">
            <v>1296</v>
          </cell>
        </row>
        <row r="292">
          <cell r="A292" t="str">
            <v xml:space="preserve">SUB-TOTAL 32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</row>
        <row r="293">
          <cell r="A293" t="str">
            <v xml:space="preserve">Tramo 33</v>
          </cell>
          <cell r="B293" t="str">
            <v xml:space="preserve">URB. LOS ALAMOS</v>
          </cell>
          <cell r="AB293" t="str">
            <v xml:space="preserve">URB. LOS ALAMOS</v>
          </cell>
        </row>
        <row r="294">
          <cell r="A294">
            <v>1229</v>
          </cell>
        </row>
        <row r="295">
          <cell r="A295">
            <v>4363</v>
          </cell>
        </row>
        <row r="296">
          <cell r="A296">
            <v>4362</v>
          </cell>
        </row>
        <row r="297">
          <cell r="A297" t="str">
            <v xml:space="preserve">SED 0010302</v>
          </cell>
        </row>
        <row r="298">
          <cell r="A298" t="str">
            <v xml:space="preserve">SUB-TOTAL 33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</row>
        <row r="299">
          <cell r="A299" t="str">
            <v xml:space="preserve">ALIMENTADOR QU-03</v>
          </cell>
        </row>
        <row r="300">
          <cell r="A300" t="str">
            <v xml:space="preserve">Tramo 34</v>
          </cell>
          <cell r="B300" t="str">
            <v xml:space="preserve">URB. SANTA MARIA</v>
          </cell>
          <cell r="AB300" t="str">
            <v xml:space="preserve">URB. SANTA MARIA</v>
          </cell>
        </row>
        <row r="301">
          <cell r="A301" t="str">
            <v xml:space="preserve">MT 1701</v>
          </cell>
          <cell r="B301" t="str">
            <v>AT1</v>
          </cell>
          <cell r="C301">
            <v>1</v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AC301">
            <v>1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1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</row>
        <row r="302">
          <cell r="A302" t="str">
            <v xml:space="preserve">MT 1703</v>
          </cell>
          <cell r="B302" t="str">
            <v>AT1</v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AC302">
            <v>1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1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</row>
        <row r="303">
          <cell r="A303" t="str">
            <v xml:space="preserve">MT 1702</v>
          </cell>
          <cell r="B303" t="str">
            <v>AT1</v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AC303">
            <v>1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1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</row>
        <row r="304">
          <cell r="A304" t="str">
            <v xml:space="preserve">SED 0010284</v>
          </cell>
          <cell r="B304" t="str">
            <v>AT1</v>
          </cell>
          <cell r="C304">
            <v>2</v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AB304" t="str">
            <v xml:space="preserve">SED Urb. Santa Maria</v>
          </cell>
          <cell r="AC304">
            <v>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1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</row>
        <row r="305">
          <cell r="A305" t="str">
            <v xml:space="preserve">MT 1704</v>
          </cell>
          <cell r="B305" t="str">
            <v>AT1</v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AC305">
            <v>1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1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</row>
        <row r="306">
          <cell r="B306" t="str">
            <v>AT5</v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1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</row>
        <row r="307">
          <cell r="A307" t="str">
            <v xml:space="preserve">SUB-TOTAL 34</v>
          </cell>
          <cell r="C307">
            <v>3</v>
          </cell>
          <cell r="D307">
            <v>0</v>
          </cell>
          <cell r="E307">
            <v>0</v>
          </cell>
          <cell r="G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5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5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1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1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</row>
        <row r="308">
          <cell r="A308" t="str">
            <v xml:space="preserve">Tramo 35</v>
          </cell>
          <cell r="B308" t="str">
            <v xml:space="preserve">G.C. SANTA ROSA II</v>
          </cell>
          <cell r="AB308" t="str">
            <v xml:space="preserve">G.C. SANTA ROSA II</v>
          </cell>
        </row>
        <row r="309">
          <cell r="A309" t="str">
            <v xml:space="preserve">MT 1587</v>
          </cell>
        </row>
        <row r="310">
          <cell r="A310" t="str">
            <v xml:space="preserve">MT 1586</v>
          </cell>
        </row>
        <row r="311">
          <cell r="A311" t="str">
            <v xml:space="preserve">MT 1585</v>
          </cell>
        </row>
        <row r="312">
          <cell r="A312" t="str">
            <v xml:space="preserve">MT 1584</v>
          </cell>
        </row>
        <row r="313">
          <cell r="A313" t="str">
            <v xml:space="preserve">SED 0010540</v>
          </cell>
        </row>
        <row r="314">
          <cell r="A314" t="str">
            <v xml:space="preserve">SUB-TOTAL 35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</row>
        <row r="315">
          <cell r="A315" t="str">
            <v xml:space="preserve">Tramo 36</v>
          </cell>
          <cell r="B315" t="str">
            <v xml:space="preserve">Urb. Cachimayo I</v>
          </cell>
          <cell r="AB315" t="str">
            <v xml:space="preserve">Urb. Cachimayo I</v>
          </cell>
        </row>
        <row r="316">
          <cell r="A316" t="str">
            <v xml:space="preserve">MT 1681</v>
          </cell>
        </row>
        <row r="317">
          <cell r="A317" t="str">
            <v xml:space="preserve">MT 1680</v>
          </cell>
        </row>
        <row r="318">
          <cell r="A318" t="str">
            <v xml:space="preserve">SUB-TOTAL 36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</row>
        <row r="319">
          <cell r="A319" t="str">
            <v xml:space="preserve">Tramo 37</v>
          </cell>
          <cell r="B319" t="str">
            <v xml:space="preserve">A.H. VILLA LOS PROCERES</v>
          </cell>
          <cell r="AB319" t="str">
            <v xml:space="preserve">VILLA LOS PROCERES</v>
          </cell>
        </row>
        <row r="320">
          <cell r="A320" t="str">
            <v xml:space="preserve">MT 1674</v>
          </cell>
          <cell r="B320" t="str">
            <v>AT1-A</v>
          </cell>
          <cell r="C320">
            <v>1</v>
          </cell>
          <cell r="F320">
            <v>3</v>
          </cell>
          <cell r="G320">
            <v>0</v>
          </cell>
          <cell r="H320" t="str">
            <v>CU10</v>
          </cell>
          <cell r="I320">
            <v>0</v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Z320">
            <v>0.5</v>
          </cell>
          <cell r="AB320" t="str">
            <v xml:space="preserve">AT1 existente (Reutilizar)</v>
          </cell>
          <cell r="AC320">
            <v>0</v>
          </cell>
          <cell r="AD320">
            <v>1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1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</row>
        <row r="321">
          <cell r="A321" t="str">
            <v xml:space="preserve">MT 1673</v>
          </cell>
          <cell r="B321" t="str">
            <v>AT1-A</v>
          </cell>
          <cell r="F321">
            <v>3</v>
          </cell>
          <cell r="G321">
            <v>44</v>
          </cell>
          <cell r="H321" t="str">
            <v>CU10</v>
          </cell>
          <cell r="I321">
            <v>132</v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AB321" t="str">
            <v xml:space="preserve">Poste CAC + AT1 existentes (Quedan)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1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</row>
        <row r="322">
          <cell r="A322" t="str">
            <v xml:space="preserve">MT 1672</v>
          </cell>
          <cell r="B322" t="str">
            <v>AT1-A</v>
          </cell>
          <cell r="F322">
            <v>3</v>
          </cell>
          <cell r="G322">
            <v>45</v>
          </cell>
          <cell r="H322" t="str">
            <v>CU10</v>
          </cell>
          <cell r="I322">
            <v>135</v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AA322">
            <v>1</v>
          </cell>
          <cell r="AC322">
            <v>0</v>
          </cell>
          <cell r="AD322">
            <v>1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</row>
        <row r="323">
          <cell r="A323" t="str">
            <v xml:space="preserve">MT 1671</v>
          </cell>
          <cell r="B323" t="str">
            <v>AT1-A</v>
          </cell>
          <cell r="F323">
            <v>3</v>
          </cell>
          <cell r="G323">
            <v>45</v>
          </cell>
          <cell r="H323" t="str">
            <v>CU10</v>
          </cell>
          <cell r="I323">
            <v>135</v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1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</row>
        <row r="324">
          <cell r="A324" t="str">
            <v xml:space="preserve">MT 3925</v>
          </cell>
          <cell r="B324" t="str">
            <v>AT1-A</v>
          </cell>
          <cell r="F324">
            <v>3</v>
          </cell>
          <cell r="G324">
            <v>7</v>
          </cell>
          <cell r="H324" t="str">
            <v>CU10</v>
          </cell>
          <cell r="I324">
            <v>21</v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1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</row>
        <row r="325">
          <cell r="A325" t="str">
            <v xml:space="preserve">SED 0010374</v>
          </cell>
          <cell r="F325">
            <v>3</v>
          </cell>
          <cell r="G325">
            <v>9</v>
          </cell>
          <cell r="H325" t="str">
            <v>CU10</v>
          </cell>
          <cell r="I325">
            <v>27</v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</row>
        <row r="326">
          <cell r="A326" t="str">
            <v xml:space="preserve">SUB-TOTAL 37</v>
          </cell>
          <cell r="C326">
            <v>1</v>
          </cell>
          <cell r="D326">
            <v>0</v>
          </cell>
          <cell r="E326">
            <v>0</v>
          </cell>
          <cell r="G326">
            <v>150</v>
          </cell>
          <cell r="I326">
            <v>450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Y326">
            <v>0</v>
          </cell>
          <cell r="Z326">
            <v>0.5</v>
          </cell>
          <cell r="AA326">
            <v>1</v>
          </cell>
          <cell r="AC326">
            <v>0</v>
          </cell>
          <cell r="AD326">
            <v>5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5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</row>
        <row r="327">
          <cell r="A327" t="str">
            <v xml:space="preserve">Tramo 38</v>
          </cell>
          <cell r="B327" t="e">
            <v>#N/A</v>
          </cell>
          <cell r="AB327" t="e">
            <v>#N/A</v>
          </cell>
        </row>
        <row r="336">
          <cell r="A336" t="str">
            <v xml:space="preserve">SUB-TOTAL 38</v>
          </cell>
          <cell r="C336">
            <v>0</v>
          </cell>
          <cell r="D336">
            <v>0</v>
          </cell>
          <cell r="E336">
            <v>0</v>
          </cell>
          <cell r="G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</row>
        <row r="337">
          <cell r="A337" t="str">
            <v xml:space="preserve">Tramo 39</v>
          </cell>
          <cell r="B337" t="e">
            <v>#N/A</v>
          </cell>
          <cell r="AB337" t="e">
            <v>#N/A</v>
          </cell>
        </row>
        <row r="341">
          <cell r="A341" t="str">
            <v xml:space="preserve">SUB-TOTAL 39</v>
          </cell>
          <cell r="C341">
            <v>0</v>
          </cell>
          <cell r="D341">
            <v>0</v>
          </cell>
          <cell r="E341">
            <v>0</v>
          </cell>
          <cell r="G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</row>
        <row r="342">
          <cell r="A342" t="str">
            <v xml:space="preserve">Tramo 40</v>
          </cell>
          <cell r="B342" t="e">
            <v>#N/A</v>
          </cell>
          <cell r="AB342" t="e">
            <v>#N/A</v>
          </cell>
        </row>
        <row r="352">
          <cell r="A352" t="str">
            <v xml:space="preserve">SUB-TOTAL 40</v>
          </cell>
          <cell r="C352">
            <v>0</v>
          </cell>
          <cell r="D352">
            <v>0</v>
          </cell>
          <cell r="E352">
            <v>0</v>
          </cell>
          <cell r="G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</row>
        <row r="353">
          <cell r="A353" t="str">
            <v xml:space="preserve">Tramo 41</v>
          </cell>
          <cell r="B353" t="e">
            <v>#N/A</v>
          </cell>
          <cell r="AB353" t="e">
            <v>#N/A</v>
          </cell>
        </row>
        <row r="369">
          <cell r="A369" t="str">
            <v xml:space="preserve">SUB-TOTAL 41</v>
          </cell>
          <cell r="C369">
            <v>0</v>
          </cell>
          <cell r="D369">
            <v>0</v>
          </cell>
          <cell r="E369">
            <v>0</v>
          </cell>
          <cell r="G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</row>
        <row r="370">
          <cell r="A370" t="str">
            <v xml:space="preserve">Tramo 42</v>
          </cell>
          <cell r="B370" t="e">
            <v>#N/A</v>
          </cell>
          <cell r="AB370" t="e">
            <v>#N/A</v>
          </cell>
        </row>
        <row r="377">
          <cell r="A377" t="str">
            <v xml:space="preserve">SUB-TOTAL 42</v>
          </cell>
          <cell r="C377">
            <v>0</v>
          </cell>
          <cell r="D377">
            <v>0</v>
          </cell>
          <cell r="E377">
            <v>0</v>
          </cell>
          <cell r="G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</row>
        <row r="378">
          <cell r="A378" t="str">
            <v xml:space="preserve">Tramo 43</v>
          </cell>
          <cell r="B378" t="e">
            <v>#N/A</v>
          </cell>
          <cell r="AB378" t="e">
            <v>#N/A</v>
          </cell>
        </row>
        <row r="383">
          <cell r="A383" t="str">
            <v xml:space="preserve">SUB-TOTAL 43</v>
          </cell>
          <cell r="C383">
            <v>0</v>
          </cell>
          <cell r="D383">
            <v>0</v>
          </cell>
          <cell r="E383">
            <v>0</v>
          </cell>
          <cell r="G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</row>
        <row r="384">
          <cell r="A384" t="str">
            <v xml:space="preserve">Tramo 44</v>
          </cell>
          <cell r="B384" t="e">
            <v>#N/A</v>
          </cell>
          <cell r="AB384" t="e">
            <v>#N/A</v>
          </cell>
        </row>
        <row r="389">
          <cell r="A389" t="str">
            <v xml:space="preserve">SUB-TOTAL 44</v>
          </cell>
          <cell r="C389">
            <v>0</v>
          </cell>
          <cell r="D389">
            <v>0</v>
          </cell>
          <cell r="E389">
            <v>0</v>
          </cell>
          <cell r="G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</row>
        <row r="390">
          <cell r="A390" t="str">
            <v xml:space="preserve">Tramo 45</v>
          </cell>
          <cell r="B390" t="e">
            <v>#N/A</v>
          </cell>
          <cell r="AB390" t="e">
            <v>#N/A</v>
          </cell>
        </row>
        <row r="400">
          <cell r="A400" t="str">
            <v xml:space="preserve">SUB-TOTAL 45</v>
          </cell>
          <cell r="C400">
            <v>0</v>
          </cell>
          <cell r="D400">
            <v>0</v>
          </cell>
          <cell r="E400">
            <v>0</v>
          </cell>
          <cell r="G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</row>
        <row r="401">
          <cell r="A401" t="str">
            <v xml:space="preserve">Tramo 46</v>
          </cell>
          <cell r="B401" t="e">
            <v>#N/A</v>
          </cell>
          <cell r="AB401" t="e">
            <v>#N/A</v>
          </cell>
        </row>
        <row r="409">
          <cell r="A409" t="str">
            <v xml:space="preserve">SUB-TOTAL 46</v>
          </cell>
          <cell r="C409">
            <v>0</v>
          </cell>
          <cell r="D409">
            <v>0</v>
          </cell>
          <cell r="E409">
            <v>0</v>
          </cell>
          <cell r="G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</row>
        <row r="410">
          <cell r="A410" t="str">
            <v xml:space="preserve">Tramo 47</v>
          </cell>
          <cell r="B410" t="e">
            <v>#N/A</v>
          </cell>
          <cell r="AB410" t="e">
            <v>#N/A</v>
          </cell>
        </row>
        <row r="415">
          <cell r="A415" t="str">
            <v xml:space="preserve">SUB-TOTAL 47</v>
          </cell>
          <cell r="C415">
            <v>0</v>
          </cell>
          <cell r="D415">
            <v>0</v>
          </cell>
          <cell r="E415">
            <v>0</v>
          </cell>
          <cell r="G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</row>
        <row r="416">
          <cell r="A416" t="str">
            <v xml:space="preserve">ALIMENTADOR QU-04</v>
          </cell>
        </row>
        <row r="417">
          <cell r="A417" t="str">
            <v xml:space="preserve">Tramo 48</v>
          </cell>
          <cell r="B417" t="e">
            <v>#N/A</v>
          </cell>
          <cell r="AB417" t="e">
            <v>#N/A</v>
          </cell>
        </row>
        <row r="423">
          <cell r="A423" t="str">
            <v xml:space="preserve">SUB-TOTAL 48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</row>
        <row r="424">
          <cell r="A424" t="str">
            <v xml:space="preserve">Tramo 49</v>
          </cell>
          <cell r="B424" t="e">
            <v>#N/A</v>
          </cell>
          <cell r="AB424" t="e">
            <v>#N/A</v>
          </cell>
        </row>
        <row r="439">
          <cell r="A439" t="str">
            <v xml:space="preserve">SUB-TOTAL 49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 xml:space="preserve">Tramo 50</v>
          </cell>
          <cell r="B440" t="e">
            <v>#N/A</v>
          </cell>
          <cell r="AB440" t="e">
            <v>#N/A</v>
          </cell>
        </row>
        <row r="443">
          <cell r="A443" t="str">
            <v xml:space="preserve">SUB-TOTAL 50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5">
          <cell r="A445" t="str">
            <v>TOTAL</v>
          </cell>
          <cell r="C445">
            <v>36</v>
          </cell>
          <cell r="D445">
            <v>0</v>
          </cell>
          <cell r="E445">
            <v>3</v>
          </cell>
          <cell r="G445">
            <v>1430</v>
          </cell>
          <cell r="I445">
            <v>450</v>
          </cell>
          <cell r="J445">
            <v>1284.06</v>
          </cell>
          <cell r="K445">
            <v>0</v>
          </cell>
          <cell r="L445">
            <v>0</v>
          </cell>
          <cell r="M445">
            <v>1281.0899999999999</v>
          </cell>
          <cell r="N445">
            <v>459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3</v>
          </cell>
          <cell r="V445">
            <v>0</v>
          </cell>
          <cell r="W445">
            <v>3</v>
          </cell>
          <cell r="X445">
            <v>0</v>
          </cell>
          <cell r="Y445">
            <v>1</v>
          </cell>
          <cell r="Z445">
            <v>30.1</v>
          </cell>
          <cell r="AA445">
            <v>38</v>
          </cell>
          <cell r="AC445">
            <v>8</v>
          </cell>
          <cell r="AD445">
            <v>13</v>
          </cell>
          <cell r="AE445">
            <v>0</v>
          </cell>
          <cell r="AF445">
            <v>0</v>
          </cell>
          <cell r="AG445">
            <v>3</v>
          </cell>
          <cell r="AH445">
            <v>5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29</v>
          </cell>
          <cell r="AN445">
            <v>0</v>
          </cell>
          <cell r="AO445">
            <v>0</v>
          </cell>
          <cell r="AP445">
            <v>5</v>
          </cell>
          <cell r="AQ445">
            <v>1</v>
          </cell>
          <cell r="AR445">
            <v>1</v>
          </cell>
          <cell r="AS445">
            <v>4</v>
          </cell>
          <cell r="AT445">
            <v>2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1</v>
          </cell>
          <cell r="AZ445">
            <v>2</v>
          </cell>
          <cell r="BA445">
            <v>1</v>
          </cell>
          <cell r="BB445">
            <v>0</v>
          </cell>
          <cell r="BC445">
            <v>1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18</v>
          </cell>
          <cell r="BN445">
            <v>1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</row>
      </sheetData>
      <sheetData sheetId="2">
        <row r="1">
          <cell r="B1" t="str">
            <v xml:space="preserve">ANALISIS DE COSTOS UNITARIOS </v>
          </cell>
        </row>
        <row r="2">
          <cell r="D2" t="str">
            <v xml:space="preserve">UBICACIÓN :</v>
          </cell>
        </row>
        <row r="3">
          <cell r="A3" t="str">
            <v xml:space="preserve">PROYECTO         :  RENOVACION de REDES de MT por DMS ZONA PERIFERICA CUSCO 2009</v>
          </cell>
          <cell r="D3" t="str">
            <v xml:space="preserve">REGION          :   CUSCO</v>
          </cell>
        </row>
        <row r="4">
          <cell r="A4" t="str">
            <v xml:space="preserve">PROPIETARIO     :  ELECTRO SUR ESTE S.A.A.</v>
          </cell>
          <cell r="D4" t="str">
            <v xml:space="preserve">PROVINCIA   :   CUSCO</v>
          </cell>
        </row>
        <row r="5">
          <cell r="A5" t="str">
            <v xml:space="preserve">CONSULTOR      :  Ing. Noemí Alarcon Garate</v>
          </cell>
          <cell r="D5" t="str">
            <v xml:space="preserve">DISTRITO      :   Varios</v>
          </cell>
        </row>
        <row r="6">
          <cell r="A6" t="str">
            <v xml:space="preserve">INTEVENCION     :  Alimentadores DO02, DO06, DO07, DO08, DO09, QU01, QU03</v>
          </cell>
          <cell r="D6" t="str">
            <v xml:space="preserve">FECHA           :   Marzo-2009</v>
          </cell>
        </row>
        <row r="7">
          <cell r="A7" t="str">
            <v xml:space="preserve">ZONA                  :  Varias</v>
          </cell>
          <cell r="D7" t="str">
            <v xml:space="preserve">T. C. (US $)   :   3.15</v>
          </cell>
          <cell r="G7" t="str">
            <v>Hrs./Día:</v>
          </cell>
          <cell r="H7">
            <v>8</v>
          </cell>
        </row>
        <row r="9">
          <cell r="A9">
            <v>1</v>
          </cell>
          <cell r="B9">
            <v>2</v>
          </cell>
          <cell r="C9">
            <v>3</v>
          </cell>
          <cell r="D9">
            <v>4</v>
          </cell>
          <cell r="E9">
            <v>5</v>
          </cell>
          <cell r="F9">
            <v>6</v>
          </cell>
          <cell r="G9">
            <v>7</v>
          </cell>
          <cell r="H9">
            <v>8</v>
          </cell>
        </row>
        <row r="10">
          <cell r="A10" t="str">
            <v>Partida:</v>
          </cell>
          <cell r="B10" t="str">
            <v>Descripción:</v>
          </cell>
          <cell r="D10" t="str">
            <v xml:space="preserve">Unidad  </v>
          </cell>
          <cell r="E10" t="str">
            <v>Rendimiento</v>
          </cell>
          <cell r="G10" t="str">
            <v xml:space="preserve">    Costo Directo</v>
          </cell>
        </row>
        <row r="11">
          <cell r="A11" t="str">
            <v>1.00</v>
          </cell>
          <cell r="B11" t="str">
            <v xml:space="preserve">Replanteo y Ubicación de estructuras e ingenieria de detalle </v>
          </cell>
          <cell r="D11" t="str">
            <v>Km.</v>
          </cell>
          <cell r="E11">
            <v>2.5</v>
          </cell>
          <cell r="F11" t="str">
            <v>Km./Día</v>
          </cell>
          <cell r="G11" t="str">
            <v>(S/.):</v>
          </cell>
          <cell r="H11">
            <v>398</v>
          </cell>
        </row>
        <row r="12">
          <cell r="B12" t="str">
            <v xml:space="preserve">DETALLE PARTIDA</v>
          </cell>
        </row>
        <row r="13">
          <cell r="A13" t="str">
            <v>*</v>
          </cell>
          <cell r="B13" t="str">
            <v>*</v>
          </cell>
          <cell r="C13" t="str">
            <v>*</v>
          </cell>
          <cell r="D13" t="str">
            <v>*</v>
          </cell>
          <cell r="E13" t="str">
            <v>*</v>
          </cell>
          <cell r="F13" t="str">
            <v>*</v>
          </cell>
          <cell r="G13" t="str">
            <v>*</v>
          </cell>
          <cell r="H13" t="str">
            <v>*</v>
          </cell>
        </row>
        <row r="14">
          <cell r="A14" t="str">
            <v>ITEM</v>
          </cell>
          <cell r="B14" t="str">
            <v xml:space="preserve">R E C U R S O</v>
          </cell>
          <cell r="D14" t="str">
            <v>UND.</v>
          </cell>
          <cell r="E14" t="str">
            <v>CANTIDAD</v>
          </cell>
          <cell r="F14" t="str">
            <v>P.UNIT.</v>
          </cell>
          <cell r="G14" t="str">
            <v>SUBTOTAL</v>
          </cell>
          <cell r="H14" t="str">
            <v>TOTAL</v>
          </cell>
        </row>
        <row r="15">
          <cell r="A15" t="str">
            <v>*</v>
          </cell>
          <cell r="B15" t="str">
            <v>*</v>
          </cell>
          <cell r="C15" t="str">
            <v>*</v>
          </cell>
          <cell r="D15" t="str">
            <v>*</v>
          </cell>
          <cell r="E15" t="str">
            <v>*</v>
          </cell>
          <cell r="F15" t="str">
            <v>*</v>
          </cell>
          <cell r="G15" t="str">
            <v>*</v>
          </cell>
          <cell r="H15" t="str">
            <v>*</v>
          </cell>
        </row>
        <row r="16">
          <cell r="A16">
            <v>1</v>
          </cell>
          <cell r="B16" t="str">
            <v xml:space="preserve">ESTACA DE MADERA</v>
          </cell>
          <cell r="D16" t="str">
            <v>UND.</v>
          </cell>
          <cell r="E16">
            <v>20</v>
          </cell>
          <cell r="F16">
            <v>0.1</v>
          </cell>
          <cell r="G16">
            <v>2</v>
          </cell>
        </row>
        <row r="17">
          <cell r="A17" t="str">
            <v/>
          </cell>
          <cell r="H17">
            <v>2</v>
          </cell>
        </row>
        <row r="18">
          <cell r="A18">
            <v>1</v>
          </cell>
          <cell r="B18" t="str">
            <v xml:space="preserve">CAMIONETA 4x4 (130 HP)</v>
          </cell>
          <cell r="C18">
            <v>0.8</v>
          </cell>
          <cell r="D18" t="str">
            <v>HM</v>
          </cell>
          <cell r="E18">
            <v>2.56</v>
          </cell>
          <cell r="F18">
            <v>80</v>
          </cell>
          <cell r="G18">
            <v>204.8</v>
          </cell>
        </row>
        <row r="19">
          <cell r="A19">
            <v>2</v>
          </cell>
          <cell r="B19" t="str">
            <v xml:space="preserve">ESTACION TOTAL</v>
          </cell>
          <cell r="C19">
            <v>1</v>
          </cell>
          <cell r="D19" t="str">
            <v>HM</v>
          </cell>
          <cell r="E19">
            <v>3.2</v>
          </cell>
          <cell r="F19">
            <v>12</v>
          </cell>
          <cell r="G19">
            <v>38.4</v>
          </cell>
        </row>
        <row r="20">
          <cell r="A20">
            <v>3</v>
          </cell>
          <cell r="B20" t="str">
            <v xml:space="preserve">JALON CON PRISMA</v>
          </cell>
          <cell r="C20">
            <v>2</v>
          </cell>
          <cell r="D20" t="str">
            <v>HM</v>
          </cell>
          <cell r="E20">
            <v>6.4</v>
          </cell>
          <cell r="F20">
            <v>3</v>
          </cell>
          <cell r="G20">
            <v>19.2</v>
          </cell>
        </row>
        <row r="21">
          <cell r="A21">
            <v>4</v>
          </cell>
          <cell r="B21" t="str">
            <v xml:space="preserve">RADIO DE MANO FM 2M MULTIBANDA</v>
          </cell>
          <cell r="C21">
            <v>2</v>
          </cell>
          <cell r="D21" t="str">
            <v>HM</v>
          </cell>
          <cell r="E21">
            <v>6.4</v>
          </cell>
          <cell r="F21">
            <v>6.5</v>
          </cell>
          <cell r="G21">
            <v>41.6</v>
          </cell>
        </row>
        <row r="22">
          <cell r="A22" t="str">
            <v/>
          </cell>
          <cell r="H22">
            <v>304</v>
          </cell>
        </row>
        <row r="23">
          <cell r="A23">
            <v>1</v>
          </cell>
          <cell r="B23" t="str">
            <v>OPERARIO</v>
          </cell>
          <cell r="C23">
            <v>1</v>
          </cell>
          <cell r="D23" t="str">
            <v>HH</v>
          </cell>
          <cell r="E23">
            <v>3.2</v>
          </cell>
          <cell r="F23">
            <v>10.63</v>
          </cell>
          <cell r="G23">
            <v>34.020000000000003</v>
          </cell>
        </row>
        <row r="24">
          <cell r="A24">
            <v>2</v>
          </cell>
          <cell r="B24" t="str">
            <v>PEON</v>
          </cell>
          <cell r="C24">
            <v>1</v>
          </cell>
          <cell r="D24" t="str">
            <v>HH</v>
          </cell>
          <cell r="E24">
            <v>3.2</v>
          </cell>
          <cell r="F24">
            <v>8</v>
          </cell>
          <cell r="G24">
            <v>25.6</v>
          </cell>
        </row>
        <row r="25">
          <cell r="A25">
            <v>3</v>
          </cell>
          <cell r="B25" t="str">
            <v>TOPOGRAFO</v>
          </cell>
          <cell r="C25">
            <v>1</v>
          </cell>
          <cell r="D25" t="str">
            <v>HH</v>
          </cell>
          <cell r="E25">
            <v>3.2</v>
          </cell>
          <cell r="F25">
            <v>8.75</v>
          </cell>
          <cell r="G25">
            <v>28</v>
          </cell>
        </row>
        <row r="26">
          <cell r="A26" t="str">
            <v/>
          </cell>
          <cell r="H26">
            <v>87.62</v>
          </cell>
        </row>
        <row r="27">
          <cell r="A27">
            <v>1</v>
          </cell>
          <cell r="B27" t="str">
            <v xml:space="preserve">EQUIPO DE SEGURIDAD (2% MANO DE OBRA)</v>
          </cell>
          <cell r="D27" t="str">
            <v>%</v>
          </cell>
          <cell r="E27">
            <v>0.02</v>
          </cell>
          <cell r="F27">
            <v>87.62</v>
          </cell>
          <cell r="G27">
            <v>1.75</v>
          </cell>
        </row>
        <row r="28">
          <cell r="A28">
            <v>2</v>
          </cell>
          <cell r="B28" t="str">
            <v xml:space="preserve">HERRAMIENTAS (3% MANO DE OBRA)</v>
          </cell>
          <cell r="D28" t="str">
            <v>%</v>
          </cell>
          <cell r="E28">
            <v>0.03</v>
          </cell>
          <cell r="F28">
            <v>87.62</v>
          </cell>
          <cell r="G28">
            <v>2.63</v>
          </cell>
        </row>
        <row r="29">
          <cell r="H29">
            <v>4.38</v>
          </cell>
        </row>
        <row r="30">
          <cell r="G30" t="str">
            <v xml:space="preserve">COSTO DIRECTO:</v>
          </cell>
          <cell r="H30">
            <v>398</v>
          </cell>
        </row>
        <row r="33">
          <cell r="A33" t="str">
            <v>Partida:</v>
          </cell>
          <cell r="B33" t="str">
            <v>Descripción:</v>
          </cell>
          <cell r="D33" t="str">
            <v xml:space="preserve">Unidad  </v>
          </cell>
          <cell r="E33" t="str">
            <v>Rendimiento</v>
          </cell>
          <cell r="G33" t="str">
            <v xml:space="preserve">    Costo Directo</v>
          </cell>
        </row>
        <row r="34">
          <cell r="A34" t="str">
            <v>2.00</v>
          </cell>
          <cell r="B34" t="str">
            <v xml:space="preserve">Izaje de poste de Cº Aº Cº de 8 a 9 m, incluye excavación de hoyo y vaciado con concreto ciclópeo </v>
          </cell>
          <cell r="D34" t="str">
            <v>Un</v>
          </cell>
          <cell r="E34">
            <v>12</v>
          </cell>
          <cell r="F34" t="str">
            <v>Un/Día</v>
          </cell>
          <cell r="G34" t="str">
            <v>(S/.):</v>
          </cell>
          <cell r="H34">
            <v>234.92</v>
          </cell>
        </row>
        <row r="35">
          <cell r="B35" t="str">
            <v xml:space="preserve">DETALLE PARTIDA</v>
          </cell>
        </row>
        <row r="36">
          <cell r="A36" t="str">
            <v>*</v>
          </cell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</row>
        <row r="37">
          <cell r="A37" t="str">
            <v>ITEM</v>
          </cell>
          <cell r="B37" t="str">
            <v xml:space="preserve">R E C U R S O</v>
          </cell>
          <cell r="D37" t="str">
            <v>UND.</v>
          </cell>
          <cell r="E37" t="str">
            <v>CANTIDAD</v>
          </cell>
          <cell r="F37" t="str">
            <v>P.UNIT.</v>
          </cell>
          <cell r="G37" t="str">
            <v>SUBTOTAL</v>
          </cell>
          <cell r="H37" t="str">
            <v>TOTAL</v>
          </cell>
        </row>
        <row r="38">
          <cell r="A38" t="str">
            <v>*</v>
          </cell>
          <cell r="B38" t="str">
            <v>*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 t="str">
            <v>*</v>
          </cell>
          <cell r="H38" t="str">
            <v>*</v>
          </cell>
        </row>
        <row r="39">
          <cell r="A39">
            <v>1</v>
          </cell>
          <cell r="B39" t="str">
            <v>AGUA</v>
          </cell>
          <cell r="D39" t="str">
            <v>M3</v>
          </cell>
          <cell r="E39">
            <v>0.06</v>
          </cell>
          <cell r="F39">
            <v>0.6</v>
          </cell>
          <cell r="G39">
            <v>0.04</v>
          </cell>
        </row>
        <row r="40">
          <cell r="A40">
            <v>2</v>
          </cell>
          <cell r="B40" t="str">
            <v xml:space="preserve">CEMENTO PORTLAND TIPO I</v>
          </cell>
          <cell r="D40" t="str">
            <v>BLS</v>
          </cell>
          <cell r="E40">
            <v>1</v>
          </cell>
          <cell r="F40">
            <v>27</v>
          </cell>
          <cell r="G40">
            <v>27</v>
          </cell>
        </row>
        <row r="41">
          <cell r="A41">
            <v>3</v>
          </cell>
          <cell r="B41" t="str">
            <v xml:space="preserve">PIEDRAS MEDIANAS y RELLENO</v>
          </cell>
          <cell r="D41" t="str">
            <v>M3</v>
          </cell>
          <cell r="E41">
            <v>0.17</v>
          </cell>
          <cell r="F41">
            <v>45</v>
          </cell>
          <cell r="G41">
            <v>7.65</v>
          </cell>
        </row>
        <row r="42">
          <cell r="A42">
            <v>4</v>
          </cell>
          <cell r="B42" t="str">
            <v>HORMIGON</v>
          </cell>
          <cell r="D42" t="str">
            <v>M3</v>
          </cell>
          <cell r="E42">
            <v>0.32</v>
          </cell>
          <cell r="F42">
            <v>70</v>
          </cell>
          <cell r="G42">
            <v>22.4</v>
          </cell>
        </row>
        <row r="43">
          <cell r="A43" t="str">
            <v/>
          </cell>
          <cell r="H43">
            <v>57.09</v>
          </cell>
        </row>
        <row r="44">
          <cell r="A44">
            <v>1</v>
          </cell>
          <cell r="B44" t="str">
            <v xml:space="preserve">C. GRUA 6 TN.</v>
          </cell>
          <cell r="C44">
            <v>1</v>
          </cell>
          <cell r="D44" t="str">
            <v>HM</v>
          </cell>
          <cell r="E44">
            <v>0.66669999999999996</v>
          </cell>
          <cell r="F44">
            <v>105</v>
          </cell>
          <cell r="G44">
            <v>70</v>
          </cell>
        </row>
        <row r="45">
          <cell r="A45">
            <v>2</v>
          </cell>
          <cell r="B45" t="str">
            <v xml:space="preserve">CAMIONETA 4x4 (130 HP)</v>
          </cell>
          <cell r="C45">
            <v>1</v>
          </cell>
          <cell r="D45" t="str">
            <v>HM</v>
          </cell>
          <cell r="E45">
            <v>0.66669999999999996</v>
          </cell>
          <cell r="F45">
            <v>80</v>
          </cell>
          <cell r="G45">
            <v>53.34</v>
          </cell>
        </row>
        <row r="46">
          <cell r="A46" t="str">
            <v/>
          </cell>
          <cell r="H46">
            <v>123.34</v>
          </cell>
        </row>
        <row r="47">
          <cell r="A47">
            <v>1</v>
          </cell>
          <cell r="B47" t="str">
            <v>OPERARIO</v>
          </cell>
          <cell r="C47">
            <v>1</v>
          </cell>
          <cell r="D47" t="str">
            <v>HH</v>
          </cell>
          <cell r="E47">
            <v>0.66669999999999996</v>
          </cell>
          <cell r="F47">
            <v>10.63</v>
          </cell>
          <cell r="G47">
            <v>7.09</v>
          </cell>
        </row>
        <row r="48">
          <cell r="A48">
            <v>2</v>
          </cell>
          <cell r="B48" t="str">
            <v>OFICIAL</v>
          </cell>
          <cell r="C48">
            <v>2</v>
          </cell>
          <cell r="D48" t="str">
            <v>HH</v>
          </cell>
          <cell r="E48">
            <v>1.3332999999999999</v>
          </cell>
          <cell r="F48">
            <v>9.6</v>
          </cell>
          <cell r="G48">
            <v>12.8</v>
          </cell>
        </row>
        <row r="49">
          <cell r="A49">
            <v>3</v>
          </cell>
          <cell r="B49" t="str">
            <v>PEON</v>
          </cell>
          <cell r="C49">
            <v>6</v>
          </cell>
          <cell r="D49" t="str">
            <v>HH</v>
          </cell>
          <cell r="E49">
            <v>4</v>
          </cell>
          <cell r="F49">
            <v>8</v>
          </cell>
          <cell r="G49">
            <v>32</v>
          </cell>
        </row>
        <row r="50">
          <cell r="A50" t="str">
            <v/>
          </cell>
          <cell r="H50">
            <v>51.89</v>
          </cell>
        </row>
        <row r="51">
          <cell r="A51">
            <v>1</v>
          </cell>
          <cell r="B51" t="str">
            <v xml:space="preserve">EQUIPO DE SEGURIDAD (2% MANO DE OBRA)</v>
          </cell>
          <cell r="D51" t="str">
            <v>%</v>
          </cell>
          <cell r="E51">
            <v>0.02</v>
          </cell>
          <cell r="F51">
            <v>51.89</v>
          </cell>
          <cell r="G51">
            <v>1.04</v>
          </cell>
        </row>
        <row r="52">
          <cell r="A52">
            <v>2</v>
          </cell>
          <cell r="B52" t="str">
            <v xml:space="preserve">HERRAMIENTAS (3% MANO DE OBRA)</v>
          </cell>
          <cell r="D52" t="str">
            <v>%</v>
          </cell>
          <cell r="E52">
            <v>0.03</v>
          </cell>
          <cell r="F52">
            <v>51.89</v>
          </cell>
          <cell r="G52">
            <v>1.56</v>
          </cell>
        </row>
        <row r="53">
          <cell r="H53">
            <v>2.6</v>
          </cell>
        </row>
        <row r="54">
          <cell r="G54" t="str">
            <v xml:space="preserve">COSTO DIRECTO:</v>
          </cell>
          <cell r="H54">
            <v>234.92</v>
          </cell>
        </row>
        <row r="57">
          <cell r="A57" t="str">
            <v>Partida:</v>
          </cell>
          <cell r="B57" t="str">
            <v>Descripción:</v>
          </cell>
          <cell r="D57" t="str">
            <v xml:space="preserve">Unidad  </v>
          </cell>
          <cell r="E57" t="str">
            <v>Rendimiento</v>
          </cell>
          <cell r="G57" t="str">
            <v xml:space="preserve">    Costo Directo</v>
          </cell>
        </row>
        <row r="58">
          <cell r="A58" t="str">
            <v>3.00</v>
          </cell>
          <cell r="B58" t="str">
            <v xml:space="preserve">Izaje de poste de Cº Aº Cº de 10 a 13 m, incluye excavación de hoyo y vaciado con concreto ciclópeo </v>
          </cell>
          <cell r="D58" t="str">
            <v>Un</v>
          </cell>
          <cell r="E58">
            <v>8</v>
          </cell>
          <cell r="F58" t="str">
            <v>Un/Día</v>
          </cell>
          <cell r="G58" t="str">
            <v>(S/.):</v>
          </cell>
          <cell r="H58">
            <v>389.77</v>
          </cell>
        </row>
        <row r="59">
          <cell r="B59" t="str">
            <v xml:space="preserve">DETALLE PARTIDA</v>
          </cell>
        </row>
        <row r="60">
          <cell r="A60" t="str">
            <v>*</v>
          </cell>
          <cell r="B60" t="str">
            <v>*</v>
          </cell>
          <cell r="C60" t="str">
            <v>*</v>
          </cell>
          <cell r="D60" t="str">
            <v>*</v>
          </cell>
          <cell r="E60" t="str">
            <v>*</v>
          </cell>
          <cell r="F60" t="str">
            <v>*</v>
          </cell>
          <cell r="G60" t="str">
            <v>*</v>
          </cell>
          <cell r="H60" t="str">
            <v>*</v>
          </cell>
        </row>
        <row r="61">
          <cell r="A61" t="str">
            <v>ITEM</v>
          </cell>
          <cell r="B61" t="str">
            <v xml:space="preserve">R E C U R S O</v>
          </cell>
          <cell r="D61" t="str">
            <v>UND.</v>
          </cell>
          <cell r="E61" t="str">
            <v>CANTIDAD</v>
          </cell>
          <cell r="F61" t="str">
            <v>P.UNIT.</v>
          </cell>
          <cell r="G61" t="str">
            <v>SUBTOTAL</v>
          </cell>
          <cell r="H61" t="str">
            <v>TOTAL</v>
          </cell>
        </row>
        <row r="62">
          <cell r="A62" t="str">
            <v>*</v>
          </cell>
          <cell r="B62" t="str">
            <v>*</v>
          </cell>
          <cell r="C62" t="str">
            <v>*</v>
          </cell>
          <cell r="D62" t="str">
            <v>*</v>
          </cell>
          <cell r="E62" t="str">
            <v>*</v>
          </cell>
          <cell r="F62" t="str">
            <v>*</v>
          </cell>
          <cell r="G62" t="str">
            <v>*</v>
          </cell>
          <cell r="H62" t="str">
            <v>*</v>
          </cell>
        </row>
        <row r="63">
          <cell r="A63">
            <v>1</v>
          </cell>
          <cell r="B63" t="str">
            <v>AGUA</v>
          </cell>
          <cell r="D63" t="str">
            <v>M3</v>
          </cell>
          <cell r="E63">
            <v>0.09</v>
          </cell>
          <cell r="F63">
            <v>0.6</v>
          </cell>
          <cell r="G63">
            <v>0.05</v>
          </cell>
        </row>
        <row r="64">
          <cell r="A64">
            <v>2</v>
          </cell>
          <cell r="B64" t="str">
            <v xml:space="preserve">CEMENTO PORTLAND TIPO I</v>
          </cell>
          <cell r="D64" t="str">
            <v>BLS</v>
          </cell>
          <cell r="E64">
            <v>1.5</v>
          </cell>
          <cell r="F64">
            <v>27</v>
          </cell>
          <cell r="G64">
            <v>40.5</v>
          </cell>
        </row>
        <row r="65">
          <cell r="A65">
            <v>3</v>
          </cell>
          <cell r="B65" t="str">
            <v xml:space="preserve">PIEDRAS MEDIANAS y RELLENO</v>
          </cell>
          <cell r="D65" t="str">
            <v>M3</v>
          </cell>
          <cell r="E65">
            <v>0.9</v>
          </cell>
          <cell r="F65">
            <v>45</v>
          </cell>
          <cell r="G65">
            <v>40.5</v>
          </cell>
        </row>
        <row r="66">
          <cell r="A66">
            <v>4</v>
          </cell>
          <cell r="B66" t="str">
            <v>HORMIGON</v>
          </cell>
          <cell r="D66" t="str">
            <v>M3</v>
          </cell>
          <cell r="E66">
            <v>0.6</v>
          </cell>
          <cell r="F66">
            <v>70</v>
          </cell>
          <cell r="G66">
            <v>42</v>
          </cell>
        </row>
        <row r="67">
          <cell r="A67" t="str">
            <v/>
          </cell>
          <cell r="H67">
            <v>123.05</v>
          </cell>
        </row>
        <row r="68">
          <cell r="A68">
            <v>1</v>
          </cell>
          <cell r="B68" t="str">
            <v xml:space="preserve">C. GRUA 6 TN.</v>
          </cell>
          <cell r="C68">
            <v>1</v>
          </cell>
          <cell r="D68" t="str">
            <v>HM</v>
          </cell>
          <cell r="E68">
            <v>1</v>
          </cell>
          <cell r="F68">
            <v>105</v>
          </cell>
          <cell r="G68">
            <v>105</v>
          </cell>
        </row>
        <row r="69">
          <cell r="A69">
            <v>2</v>
          </cell>
          <cell r="B69" t="str">
            <v xml:space="preserve">CAMIONETA 4x4 (130 HP)</v>
          </cell>
          <cell r="C69">
            <v>1</v>
          </cell>
          <cell r="D69" t="str">
            <v>HM</v>
          </cell>
          <cell r="E69">
            <v>1</v>
          </cell>
          <cell r="F69">
            <v>80</v>
          </cell>
          <cell r="G69">
            <v>80</v>
          </cell>
        </row>
        <row r="70">
          <cell r="A70" t="str">
            <v/>
          </cell>
          <cell r="H70">
            <v>185</v>
          </cell>
        </row>
        <row r="71">
          <cell r="A71">
            <v>1</v>
          </cell>
          <cell r="B71" t="str">
            <v>OPERARIO</v>
          </cell>
          <cell r="C71">
            <v>1</v>
          </cell>
          <cell r="D71" t="str">
            <v>HH</v>
          </cell>
          <cell r="E71">
            <v>1</v>
          </cell>
          <cell r="F71">
            <v>10.63</v>
          </cell>
          <cell r="G71">
            <v>10.63</v>
          </cell>
        </row>
        <row r="72">
          <cell r="A72">
            <v>2</v>
          </cell>
          <cell r="B72" t="str">
            <v>OFICIAL</v>
          </cell>
          <cell r="C72">
            <v>2</v>
          </cell>
          <cell r="D72" t="str">
            <v>HH</v>
          </cell>
          <cell r="E72">
            <v>2</v>
          </cell>
          <cell r="F72">
            <v>9.6</v>
          </cell>
          <cell r="G72">
            <v>19.2</v>
          </cell>
        </row>
        <row r="73">
          <cell r="A73">
            <v>3</v>
          </cell>
          <cell r="B73" t="str">
            <v>PEON</v>
          </cell>
          <cell r="C73">
            <v>6</v>
          </cell>
          <cell r="D73" t="str">
            <v>HH</v>
          </cell>
          <cell r="E73">
            <v>6</v>
          </cell>
          <cell r="F73">
            <v>8</v>
          </cell>
          <cell r="G73">
            <v>48</v>
          </cell>
        </row>
        <row r="74">
          <cell r="A74" t="str">
            <v/>
          </cell>
          <cell r="H74">
            <v>77.83</v>
          </cell>
        </row>
        <row r="75">
          <cell r="A75">
            <v>1</v>
          </cell>
          <cell r="B75" t="str">
            <v xml:space="preserve">EQUIPO DE SEGURIDAD (2% MANO DE OBRA)</v>
          </cell>
          <cell r="D75" t="str">
            <v>%</v>
          </cell>
          <cell r="E75">
            <v>0.02</v>
          </cell>
          <cell r="F75">
            <v>77.83</v>
          </cell>
          <cell r="G75">
            <v>1.56</v>
          </cell>
        </row>
        <row r="76">
          <cell r="A76">
            <v>2</v>
          </cell>
          <cell r="B76" t="str">
            <v xml:space="preserve">HERRAMIENTAS (3% MANO DE OBRA)</v>
          </cell>
          <cell r="D76" t="str">
            <v>%</v>
          </cell>
          <cell r="E76">
            <v>0.03</v>
          </cell>
          <cell r="F76">
            <v>77.83</v>
          </cell>
          <cell r="G76">
            <v>2.33</v>
          </cell>
        </row>
        <row r="77">
          <cell r="H77">
            <v>3.89</v>
          </cell>
        </row>
        <row r="78">
          <cell r="G78" t="str">
            <v xml:space="preserve">COSTO DIRECTO:</v>
          </cell>
          <cell r="H78">
            <v>389.77</v>
          </cell>
        </row>
        <row r="81">
          <cell r="A81" t="str">
            <v>Partida:</v>
          </cell>
          <cell r="B81" t="str">
            <v>Descripción:</v>
          </cell>
          <cell r="D81" t="str">
            <v xml:space="preserve">Unidad  </v>
          </cell>
          <cell r="E81" t="str">
            <v>Rendimiento</v>
          </cell>
          <cell r="G81" t="str">
            <v xml:space="preserve">    Costo Directo</v>
          </cell>
        </row>
        <row r="82">
          <cell r="A82" t="str">
            <v>4.00</v>
          </cell>
          <cell r="B82" t="str">
            <v xml:space="preserve">Izaje de poste de Cº Aº Cº de 15 m, incluye excavación de hoyo y vaciado con concreto ciclópeo </v>
          </cell>
          <cell r="D82" t="str">
            <v>Un</v>
          </cell>
          <cell r="E82">
            <v>8</v>
          </cell>
          <cell r="F82" t="str">
            <v>Un/Día</v>
          </cell>
          <cell r="G82" t="str">
            <v>(S/.):</v>
          </cell>
          <cell r="H82">
            <v>428.79</v>
          </cell>
        </row>
        <row r="83">
          <cell r="B83" t="str">
            <v xml:space="preserve">DETALLE PARTIDA</v>
          </cell>
        </row>
        <row r="84">
          <cell r="A84" t="str">
            <v>*</v>
          </cell>
          <cell r="B84" t="str">
            <v>*</v>
          </cell>
          <cell r="C84" t="str">
            <v>*</v>
          </cell>
          <cell r="D84" t="str">
            <v>*</v>
          </cell>
          <cell r="E84" t="str">
            <v>*</v>
          </cell>
          <cell r="F84" t="str">
            <v>*</v>
          </cell>
          <cell r="G84" t="str">
            <v>*</v>
          </cell>
          <cell r="H84" t="str">
            <v>*</v>
          </cell>
        </row>
        <row r="85">
          <cell r="A85" t="str">
            <v>ITEM</v>
          </cell>
          <cell r="B85" t="str">
            <v xml:space="preserve">R E C U R S O</v>
          </cell>
          <cell r="D85" t="str">
            <v>UND.</v>
          </cell>
          <cell r="E85" t="str">
            <v>CANTIDAD</v>
          </cell>
          <cell r="F85" t="str">
            <v>P.UNIT.</v>
          </cell>
          <cell r="G85" t="str">
            <v>SUBTOTAL</v>
          </cell>
          <cell r="H85" t="str">
            <v>TOTAL</v>
          </cell>
        </row>
        <row r="86">
          <cell r="A86" t="str">
            <v>*</v>
          </cell>
          <cell r="B86" t="str">
            <v>*</v>
          </cell>
          <cell r="C86" t="str">
            <v>*</v>
          </cell>
          <cell r="D86" t="str">
            <v>*</v>
          </cell>
          <cell r="E86" t="str">
            <v>*</v>
          </cell>
          <cell r="F86" t="str">
            <v>*</v>
          </cell>
          <cell r="G86" t="str">
            <v>*</v>
          </cell>
          <cell r="H86" t="str">
            <v>*</v>
          </cell>
        </row>
        <row r="87">
          <cell r="A87">
            <v>1</v>
          </cell>
          <cell r="B87" t="str">
            <v>AGUA</v>
          </cell>
          <cell r="D87" t="str">
            <v>M3</v>
          </cell>
          <cell r="E87">
            <v>0.12</v>
          </cell>
          <cell r="F87">
            <v>0.6</v>
          </cell>
          <cell r="G87">
            <v>7.0000000000000007E-2</v>
          </cell>
        </row>
        <row r="88">
          <cell r="A88">
            <v>2</v>
          </cell>
          <cell r="B88" t="str">
            <v xml:space="preserve">CEMENTO PORTLAND TIPO I</v>
          </cell>
          <cell r="D88" t="str">
            <v>BLS</v>
          </cell>
          <cell r="E88">
            <v>2</v>
          </cell>
          <cell r="F88">
            <v>27</v>
          </cell>
          <cell r="G88">
            <v>54</v>
          </cell>
        </row>
        <row r="89">
          <cell r="A89">
            <v>3</v>
          </cell>
          <cell r="B89" t="str">
            <v xml:space="preserve">PIEDRAS MEDIANAS y RELLENO</v>
          </cell>
          <cell r="D89" t="str">
            <v>M3</v>
          </cell>
          <cell r="E89">
            <v>1</v>
          </cell>
          <cell r="F89">
            <v>45</v>
          </cell>
          <cell r="G89">
            <v>45</v>
          </cell>
        </row>
        <row r="90">
          <cell r="A90">
            <v>4</v>
          </cell>
          <cell r="B90" t="str">
            <v>HORMIGON</v>
          </cell>
          <cell r="D90" t="str">
            <v>M3</v>
          </cell>
          <cell r="E90">
            <v>0.9</v>
          </cell>
          <cell r="F90">
            <v>70</v>
          </cell>
          <cell r="G90">
            <v>63</v>
          </cell>
        </row>
        <row r="91">
          <cell r="A91" t="str">
            <v/>
          </cell>
          <cell r="H91">
            <v>162.07</v>
          </cell>
        </row>
        <row r="92">
          <cell r="A92">
            <v>1</v>
          </cell>
          <cell r="B92" t="str">
            <v xml:space="preserve">C. GRUA 6 TN.</v>
          </cell>
          <cell r="C92">
            <v>1</v>
          </cell>
          <cell r="D92" t="str">
            <v>HM</v>
          </cell>
          <cell r="E92">
            <v>1</v>
          </cell>
          <cell r="F92">
            <v>105</v>
          </cell>
          <cell r="G92">
            <v>105</v>
          </cell>
        </row>
        <row r="93">
          <cell r="A93">
            <v>2</v>
          </cell>
          <cell r="B93" t="str">
            <v xml:space="preserve">CAMIONETA 4x4 (130 HP)</v>
          </cell>
          <cell r="C93">
            <v>1</v>
          </cell>
          <cell r="D93" t="str">
            <v>HM</v>
          </cell>
          <cell r="E93">
            <v>1</v>
          </cell>
          <cell r="F93">
            <v>80</v>
          </cell>
          <cell r="G93">
            <v>80</v>
          </cell>
        </row>
        <row r="94">
          <cell r="A94" t="str">
            <v/>
          </cell>
          <cell r="H94">
            <v>185</v>
          </cell>
        </row>
        <row r="95">
          <cell r="A95">
            <v>1</v>
          </cell>
          <cell r="B95" t="str">
            <v>OPERARIO</v>
          </cell>
          <cell r="C95">
            <v>1</v>
          </cell>
          <cell r="D95" t="str">
            <v>HH</v>
          </cell>
          <cell r="E95">
            <v>1</v>
          </cell>
          <cell r="F95">
            <v>10.63</v>
          </cell>
          <cell r="G95">
            <v>10.63</v>
          </cell>
        </row>
        <row r="96">
          <cell r="A96">
            <v>2</v>
          </cell>
          <cell r="B96" t="str">
            <v>OFICIAL</v>
          </cell>
          <cell r="C96">
            <v>2</v>
          </cell>
          <cell r="D96" t="str">
            <v>HH</v>
          </cell>
          <cell r="E96">
            <v>2</v>
          </cell>
          <cell r="F96">
            <v>9.6</v>
          </cell>
          <cell r="G96">
            <v>19.2</v>
          </cell>
        </row>
        <row r="97">
          <cell r="A97">
            <v>3</v>
          </cell>
          <cell r="B97" t="str">
            <v>PEON</v>
          </cell>
          <cell r="C97">
            <v>6</v>
          </cell>
          <cell r="D97" t="str">
            <v>HH</v>
          </cell>
          <cell r="E97">
            <v>6</v>
          </cell>
          <cell r="F97">
            <v>8</v>
          </cell>
          <cell r="G97">
            <v>48</v>
          </cell>
        </row>
        <row r="98">
          <cell r="A98" t="str">
            <v/>
          </cell>
          <cell r="H98">
            <v>77.83</v>
          </cell>
        </row>
        <row r="99">
          <cell r="A99">
            <v>1</v>
          </cell>
          <cell r="B99" t="str">
            <v xml:space="preserve">EQUIPO DE SEGURIDAD (2% MANO DE OBRA)</v>
          </cell>
          <cell r="D99" t="str">
            <v>%</v>
          </cell>
          <cell r="E99">
            <v>0.02</v>
          </cell>
          <cell r="F99">
            <v>77.83</v>
          </cell>
          <cell r="G99">
            <v>1.56</v>
          </cell>
        </row>
        <row r="100">
          <cell r="A100">
            <v>2</v>
          </cell>
          <cell r="B100" t="str">
            <v xml:space="preserve">HERRAMIENTAS (3% MANO DE OBRA)</v>
          </cell>
          <cell r="D100" t="str">
            <v>%</v>
          </cell>
          <cell r="E100">
            <v>0.03</v>
          </cell>
          <cell r="F100">
            <v>77.83</v>
          </cell>
          <cell r="G100">
            <v>2.33</v>
          </cell>
        </row>
        <row r="101">
          <cell r="H101">
            <v>3.89</v>
          </cell>
        </row>
        <row r="102">
          <cell r="G102" t="str">
            <v xml:space="preserve">COSTO DIRECTO:</v>
          </cell>
          <cell r="H102">
            <v>428.79</v>
          </cell>
        </row>
        <row r="105">
          <cell r="A105" t="str">
            <v>Partida:</v>
          </cell>
          <cell r="B105" t="str">
            <v>Descripción:</v>
          </cell>
          <cell r="D105" t="str">
            <v xml:space="preserve">Unidad  </v>
          </cell>
          <cell r="E105" t="str">
            <v>Rendimiento</v>
          </cell>
          <cell r="G105" t="str">
            <v xml:space="preserve">    Costo Directo</v>
          </cell>
        </row>
        <row r="106">
          <cell r="A106" t="str">
            <v>5.00</v>
          </cell>
          <cell r="B106" t="str">
            <v xml:space="preserve">Montaje de Armados AT1 ,  AT1-M,  AT1-A</v>
          </cell>
          <cell r="D106" t="str">
            <v>Jgo</v>
          </cell>
          <cell r="E106">
            <v>9</v>
          </cell>
          <cell r="F106" t="str">
            <v>Jgo/Día</v>
          </cell>
          <cell r="G106" t="str">
            <v>(S/.):</v>
          </cell>
          <cell r="H106">
            <v>136.29</v>
          </cell>
        </row>
        <row r="107">
          <cell r="B107" t="str">
            <v xml:space="preserve">DETALLE PARTIDA</v>
          </cell>
        </row>
        <row r="108">
          <cell r="A108" t="str">
            <v>*</v>
          </cell>
          <cell r="B108" t="str">
            <v>*</v>
          </cell>
          <cell r="C108" t="str">
            <v>*</v>
          </cell>
          <cell r="D108" t="str">
            <v>*</v>
          </cell>
          <cell r="E108" t="str">
            <v>*</v>
          </cell>
          <cell r="F108" t="str">
            <v>*</v>
          </cell>
          <cell r="G108" t="str">
            <v>*</v>
          </cell>
          <cell r="H108" t="str">
            <v>*</v>
          </cell>
        </row>
        <row r="109">
          <cell r="A109" t="str">
            <v>ITEM</v>
          </cell>
          <cell r="B109" t="str">
            <v xml:space="preserve">R E C U R S O</v>
          </cell>
          <cell r="D109" t="str">
            <v>UND.</v>
          </cell>
          <cell r="E109" t="str">
            <v>CANTIDAD</v>
          </cell>
          <cell r="F109" t="str">
            <v>P.UNIT.</v>
          </cell>
          <cell r="G109" t="str">
            <v>SUBTOTAL</v>
          </cell>
          <cell r="H109" t="str">
            <v>TOTAL</v>
          </cell>
        </row>
        <row r="110">
          <cell r="A110" t="str">
            <v>*</v>
          </cell>
          <cell r="B110" t="str">
            <v>*</v>
          </cell>
          <cell r="C110" t="str">
            <v>*</v>
          </cell>
          <cell r="D110" t="str">
            <v>*</v>
          </cell>
          <cell r="E110" t="str">
            <v>*</v>
          </cell>
          <cell r="F110" t="str">
            <v>*</v>
          </cell>
          <cell r="G110" t="str">
            <v>*</v>
          </cell>
          <cell r="H110" t="str">
            <v>*</v>
          </cell>
        </row>
        <row r="111">
          <cell r="A111">
            <v>1</v>
          </cell>
          <cell r="B111" t="str">
            <v xml:space="preserve">CAMIONETA 4x4 (130 HP)</v>
          </cell>
          <cell r="C111">
            <v>1</v>
          </cell>
          <cell r="D111" t="str">
            <v>HM</v>
          </cell>
          <cell r="E111">
            <v>0.88890000000000002</v>
          </cell>
          <cell r="F111">
            <v>80</v>
          </cell>
          <cell r="G111">
            <v>71.11</v>
          </cell>
        </row>
        <row r="112">
          <cell r="A112" t="str">
            <v/>
          </cell>
          <cell r="H112">
            <v>71.11</v>
          </cell>
        </row>
        <row r="113">
          <cell r="A113">
            <v>1</v>
          </cell>
          <cell r="B113" t="str">
            <v>OPERARIO</v>
          </cell>
          <cell r="C113">
            <v>1</v>
          </cell>
          <cell r="D113" t="str">
            <v>HH</v>
          </cell>
          <cell r="E113">
            <v>0.88890000000000002</v>
          </cell>
          <cell r="F113">
            <v>10.63</v>
          </cell>
          <cell r="G113">
            <v>9.4499999999999993</v>
          </cell>
        </row>
        <row r="114">
          <cell r="A114">
            <v>2</v>
          </cell>
          <cell r="B114" t="str">
            <v>OFICIAL</v>
          </cell>
          <cell r="C114">
            <v>2</v>
          </cell>
          <cell r="D114" t="str">
            <v>HH</v>
          </cell>
          <cell r="E114">
            <v>1.7778</v>
          </cell>
          <cell r="F114">
            <v>9.6</v>
          </cell>
          <cell r="G114">
            <v>17.07</v>
          </cell>
        </row>
        <row r="115">
          <cell r="A115">
            <v>3</v>
          </cell>
          <cell r="B115" t="str">
            <v>PEON</v>
          </cell>
          <cell r="C115">
            <v>5</v>
          </cell>
          <cell r="D115" t="str">
            <v>HH</v>
          </cell>
          <cell r="E115">
            <v>4.4443999999999999</v>
          </cell>
          <cell r="F115">
            <v>8</v>
          </cell>
          <cell r="G115">
            <v>35.56</v>
          </cell>
        </row>
        <row r="116">
          <cell r="A116" t="str">
            <v/>
          </cell>
          <cell r="H116">
            <v>62.08</v>
          </cell>
        </row>
        <row r="117">
          <cell r="A117">
            <v>1</v>
          </cell>
          <cell r="B117" t="str">
            <v xml:space="preserve">EQUIPO DE SEGURIDAD (2% MANO DE OBRA)</v>
          </cell>
          <cell r="D117" t="str">
            <v>%</v>
          </cell>
          <cell r="E117">
            <v>0.02</v>
          </cell>
          <cell r="F117">
            <v>62.08</v>
          </cell>
          <cell r="G117">
            <v>1.24</v>
          </cell>
        </row>
        <row r="118">
          <cell r="A118">
            <v>2</v>
          </cell>
          <cell r="B118" t="str">
            <v xml:space="preserve">HERRAMIENTAS (3% MANO DE OBRA)</v>
          </cell>
          <cell r="D118" t="str">
            <v>%</v>
          </cell>
          <cell r="E118">
            <v>0.03</v>
          </cell>
          <cell r="F118">
            <v>62.08</v>
          </cell>
          <cell r="G118">
            <v>1.86</v>
          </cell>
        </row>
        <row r="119">
          <cell r="H119">
            <v>3.1</v>
          </cell>
        </row>
        <row r="120">
          <cell r="G120" t="str">
            <v xml:space="preserve">COSTO DIRECTO:</v>
          </cell>
          <cell r="H120">
            <v>136.29</v>
          </cell>
        </row>
        <row r="123">
          <cell r="A123" t="str">
            <v>Partida:</v>
          </cell>
          <cell r="B123" t="str">
            <v>Descripción:</v>
          </cell>
          <cell r="D123" t="str">
            <v xml:space="preserve">Unidad  </v>
          </cell>
          <cell r="E123" t="str">
            <v>Rendimiento</v>
          </cell>
          <cell r="G123" t="str">
            <v xml:space="preserve">    Costo Directo</v>
          </cell>
        </row>
        <row r="124">
          <cell r="B124" t="str">
            <v xml:space="preserve">Montaje de Armados AB1 ,  AB1-A.</v>
          </cell>
          <cell r="D124" t="str">
            <v>Jgo</v>
          </cell>
          <cell r="E124">
            <v>8</v>
          </cell>
          <cell r="F124" t="str">
            <v>Jgo/Día</v>
          </cell>
          <cell r="G124" t="str">
            <v>(S/.):</v>
          </cell>
          <cell r="H124">
            <v>45.47</v>
          </cell>
        </row>
        <row r="125">
          <cell r="B125" t="str">
            <v xml:space="preserve">DETALLE PARTIDA</v>
          </cell>
        </row>
        <row r="126">
          <cell r="A126" t="str">
            <v>*</v>
          </cell>
          <cell r="B126" t="str">
            <v>*</v>
          </cell>
          <cell r="C126" t="str">
            <v>*</v>
          </cell>
          <cell r="D126" t="str">
            <v>*</v>
          </cell>
          <cell r="E126" t="str">
            <v>*</v>
          </cell>
          <cell r="F126" t="str">
            <v>*</v>
          </cell>
          <cell r="G126" t="str">
            <v>*</v>
          </cell>
          <cell r="H126" t="str">
            <v>*</v>
          </cell>
        </row>
        <row r="127">
          <cell r="A127" t="str">
            <v>ITEM</v>
          </cell>
          <cell r="B127" t="str">
            <v xml:space="preserve">R E C U R S O</v>
          </cell>
          <cell r="D127" t="str">
            <v>UND.</v>
          </cell>
          <cell r="E127" t="str">
            <v>CANTIDAD</v>
          </cell>
          <cell r="F127" t="str">
            <v>P.UNIT.</v>
          </cell>
          <cell r="G127" t="str">
            <v>SUBTOTAL</v>
          </cell>
          <cell r="H127" t="str">
            <v>TOTAL</v>
          </cell>
        </row>
        <row r="128">
          <cell r="A128" t="str">
            <v>*</v>
          </cell>
          <cell r="B128" t="str">
            <v>*</v>
          </cell>
          <cell r="C128" t="str">
            <v>*</v>
          </cell>
          <cell r="D128" t="str">
            <v>*</v>
          </cell>
          <cell r="E128" t="str">
            <v>*</v>
          </cell>
          <cell r="F128" t="str">
            <v>*</v>
          </cell>
          <cell r="G128" t="str">
            <v>*</v>
          </cell>
          <cell r="H128" t="str">
            <v>*</v>
          </cell>
        </row>
        <row r="129">
          <cell r="A129">
            <v>1</v>
          </cell>
          <cell r="B129" t="str">
            <v xml:space="preserve">CAMIONETA 4x4 (130 HP)</v>
          </cell>
          <cell r="C129">
            <v>1</v>
          </cell>
          <cell r="D129" t="str">
            <v>HM</v>
          </cell>
          <cell r="E129">
            <v>1</v>
          </cell>
          <cell r="F129">
            <v>15</v>
          </cell>
          <cell r="G129">
            <v>15</v>
          </cell>
        </row>
        <row r="130">
          <cell r="A130" t="str">
            <v/>
          </cell>
          <cell r="H130">
            <v>15</v>
          </cell>
        </row>
        <row r="131">
          <cell r="A131">
            <v>1</v>
          </cell>
          <cell r="B131" t="str">
            <v>OPERARIO</v>
          </cell>
          <cell r="C131">
            <v>1</v>
          </cell>
          <cell r="D131" t="str">
            <v>HH</v>
          </cell>
          <cell r="E131">
            <v>1</v>
          </cell>
          <cell r="F131">
            <v>7.15</v>
          </cell>
          <cell r="G131">
            <v>7.15</v>
          </cell>
        </row>
        <row r="132">
          <cell r="A132">
            <v>2</v>
          </cell>
          <cell r="B132" t="str">
            <v>OFICIAL</v>
          </cell>
          <cell r="C132">
            <v>1</v>
          </cell>
          <cell r="D132" t="str">
            <v>HH</v>
          </cell>
          <cell r="E132">
            <v>1</v>
          </cell>
          <cell r="F132">
            <v>6.75</v>
          </cell>
          <cell r="G132">
            <v>6.75</v>
          </cell>
        </row>
        <row r="133">
          <cell r="A133">
            <v>3</v>
          </cell>
          <cell r="B133" t="str">
            <v>PEON</v>
          </cell>
          <cell r="C133">
            <v>4</v>
          </cell>
          <cell r="D133" t="str">
            <v>HH</v>
          </cell>
          <cell r="E133">
            <v>4</v>
          </cell>
          <cell r="F133">
            <v>3.78</v>
          </cell>
          <cell r="G133">
            <v>15.12</v>
          </cell>
        </row>
        <row r="134">
          <cell r="A134" t="str">
            <v/>
          </cell>
          <cell r="H134">
            <v>29.02</v>
          </cell>
        </row>
        <row r="135">
          <cell r="A135">
            <v>1</v>
          </cell>
          <cell r="B135" t="str">
            <v xml:space="preserve">EQUIPO DE SEGURIDAD (2% MANO DE OBRA)</v>
          </cell>
          <cell r="D135" t="str">
            <v>%</v>
          </cell>
          <cell r="E135">
            <v>0.02</v>
          </cell>
          <cell r="F135">
            <v>29.02</v>
          </cell>
          <cell r="G135">
            <v>0.57999999999999996</v>
          </cell>
        </row>
        <row r="136">
          <cell r="A136">
            <v>2</v>
          </cell>
          <cell r="B136" t="str">
            <v xml:space="preserve">HERRAMIENTAS (3% MANO DE OBRA)</v>
          </cell>
          <cell r="D136" t="str">
            <v>%</v>
          </cell>
          <cell r="E136">
            <v>0.03</v>
          </cell>
          <cell r="F136">
            <v>29.02</v>
          </cell>
          <cell r="G136">
            <v>0.87</v>
          </cell>
        </row>
        <row r="137">
          <cell r="H137">
            <v>1.45</v>
          </cell>
        </row>
        <row r="138">
          <cell r="G138" t="str">
            <v xml:space="preserve">COSTO DIRECTO:</v>
          </cell>
          <cell r="H138">
            <v>45.47</v>
          </cell>
        </row>
        <row r="141">
          <cell r="A141" t="str">
            <v>Partida:</v>
          </cell>
          <cell r="B141" t="str">
            <v>Descripción:</v>
          </cell>
          <cell r="D141" t="str">
            <v xml:space="preserve">Unidad  </v>
          </cell>
          <cell r="E141" t="str">
            <v>Rendimiento</v>
          </cell>
          <cell r="G141" t="str">
            <v xml:space="preserve">    Costo Directo</v>
          </cell>
        </row>
        <row r="142">
          <cell r="A142" t="str">
            <v>6.00</v>
          </cell>
          <cell r="B142" t="str">
            <v xml:space="preserve"> Montaje de Armados AT2, AT3, AT4, AT5, SECC</v>
          </cell>
          <cell r="D142" t="str">
            <v>Jgo</v>
          </cell>
          <cell r="E142">
            <v>6</v>
          </cell>
          <cell r="F142" t="str">
            <v>Jgo/Día</v>
          </cell>
          <cell r="G142" t="str">
            <v>(S/.):</v>
          </cell>
          <cell r="H142">
            <v>215.62</v>
          </cell>
        </row>
        <row r="143">
          <cell r="B143" t="str">
            <v xml:space="preserve">DETALLE PARTIDA</v>
          </cell>
        </row>
        <row r="144">
          <cell r="A144" t="str">
            <v>*</v>
          </cell>
          <cell r="B144" t="str">
            <v>*</v>
          </cell>
          <cell r="C144" t="str">
            <v>*</v>
          </cell>
          <cell r="D144" t="str">
            <v>*</v>
          </cell>
          <cell r="E144" t="str">
            <v>*</v>
          </cell>
          <cell r="F144" t="str">
            <v>*</v>
          </cell>
          <cell r="G144" t="str">
            <v>*</v>
          </cell>
          <cell r="H144" t="str">
            <v>*</v>
          </cell>
        </row>
        <row r="145">
          <cell r="A145" t="str">
            <v>ITEM</v>
          </cell>
          <cell r="B145" t="str">
            <v xml:space="preserve">R E C U R S O</v>
          </cell>
          <cell r="D145" t="str">
            <v>UND.</v>
          </cell>
          <cell r="E145" t="str">
            <v>CANTIDAD</v>
          </cell>
          <cell r="F145" t="str">
            <v>P.UNIT.</v>
          </cell>
          <cell r="G145" t="str">
            <v>SUBTOTAL</v>
          </cell>
          <cell r="H145" t="str">
            <v>TOTAL</v>
          </cell>
        </row>
        <row r="146">
          <cell r="A146" t="str">
            <v>*</v>
          </cell>
          <cell r="B146" t="str">
            <v>*</v>
          </cell>
          <cell r="C146" t="str">
            <v>*</v>
          </cell>
          <cell r="D146" t="str">
            <v>*</v>
          </cell>
          <cell r="E146" t="str">
            <v>*</v>
          </cell>
          <cell r="F146" t="str">
            <v>*</v>
          </cell>
          <cell r="G146" t="str">
            <v>*</v>
          </cell>
          <cell r="H146" t="str">
            <v>*</v>
          </cell>
        </row>
        <row r="147">
          <cell r="A147">
            <v>1</v>
          </cell>
          <cell r="B147" t="str">
            <v xml:space="preserve">CAMIONETA 4x4 (130 HP)</v>
          </cell>
          <cell r="C147">
            <v>1</v>
          </cell>
          <cell r="D147" t="str">
            <v>HM</v>
          </cell>
          <cell r="E147">
            <v>1.3332999999999999</v>
          </cell>
          <cell r="F147">
            <v>80</v>
          </cell>
          <cell r="G147">
            <v>106.66</v>
          </cell>
        </row>
        <row r="148">
          <cell r="A148" t="str">
            <v/>
          </cell>
          <cell r="H148">
            <v>106.66</v>
          </cell>
        </row>
        <row r="149">
          <cell r="A149">
            <v>1</v>
          </cell>
          <cell r="B149" t="str">
            <v>OPERARIO</v>
          </cell>
          <cell r="C149">
            <v>1</v>
          </cell>
          <cell r="D149" t="str">
            <v>HH</v>
          </cell>
          <cell r="E149">
            <v>1.3332999999999999</v>
          </cell>
          <cell r="F149">
            <v>10.63</v>
          </cell>
          <cell r="G149">
            <v>14.17</v>
          </cell>
        </row>
        <row r="150">
          <cell r="A150">
            <v>2</v>
          </cell>
          <cell r="B150" t="str">
            <v>OFICIAL</v>
          </cell>
          <cell r="C150">
            <v>2</v>
          </cell>
          <cell r="D150" t="str">
            <v>HH</v>
          </cell>
          <cell r="E150">
            <v>2.6667000000000001</v>
          </cell>
          <cell r="F150">
            <v>9.6</v>
          </cell>
          <cell r="G150">
            <v>25.6</v>
          </cell>
        </row>
        <row r="151">
          <cell r="A151">
            <v>3</v>
          </cell>
          <cell r="B151" t="str">
            <v>PEON</v>
          </cell>
          <cell r="C151">
            <v>6</v>
          </cell>
          <cell r="D151" t="str">
            <v>HH</v>
          </cell>
          <cell r="E151">
            <v>8</v>
          </cell>
          <cell r="F151">
            <v>8</v>
          </cell>
          <cell r="G151">
            <v>64</v>
          </cell>
        </row>
        <row r="152">
          <cell r="A152" t="str">
            <v/>
          </cell>
          <cell r="H152">
            <v>103.77</v>
          </cell>
        </row>
        <row r="153">
          <cell r="A153">
            <v>1</v>
          </cell>
          <cell r="B153" t="str">
            <v xml:space="preserve">EQUIPO DE SEGURIDAD (2% MANO DE OBRA)</v>
          </cell>
          <cell r="D153" t="str">
            <v>%</v>
          </cell>
          <cell r="E153">
            <v>0.02</v>
          </cell>
          <cell r="F153">
            <v>103.77</v>
          </cell>
          <cell r="G153">
            <v>2.08</v>
          </cell>
        </row>
        <row r="154">
          <cell r="A154">
            <v>2</v>
          </cell>
          <cell r="B154" t="str">
            <v xml:space="preserve">HERRAMIENTAS (3% MANO DE OBRA)</v>
          </cell>
          <cell r="D154" t="str">
            <v>%</v>
          </cell>
          <cell r="E154">
            <v>0.03</v>
          </cell>
          <cell r="F154">
            <v>103.77</v>
          </cell>
          <cell r="G154">
            <v>3.11</v>
          </cell>
        </row>
        <row r="155">
          <cell r="H155">
            <v>5.19</v>
          </cell>
        </row>
        <row r="156">
          <cell r="G156" t="str">
            <v xml:space="preserve">COSTO DIRECTO:</v>
          </cell>
          <cell r="H156">
            <v>215.62</v>
          </cell>
        </row>
        <row r="159">
          <cell r="A159" t="str">
            <v>Partida:</v>
          </cell>
          <cell r="B159" t="str">
            <v>Descripción:</v>
          </cell>
          <cell r="D159" t="str">
            <v xml:space="preserve">Unidad  </v>
          </cell>
          <cell r="E159" t="str">
            <v>Rendimiento</v>
          </cell>
          <cell r="G159" t="str">
            <v xml:space="preserve">    Costo Directo</v>
          </cell>
        </row>
        <row r="160">
          <cell r="A160" t="str">
            <v>7.00</v>
          </cell>
          <cell r="B160" t="str">
            <v xml:space="preserve"> Montaje de Armados AT2-A,  AT3-A,  AT5-A</v>
          </cell>
          <cell r="D160" t="str">
            <v>Jgo</v>
          </cell>
          <cell r="E160">
            <v>5</v>
          </cell>
          <cell r="F160" t="str">
            <v>Jgo/Día</v>
          </cell>
          <cell r="G160" t="str">
            <v>(S/.):</v>
          </cell>
          <cell r="H160">
            <v>258.76</v>
          </cell>
        </row>
        <row r="161">
          <cell r="B161" t="str">
            <v xml:space="preserve">DETALLE PARTIDA</v>
          </cell>
        </row>
        <row r="162">
          <cell r="A162" t="str">
            <v>*</v>
          </cell>
          <cell r="B162" t="str">
            <v>*</v>
          </cell>
          <cell r="C162" t="str">
            <v>*</v>
          </cell>
          <cell r="D162" t="str">
            <v>*</v>
          </cell>
          <cell r="E162" t="str">
            <v>*</v>
          </cell>
          <cell r="F162" t="str">
            <v>*</v>
          </cell>
          <cell r="G162" t="str">
            <v>*</v>
          </cell>
          <cell r="H162" t="str">
            <v>*</v>
          </cell>
        </row>
        <row r="163">
          <cell r="A163" t="str">
            <v>ITEM</v>
          </cell>
          <cell r="B163" t="str">
            <v xml:space="preserve">R E C U R S O</v>
          </cell>
          <cell r="D163" t="str">
            <v>UND.</v>
          </cell>
          <cell r="E163" t="str">
            <v>CANTIDAD</v>
          </cell>
          <cell r="F163" t="str">
            <v>P.UNIT.</v>
          </cell>
          <cell r="G163" t="str">
            <v>SUBTOTAL</v>
          </cell>
          <cell r="H163" t="str">
            <v>TOTAL</v>
          </cell>
        </row>
        <row r="164">
          <cell r="A164" t="str">
            <v>*</v>
          </cell>
          <cell r="B164" t="str">
            <v>*</v>
          </cell>
          <cell r="C164" t="str">
            <v>*</v>
          </cell>
          <cell r="D164" t="str">
            <v>*</v>
          </cell>
          <cell r="E164" t="str">
            <v>*</v>
          </cell>
          <cell r="F164" t="str">
            <v>*</v>
          </cell>
          <cell r="G164" t="str">
            <v>*</v>
          </cell>
          <cell r="H164" t="str">
            <v>*</v>
          </cell>
        </row>
        <row r="165">
          <cell r="A165">
            <v>1</v>
          </cell>
          <cell r="B165" t="str">
            <v xml:space="preserve">CAMIONETA 4x4 (130 HP)</v>
          </cell>
          <cell r="C165">
            <v>1</v>
          </cell>
          <cell r="D165" t="str">
            <v>HM</v>
          </cell>
          <cell r="E165">
            <v>1.6</v>
          </cell>
          <cell r="F165">
            <v>80</v>
          </cell>
          <cell r="G165">
            <v>128</v>
          </cell>
        </row>
        <row r="166">
          <cell r="A166" t="str">
            <v/>
          </cell>
          <cell r="H166">
            <v>128</v>
          </cell>
        </row>
        <row r="167">
          <cell r="A167">
            <v>1</v>
          </cell>
          <cell r="B167" t="str">
            <v>OPERARIO</v>
          </cell>
          <cell r="C167">
            <v>1</v>
          </cell>
          <cell r="D167" t="str">
            <v>HH</v>
          </cell>
          <cell r="E167">
            <v>1.6</v>
          </cell>
          <cell r="F167">
            <v>10.63</v>
          </cell>
          <cell r="G167">
            <v>17.010000000000002</v>
          </cell>
        </row>
        <row r="168">
          <cell r="A168">
            <v>2</v>
          </cell>
          <cell r="B168" t="str">
            <v>OFICIAL</v>
          </cell>
          <cell r="C168">
            <v>2</v>
          </cell>
          <cell r="D168" t="str">
            <v>HH</v>
          </cell>
          <cell r="E168">
            <v>3.2</v>
          </cell>
          <cell r="F168">
            <v>9.6</v>
          </cell>
          <cell r="G168">
            <v>30.72</v>
          </cell>
        </row>
        <row r="169">
          <cell r="A169">
            <v>3</v>
          </cell>
          <cell r="B169" t="str">
            <v>PEON</v>
          </cell>
          <cell r="C169">
            <v>6</v>
          </cell>
          <cell r="D169" t="str">
            <v>HH</v>
          </cell>
          <cell r="E169">
            <v>9.6</v>
          </cell>
          <cell r="F169">
            <v>8</v>
          </cell>
          <cell r="G169">
            <v>76.8</v>
          </cell>
        </row>
        <row r="170">
          <cell r="A170" t="str">
            <v/>
          </cell>
          <cell r="H170">
            <v>124.53</v>
          </cell>
        </row>
        <row r="171">
          <cell r="A171">
            <v>1</v>
          </cell>
          <cell r="B171" t="str">
            <v xml:space="preserve">EQUIPO DE SEGURIDAD (2% MANO DE OBRA)</v>
          </cell>
          <cell r="D171" t="str">
            <v>%</v>
          </cell>
          <cell r="E171">
            <v>0.02</v>
          </cell>
          <cell r="F171">
            <v>124.53</v>
          </cell>
          <cell r="G171">
            <v>2.4900000000000002</v>
          </cell>
        </row>
        <row r="172">
          <cell r="A172">
            <v>2</v>
          </cell>
          <cell r="B172" t="str">
            <v xml:space="preserve">HERRAMIENTAS (3% MANO DE OBRA)</v>
          </cell>
          <cell r="D172" t="str">
            <v>%</v>
          </cell>
          <cell r="E172">
            <v>0.03</v>
          </cell>
          <cell r="F172">
            <v>124.53</v>
          </cell>
          <cell r="G172">
            <v>3.74</v>
          </cell>
        </row>
        <row r="173">
          <cell r="H173">
            <v>6.23</v>
          </cell>
        </row>
        <row r="174">
          <cell r="G174" t="str">
            <v xml:space="preserve">COSTO DIRECTO:</v>
          </cell>
          <cell r="H174">
            <v>258.76</v>
          </cell>
        </row>
        <row r="177">
          <cell r="A177" t="str">
            <v>Partida:</v>
          </cell>
          <cell r="B177" t="str">
            <v>Descripción:</v>
          </cell>
          <cell r="D177" t="str">
            <v xml:space="preserve">Unidad  </v>
          </cell>
          <cell r="E177" t="str">
            <v>Rendimiento</v>
          </cell>
          <cell r="G177" t="str">
            <v xml:space="preserve">    Costo Directo</v>
          </cell>
        </row>
        <row r="178">
          <cell r="B178" t="str">
            <v xml:space="preserve"> Montaje de Armados AB2, AB3, AB4, AB5</v>
          </cell>
          <cell r="D178" t="str">
            <v>Jgo</v>
          </cell>
          <cell r="E178">
            <v>5</v>
          </cell>
          <cell r="F178" t="str">
            <v>Jgo/Día</v>
          </cell>
          <cell r="G178" t="str">
            <v>(S/.):</v>
          </cell>
          <cell r="H178">
            <v>79.099999999999994</v>
          </cell>
        </row>
        <row r="179">
          <cell r="B179" t="str">
            <v xml:space="preserve">DETALLE PARTIDA</v>
          </cell>
        </row>
        <row r="180">
          <cell r="A180" t="str">
            <v>*</v>
          </cell>
          <cell r="B180" t="str">
            <v>*</v>
          </cell>
          <cell r="C180" t="str">
            <v>*</v>
          </cell>
          <cell r="D180" t="str">
            <v>*</v>
          </cell>
          <cell r="E180" t="str">
            <v>*</v>
          </cell>
          <cell r="F180" t="str">
            <v>*</v>
          </cell>
          <cell r="G180" t="str">
            <v>*</v>
          </cell>
          <cell r="H180" t="str">
            <v>*</v>
          </cell>
        </row>
        <row r="181">
          <cell r="A181" t="str">
            <v>ITEM</v>
          </cell>
          <cell r="B181" t="str">
            <v xml:space="preserve">R E C U R S O</v>
          </cell>
          <cell r="D181" t="str">
            <v>UND.</v>
          </cell>
          <cell r="E181" t="str">
            <v>CANTIDAD</v>
          </cell>
          <cell r="F181" t="str">
            <v>P.UNIT.</v>
          </cell>
          <cell r="G181" t="str">
            <v>SUBTOTAL</v>
          </cell>
          <cell r="H181" t="str">
            <v>TOTAL</v>
          </cell>
        </row>
        <row r="182">
          <cell r="A182" t="str">
            <v>*</v>
          </cell>
          <cell r="B182" t="str">
            <v>*</v>
          </cell>
          <cell r="C182" t="str">
            <v>*</v>
          </cell>
          <cell r="D182" t="str">
            <v>*</v>
          </cell>
          <cell r="E182" t="str">
            <v>*</v>
          </cell>
          <cell r="F182" t="str">
            <v>*</v>
          </cell>
          <cell r="G182" t="str">
            <v>*</v>
          </cell>
          <cell r="H182" t="str">
            <v>*</v>
          </cell>
        </row>
        <row r="183">
          <cell r="A183">
            <v>1</v>
          </cell>
          <cell r="B183" t="str">
            <v xml:space="preserve">CAMIONETA 4x4 (130 HP)</v>
          </cell>
          <cell r="C183">
            <v>1</v>
          </cell>
          <cell r="D183" t="str">
            <v>HM</v>
          </cell>
          <cell r="E183">
            <v>1.6</v>
          </cell>
          <cell r="F183">
            <v>15</v>
          </cell>
          <cell r="G183">
            <v>24</v>
          </cell>
        </row>
        <row r="184">
          <cell r="A184" t="str">
            <v/>
          </cell>
          <cell r="H184">
            <v>24</v>
          </cell>
        </row>
        <row r="185">
          <cell r="A185">
            <v>1</v>
          </cell>
          <cell r="B185" t="str">
            <v>OPERARIO</v>
          </cell>
          <cell r="C185">
            <v>1</v>
          </cell>
          <cell r="D185" t="str">
            <v>HH</v>
          </cell>
          <cell r="E185">
            <v>1.6</v>
          </cell>
          <cell r="F185">
            <v>7.15</v>
          </cell>
          <cell r="G185">
            <v>11.44</v>
          </cell>
        </row>
        <row r="186">
          <cell r="A186">
            <v>2</v>
          </cell>
          <cell r="B186" t="str">
            <v>OFICIAL</v>
          </cell>
          <cell r="C186">
            <v>1</v>
          </cell>
          <cell r="D186" t="str">
            <v>HH</v>
          </cell>
          <cell r="E186">
            <v>1.6</v>
          </cell>
          <cell r="F186">
            <v>6.75</v>
          </cell>
          <cell r="G186">
            <v>10.8</v>
          </cell>
        </row>
        <row r="187">
          <cell r="A187">
            <v>3</v>
          </cell>
          <cell r="B187" t="str">
            <v>PEON</v>
          </cell>
          <cell r="C187">
            <v>5</v>
          </cell>
          <cell r="D187" t="str">
            <v>HH</v>
          </cell>
          <cell r="E187">
            <v>8</v>
          </cell>
          <cell r="F187">
            <v>3.78</v>
          </cell>
          <cell r="G187">
            <v>30.24</v>
          </cell>
        </row>
        <row r="188">
          <cell r="A188" t="str">
            <v/>
          </cell>
          <cell r="H188">
            <v>52.48</v>
          </cell>
        </row>
        <row r="189">
          <cell r="A189">
            <v>1</v>
          </cell>
          <cell r="B189" t="str">
            <v xml:space="preserve">EQUIPO DE SEGURIDAD (2% MANO DE OBRA)</v>
          </cell>
          <cell r="D189" t="str">
            <v>%</v>
          </cell>
          <cell r="E189">
            <v>0.02</v>
          </cell>
          <cell r="F189">
            <v>52.48</v>
          </cell>
          <cell r="G189">
            <v>1.05</v>
          </cell>
        </row>
        <row r="190">
          <cell r="A190">
            <v>2</v>
          </cell>
          <cell r="B190" t="str">
            <v xml:space="preserve">HERRAMIENTAS (3% MANO DE OBRA)</v>
          </cell>
          <cell r="D190" t="str">
            <v>%</v>
          </cell>
          <cell r="E190">
            <v>0.03</v>
          </cell>
          <cell r="F190">
            <v>52.48</v>
          </cell>
          <cell r="G190">
            <v>1.57</v>
          </cell>
        </row>
        <row r="191">
          <cell r="H191">
            <v>2.62</v>
          </cell>
        </row>
        <row r="192">
          <cell r="G192" t="str">
            <v xml:space="preserve">COSTO DIRECTO:</v>
          </cell>
          <cell r="H192">
            <v>79.099999999999994</v>
          </cell>
        </row>
        <row r="195">
          <cell r="A195" t="str">
            <v>Partida:</v>
          </cell>
          <cell r="B195" t="str">
            <v>Descripción:</v>
          </cell>
          <cell r="D195" t="str">
            <v xml:space="preserve">Unidad  </v>
          </cell>
          <cell r="E195" t="str">
            <v>Rendimiento</v>
          </cell>
          <cell r="G195" t="str">
            <v xml:space="preserve">    Costo Directo</v>
          </cell>
        </row>
        <row r="196">
          <cell r="A196" t="str">
            <v>8.00</v>
          </cell>
          <cell r="B196" t="str">
            <v xml:space="preserve">Montaje de Armados ATV3, ATV4</v>
          </cell>
          <cell r="D196" t="str">
            <v>Jgo</v>
          </cell>
          <cell r="E196">
            <v>11</v>
          </cell>
          <cell r="F196" t="str">
            <v>Jgo/Día</v>
          </cell>
          <cell r="G196" t="str">
            <v>(S/.):</v>
          </cell>
          <cell r="H196">
            <v>117.61</v>
          </cell>
        </row>
        <row r="197">
          <cell r="B197" t="str">
            <v xml:space="preserve">DETALLE PARTIDA</v>
          </cell>
        </row>
        <row r="198">
          <cell r="A198" t="str">
            <v>*</v>
          </cell>
          <cell r="B198" t="str">
            <v>*</v>
          </cell>
          <cell r="C198" t="str">
            <v>*</v>
          </cell>
          <cell r="D198" t="str">
            <v>*</v>
          </cell>
          <cell r="E198" t="str">
            <v>*</v>
          </cell>
          <cell r="F198" t="str">
            <v>*</v>
          </cell>
          <cell r="G198" t="str">
            <v>*</v>
          </cell>
          <cell r="H198" t="str">
            <v>*</v>
          </cell>
        </row>
        <row r="199">
          <cell r="A199" t="str">
            <v>ITEM</v>
          </cell>
          <cell r="B199" t="str">
            <v xml:space="preserve">R E C U R S O</v>
          </cell>
          <cell r="D199" t="str">
            <v>UND.</v>
          </cell>
          <cell r="E199" t="str">
            <v>CANTIDAD</v>
          </cell>
          <cell r="F199" t="str">
            <v>P.UNIT.</v>
          </cell>
          <cell r="G199" t="str">
            <v>SUBTOTAL</v>
          </cell>
          <cell r="H199" t="str">
            <v>TOTAL</v>
          </cell>
        </row>
        <row r="200">
          <cell r="A200" t="str">
            <v>*</v>
          </cell>
          <cell r="B200" t="str">
            <v>*</v>
          </cell>
          <cell r="C200" t="str">
            <v>*</v>
          </cell>
          <cell r="D200" t="str">
            <v>*</v>
          </cell>
          <cell r="E200" t="str">
            <v>*</v>
          </cell>
          <cell r="F200" t="str">
            <v>*</v>
          </cell>
          <cell r="G200" t="str">
            <v>*</v>
          </cell>
          <cell r="H200" t="str">
            <v>*</v>
          </cell>
        </row>
        <row r="201">
          <cell r="A201">
            <v>1</v>
          </cell>
          <cell r="B201" t="str">
            <v xml:space="preserve">CAMIONETA 4x4 (130 HP)</v>
          </cell>
          <cell r="C201">
            <v>1</v>
          </cell>
          <cell r="D201" t="str">
            <v>HM</v>
          </cell>
          <cell r="E201">
            <v>0.72729999999999995</v>
          </cell>
          <cell r="F201">
            <v>80</v>
          </cell>
          <cell r="G201">
            <v>58.18</v>
          </cell>
        </row>
        <row r="202">
          <cell r="A202" t="str">
            <v/>
          </cell>
          <cell r="H202">
            <v>58.18</v>
          </cell>
        </row>
        <row r="203">
          <cell r="A203">
            <v>1</v>
          </cell>
          <cell r="B203" t="str">
            <v>OPERARIO</v>
          </cell>
          <cell r="C203">
            <v>1</v>
          </cell>
          <cell r="D203" t="str">
            <v>HH</v>
          </cell>
          <cell r="E203">
            <v>0.72729999999999995</v>
          </cell>
          <cell r="F203">
            <v>10.63</v>
          </cell>
          <cell r="G203">
            <v>7.73</v>
          </cell>
        </row>
        <row r="204">
          <cell r="A204">
            <v>2</v>
          </cell>
          <cell r="B204" t="str">
            <v>OFICIAL</v>
          </cell>
          <cell r="C204">
            <v>2</v>
          </cell>
          <cell r="D204" t="str">
            <v>HH</v>
          </cell>
          <cell r="E204">
            <v>1.4544999999999999</v>
          </cell>
          <cell r="F204">
            <v>9.6</v>
          </cell>
          <cell r="G204">
            <v>13.96</v>
          </cell>
        </row>
        <row r="205">
          <cell r="A205">
            <v>3</v>
          </cell>
          <cell r="B205" t="str">
            <v>PEON</v>
          </cell>
          <cell r="C205">
            <v>6</v>
          </cell>
          <cell r="D205" t="str">
            <v>HH</v>
          </cell>
          <cell r="E205">
            <v>4.3635999999999999</v>
          </cell>
          <cell r="F205">
            <v>8</v>
          </cell>
          <cell r="G205">
            <v>34.909999999999997</v>
          </cell>
        </row>
        <row r="206">
          <cell r="A206" t="str">
            <v/>
          </cell>
          <cell r="H206">
            <v>56.6</v>
          </cell>
        </row>
        <row r="207">
          <cell r="A207">
            <v>1</v>
          </cell>
          <cell r="B207" t="str">
            <v xml:space="preserve">EQUIPO DE SEGURIDAD (2% MANO DE OBRA)</v>
          </cell>
          <cell r="D207" t="str">
            <v>%</v>
          </cell>
          <cell r="E207">
            <v>0.02</v>
          </cell>
          <cell r="F207">
            <v>56.6</v>
          </cell>
          <cell r="G207">
            <v>1.1299999999999999</v>
          </cell>
        </row>
        <row r="208">
          <cell r="A208">
            <v>2</v>
          </cell>
          <cell r="B208" t="str">
            <v xml:space="preserve">HERRAMIENTAS (3% MANO DE OBRA)</v>
          </cell>
          <cell r="D208" t="str">
            <v>%</v>
          </cell>
          <cell r="E208">
            <v>0.03</v>
          </cell>
          <cell r="F208">
            <v>56.6</v>
          </cell>
          <cell r="G208">
            <v>1.7</v>
          </cell>
        </row>
        <row r="209">
          <cell r="H209">
            <v>2.83</v>
          </cell>
        </row>
        <row r="210">
          <cell r="G210" t="str">
            <v xml:space="preserve">COSTO DIRECTO:</v>
          </cell>
          <cell r="H210">
            <v>117.61</v>
          </cell>
        </row>
        <row r="213">
          <cell r="A213" t="str">
            <v>Partida:</v>
          </cell>
          <cell r="B213" t="str">
            <v>Descripción:</v>
          </cell>
          <cell r="D213" t="str">
            <v xml:space="preserve">Unidad  </v>
          </cell>
          <cell r="E213" t="str">
            <v>Rendimiento</v>
          </cell>
          <cell r="G213" t="str">
            <v xml:space="preserve">    Costo Directo</v>
          </cell>
        </row>
        <row r="214">
          <cell r="A214" t="str">
            <v>9.00</v>
          </cell>
          <cell r="B214" t="str">
            <v xml:space="preserve">Montaje de Armados ABV3, ABV4.</v>
          </cell>
          <cell r="D214" t="str">
            <v>Jgo</v>
          </cell>
          <cell r="E214">
            <v>10</v>
          </cell>
          <cell r="F214" t="str">
            <v>Jgo/Día</v>
          </cell>
          <cell r="G214" t="str">
            <v>(S/.):</v>
          </cell>
          <cell r="H214">
            <v>35.97</v>
          </cell>
        </row>
        <row r="215">
          <cell r="B215" t="str">
            <v xml:space="preserve">DETALLE PARTIDA</v>
          </cell>
        </row>
        <row r="216">
          <cell r="A216" t="str">
            <v>*</v>
          </cell>
          <cell r="B216" t="str">
            <v>*</v>
          </cell>
          <cell r="C216" t="str">
            <v>*</v>
          </cell>
          <cell r="D216" t="str">
            <v>*</v>
          </cell>
          <cell r="E216" t="str">
            <v>*</v>
          </cell>
          <cell r="F216" t="str">
            <v>*</v>
          </cell>
          <cell r="G216" t="str">
            <v>*</v>
          </cell>
          <cell r="H216" t="str">
            <v>*</v>
          </cell>
        </row>
        <row r="217">
          <cell r="A217" t="str">
            <v>ITEM</v>
          </cell>
          <cell r="B217" t="str">
            <v xml:space="preserve">R E C U R S O</v>
          </cell>
          <cell r="D217" t="str">
            <v>UND.</v>
          </cell>
          <cell r="E217" t="str">
            <v>CANTIDAD</v>
          </cell>
          <cell r="F217" t="str">
            <v>P.UNIT.</v>
          </cell>
          <cell r="G217" t="str">
            <v>SUBTOTAL</v>
          </cell>
          <cell r="H217" t="str">
            <v>TOTAL</v>
          </cell>
        </row>
        <row r="218">
          <cell r="A218" t="str">
            <v>*</v>
          </cell>
          <cell r="B218" t="str">
            <v>*</v>
          </cell>
          <cell r="C218" t="str">
            <v>*</v>
          </cell>
          <cell r="D218" t="str">
            <v>*</v>
          </cell>
          <cell r="E218" t="str">
            <v>*</v>
          </cell>
          <cell r="F218" t="str">
            <v>*</v>
          </cell>
          <cell r="G218" t="str">
            <v>*</v>
          </cell>
          <cell r="H218" t="str">
            <v>*</v>
          </cell>
        </row>
        <row r="219">
          <cell r="A219">
            <v>1</v>
          </cell>
          <cell r="B219" t="str">
            <v xml:space="preserve">CAMIONETA 4x4 (130 HP)</v>
          </cell>
          <cell r="C219">
            <v>1</v>
          </cell>
          <cell r="D219" t="str">
            <v>HM</v>
          </cell>
          <cell r="E219">
            <v>0.72729999999999995</v>
          </cell>
          <cell r="F219">
            <v>15</v>
          </cell>
          <cell r="G219">
            <v>10.91</v>
          </cell>
        </row>
        <row r="220">
          <cell r="A220" t="str">
            <v/>
          </cell>
          <cell r="H220">
            <v>10.91</v>
          </cell>
        </row>
        <row r="221">
          <cell r="A221">
            <v>1</v>
          </cell>
          <cell r="B221" t="str">
            <v>OPERARIO</v>
          </cell>
          <cell r="C221">
            <v>1</v>
          </cell>
          <cell r="D221" t="str">
            <v>HH</v>
          </cell>
          <cell r="E221">
            <v>0.72729999999999995</v>
          </cell>
          <cell r="F221">
            <v>7.15</v>
          </cell>
          <cell r="G221">
            <v>5.2</v>
          </cell>
        </row>
        <row r="222">
          <cell r="A222">
            <v>2</v>
          </cell>
          <cell r="B222" t="str">
            <v>OFICIAL</v>
          </cell>
          <cell r="C222">
            <v>1</v>
          </cell>
          <cell r="D222" t="str">
            <v>HH</v>
          </cell>
          <cell r="E222">
            <v>0.72729999999999995</v>
          </cell>
          <cell r="F222">
            <v>6.75</v>
          </cell>
          <cell r="G222">
            <v>4.91</v>
          </cell>
        </row>
        <row r="223">
          <cell r="A223">
            <v>3</v>
          </cell>
          <cell r="B223" t="str">
            <v>PEON</v>
          </cell>
          <cell r="C223">
            <v>5</v>
          </cell>
          <cell r="D223" t="str">
            <v>HH</v>
          </cell>
          <cell r="E223">
            <v>3.6364000000000001</v>
          </cell>
          <cell r="F223">
            <v>3.78</v>
          </cell>
          <cell r="G223">
            <v>13.75</v>
          </cell>
        </row>
        <row r="224">
          <cell r="A224" t="str">
            <v/>
          </cell>
          <cell r="H224">
            <v>23.86</v>
          </cell>
        </row>
        <row r="225">
          <cell r="A225">
            <v>1</v>
          </cell>
          <cell r="B225" t="str">
            <v xml:space="preserve">EQUIPO DE SEGURIDAD (2% MANO DE OBRA)</v>
          </cell>
          <cell r="D225" t="str">
            <v>%</v>
          </cell>
          <cell r="E225">
            <v>0.02</v>
          </cell>
          <cell r="F225">
            <v>23.86</v>
          </cell>
          <cell r="G225">
            <v>0.48</v>
          </cell>
        </row>
        <row r="226">
          <cell r="A226">
            <v>2</v>
          </cell>
          <cell r="B226" t="str">
            <v xml:space="preserve">HERRAMIENTAS (3% MANO DE OBRA)</v>
          </cell>
          <cell r="D226" t="str">
            <v>%</v>
          </cell>
          <cell r="E226">
            <v>0.03</v>
          </cell>
          <cell r="F226">
            <v>23.86</v>
          </cell>
          <cell r="G226">
            <v>0.72</v>
          </cell>
        </row>
        <row r="227">
          <cell r="H227">
            <v>1.2</v>
          </cell>
        </row>
        <row r="228">
          <cell r="G228" t="str">
            <v xml:space="preserve">COSTO DIRECTO:</v>
          </cell>
          <cell r="H228">
            <v>35.97</v>
          </cell>
        </row>
        <row r="231">
          <cell r="A231" t="str">
            <v>Partida:</v>
          </cell>
          <cell r="B231" t="str">
            <v>Descripción:</v>
          </cell>
          <cell r="D231" t="str">
            <v xml:space="preserve">Unidad  </v>
          </cell>
          <cell r="E231" t="str">
            <v>Rendimiento</v>
          </cell>
          <cell r="G231" t="str">
            <v xml:space="preserve">    Costo Directo</v>
          </cell>
        </row>
        <row r="232">
          <cell r="A232" t="str">
            <v>10.00</v>
          </cell>
          <cell r="B232" t="str">
            <v xml:space="preserve">Montaje de Armado ATXE, ATV5</v>
          </cell>
          <cell r="D232" t="str">
            <v>Jgo</v>
          </cell>
          <cell r="E232">
            <v>6</v>
          </cell>
          <cell r="F232" t="str">
            <v>Jgo/Día</v>
          </cell>
          <cell r="G232" t="str">
            <v>(S/.):</v>
          </cell>
          <cell r="H232">
            <v>215.62</v>
          </cell>
        </row>
        <row r="233">
          <cell r="B233" t="str">
            <v xml:space="preserve">DETALLE PARTIDA</v>
          </cell>
        </row>
        <row r="234">
          <cell r="A234" t="str">
            <v>*</v>
          </cell>
          <cell r="B234" t="str">
            <v>*</v>
          </cell>
          <cell r="C234" t="str">
            <v>*</v>
          </cell>
          <cell r="D234" t="str">
            <v>*</v>
          </cell>
          <cell r="E234" t="str">
            <v>*</v>
          </cell>
          <cell r="F234" t="str">
            <v>*</v>
          </cell>
          <cell r="G234" t="str">
            <v>*</v>
          </cell>
          <cell r="H234" t="str">
            <v>*</v>
          </cell>
        </row>
        <row r="235">
          <cell r="A235" t="str">
            <v>ITEM</v>
          </cell>
          <cell r="B235" t="str">
            <v xml:space="preserve">R E C U R S O</v>
          </cell>
          <cell r="D235" t="str">
            <v>UND.</v>
          </cell>
          <cell r="E235" t="str">
            <v>CANTIDAD</v>
          </cell>
          <cell r="F235" t="str">
            <v>P.UNIT.</v>
          </cell>
          <cell r="G235" t="str">
            <v>SUBTOTAL</v>
          </cell>
          <cell r="H235" t="str">
            <v>TOTAL</v>
          </cell>
        </row>
        <row r="236">
          <cell r="A236" t="str">
            <v>*</v>
          </cell>
          <cell r="B236" t="str">
            <v>*</v>
          </cell>
          <cell r="C236" t="str">
            <v>*</v>
          </cell>
          <cell r="D236" t="str">
            <v>*</v>
          </cell>
          <cell r="E236" t="str">
            <v>*</v>
          </cell>
          <cell r="F236" t="str">
            <v>*</v>
          </cell>
          <cell r="G236" t="str">
            <v>*</v>
          </cell>
          <cell r="H236" t="str">
            <v>*</v>
          </cell>
        </row>
        <row r="237">
          <cell r="A237">
            <v>1</v>
          </cell>
          <cell r="B237" t="str">
            <v xml:space="preserve">CAMIONETA 4x4 (130 HP)</v>
          </cell>
          <cell r="C237">
            <v>1</v>
          </cell>
          <cell r="D237" t="str">
            <v>HM</v>
          </cell>
          <cell r="E237">
            <v>1.3332999999999999</v>
          </cell>
          <cell r="F237">
            <v>80</v>
          </cell>
          <cell r="G237">
            <v>106.66</v>
          </cell>
        </row>
        <row r="238">
          <cell r="A238" t="str">
            <v/>
          </cell>
          <cell r="H238">
            <v>106.66</v>
          </cell>
        </row>
        <row r="239">
          <cell r="A239">
            <v>1</v>
          </cell>
          <cell r="B239" t="str">
            <v>OPERARIO</v>
          </cell>
          <cell r="C239">
            <v>1</v>
          </cell>
          <cell r="D239" t="str">
            <v>HH</v>
          </cell>
          <cell r="E239">
            <v>1.3332999999999999</v>
          </cell>
          <cell r="F239">
            <v>10.63</v>
          </cell>
          <cell r="G239">
            <v>14.17</v>
          </cell>
        </row>
        <row r="240">
          <cell r="A240">
            <v>2</v>
          </cell>
          <cell r="B240" t="str">
            <v>OFICIAL</v>
          </cell>
          <cell r="C240">
            <v>2</v>
          </cell>
          <cell r="D240" t="str">
            <v>HH</v>
          </cell>
          <cell r="E240">
            <v>2.6667000000000001</v>
          </cell>
          <cell r="F240">
            <v>9.6</v>
          </cell>
          <cell r="G240">
            <v>25.6</v>
          </cell>
        </row>
        <row r="241">
          <cell r="A241">
            <v>3</v>
          </cell>
          <cell r="B241" t="str">
            <v>PEON</v>
          </cell>
          <cell r="C241">
            <v>6</v>
          </cell>
          <cell r="D241" t="str">
            <v>HH</v>
          </cell>
          <cell r="E241">
            <v>8</v>
          </cell>
          <cell r="F241">
            <v>8</v>
          </cell>
          <cell r="G241">
            <v>64</v>
          </cell>
        </row>
        <row r="242">
          <cell r="A242" t="str">
            <v/>
          </cell>
          <cell r="H242">
            <v>103.77</v>
          </cell>
        </row>
        <row r="243">
          <cell r="A243">
            <v>1</v>
          </cell>
          <cell r="B243" t="str">
            <v xml:space="preserve">EQUIPO DE SEGURIDAD (2% MANO DE OBRA)</v>
          </cell>
          <cell r="D243" t="str">
            <v>%</v>
          </cell>
          <cell r="E243">
            <v>0.02</v>
          </cell>
          <cell r="F243">
            <v>103.77</v>
          </cell>
          <cell r="G243">
            <v>2.08</v>
          </cell>
        </row>
        <row r="244">
          <cell r="A244">
            <v>2</v>
          </cell>
          <cell r="B244" t="str">
            <v xml:space="preserve">HERRAMIENTAS (3% MANO DE OBRA)</v>
          </cell>
          <cell r="D244" t="str">
            <v>%</v>
          </cell>
          <cell r="E244">
            <v>0.03</v>
          </cell>
          <cell r="F244">
            <v>103.77</v>
          </cell>
          <cell r="G244">
            <v>3.11</v>
          </cell>
        </row>
        <row r="245">
          <cell r="H245">
            <v>5.19</v>
          </cell>
        </row>
        <row r="246">
          <cell r="G246" t="str">
            <v xml:space="preserve">COSTO DIRECTO:</v>
          </cell>
          <cell r="H246">
            <v>215.62</v>
          </cell>
        </row>
        <row r="249">
          <cell r="A249" t="str">
            <v>Partida:</v>
          </cell>
          <cell r="B249" t="str">
            <v>Descripción:</v>
          </cell>
          <cell r="D249" t="str">
            <v xml:space="preserve">Unidad  </v>
          </cell>
          <cell r="E249" t="str">
            <v>Rendimiento</v>
          </cell>
          <cell r="G249" t="str">
            <v xml:space="preserve">    Costo Directo</v>
          </cell>
        </row>
        <row r="250">
          <cell r="A250" t="str">
            <v>11.00</v>
          </cell>
          <cell r="B250" t="str">
            <v xml:space="preserve">Montaje de Armado ATV1</v>
          </cell>
          <cell r="D250" t="str">
            <v>Jgo</v>
          </cell>
          <cell r="E250">
            <v>7</v>
          </cell>
          <cell r="F250" t="str">
            <v>Jgo/Día</v>
          </cell>
          <cell r="G250" t="str">
            <v>(S/.):</v>
          </cell>
          <cell r="H250">
            <v>55.53</v>
          </cell>
        </row>
        <row r="251">
          <cell r="B251" t="str">
            <v xml:space="preserve">DETALLE PARTIDA</v>
          </cell>
        </row>
        <row r="252">
          <cell r="A252" t="str">
            <v>*</v>
          </cell>
          <cell r="B252" t="str">
            <v>*</v>
          </cell>
          <cell r="C252" t="str">
            <v>*</v>
          </cell>
          <cell r="D252" t="str">
            <v>*</v>
          </cell>
          <cell r="E252" t="str">
            <v>*</v>
          </cell>
          <cell r="F252" t="str">
            <v>*</v>
          </cell>
          <cell r="G252" t="str">
            <v>*</v>
          </cell>
          <cell r="H252" t="str">
            <v>*</v>
          </cell>
        </row>
        <row r="253">
          <cell r="A253" t="str">
            <v>ITEM</v>
          </cell>
          <cell r="B253" t="str">
            <v xml:space="preserve">R E C U R S O</v>
          </cell>
          <cell r="D253" t="str">
            <v>UND.</v>
          </cell>
          <cell r="E253" t="str">
            <v>CANTIDAD</v>
          </cell>
          <cell r="F253" t="str">
            <v>P.UNIT.</v>
          </cell>
          <cell r="G253" t="str">
            <v>SUBTOTAL</v>
          </cell>
          <cell r="H253" t="str">
            <v>TOTAL</v>
          </cell>
        </row>
        <row r="254">
          <cell r="A254" t="str">
            <v>*</v>
          </cell>
          <cell r="B254" t="str">
            <v>*</v>
          </cell>
          <cell r="C254" t="str">
            <v>*</v>
          </cell>
          <cell r="D254" t="str">
            <v>*</v>
          </cell>
          <cell r="E254" t="str">
            <v>*</v>
          </cell>
          <cell r="F254" t="str">
            <v>*</v>
          </cell>
          <cell r="G254" t="str">
            <v>*</v>
          </cell>
          <cell r="H254" t="str">
            <v>*</v>
          </cell>
        </row>
        <row r="255">
          <cell r="A255">
            <v>1</v>
          </cell>
          <cell r="B255" t="str">
            <v xml:space="preserve">CAMIONETA 4x4 (130 HP)</v>
          </cell>
          <cell r="C255">
            <v>1</v>
          </cell>
          <cell r="D255" t="str">
            <v>HM</v>
          </cell>
          <cell r="E255">
            <v>1.1429</v>
          </cell>
          <cell r="F255">
            <v>15</v>
          </cell>
          <cell r="G255">
            <v>17.14</v>
          </cell>
        </row>
        <row r="256">
          <cell r="A256" t="str">
            <v/>
          </cell>
          <cell r="H256">
            <v>17.14</v>
          </cell>
        </row>
        <row r="257">
          <cell r="A257">
            <v>1</v>
          </cell>
          <cell r="B257" t="str">
            <v>OPERARIO</v>
          </cell>
          <cell r="C257">
            <v>1</v>
          </cell>
          <cell r="D257" t="str">
            <v>HH</v>
          </cell>
          <cell r="E257">
            <v>1.1429</v>
          </cell>
          <cell r="F257">
            <v>7.15</v>
          </cell>
          <cell r="G257">
            <v>8.17</v>
          </cell>
        </row>
        <row r="258">
          <cell r="A258">
            <v>2</v>
          </cell>
          <cell r="B258" t="str">
            <v>OFICIAL</v>
          </cell>
          <cell r="C258">
            <v>2</v>
          </cell>
          <cell r="D258" t="str">
            <v>HH</v>
          </cell>
          <cell r="E258">
            <v>2.2856999999999998</v>
          </cell>
          <cell r="F258">
            <v>6.75</v>
          </cell>
          <cell r="G258">
            <v>15.43</v>
          </cell>
        </row>
        <row r="259">
          <cell r="A259">
            <v>3</v>
          </cell>
          <cell r="B259" t="str">
            <v>PEON</v>
          </cell>
          <cell r="C259">
            <v>3</v>
          </cell>
          <cell r="D259" t="str">
            <v>HH</v>
          </cell>
          <cell r="E259">
            <v>3.4285999999999999</v>
          </cell>
          <cell r="F259">
            <v>3.78</v>
          </cell>
          <cell r="G259">
            <v>12.96</v>
          </cell>
        </row>
        <row r="260">
          <cell r="A260" t="str">
            <v/>
          </cell>
          <cell r="H260">
            <v>36.56</v>
          </cell>
        </row>
        <row r="261">
          <cell r="A261">
            <v>1</v>
          </cell>
          <cell r="B261" t="str">
            <v xml:space="preserve">EQUIPO DE SEGURIDAD (2% MANO DE OBRA)</v>
          </cell>
          <cell r="D261" t="str">
            <v>%</v>
          </cell>
          <cell r="E261">
            <v>0.02</v>
          </cell>
          <cell r="F261">
            <v>36.56</v>
          </cell>
          <cell r="G261">
            <v>0.73</v>
          </cell>
        </row>
        <row r="262">
          <cell r="A262">
            <v>2</v>
          </cell>
          <cell r="B262" t="str">
            <v xml:space="preserve">HERRAMIENTAS (3% MANO DE OBRA)</v>
          </cell>
          <cell r="D262" t="str">
            <v>%</v>
          </cell>
          <cell r="E262">
            <v>0.03</v>
          </cell>
          <cell r="F262">
            <v>36.56</v>
          </cell>
          <cell r="G262">
            <v>1.1000000000000001</v>
          </cell>
        </row>
        <row r="263">
          <cell r="H263">
            <v>1.83</v>
          </cell>
        </row>
        <row r="264">
          <cell r="G264" t="str">
            <v xml:space="preserve">COSTO DIRECTO:</v>
          </cell>
          <cell r="H264">
            <v>55.53</v>
          </cell>
        </row>
        <row r="267">
          <cell r="A267" t="str">
            <v>Partida:</v>
          </cell>
          <cell r="B267" t="str">
            <v>Descripción:</v>
          </cell>
          <cell r="D267" t="str">
            <v xml:space="preserve">Unidad  </v>
          </cell>
          <cell r="E267" t="str">
            <v>Rendimiento</v>
          </cell>
          <cell r="G267" t="str">
            <v xml:space="preserve">    Costo Directo</v>
          </cell>
        </row>
        <row r="268">
          <cell r="B268" t="str">
            <v xml:space="preserve">Montaje de Armado ABV5.</v>
          </cell>
          <cell r="D268" t="str">
            <v>Jgo</v>
          </cell>
          <cell r="E268">
            <v>5</v>
          </cell>
          <cell r="F268" t="str">
            <v>Jgo/Día</v>
          </cell>
          <cell r="G268" t="str">
            <v>(S/.):</v>
          </cell>
          <cell r="H268">
            <v>60.62</v>
          </cell>
        </row>
        <row r="269">
          <cell r="B269" t="str">
            <v xml:space="preserve">DETALLE PARTIDA</v>
          </cell>
        </row>
        <row r="270">
          <cell r="A270" t="str">
            <v>*</v>
          </cell>
          <cell r="B270" t="str">
            <v>*</v>
          </cell>
          <cell r="C270" t="str">
            <v>*</v>
          </cell>
          <cell r="D270" t="str">
            <v>*</v>
          </cell>
          <cell r="E270" t="str">
            <v>*</v>
          </cell>
          <cell r="F270" t="str">
            <v>*</v>
          </cell>
          <cell r="G270" t="str">
            <v>*</v>
          </cell>
          <cell r="H270" t="str">
            <v>*</v>
          </cell>
        </row>
        <row r="271">
          <cell r="A271" t="str">
            <v>ITEM</v>
          </cell>
          <cell r="B271" t="str">
            <v xml:space="preserve">R E C U R S O</v>
          </cell>
          <cell r="D271" t="str">
            <v>UND.</v>
          </cell>
          <cell r="E271" t="str">
            <v>CANTIDAD</v>
          </cell>
          <cell r="F271" t="str">
            <v>P.UNIT.</v>
          </cell>
          <cell r="G271" t="str">
            <v>SUBTOTAL</v>
          </cell>
          <cell r="H271" t="str">
            <v>TOTAL</v>
          </cell>
        </row>
        <row r="272">
          <cell r="A272" t="str">
            <v>*</v>
          </cell>
          <cell r="B272" t="str">
            <v>*</v>
          </cell>
          <cell r="C272" t="str">
            <v>*</v>
          </cell>
          <cell r="D272" t="str">
            <v>*</v>
          </cell>
          <cell r="E272" t="str">
            <v>*</v>
          </cell>
          <cell r="F272" t="str">
            <v>*</v>
          </cell>
          <cell r="G272" t="str">
            <v>*</v>
          </cell>
          <cell r="H272" t="str">
            <v>*</v>
          </cell>
        </row>
        <row r="273">
          <cell r="A273">
            <v>1</v>
          </cell>
          <cell r="B273" t="str">
            <v xml:space="preserve">CAMIONETA 4x4 (130 HP)</v>
          </cell>
          <cell r="C273">
            <v>1</v>
          </cell>
          <cell r="D273" t="str">
            <v>HM</v>
          </cell>
          <cell r="E273">
            <v>1.3332999999999999</v>
          </cell>
          <cell r="F273">
            <v>15</v>
          </cell>
          <cell r="G273">
            <v>20</v>
          </cell>
        </row>
        <row r="274">
          <cell r="A274" t="str">
            <v/>
          </cell>
          <cell r="H274">
            <v>20</v>
          </cell>
        </row>
        <row r="275">
          <cell r="A275">
            <v>1</v>
          </cell>
          <cell r="B275" t="str">
            <v>OPERARIO</v>
          </cell>
          <cell r="C275">
            <v>1</v>
          </cell>
          <cell r="D275" t="str">
            <v>HH</v>
          </cell>
          <cell r="E275">
            <v>1.3332999999999999</v>
          </cell>
          <cell r="F275">
            <v>7.15</v>
          </cell>
          <cell r="G275">
            <v>9.5299999999999994</v>
          </cell>
        </row>
        <row r="276">
          <cell r="A276">
            <v>2</v>
          </cell>
          <cell r="B276" t="str">
            <v>OFICIAL</v>
          </cell>
          <cell r="C276">
            <v>1</v>
          </cell>
          <cell r="D276" t="str">
            <v>HH</v>
          </cell>
          <cell r="E276">
            <v>1.3332999999999999</v>
          </cell>
          <cell r="F276">
            <v>6.75</v>
          </cell>
          <cell r="G276">
            <v>9</v>
          </cell>
        </row>
        <row r="277">
          <cell r="A277">
            <v>3</v>
          </cell>
          <cell r="B277" t="str">
            <v>PEON</v>
          </cell>
          <cell r="C277">
            <v>4</v>
          </cell>
          <cell r="D277" t="str">
            <v>HH</v>
          </cell>
          <cell r="E277">
            <v>5.3333000000000004</v>
          </cell>
          <cell r="F277">
            <v>3.78</v>
          </cell>
          <cell r="G277">
            <v>20.16</v>
          </cell>
        </row>
        <row r="278">
          <cell r="A278" t="str">
            <v/>
          </cell>
          <cell r="H278">
            <v>38.69</v>
          </cell>
        </row>
        <row r="279">
          <cell r="A279">
            <v>1</v>
          </cell>
          <cell r="B279" t="str">
            <v xml:space="preserve">EQUIPO DE SEGURIDAD (2% MANO DE OBRA)</v>
          </cell>
          <cell r="D279" t="str">
            <v>%</v>
          </cell>
          <cell r="E279">
            <v>0.02</v>
          </cell>
          <cell r="F279">
            <v>38.69</v>
          </cell>
          <cell r="G279">
            <v>0.77</v>
          </cell>
        </row>
        <row r="280">
          <cell r="A280">
            <v>2</v>
          </cell>
          <cell r="B280" t="str">
            <v xml:space="preserve">HERRAMIENTAS (3% MANO DE OBRA)</v>
          </cell>
          <cell r="D280" t="str">
            <v>%</v>
          </cell>
          <cell r="E280">
            <v>0.03</v>
          </cell>
          <cell r="F280">
            <v>38.69</v>
          </cell>
          <cell r="G280">
            <v>1.1599999999999999</v>
          </cell>
        </row>
        <row r="281">
          <cell r="H281">
            <v>1.93</v>
          </cell>
        </row>
        <row r="282">
          <cell r="G282" t="str">
            <v xml:space="preserve">COSTO DIRECTO:</v>
          </cell>
          <cell r="H282">
            <v>60.62</v>
          </cell>
        </row>
        <row r="285">
          <cell r="A285" t="str">
            <v>Partida:</v>
          </cell>
          <cell r="B285" t="str">
            <v>Descripción:</v>
          </cell>
          <cell r="D285" t="str">
            <v xml:space="preserve">Unidad  </v>
          </cell>
          <cell r="E285" t="str">
            <v>Rendimiento</v>
          </cell>
          <cell r="G285" t="str">
            <v xml:space="preserve">    Costo Directo</v>
          </cell>
        </row>
        <row r="286">
          <cell r="A286" t="str">
            <v>12.00</v>
          </cell>
          <cell r="B286" t="str">
            <v xml:space="preserve">Montaje de Armados ATV6, ATV7, ATV8, ATV9.</v>
          </cell>
          <cell r="D286" t="str">
            <v>Jgo</v>
          </cell>
          <cell r="E286">
            <v>3</v>
          </cell>
          <cell r="F286" t="str">
            <v>Jgo/Día</v>
          </cell>
          <cell r="G286" t="str">
            <v>(S/.):</v>
          </cell>
          <cell r="H286">
            <v>458.14</v>
          </cell>
        </row>
        <row r="287">
          <cell r="B287" t="str">
            <v xml:space="preserve">DETALLE PARTIDA</v>
          </cell>
        </row>
        <row r="288">
          <cell r="A288" t="str">
            <v>*</v>
          </cell>
          <cell r="B288" t="str">
            <v>*</v>
          </cell>
          <cell r="C288" t="str">
            <v>*</v>
          </cell>
          <cell r="D288" t="str">
            <v>*</v>
          </cell>
          <cell r="E288" t="str">
            <v>*</v>
          </cell>
          <cell r="F288" t="str">
            <v>*</v>
          </cell>
          <cell r="G288" t="str">
            <v>*</v>
          </cell>
          <cell r="H288" t="str">
            <v>*</v>
          </cell>
        </row>
        <row r="289">
          <cell r="A289" t="str">
            <v>ITEM</v>
          </cell>
          <cell r="B289" t="str">
            <v xml:space="preserve">R E C U R S O</v>
          </cell>
          <cell r="D289" t="str">
            <v>UND.</v>
          </cell>
          <cell r="E289" t="str">
            <v>CANTIDAD</v>
          </cell>
          <cell r="F289" t="str">
            <v>P.UNIT.</v>
          </cell>
          <cell r="G289" t="str">
            <v>SUBTOTAL</v>
          </cell>
          <cell r="H289" t="str">
            <v>TOTAL</v>
          </cell>
        </row>
        <row r="290">
          <cell r="A290" t="str">
            <v>*</v>
          </cell>
          <cell r="B290" t="str">
            <v>*</v>
          </cell>
          <cell r="C290" t="str">
            <v>*</v>
          </cell>
          <cell r="D290" t="str">
            <v>*</v>
          </cell>
          <cell r="E290" t="str">
            <v>*</v>
          </cell>
          <cell r="F290" t="str">
            <v>*</v>
          </cell>
          <cell r="G290" t="str">
            <v>*</v>
          </cell>
          <cell r="H290" t="str">
            <v>*</v>
          </cell>
        </row>
        <row r="291">
          <cell r="A291">
            <v>1</v>
          </cell>
          <cell r="B291" t="str">
            <v xml:space="preserve">CAMIONETA 4x4 (130 HP)</v>
          </cell>
          <cell r="C291">
            <v>1</v>
          </cell>
          <cell r="D291" t="str">
            <v>HM</v>
          </cell>
          <cell r="E291">
            <v>2.6667000000000001</v>
          </cell>
          <cell r="F291">
            <v>80</v>
          </cell>
          <cell r="G291">
            <v>213.34</v>
          </cell>
        </row>
        <row r="292">
          <cell r="A292" t="str">
            <v/>
          </cell>
          <cell r="H292">
            <v>213.34</v>
          </cell>
        </row>
        <row r="293">
          <cell r="A293">
            <v>1</v>
          </cell>
          <cell r="B293" t="str">
            <v>OPERARIO</v>
          </cell>
          <cell r="C293">
            <v>1</v>
          </cell>
          <cell r="D293" t="str">
            <v>HH</v>
          </cell>
          <cell r="E293">
            <v>2.6667000000000001</v>
          </cell>
          <cell r="F293">
            <v>10.63</v>
          </cell>
          <cell r="G293">
            <v>28.35</v>
          </cell>
        </row>
        <row r="294">
          <cell r="A294">
            <v>2</v>
          </cell>
          <cell r="B294" t="str">
            <v>OFICIAL</v>
          </cell>
          <cell r="C294">
            <v>3</v>
          </cell>
          <cell r="D294" t="str">
            <v>HH</v>
          </cell>
          <cell r="E294">
            <v>8</v>
          </cell>
          <cell r="F294">
            <v>9.6</v>
          </cell>
          <cell r="G294">
            <v>76.8</v>
          </cell>
        </row>
        <row r="295">
          <cell r="A295">
            <v>3</v>
          </cell>
          <cell r="B295" t="str">
            <v>PEON</v>
          </cell>
          <cell r="C295">
            <v>6</v>
          </cell>
          <cell r="D295" t="str">
            <v>HH</v>
          </cell>
          <cell r="E295">
            <v>16</v>
          </cell>
          <cell r="F295">
            <v>8</v>
          </cell>
          <cell r="G295">
            <v>128</v>
          </cell>
        </row>
        <row r="296">
          <cell r="A296" t="str">
            <v/>
          </cell>
          <cell r="H296">
            <v>233.15</v>
          </cell>
        </row>
        <row r="297">
          <cell r="A297">
            <v>1</v>
          </cell>
          <cell r="B297" t="str">
            <v xml:space="preserve">EQUIPO DE SEGURIDAD (2% MANO DE OBRA)</v>
          </cell>
          <cell r="D297" t="str">
            <v>%</v>
          </cell>
          <cell r="E297">
            <v>0.02</v>
          </cell>
          <cell r="F297">
            <v>233.15</v>
          </cell>
          <cell r="G297">
            <v>4.66</v>
          </cell>
        </row>
        <row r="298">
          <cell r="A298">
            <v>2</v>
          </cell>
          <cell r="B298" t="str">
            <v xml:space="preserve">HERRAMIENTAS (3% MANO DE OBRA)</v>
          </cell>
          <cell r="D298" t="str">
            <v>%</v>
          </cell>
          <cell r="E298">
            <v>0.03</v>
          </cell>
          <cell r="F298">
            <v>233.15</v>
          </cell>
          <cell r="G298">
            <v>6.99</v>
          </cell>
        </row>
        <row r="299">
          <cell r="H299">
            <v>11.65</v>
          </cell>
        </row>
        <row r="300">
          <cell r="G300" t="str">
            <v xml:space="preserve">COSTO DIRECTO:</v>
          </cell>
          <cell r="H300">
            <v>458.14</v>
          </cell>
        </row>
        <row r="303">
          <cell r="A303" t="str">
            <v>Partida:</v>
          </cell>
          <cell r="B303" t="str">
            <v>Descripción:</v>
          </cell>
          <cell r="D303" t="str">
            <v xml:space="preserve">Unidad  </v>
          </cell>
          <cell r="E303" t="str">
            <v>Rendimiento</v>
          </cell>
          <cell r="G303" t="str">
            <v xml:space="preserve">    Costo Directo</v>
          </cell>
        </row>
        <row r="304">
          <cell r="A304" t="str">
            <v>13.00</v>
          </cell>
          <cell r="B304" t="str">
            <v xml:space="preserve">- Montaje de Armados ATP1, ATP2-A, ATP3-A</v>
          </cell>
          <cell r="D304" t="str">
            <v>Jgo</v>
          </cell>
          <cell r="E304">
            <v>10</v>
          </cell>
          <cell r="F304" t="str">
            <v>Jgo/Día</v>
          </cell>
          <cell r="G304" t="str">
            <v>(S/.):</v>
          </cell>
          <cell r="H304">
            <v>121.31</v>
          </cell>
        </row>
        <row r="305">
          <cell r="B305" t="str">
            <v xml:space="preserve">DETALLE PARTIDA</v>
          </cell>
        </row>
        <row r="306">
          <cell r="A306" t="str">
            <v>*</v>
          </cell>
          <cell r="B306" t="str">
            <v>*</v>
          </cell>
          <cell r="C306" t="str">
            <v>*</v>
          </cell>
          <cell r="D306" t="str">
            <v>*</v>
          </cell>
          <cell r="E306" t="str">
            <v>*</v>
          </cell>
          <cell r="F306" t="str">
            <v>*</v>
          </cell>
          <cell r="G306" t="str">
            <v>*</v>
          </cell>
          <cell r="H306" t="str">
            <v>*</v>
          </cell>
        </row>
        <row r="307">
          <cell r="A307" t="str">
            <v>ITEM</v>
          </cell>
          <cell r="B307" t="str">
            <v xml:space="preserve">R E C U R S O</v>
          </cell>
          <cell r="D307" t="str">
            <v>UND.</v>
          </cell>
          <cell r="E307" t="str">
            <v>CANTIDAD</v>
          </cell>
          <cell r="F307" t="str">
            <v>P.UNIT.</v>
          </cell>
          <cell r="G307" t="str">
            <v>SUBTOTAL</v>
          </cell>
          <cell r="H307" t="str">
            <v>TOTAL</v>
          </cell>
        </row>
        <row r="308">
          <cell r="A308" t="str">
            <v>*</v>
          </cell>
          <cell r="B308" t="str">
            <v>*</v>
          </cell>
          <cell r="C308" t="str">
            <v>*</v>
          </cell>
          <cell r="D308" t="str">
            <v>*</v>
          </cell>
          <cell r="E308" t="str">
            <v>*</v>
          </cell>
          <cell r="F308" t="str">
            <v>*</v>
          </cell>
          <cell r="G308" t="str">
            <v>*</v>
          </cell>
          <cell r="H308" t="str">
            <v>*</v>
          </cell>
        </row>
        <row r="309">
          <cell r="A309">
            <v>1</v>
          </cell>
          <cell r="B309" t="str">
            <v xml:space="preserve">CAMIONETA 4x4 (130 HP)</v>
          </cell>
          <cell r="C309">
            <v>1</v>
          </cell>
          <cell r="D309" t="str">
            <v>HM</v>
          </cell>
          <cell r="E309">
            <v>0.8</v>
          </cell>
          <cell r="F309">
            <v>80</v>
          </cell>
          <cell r="G309">
            <v>64</v>
          </cell>
        </row>
        <row r="310">
          <cell r="A310" t="str">
            <v/>
          </cell>
          <cell r="H310">
            <v>64</v>
          </cell>
        </row>
        <row r="311">
          <cell r="A311">
            <v>1</v>
          </cell>
          <cell r="B311" t="str">
            <v>OPERARIO</v>
          </cell>
          <cell r="C311">
            <v>1</v>
          </cell>
          <cell r="D311" t="str">
            <v>HH</v>
          </cell>
          <cell r="E311">
            <v>0.8</v>
          </cell>
          <cell r="F311">
            <v>10.63</v>
          </cell>
          <cell r="G311">
            <v>8.5</v>
          </cell>
        </row>
        <row r="312">
          <cell r="A312">
            <v>2</v>
          </cell>
          <cell r="B312" t="str">
            <v>OFICIAL</v>
          </cell>
          <cell r="C312">
            <v>1</v>
          </cell>
          <cell r="D312" t="str">
            <v>HH</v>
          </cell>
          <cell r="E312">
            <v>0.8</v>
          </cell>
          <cell r="F312">
            <v>9.6</v>
          </cell>
          <cell r="G312">
            <v>7.68</v>
          </cell>
        </row>
        <row r="313">
          <cell r="A313">
            <v>3</v>
          </cell>
          <cell r="B313" t="str">
            <v>PEON</v>
          </cell>
          <cell r="C313">
            <v>6</v>
          </cell>
          <cell r="D313" t="str">
            <v>HH</v>
          </cell>
          <cell r="E313">
            <v>4.8</v>
          </cell>
          <cell r="F313">
            <v>8</v>
          </cell>
          <cell r="G313">
            <v>38.4</v>
          </cell>
        </row>
        <row r="314">
          <cell r="A314" t="str">
            <v/>
          </cell>
          <cell r="H314">
            <v>54.58</v>
          </cell>
        </row>
        <row r="315">
          <cell r="A315">
            <v>1</v>
          </cell>
          <cell r="B315" t="str">
            <v xml:space="preserve">EQUIPO DE SEGURIDAD (2% MANO DE OBRA)</v>
          </cell>
          <cell r="D315" t="str">
            <v>%</v>
          </cell>
          <cell r="E315">
            <v>0.02</v>
          </cell>
          <cell r="F315">
            <v>54.58</v>
          </cell>
          <cell r="G315">
            <v>1.0900000000000001</v>
          </cell>
        </row>
        <row r="316">
          <cell r="A316">
            <v>2</v>
          </cell>
          <cell r="B316" t="str">
            <v xml:space="preserve">HERRAMIENTAS (3% MANO DE OBRA)</v>
          </cell>
          <cell r="D316" t="str">
            <v>%</v>
          </cell>
          <cell r="E316">
            <v>0.03</v>
          </cell>
          <cell r="F316">
            <v>54.58</v>
          </cell>
          <cell r="G316">
            <v>1.64</v>
          </cell>
        </row>
        <row r="317">
          <cell r="H317">
            <v>2.73</v>
          </cell>
        </row>
        <row r="318">
          <cell r="G318" t="str">
            <v xml:space="preserve">COSTO DIRECTO:</v>
          </cell>
          <cell r="H318">
            <v>121.31</v>
          </cell>
        </row>
        <row r="321">
          <cell r="A321" t="str">
            <v>Partida:</v>
          </cell>
          <cell r="B321" t="str">
            <v>Descripción:</v>
          </cell>
          <cell r="D321" t="str">
            <v xml:space="preserve">Unidad  </v>
          </cell>
          <cell r="E321" t="str">
            <v>Rendimiento</v>
          </cell>
          <cell r="G321" t="str">
            <v xml:space="preserve">    Costo Directo</v>
          </cell>
        </row>
        <row r="322">
          <cell r="A322" t="str">
            <v>14.00</v>
          </cell>
          <cell r="B322" t="str">
            <v xml:space="preserve">- Montaje de Armados ATP2</v>
          </cell>
          <cell r="D322" t="str">
            <v>Jgo</v>
          </cell>
          <cell r="E322">
            <v>12</v>
          </cell>
          <cell r="F322" t="str">
            <v>Jgo/Día</v>
          </cell>
          <cell r="G322" t="str">
            <v>(S/.):</v>
          </cell>
          <cell r="H322">
            <v>27.67</v>
          </cell>
        </row>
        <row r="323">
          <cell r="B323" t="str">
            <v xml:space="preserve">DETALLE PARTIDA</v>
          </cell>
        </row>
        <row r="324">
          <cell r="A324" t="str">
            <v>*</v>
          </cell>
          <cell r="B324" t="str">
            <v>*</v>
          </cell>
          <cell r="C324" t="str">
            <v>*</v>
          </cell>
          <cell r="D324" t="str">
            <v>*</v>
          </cell>
          <cell r="E324" t="str">
            <v>*</v>
          </cell>
          <cell r="F324" t="str">
            <v>*</v>
          </cell>
          <cell r="G324" t="str">
            <v>*</v>
          </cell>
          <cell r="H324" t="str">
            <v>*</v>
          </cell>
        </row>
        <row r="325">
          <cell r="A325" t="str">
            <v>ITEM</v>
          </cell>
          <cell r="B325" t="str">
            <v xml:space="preserve">R E C U R S O</v>
          </cell>
          <cell r="D325" t="str">
            <v>UND.</v>
          </cell>
          <cell r="E325" t="str">
            <v>CANTIDAD</v>
          </cell>
          <cell r="F325" t="str">
            <v>P.UNIT.</v>
          </cell>
          <cell r="G325" t="str">
            <v>SUBTOTAL</v>
          </cell>
          <cell r="H325" t="str">
            <v>TOTAL</v>
          </cell>
        </row>
        <row r="326">
          <cell r="A326" t="str">
            <v>*</v>
          </cell>
          <cell r="B326" t="str">
            <v>*</v>
          </cell>
          <cell r="C326" t="str">
            <v>*</v>
          </cell>
          <cell r="D326" t="str">
            <v>*</v>
          </cell>
          <cell r="E326" t="str">
            <v>*</v>
          </cell>
          <cell r="F326" t="str">
            <v>*</v>
          </cell>
          <cell r="G326" t="str">
            <v>*</v>
          </cell>
          <cell r="H326" t="str">
            <v>*</v>
          </cell>
        </row>
        <row r="327">
          <cell r="A327">
            <v>1</v>
          </cell>
          <cell r="B327" t="str">
            <v xml:space="preserve">CAMIONETA 4x4 (130 HP)</v>
          </cell>
          <cell r="C327">
            <v>1</v>
          </cell>
          <cell r="D327" t="str">
            <v>HM</v>
          </cell>
          <cell r="E327">
            <v>0.66669999999999996</v>
          </cell>
          <cell r="F327">
            <v>15</v>
          </cell>
          <cell r="G327">
            <v>10</v>
          </cell>
        </row>
        <row r="328">
          <cell r="A328" t="str">
            <v/>
          </cell>
          <cell r="H328">
            <v>10</v>
          </cell>
        </row>
        <row r="329">
          <cell r="A329">
            <v>1</v>
          </cell>
          <cell r="B329" t="str">
            <v>OPERARIO</v>
          </cell>
          <cell r="C329">
            <v>1</v>
          </cell>
          <cell r="D329" t="str">
            <v>HH</v>
          </cell>
          <cell r="E329">
            <v>0.66669999999999996</v>
          </cell>
          <cell r="F329">
            <v>7.15</v>
          </cell>
          <cell r="G329">
            <v>4.7699999999999996</v>
          </cell>
        </row>
        <row r="330">
          <cell r="A330">
            <v>2</v>
          </cell>
          <cell r="B330" t="str">
            <v>OFICIAL</v>
          </cell>
          <cell r="C330">
            <v>1</v>
          </cell>
          <cell r="D330" t="str">
            <v>HH</v>
          </cell>
          <cell r="E330">
            <v>0.66669999999999996</v>
          </cell>
          <cell r="F330">
            <v>6.75</v>
          </cell>
          <cell r="G330">
            <v>4.5</v>
          </cell>
        </row>
        <row r="331">
          <cell r="A331">
            <v>3</v>
          </cell>
          <cell r="B331" t="str">
            <v>PEON</v>
          </cell>
          <cell r="C331">
            <v>3</v>
          </cell>
          <cell r="D331" t="str">
            <v>HH</v>
          </cell>
          <cell r="E331">
            <v>2</v>
          </cell>
          <cell r="F331">
            <v>3.78</v>
          </cell>
          <cell r="G331">
            <v>7.56</v>
          </cell>
        </row>
        <row r="332">
          <cell r="A332" t="str">
            <v/>
          </cell>
          <cell r="H332">
            <v>16.829999999999998</v>
          </cell>
        </row>
        <row r="333">
          <cell r="A333">
            <v>1</v>
          </cell>
          <cell r="B333" t="str">
            <v xml:space="preserve">EQUIPO DE SEGURIDAD (2% MANO DE OBRA)</v>
          </cell>
          <cell r="D333" t="str">
            <v>%</v>
          </cell>
          <cell r="E333">
            <v>0.02</v>
          </cell>
          <cell r="F333">
            <v>16.829999999999998</v>
          </cell>
          <cell r="G333">
            <v>0.34</v>
          </cell>
        </row>
        <row r="334">
          <cell r="A334">
            <v>2</v>
          </cell>
          <cell r="B334" t="str">
            <v xml:space="preserve">HERRAMIENTAS (3% MANO DE OBRA)</v>
          </cell>
          <cell r="D334" t="str">
            <v>%</v>
          </cell>
          <cell r="E334">
            <v>0.03</v>
          </cell>
          <cell r="F334">
            <v>16.829999999999998</v>
          </cell>
          <cell r="G334">
            <v>0.5</v>
          </cell>
        </row>
        <row r="335">
          <cell r="H335">
            <v>0.84</v>
          </cell>
        </row>
        <row r="336">
          <cell r="G336" t="str">
            <v xml:space="preserve">COSTO DIRECTO:</v>
          </cell>
          <cell r="H336">
            <v>27.67</v>
          </cell>
        </row>
        <row r="339">
          <cell r="A339" t="str">
            <v>Partida:</v>
          </cell>
          <cell r="B339" t="str">
            <v>Descripción:</v>
          </cell>
          <cell r="D339" t="str">
            <v xml:space="preserve">Unidad  </v>
          </cell>
          <cell r="E339" t="str">
            <v>Rendimiento</v>
          </cell>
          <cell r="G339" t="str">
            <v xml:space="preserve">    Costo Directo</v>
          </cell>
        </row>
        <row r="340">
          <cell r="A340" t="str">
            <v>15.00</v>
          </cell>
          <cell r="B340" t="str">
            <v xml:space="preserve">- Montaje de Armados ATP3 </v>
          </cell>
          <cell r="D340" t="str">
            <v>Jgo</v>
          </cell>
          <cell r="E340">
            <v>12</v>
          </cell>
          <cell r="F340" t="str">
            <v>Jgo/Día</v>
          </cell>
          <cell r="G340" t="str">
            <v>(S/.):</v>
          </cell>
          <cell r="H340">
            <v>95.5</v>
          </cell>
        </row>
        <row r="341">
          <cell r="B341" t="str">
            <v xml:space="preserve">DETALLE PARTIDA</v>
          </cell>
        </row>
        <row r="342">
          <cell r="A342" t="str">
            <v>*</v>
          </cell>
          <cell r="B342" t="str">
            <v>*</v>
          </cell>
          <cell r="C342" t="str">
            <v>*</v>
          </cell>
          <cell r="D342" t="str">
            <v>*</v>
          </cell>
          <cell r="E342" t="str">
            <v>*</v>
          </cell>
          <cell r="F342" t="str">
            <v>*</v>
          </cell>
          <cell r="G342" t="str">
            <v>*</v>
          </cell>
          <cell r="H342" t="str">
            <v>*</v>
          </cell>
        </row>
        <row r="343">
          <cell r="A343" t="str">
            <v>ITEM</v>
          </cell>
          <cell r="B343" t="str">
            <v xml:space="preserve">R E C U R S O</v>
          </cell>
          <cell r="D343" t="str">
            <v>UND.</v>
          </cell>
          <cell r="E343" t="str">
            <v>CANTIDAD</v>
          </cell>
          <cell r="F343" t="str">
            <v>P.UNIT.</v>
          </cell>
          <cell r="G343" t="str">
            <v>SUBTOTAL</v>
          </cell>
          <cell r="H343" t="str">
            <v>TOTAL</v>
          </cell>
        </row>
        <row r="344">
          <cell r="A344" t="str">
            <v>*</v>
          </cell>
          <cell r="B344" t="str">
            <v>*</v>
          </cell>
          <cell r="C344" t="str">
            <v>*</v>
          </cell>
          <cell r="D344" t="str">
            <v>*</v>
          </cell>
          <cell r="E344" t="str">
            <v>*</v>
          </cell>
          <cell r="F344" t="str">
            <v>*</v>
          </cell>
          <cell r="G344" t="str">
            <v>*</v>
          </cell>
          <cell r="H344" t="str">
            <v>*</v>
          </cell>
        </row>
        <row r="345">
          <cell r="A345">
            <v>1</v>
          </cell>
          <cell r="B345" t="str">
            <v xml:space="preserve">CAMIONETA 4x4 (130 HP)</v>
          </cell>
          <cell r="C345">
            <v>1</v>
          </cell>
          <cell r="D345" t="str">
            <v>HM</v>
          </cell>
          <cell r="E345">
            <v>0.66669999999999996</v>
          </cell>
          <cell r="F345">
            <v>80</v>
          </cell>
          <cell r="G345">
            <v>53.34</v>
          </cell>
        </row>
        <row r="346">
          <cell r="A346" t="str">
            <v/>
          </cell>
          <cell r="H346">
            <v>53.34</v>
          </cell>
        </row>
        <row r="347">
          <cell r="A347">
            <v>1</v>
          </cell>
          <cell r="B347" t="str">
            <v>OPERARIO</v>
          </cell>
          <cell r="C347">
            <v>1</v>
          </cell>
          <cell r="D347" t="str">
            <v>HH</v>
          </cell>
          <cell r="E347">
            <v>0.66669999999999996</v>
          </cell>
          <cell r="F347">
            <v>10.63</v>
          </cell>
          <cell r="G347">
            <v>7.09</v>
          </cell>
        </row>
        <row r="348">
          <cell r="A348">
            <v>2</v>
          </cell>
          <cell r="B348" t="str">
            <v>OFICIAL</v>
          </cell>
          <cell r="C348">
            <v>1</v>
          </cell>
          <cell r="D348" t="str">
            <v>HH</v>
          </cell>
          <cell r="E348">
            <v>0.66669999999999996</v>
          </cell>
          <cell r="F348">
            <v>9.6</v>
          </cell>
          <cell r="G348">
            <v>6.4</v>
          </cell>
        </row>
        <row r="349">
          <cell r="A349">
            <v>3</v>
          </cell>
          <cell r="B349" t="str">
            <v>PEON</v>
          </cell>
          <cell r="C349">
            <v>5</v>
          </cell>
          <cell r="D349" t="str">
            <v>HH</v>
          </cell>
          <cell r="E349">
            <v>3.3332999999999999</v>
          </cell>
          <cell r="F349">
            <v>8</v>
          </cell>
          <cell r="G349">
            <v>26.67</v>
          </cell>
        </row>
        <row r="350">
          <cell r="A350" t="str">
            <v/>
          </cell>
          <cell r="H350">
            <v>40.159999999999997</v>
          </cell>
        </row>
        <row r="351">
          <cell r="A351">
            <v>1</v>
          </cell>
          <cell r="B351" t="str">
            <v xml:space="preserve">EQUIPO DE SEGURIDAD (2% MANO DE OBRA)</v>
          </cell>
          <cell r="D351" t="str">
            <v>%</v>
          </cell>
          <cell r="E351">
            <v>0.02</v>
          </cell>
          <cell r="F351">
            <v>40.159999999999997</v>
          </cell>
          <cell r="G351">
            <v>0.8</v>
          </cell>
        </row>
        <row r="352">
          <cell r="A352">
            <v>2</v>
          </cell>
          <cell r="B352" t="str">
            <v xml:space="preserve">HERRAMIENTAS (3% MANO DE OBRA)</v>
          </cell>
          <cell r="D352" t="str">
            <v>%</v>
          </cell>
          <cell r="E352">
            <v>0.03</v>
          </cell>
          <cell r="F352">
            <v>40.159999999999997</v>
          </cell>
          <cell r="G352">
            <v>1.2</v>
          </cell>
        </row>
        <row r="353">
          <cell r="H353">
            <v>2</v>
          </cell>
        </row>
        <row r="354">
          <cell r="G354" t="str">
            <v xml:space="preserve">COSTO DIRECTO:</v>
          </cell>
          <cell r="H354">
            <v>95.5</v>
          </cell>
        </row>
        <row r="357">
          <cell r="A357" t="str">
            <v>Partida:</v>
          </cell>
          <cell r="B357" t="str">
            <v>Descripción:</v>
          </cell>
          <cell r="D357" t="str">
            <v xml:space="preserve">Unidad  </v>
          </cell>
          <cell r="E357" t="str">
            <v>Rendimiento</v>
          </cell>
          <cell r="G357" t="str">
            <v xml:space="preserve">    Costo Directo</v>
          </cell>
        </row>
        <row r="358">
          <cell r="A358" t="str">
            <v>16.00</v>
          </cell>
          <cell r="B358" t="str">
            <v xml:space="preserve">Montaje de Armados ATP5</v>
          </cell>
          <cell r="D358" t="str">
            <v>Jgo</v>
          </cell>
          <cell r="E358">
            <v>4</v>
          </cell>
          <cell r="F358" t="str">
            <v>Jgo/Día</v>
          </cell>
          <cell r="G358" t="str">
            <v>(S/.):</v>
          </cell>
          <cell r="H358">
            <v>93.05</v>
          </cell>
        </row>
        <row r="359">
          <cell r="B359" t="str">
            <v xml:space="preserve">DETALLE PARTIDA</v>
          </cell>
        </row>
        <row r="360">
          <cell r="A360" t="str">
            <v>*</v>
          </cell>
          <cell r="B360" t="str">
            <v>*</v>
          </cell>
          <cell r="C360" t="str">
            <v>*</v>
          </cell>
          <cell r="D360" t="str">
            <v>*</v>
          </cell>
          <cell r="E360" t="str">
            <v>*</v>
          </cell>
          <cell r="F360" t="str">
            <v>*</v>
          </cell>
          <cell r="G360" t="str">
            <v>*</v>
          </cell>
          <cell r="H360" t="str">
            <v>*</v>
          </cell>
        </row>
        <row r="361">
          <cell r="A361" t="str">
            <v>ITEM</v>
          </cell>
          <cell r="B361" t="str">
            <v xml:space="preserve">R E C U R S O</v>
          </cell>
          <cell r="D361" t="str">
            <v>UND.</v>
          </cell>
          <cell r="E361" t="str">
            <v>CANTIDAD</v>
          </cell>
          <cell r="F361" t="str">
            <v>P.UNIT.</v>
          </cell>
          <cell r="G361" t="str">
            <v>SUBTOTAL</v>
          </cell>
          <cell r="H361" t="str">
            <v>TOTAL</v>
          </cell>
        </row>
        <row r="362">
          <cell r="A362" t="str">
            <v>*</v>
          </cell>
          <cell r="B362" t="str">
            <v>*</v>
          </cell>
          <cell r="C362" t="str">
            <v>*</v>
          </cell>
          <cell r="D362" t="str">
            <v>*</v>
          </cell>
          <cell r="E362" t="str">
            <v>*</v>
          </cell>
          <cell r="F362" t="str">
            <v>*</v>
          </cell>
          <cell r="G362" t="str">
            <v>*</v>
          </cell>
          <cell r="H362" t="str">
            <v>*</v>
          </cell>
        </row>
        <row r="363">
          <cell r="A363">
            <v>1</v>
          </cell>
          <cell r="B363" t="str">
            <v xml:space="preserve">CAMIONETA 4x4 (130 HP)</v>
          </cell>
          <cell r="C363">
            <v>1</v>
          </cell>
          <cell r="D363" t="str">
            <v>HM</v>
          </cell>
          <cell r="E363">
            <v>0.66669999999999996</v>
          </cell>
          <cell r="F363">
            <v>15</v>
          </cell>
          <cell r="G363">
            <v>10</v>
          </cell>
        </row>
        <row r="364">
          <cell r="A364" t="str">
            <v/>
          </cell>
          <cell r="H364">
            <v>10</v>
          </cell>
        </row>
        <row r="365">
          <cell r="A365">
            <v>1</v>
          </cell>
          <cell r="B365" t="str">
            <v>OPERARIO</v>
          </cell>
          <cell r="C365">
            <v>1</v>
          </cell>
          <cell r="D365" t="str">
            <v>HH</v>
          </cell>
          <cell r="E365">
            <v>2</v>
          </cell>
          <cell r="F365">
            <v>7.15</v>
          </cell>
          <cell r="G365">
            <v>14.3</v>
          </cell>
        </row>
        <row r="366">
          <cell r="A366">
            <v>2</v>
          </cell>
          <cell r="B366" t="str">
            <v>OFICIAL</v>
          </cell>
          <cell r="C366">
            <v>2</v>
          </cell>
          <cell r="D366" t="str">
            <v>HH</v>
          </cell>
          <cell r="E366">
            <v>4</v>
          </cell>
          <cell r="F366">
            <v>6.75</v>
          </cell>
          <cell r="G366">
            <v>27</v>
          </cell>
        </row>
        <row r="367">
          <cell r="A367">
            <v>3</v>
          </cell>
          <cell r="B367" t="str">
            <v>PEON</v>
          </cell>
          <cell r="C367">
            <v>5</v>
          </cell>
          <cell r="D367" t="str">
            <v>HH</v>
          </cell>
          <cell r="E367">
            <v>10</v>
          </cell>
          <cell r="F367">
            <v>3.78</v>
          </cell>
          <cell r="G367">
            <v>37.799999999999997</v>
          </cell>
        </row>
        <row r="368">
          <cell r="A368" t="str">
            <v/>
          </cell>
          <cell r="H368">
            <v>79.099999999999994</v>
          </cell>
        </row>
        <row r="369">
          <cell r="A369">
            <v>1</v>
          </cell>
          <cell r="B369" t="str">
            <v xml:space="preserve">EQUIPO DE SEGURIDAD (2% MANO DE OBRA)</v>
          </cell>
          <cell r="D369" t="str">
            <v>%</v>
          </cell>
          <cell r="E369">
            <v>0.02</v>
          </cell>
          <cell r="F369">
            <v>79.099999999999994</v>
          </cell>
          <cell r="G369">
            <v>1.58</v>
          </cell>
        </row>
        <row r="370">
          <cell r="A370">
            <v>2</v>
          </cell>
          <cell r="B370" t="str">
            <v xml:space="preserve">HERRAMIENTAS (3% MANO DE OBRA)</v>
          </cell>
          <cell r="D370" t="str">
            <v>%</v>
          </cell>
          <cell r="E370">
            <v>0.03</v>
          </cell>
          <cell r="F370">
            <v>79.099999999999994</v>
          </cell>
          <cell r="G370">
            <v>2.37</v>
          </cell>
        </row>
        <row r="371">
          <cell r="H371">
            <v>3.95</v>
          </cell>
        </row>
        <row r="372">
          <cell r="G372" t="str">
            <v xml:space="preserve">COSTO DIRECTO:</v>
          </cell>
          <cell r="H372">
            <v>93.05</v>
          </cell>
        </row>
        <row r="375">
          <cell r="A375" t="str">
            <v>Partida:</v>
          </cell>
          <cell r="B375" t="str">
            <v>Descripción:</v>
          </cell>
          <cell r="D375" t="str">
            <v xml:space="preserve">Unidad  </v>
          </cell>
          <cell r="E375" t="str">
            <v>Rendimiento</v>
          </cell>
          <cell r="G375" t="str">
            <v xml:space="preserve">    Costo Directo</v>
          </cell>
        </row>
        <row r="376">
          <cell r="B376" t="str">
            <v xml:space="preserve">Montaje de Armados ATH1</v>
          </cell>
          <cell r="D376" t="str">
            <v>Jgo</v>
          </cell>
          <cell r="E376">
            <v>7</v>
          </cell>
          <cell r="F376" t="str">
            <v>Jgo/Día</v>
          </cell>
          <cell r="G376" t="str">
            <v>(S/.):</v>
          </cell>
          <cell r="H376">
            <v>60.07</v>
          </cell>
        </row>
        <row r="377">
          <cell r="B377" t="str">
            <v xml:space="preserve">DETALLE PARTIDA</v>
          </cell>
        </row>
        <row r="378">
          <cell r="A378" t="str">
            <v>*</v>
          </cell>
          <cell r="B378" t="str">
            <v>*</v>
          </cell>
          <cell r="C378" t="str">
            <v>*</v>
          </cell>
          <cell r="D378" t="str">
            <v>*</v>
          </cell>
          <cell r="E378" t="str">
            <v>*</v>
          </cell>
          <cell r="F378" t="str">
            <v>*</v>
          </cell>
          <cell r="G378" t="str">
            <v>*</v>
          </cell>
          <cell r="H378" t="str">
            <v>*</v>
          </cell>
        </row>
        <row r="379">
          <cell r="A379" t="str">
            <v>ITEM</v>
          </cell>
          <cell r="B379" t="str">
            <v xml:space="preserve">R E C U R S O</v>
          </cell>
          <cell r="D379" t="str">
            <v>UND.</v>
          </cell>
          <cell r="E379" t="str">
            <v>CANTIDAD</v>
          </cell>
          <cell r="F379" t="str">
            <v>P.UNIT.</v>
          </cell>
          <cell r="G379" t="str">
            <v>SUBTOTAL</v>
          </cell>
          <cell r="H379" t="str">
            <v>TOTAL</v>
          </cell>
        </row>
        <row r="380">
          <cell r="A380" t="str">
            <v>*</v>
          </cell>
          <cell r="B380" t="str">
            <v>*</v>
          </cell>
          <cell r="C380" t="str">
            <v>*</v>
          </cell>
          <cell r="D380" t="str">
            <v>*</v>
          </cell>
          <cell r="E380" t="str">
            <v>*</v>
          </cell>
          <cell r="F380" t="str">
            <v>*</v>
          </cell>
          <cell r="G380" t="str">
            <v>*</v>
          </cell>
          <cell r="H380" t="str">
            <v>*</v>
          </cell>
        </row>
        <row r="381">
          <cell r="A381">
            <v>1</v>
          </cell>
          <cell r="B381" t="str">
            <v xml:space="preserve">CAMIONETA 4x4 (130 HP)</v>
          </cell>
          <cell r="C381">
            <v>1</v>
          </cell>
          <cell r="D381" t="str">
            <v>HM</v>
          </cell>
          <cell r="E381">
            <v>1.1429</v>
          </cell>
          <cell r="F381">
            <v>15</v>
          </cell>
          <cell r="G381">
            <v>17.14</v>
          </cell>
        </row>
        <row r="382">
          <cell r="A382" t="str">
            <v/>
          </cell>
          <cell r="D382" t="str">
            <v/>
          </cell>
          <cell r="H382">
            <v>17.14</v>
          </cell>
        </row>
        <row r="383">
          <cell r="A383">
            <v>1</v>
          </cell>
          <cell r="B383" t="str">
            <v>OPERARIO</v>
          </cell>
          <cell r="C383">
            <v>1</v>
          </cell>
          <cell r="D383" t="str">
            <v>HH</v>
          </cell>
          <cell r="E383">
            <v>1.1429</v>
          </cell>
          <cell r="F383">
            <v>7.15</v>
          </cell>
          <cell r="G383">
            <v>8.17</v>
          </cell>
        </row>
        <row r="384">
          <cell r="A384">
            <v>2</v>
          </cell>
          <cell r="B384" t="str">
            <v>OFICIAL</v>
          </cell>
          <cell r="C384">
            <v>2</v>
          </cell>
          <cell r="D384" t="str">
            <v>HH</v>
          </cell>
          <cell r="E384">
            <v>2.2856999999999998</v>
          </cell>
          <cell r="F384">
            <v>6.75</v>
          </cell>
          <cell r="G384">
            <v>15.43</v>
          </cell>
        </row>
        <row r="385">
          <cell r="A385">
            <v>3</v>
          </cell>
          <cell r="B385" t="str">
            <v>PEON</v>
          </cell>
          <cell r="C385">
            <v>4</v>
          </cell>
          <cell r="D385" t="str">
            <v>HH</v>
          </cell>
          <cell r="E385">
            <v>4.5713999999999997</v>
          </cell>
          <cell r="F385">
            <v>3.78</v>
          </cell>
          <cell r="G385">
            <v>17.28</v>
          </cell>
        </row>
        <row r="386">
          <cell r="A386" t="str">
            <v/>
          </cell>
          <cell r="H386">
            <v>40.880000000000003</v>
          </cell>
        </row>
        <row r="387">
          <cell r="A387">
            <v>1</v>
          </cell>
          <cell r="B387" t="str">
            <v xml:space="preserve">EQUIPO DE SEGURIDAD (2% MANO DE OBRA)</v>
          </cell>
          <cell r="D387" t="str">
            <v>%</v>
          </cell>
          <cell r="E387">
            <v>0.02</v>
          </cell>
          <cell r="F387">
            <v>40.880000000000003</v>
          </cell>
          <cell r="G387">
            <v>0.82</v>
          </cell>
        </row>
        <row r="388">
          <cell r="A388">
            <v>2</v>
          </cell>
          <cell r="B388" t="str">
            <v xml:space="preserve">HERRAMIENTAS (3% MANO DE OBRA)</v>
          </cell>
          <cell r="D388" t="str">
            <v>%</v>
          </cell>
          <cell r="E388">
            <v>0.03</v>
          </cell>
          <cell r="F388">
            <v>40.880000000000003</v>
          </cell>
          <cell r="G388">
            <v>1.23</v>
          </cell>
        </row>
        <row r="389">
          <cell r="H389">
            <v>2.0499999999999998</v>
          </cell>
        </row>
        <row r="390">
          <cell r="G390" t="str">
            <v xml:space="preserve">COSTO DIRECTO:</v>
          </cell>
          <cell r="H390">
            <v>60.07</v>
          </cell>
        </row>
        <row r="393">
          <cell r="A393" t="str">
            <v>Partida:</v>
          </cell>
          <cell r="B393" t="str">
            <v>Descripción:</v>
          </cell>
          <cell r="D393" t="str">
            <v xml:space="preserve">Unidad  </v>
          </cell>
          <cell r="E393" t="str">
            <v>Rendimiento</v>
          </cell>
          <cell r="G393" t="str">
            <v xml:space="preserve">    Costo Directo</v>
          </cell>
        </row>
        <row r="394">
          <cell r="B394" t="str">
            <v xml:space="preserve"> Montaje de Armados ATH3</v>
          </cell>
          <cell r="D394" t="str">
            <v>Jgo</v>
          </cell>
          <cell r="E394">
            <v>4</v>
          </cell>
          <cell r="F394" t="str">
            <v>Jgo/Día</v>
          </cell>
          <cell r="G394" t="str">
            <v>(S/.):</v>
          </cell>
          <cell r="H394">
            <v>105.12</v>
          </cell>
        </row>
        <row r="395">
          <cell r="B395" t="str">
            <v xml:space="preserve">DETALLE PARTIDA</v>
          </cell>
        </row>
        <row r="396">
          <cell r="A396" t="str">
            <v>*</v>
          </cell>
          <cell r="B396" t="str">
            <v>*</v>
          </cell>
          <cell r="C396" t="str">
            <v>*</v>
          </cell>
          <cell r="D396" t="str">
            <v>*</v>
          </cell>
          <cell r="E396" t="str">
            <v>*</v>
          </cell>
          <cell r="F396" t="str">
            <v>*</v>
          </cell>
          <cell r="G396" t="str">
            <v>*</v>
          </cell>
          <cell r="H396" t="str">
            <v>*</v>
          </cell>
        </row>
        <row r="397">
          <cell r="A397" t="str">
            <v>ITEM</v>
          </cell>
          <cell r="B397" t="str">
            <v xml:space="preserve">R E C U R S O</v>
          </cell>
          <cell r="D397" t="str">
            <v>UND.</v>
          </cell>
          <cell r="E397" t="str">
            <v>CANTIDAD</v>
          </cell>
          <cell r="F397" t="str">
            <v>P.UNIT.</v>
          </cell>
          <cell r="G397" t="str">
            <v>SUBTOTAL</v>
          </cell>
          <cell r="H397" t="str">
            <v>TOTAL</v>
          </cell>
        </row>
        <row r="398">
          <cell r="A398" t="str">
            <v>*</v>
          </cell>
          <cell r="B398" t="str">
            <v>*</v>
          </cell>
          <cell r="C398" t="str">
            <v>*</v>
          </cell>
          <cell r="D398" t="str">
            <v>*</v>
          </cell>
          <cell r="E398" t="str">
            <v>*</v>
          </cell>
          <cell r="F398" t="str">
            <v>*</v>
          </cell>
          <cell r="G398" t="str">
            <v>*</v>
          </cell>
          <cell r="H398" t="str">
            <v>*</v>
          </cell>
        </row>
        <row r="399">
          <cell r="A399">
            <v>1</v>
          </cell>
          <cell r="B399" t="str">
            <v xml:space="preserve">CAMIONETA 4x4 (130 HP)</v>
          </cell>
          <cell r="C399">
            <v>1</v>
          </cell>
          <cell r="D399" t="str">
            <v>HM</v>
          </cell>
          <cell r="E399">
            <v>2</v>
          </cell>
          <cell r="F399">
            <v>15</v>
          </cell>
          <cell r="G399">
            <v>30</v>
          </cell>
        </row>
        <row r="400">
          <cell r="A400" t="str">
            <v/>
          </cell>
          <cell r="H400">
            <v>30</v>
          </cell>
        </row>
        <row r="401">
          <cell r="A401">
            <v>1</v>
          </cell>
          <cell r="B401" t="str">
            <v>OPERARIO</v>
          </cell>
          <cell r="C401">
            <v>1</v>
          </cell>
          <cell r="D401" t="str">
            <v>HH</v>
          </cell>
          <cell r="E401">
            <v>2</v>
          </cell>
          <cell r="F401">
            <v>7.15</v>
          </cell>
          <cell r="G401">
            <v>14.3</v>
          </cell>
        </row>
        <row r="402">
          <cell r="A402">
            <v>2</v>
          </cell>
          <cell r="B402" t="str">
            <v>OFICIAL</v>
          </cell>
          <cell r="C402">
            <v>2</v>
          </cell>
          <cell r="D402" t="str">
            <v>HH</v>
          </cell>
          <cell r="E402">
            <v>4</v>
          </cell>
          <cell r="F402">
            <v>6.75</v>
          </cell>
          <cell r="G402">
            <v>27</v>
          </cell>
        </row>
        <row r="403">
          <cell r="A403">
            <v>3</v>
          </cell>
          <cell r="B403" t="str">
            <v>PEON</v>
          </cell>
          <cell r="C403">
            <v>4</v>
          </cell>
          <cell r="D403" t="str">
            <v>HH</v>
          </cell>
          <cell r="E403">
            <v>8</v>
          </cell>
          <cell r="F403">
            <v>3.78</v>
          </cell>
          <cell r="G403">
            <v>30.24</v>
          </cell>
        </row>
        <row r="404">
          <cell r="A404" t="str">
            <v/>
          </cell>
          <cell r="H404">
            <v>71.540000000000006</v>
          </cell>
        </row>
        <row r="405">
          <cell r="A405">
            <v>1</v>
          </cell>
          <cell r="B405" t="str">
            <v xml:space="preserve">EQUIPO DE SEGURIDAD (2% MANO DE OBRA)</v>
          </cell>
          <cell r="D405" t="str">
            <v>%</v>
          </cell>
          <cell r="E405">
            <v>0.02</v>
          </cell>
          <cell r="F405">
            <v>71.540000000000006</v>
          </cell>
          <cell r="G405">
            <v>1.43</v>
          </cell>
        </row>
        <row r="406">
          <cell r="A406">
            <v>2</v>
          </cell>
          <cell r="B406" t="str">
            <v xml:space="preserve">HERRAMIENTAS (3% MANO DE OBRA)</v>
          </cell>
          <cell r="D406" t="str">
            <v>%</v>
          </cell>
          <cell r="E406">
            <v>0.03</v>
          </cell>
          <cell r="F406">
            <v>71.540000000000006</v>
          </cell>
          <cell r="G406">
            <v>2.15</v>
          </cell>
        </row>
        <row r="407">
          <cell r="H407">
            <v>3.58</v>
          </cell>
        </row>
        <row r="408">
          <cell r="G408" t="str">
            <v xml:space="preserve">COSTO DIRECTO:</v>
          </cell>
          <cell r="H408">
            <v>105.12</v>
          </cell>
        </row>
        <row r="411">
          <cell r="A411" t="str">
            <v>Partida:</v>
          </cell>
          <cell r="B411" t="str">
            <v>Descripción:</v>
          </cell>
          <cell r="D411" t="str">
            <v xml:space="preserve">Unidad  </v>
          </cell>
          <cell r="E411" t="str">
            <v>Rendimiento</v>
          </cell>
          <cell r="G411" t="str">
            <v xml:space="preserve">    Costo Directo</v>
          </cell>
        </row>
        <row r="412">
          <cell r="B412" t="str">
            <v xml:space="preserve">Montaje de Armado A2TV1</v>
          </cell>
          <cell r="D412" t="str">
            <v>Jgo</v>
          </cell>
          <cell r="E412">
            <v>4</v>
          </cell>
          <cell r="F412" t="str">
            <v>Jgo/Día</v>
          </cell>
          <cell r="G412" t="str">
            <v>(S/.):</v>
          </cell>
          <cell r="H412">
            <v>119.29</v>
          </cell>
        </row>
        <row r="413">
          <cell r="B413" t="str">
            <v xml:space="preserve">DETALLE PARTIDA</v>
          </cell>
        </row>
        <row r="414">
          <cell r="A414" t="str">
            <v>*</v>
          </cell>
          <cell r="B414" t="str">
            <v>*</v>
          </cell>
          <cell r="C414" t="str">
            <v>*</v>
          </cell>
          <cell r="D414" t="str">
            <v>*</v>
          </cell>
          <cell r="E414" t="str">
            <v>*</v>
          </cell>
          <cell r="F414" t="str">
            <v>*</v>
          </cell>
          <cell r="G414" t="str">
            <v>*</v>
          </cell>
          <cell r="H414" t="str">
            <v>*</v>
          </cell>
        </row>
        <row r="415">
          <cell r="A415" t="str">
            <v>ITEM</v>
          </cell>
          <cell r="B415" t="str">
            <v xml:space="preserve">R E C U R S O</v>
          </cell>
          <cell r="D415" t="str">
            <v>UND.</v>
          </cell>
          <cell r="E415" t="str">
            <v>CANTIDAD</v>
          </cell>
          <cell r="F415" t="str">
            <v>P.UNIT.</v>
          </cell>
          <cell r="G415" t="str">
            <v>SUBTOTAL</v>
          </cell>
          <cell r="H415" t="str">
            <v>TOTAL</v>
          </cell>
        </row>
        <row r="416">
          <cell r="A416" t="str">
            <v>*</v>
          </cell>
          <cell r="B416" t="str">
            <v>*</v>
          </cell>
          <cell r="C416" t="str">
            <v>*</v>
          </cell>
          <cell r="D416" t="str">
            <v>*</v>
          </cell>
          <cell r="E416" t="str">
            <v>*</v>
          </cell>
          <cell r="F416" t="str">
            <v>*</v>
          </cell>
          <cell r="G416" t="str">
            <v>*</v>
          </cell>
          <cell r="H416" t="str">
            <v>*</v>
          </cell>
        </row>
        <row r="417">
          <cell r="A417">
            <v>1</v>
          </cell>
          <cell r="B417" t="str">
            <v xml:space="preserve">CAMIONETA 4x4 (130 HP)</v>
          </cell>
          <cell r="C417">
            <v>1</v>
          </cell>
          <cell r="D417" t="str">
            <v>HM</v>
          </cell>
          <cell r="E417">
            <v>2</v>
          </cell>
          <cell r="F417">
            <v>15</v>
          </cell>
          <cell r="G417">
            <v>30</v>
          </cell>
        </row>
        <row r="418">
          <cell r="A418" t="str">
            <v/>
          </cell>
          <cell r="H418">
            <v>30</v>
          </cell>
        </row>
        <row r="419">
          <cell r="A419">
            <v>1</v>
          </cell>
          <cell r="B419" t="str">
            <v>OPERARIO</v>
          </cell>
          <cell r="C419">
            <v>1</v>
          </cell>
          <cell r="D419" t="str">
            <v>HH</v>
          </cell>
          <cell r="E419">
            <v>2</v>
          </cell>
          <cell r="F419">
            <v>7.15</v>
          </cell>
          <cell r="G419">
            <v>14.3</v>
          </cell>
        </row>
        <row r="420">
          <cell r="A420">
            <v>2</v>
          </cell>
          <cell r="B420" t="str">
            <v>OFICIAL</v>
          </cell>
          <cell r="C420">
            <v>3</v>
          </cell>
          <cell r="D420" t="str">
            <v>HH</v>
          </cell>
          <cell r="E420">
            <v>6</v>
          </cell>
          <cell r="F420">
            <v>6.75</v>
          </cell>
          <cell r="G420">
            <v>40.5</v>
          </cell>
        </row>
        <row r="421">
          <cell r="A421">
            <v>3</v>
          </cell>
          <cell r="B421" t="str">
            <v>PEON</v>
          </cell>
          <cell r="C421">
            <v>4</v>
          </cell>
          <cell r="D421" t="str">
            <v>HH</v>
          </cell>
          <cell r="E421">
            <v>8</v>
          </cell>
          <cell r="F421">
            <v>3.78</v>
          </cell>
          <cell r="G421">
            <v>30.24</v>
          </cell>
        </row>
        <row r="422">
          <cell r="A422" t="str">
            <v/>
          </cell>
          <cell r="H422">
            <v>85.04</v>
          </cell>
        </row>
        <row r="423">
          <cell r="A423">
            <v>1</v>
          </cell>
          <cell r="B423" t="str">
            <v xml:space="preserve">EQUIPO DE SEGURIDAD (2% MANO DE OBRA)</v>
          </cell>
          <cell r="D423" t="str">
            <v>%</v>
          </cell>
          <cell r="E423">
            <v>0.02</v>
          </cell>
          <cell r="F423">
            <v>85.04</v>
          </cell>
          <cell r="G423">
            <v>1.7</v>
          </cell>
        </row>
        <row r="424">
          <cell r="A424">
            <v>2</v>
          </cell>
          <cell r="B424" t="str">
            <v xml:space="preserve">HERRAMIENTAS (3% MANO DE OBRA)</v>
          </cell>
          <cell r="D424" t="str">
            <v>%</v>
          </cell>
          <cell r="E424">
            <v>0.03</v>
          </cell>
          <cell r="F424">
            <v>85.04</v>
          </cell>
          <cell r="G424">
            <v>2.5499999999999998</v>
          </cell>
        </row>
        <row r="425">
          <cell r="H425">
            <v>4.25</v>
          </cell>
        </row>
        <row r="426">
          <cell r="G426" t="str">
            <v xml:space="preserve">COSTO DIRECTO:</v>
          </cell>
          <cell r="H426">
            <v>119.29</v>
          </cell>
        </row>
        <row r="429">
          <cell r="A429" t="str">
            <v>Partida:</v>
          </cell>
          <cell r="B429" t="str">
            <v>Descripción:</v>
          </cell>
          <cell r="D429" t="str">
            <v xml:space="preserve">Unidad  </v>
          </cell>
          <cell r="E429" t="str">
            <v>Rendimiento</v>
          </cell>
          <cell r="G429" t="str">
            <v xml:space="preserve">    Costo Directo</v>
          </cell>
        </row>
        <row r="430">
          <cell r="B430" t="str">
            <v xml:space="preserve">Montaje de Armados A2TV2</v>
          </cell>
          <cell r="D430" t="str">
            <v>Jgo</v>
          </cell>
          <cell r="E430">
            <v>3</v>
          </cell>
          <cell r="F430" t="str">
            <v>Jgo/Día</v>
          </cell>
          <cell r="G430" t="str">
            <v>(S/.):</v>
          </cell>
          <cell r="H430">
            <v>188.54</v>
          </cell>
        </row>
        <row r="431">
          <cell r="B431" t="str">
            <v xml:space="preserve">DETALLE PARTIDA</v>
          </cell>
        </row>
        <row r="432">
          <cell r="A432" t="str">
            <v>*</v>
          </cell>
          <cell r="B432" t="str">
            <v>*</v>
          </cell>
          <cell r="C432" t="str">
            <v>*</v>
          </cell>
          <cell r="D432" t="str">
            <v>*</v>
          </cell>
          <cell r="E432" t="str">
            <v>*</v>
          </cell>
          <cell r="F432" t="str">
            <v>*</v>
          </cell>
          <cell r="G432" t="str">
            <v>*</v>
          </cell>
          <cell r="H432" t="str">
            <v>*</v>
          </cell>
        </row>
        <row r="433">
          <cell r="A433" t="str">
            <v>ITEM</v>
          </cell>
          <cell r="B433" t="str">
            <v xml:space="preserve">R E C U R S O</v>
          </cell>
          <cell r="D433" t="str">
            <v>UND.</v>
          </cell>
          <cell r="E433" t="str">
            <v>CANTIDAD</v>
          </cell>
          <cell r="F433" t="str">
            <v>P.UNIT.</v>
          </cell>
          <cell r="G433" t="str">
            <v>SUBTOTAL</v>
          </cell>
          <cell r="H433" t="str">
            <v>TOTAL</v>
          </cell>
        </row>
        <row r="434">
          <cell r="A434" t="str">
            <v>*</v>
          </cell>
          <cell r="B434" t="str">
            <v>*</v>
          </cell>
          <cell r="C434" t="str">
            <v>*</v>
          </cell>
          <cell r="D434" t="str">
            <v>*</v>
          </cell>
          <cell r="E434" t="str">
            <v>*</v>
          </cell>
          <cell r="F434" t="str">
            <v>*</v>
          </cell>
          <cell r="G434" t="str">
            <v>*</v>
          </cell>
          <cell r="H434" t="str">
            <v>*</v>
          </cell>
        </row>
        <row r="435">
          <cell r="A435">
            <v>1</v>
          </cell>
          <cell r="B435" t="str">
            <v xml:space="preserve">CAMIONETA 4x4 (130 HP)</v>
          </cell>
          <cell r="C435">
            <v>1</v>
          </cell>
          <cell r="D435" t="str">
            <v>HM</v>
          </cell>
          <cell r="E435">
            <v>2.6667000000000001</v>
          </cell>
          <cell r="F435">
            <v>15</v>
          </cell>
          <cell r="G435">
            <v>40</v>
          </cell>
        </row>
        <row r="436">
          <cell r="A436" t="str">
            <v/>
          </cell>
          <cell r="H436">
            <v>40</v>
          </cell>
        </row>
        <row r="437">
          <cell r="A437">
            <v>1</v>
          </cell>
          <cell r="B437" t="str">
            <v>OPERARIO</v>
          </cell>
          <cell r="C437">
            <v>1</v>
          </cell>
          <cell r="D437" t="str">
            <v>HH</v>
          </cell>
          <cell r="E437">
            <v>2.6667000000000001</v>
          </cell>
          <cell r="F437">
            <v>7.15</v>
          </cell>
          <cell r="G437">
            <v>19.07</v>
          </cell>
        </row>
        <row r="438">
          <cell r="A438">
            <v>2</v>
          </cell>
          <cell r="B438" t="str">
            <v>OFICIAL</v>
          </cell>
          <cell r="C438">
            <v>4</v>
          </cell>
          <cell r="D438" t="str">
            <v>HH</v>
          </cell>
          <cell r="E438">
            <v>10.666700000000001</v>
          </cell>
          <cell r="F438">
            <v>6.75</v>
          </cell>
          <cell r="G438">
            <v>72</v>
          </cell>
        </row>
        <row r="439">
          <cell r="A439">
            <v>3</v>
          </cell>
          <cell r="B439" t="str">
            <v>PEON</v>
          </cell>
          <cell r="C439">
            <v>5</v>
          </cell>
          <cell r="D439" t="str">
            <v>HH</v>
          </cell>
          <cell r="E439">
            <v>13.333299999999999</v>
          </cell>
          <cell r="F439">
            <v>3.78</v>
          </cell>
          <cell r="G439">
            <v>50.4</v>
          </cell>
        </row>
        <row r="440">
          <cell r="A440" t="str">
            <v/>
          </cell>
          <cell r="H440">
            <v>141.47</v>
          </cell>
        </row>
        <row r="441">
          <cell r="A441">
            <v>1</v>
          </cell>
          <cell r="B441" t="str">
            <v xml:space="preserve">EQUIPO DE SEGURIDAD (2% MANO DE OBRA)</v>
          </cell>
          <cell r="D441" t="str">
            <v>%</v>
          </cell>
          <cell r="E441">
            <v>0.02</v>
          </cell>
          <cell r="F441">
            <v>141.47</v>
          </cell>
          <cell r="G441">
            <v>2.83</v>
          </cell>
        </row>
        <row r="442">
          <cell r="A442">
            <v>2</v>
          </cell>
          <cell r="B442" t="str">
            <v xml:space="preserve">HERRAMIENTAS (3% MANO DE OBRA)</v>
          </cell>
          <cell r="D442" t="str">
            <v>%</v>
          </cell>
          <cell r="E442">
            <v>0.03</v>
          </cell>
          <cell r="F442">
            <v>141.47</v>
          </cell>
          <cell r="G442">
            <v>4.24</v>
          </cell>
        </row>
        <row r="443">
          <cell r="H443">
            <v>7.07</v>
          </cell>
        </row>
        <row r="444">
          <cell r="G444" t="str">
            <v xml:space="preserve">COSTO DIRECTO:</v>
          </cell>
          <cell r="H444">
            <v>188.54</v>
          </cell>
        </row>
        <row r="447">
          <cell r="A447" t="str">
            <v>Partida:</v>
          </cell>
          <cell r="B447" t="str">
            <v>Descripción:</v>
          </cell>
          <cell r="D447" t="str">
            <v xml:space="preserve">Unidad  </v>
          </cell>
          <cell r="E447" t="str">
            <v>Rendimiento</v>
          </cell>
          <cell r="G447" t="str">
            <v xml:space="preserve">    Costo Directo</v>
          </cell>
        </row>
        <row r="448">
          <cell r="A448" t="str">
            <v>17.00</v>
          </cell>
          <cell r="B448" t="str">
            <v xml:space="preserve">Montaje de INTERRUPTOR DE ACCIONAMIENTO Y COMANDO MECANICO IACM</v>
          </cell>
          <cell r="D448" t="str">
            <v>Jgo</v>
          </cell>
          <cell r="E448">
            <v>2</v>
          </cell>
          <cell r="F448" t="str">
            <v>Jgo/Día</v>
          </cell>
          <cell r="G448" t="str">
            <v>(S/.):</v>
          </cell>
          <cell r="H448">
            <v>454.36</v>
          </cell>
        </row>
        <row r="449">
          <cell r="B449" t="str">
            <v xml:space="preserve">DETALLE PARTIDA</v>
          </cell>
        </row>
        <row r="450">
          <cell r="A450" t="str">
            <v>*</v>
          </cell>
          <cell r="B450" t="str">
            <v>*</v>
          </cell>
          <cell r="C450" t="str">
            <v>*</v>
          </cell>
          <cell r="D450" t="str">
            <v>*</v>
          </cell>
          <cell r="E450" t="str">
            <v>*</v>
          </cell>
          <cell r="F450" t="str">
            <v>*</v>
          </cell>
          <cell r="G450" t="str">
            <v>*</v>
          </cell>
          <cell r="H450" t="str">
            <v>*</v>
          </cell>
        </row>
        <row r="451">
          <cell r="A451" t="str">
            <v>ITEM</v>
          </cell>
          <cell r="B451" t="str">
            <v xml:space="preserve">R E C U R S O</v>
          </cell>
          <cell r="D451" t="str">
            <v>UND.</v>
          </cell>
          <cell r="E451" t="str">
            <v>CANTIDAD</v>
          </cell>
          <cell r="F451" t="str">
            <v>P.UNIT.</v>
          </cell>
          <cell r="G451" t="str">
            <v>SUBTOTAL</v>
          </cell>
          <cell r="H451" t="str">
            <v>TOTAL</v>
          </cell>
        </row>
        <row r="452">
          <cell r="A452" t="str">
            <v>*</v>
          </cell>
          <cell r="B452" t="str">
            <v>*</v>
          </cell>
          <cell r="C452" t="str">
            <v>*</v>
          </cell>
          <cell r="D452" t="str">
            <v>*</v>
          </cell>
          <cell r="E452" t="str">
            <v>*</v>
          </cell>
          <cell r="F452" t="str">
            <v>*</v>
          </cell>
          <cell r="G452" t="str">
            <v>*</v>
          </cell>
          <cell r="H452" t="str">
            <v>*</v>
          </cell>
        </row>
        <row r="453">
          <cell r="A453">
            <v>1</v>
          </cell>
          <cell r="B453" t="str">
            <v xml:space="preserve">C. GRUA 6 TN.</v>
          </cell>
          <cell r="C453">
            <v>1</v>
          </cell>
          <cell r="D453" t="str">
            <v>HM</v>
          </cell>
          <cell r="E453">
            <v>4</v>
          </cell>
          <cell r="F453">
            <v>80</v>
          </cell>
          <cell r="G453">
            <v>320</v>
          </cell>
        </row>
        <row r="454">
          <cell r="A454" t="str">
            <v/>
          </cell>
          <cell r="H454">
            <v>320</v>
          </cell>
        </row>
        <row r="455">
          <cell r="A455">
            <v>1</v>
          </cell>
          <cell r="B455" t="str">
            <v>OPERARIO</v>
          </cell>
          <cell r="C455">
            <v>1</v>
          </cell>
          <cell r="D455" t="str">
            <v>HH</v>
          </cell>
          <cell r="E455">
            <v>4</v>
          </cell>
          <cell r="F455">
            <v>7.15</v>
          </cell>
          <cell r="G455">
            <v>28.6</v>
          </cell>
        </row>
        <row r="456">
          <cell r="A456">
            <v>2</v>
          </cell>
          <cell r="B456" t="str">
            <v>OFICIAL</v>
          </cell>
          <cell r="C456">
            <v>2</v>
          </cell>
          <cell r="D456" t="str">
            <v>HH</v>
          </cell>
          <cell r="E456">
            <v>8</v>
          </cell>
          <cell r="F456">
            <v>6.75</v>
          </cell>
          <cell r="G456">
            <v>54</v>
          </cell>
        </row>
        <row r="457">
          <cell r="A457">
            <v>3</v>
          </cell>
          <cell r="B457" t="str">
            <v>PEON</v>
          </cell>
          <cell r="C457">
            <v>3</v>
          </cell>
          <cell r="D457" t="str">
            <v>HH</v>
          </cell>
          <cell r="E457">
            <v>12</v>
          </cell>
          <cell r="F457">
            <v>3.78</v>
          </cell>
          <cell r="G457">
            <v>45.36</v>
          </cell>
        </row>
        <row r="458">
          <cell r="A458" t="str">
            <v/>
          </cell>
          <cell r="H458">
            <v>127.96</v>
          </cell>
        </row>
        <row r="459">
          <cell r="A459">
            <v>1</v>
          </cell>
          <cell r="B459" t="str">
            <v xml:space="preserve">EQUIPO DE SEGURIDAD (2% MANO DE OBRA)</v>
          </cell>
          <cell r="D459" t="str">
            <v>%</v>
          </cell>
          <cell r="E459">
            <v>0.02</v>
          </cell>
          <cell r="F459">
            <v>127.96</v>
          </cell>
          <cell r="G459">
            <v>2.56</v>
          </cell>
        </row>
        <row r="460">
          <cell r="A460">
            <v>2</v>
          </cell>
          <cell r="B460" t="str">
            <v xml:space="preserve">HERRAMIENTAS (3% MANO DE OBRA)</v>
          </cell>
          <cell r="D460" t="str">
            <v>%</v>
          </cell>
          <cell r="E460">
            <v>0.03</v>
          </cell>
          <cell r="F460">
            <v>127.96</v>
          </cell>
          <cell r="G460">
            <v>3.84</v>
          </cell>
        </row>
        <row r="461">
          <cell r="H461">
            <v>6.4</v>
          </cell>
        </row>
        <row r="462">
          <cell r="G462" t="str">
            <v xml:space="preserve">COSTO DIRECTO:</v>
          </cell>
          <cell r="H462">
            <v>454.36</v>
          </cell>
        </row>
        <row r="465">
          <cell r="A465" t="str">
            <v>Partida:</v>
          </cell>
          <cell r="B465" t="str">
            <v>Descripción:</v>
          </cell>
          <cell r="D465" t="str">
            <v xml:space="preserve">Unidad  </v>
          </cell>
          <cell r="E465" t="str">
            <v>Rendimiento</v>
          </cell>
          <cell r="G465" t="str">
            <v xml:space="preserve">    Costo Directo</v>
          </cell>
        </row>
        <row r="466">
          <cell r="A466" t="str">
            <v>18.00</v>
          </cell>
          <cell r="B466" t="str">
            <v xml:space="preserve">Desmontaje y Montaje de INTERRUPTOR DE ACCIONAMIENTO Y COMANDO MECANICO IACM</v>
          </cell>
          <cell r="D466" t="str">
            <v>Jgo</v>
          </cell>
          <cell r="E466">
            <v>1</v>
          </cell>
          <cell r="F466" t="str">
            <v>Jgo/Día</v>
          </cell>
          <cell r="G466" t="str">
            <v>(S/.):</v>
          </cell>
          <cell r="H466">
            <v>908.72</v>
          </cell>
        </row>
        <row r="467">
          <cell r="B467" t="str">
            <v xml:space="preserve">DETALLE PARTIDA</v>
          </cell>
        </row>
        <row r="468">
          <cell r="A468" t="str">
            <v>*</v>
          </cell>
          <cell r="B468" t="str">
            <v>*</v>
          </cell>
          <cell r="C468" t="str">
            <v>*</v>
          </cell>
          <cell r="D468" t="str">
            <v>*</v>
          </cell>
          <cell r="E468" t="str">
            <v>*</v>
          </cell>
          <cell r="F468" t="str">
            <v>*</v>
          </cell>
          <cell r="G468" t="str">
            <v>*</v>
          </cell>
          <cell r="H468" t="str">
            <v>*</v>
          </cell>
        </row>
        <row r="469">
          <cell r="A469" t="str">
            <v>ITEM</v>
          </cell>
          <cell r="B469" t="str">
            <v xml:space="preserve">R E C U R S O</v>
          </cell>
          <cell r="D469" t="str">
            <v>UND.</v>
          </cell>
          <cell r="E469" t="str">
            <v>CANTIDAD</v>
          </cell>
          <cell r="F469" t="str">
            <v>P.UNIT.</v>
          </cell>
          <cell r="G469" t="str">
            <v>SUBTOTAL</v>
          </cell>
          <cell r="H469" t="str">
            <v>TOTAL</v>
          </cell>
        </row>
        <row r="470">
          <cell r="A470" t="str">
            <v>*</v>
          </cell>
          <cell r="B470" t="str">
            <v>*</v>
          </cell>
          <cell r="C470" t="str">
            <v>*</v>
          </cell>
          <cell r="D470" t="str">
            <v>*</v>
          </cell>
          <cell r="E470" t="str">
            <v>*</v>
          </cell>
          <cell r="F470" t="str">
            <v>*</v>
          </cell>
          <cell r="G470" t="str">
            <v>*</v>
          </cell>
          <cell r="H470" t="str">
            <v>*</v>
          </cell>
        </row>
        <row r="471">
          <cell r="A471">
            <v>1</v>
          </cell>
          <cell r="B471" t="str">
            <v xml:space="preserve">C. GRUA 6 TN.</v>
          </cell>
          <cell r="C471">
            <v>1</v>
          </cell>
          <cell r="D471" t="str">
            <v>HM</v>
          </cell>
          <cell r="E471">
            <v>8</v>
          </cell>
          <cell r="F471">
            <v>80</v>
          </cell>
          <cell r="G471">
            <v>640</v>
          </cell>
        </row>
        <row r="472">
          <cell r="A472" t="str">
            <v/>
          </cell>
          <cell r="H472">
            <v>640</v>
          </cell>
        </row>
        <row r="473">
          <cell r="A473">
            <v>1</v>
          </cell>
          <cell r="B473" t="str">
            <v>OPERARIO</v>
          </cell>
          <cell r="C473">
            <v>1</v>
          </cell>
          <cell r="D473" t="str">
            <v>HH</v>
          </cell>
          <cell r="E473">
            <v>8</v>
          </cell>
          <cell r="F473">
            <v>7.15</v>
          </cell>
          <cell r="G473">
            <v>57.2</v>
          </cell>
        </row>
        <row r="474">
          <cell r="A474">
            <v>2</v>
          </cell>
          <cell r="B474" t="str">
            <v>OFICIAL</v>
          </cell>
          <cell r="C474">
            <v>2</v>
          </cell>
          <cell r="D474" t="str">
            <v>HH</v>
          </cell>
          <cell r="E474">
            <v>16</v>
          </cell>
          <cell r="F474">
            <v>6.75</v>
          </cell>
          <cell r="G474">
            <v>108</v>
          </cell>
        </row>
        <row r="475">
          <cell r="A475">
            <v>3</v>
          </cell>
          <cell r="B475" t="str">
            <v>PEON</v>
          </cell>
          <cell r="C475">
            <v>3</v>
          </cell>
          <cell r="D475" t="str">
            <v>HH</v>
          </cell>
          <cell r="E475">
            <v>24</v>
          </cell>
          <cell r="F475">
            <v>3.78</v>
          </cell>
          <cell r="G475">
            <v>90.72</v>
          </cell>
        </row>
        <row r="476">
          <cell r="A476" t="str">
            <v/>
          </cell>
          <cell r="H476">
            <v>255.92</v>
          </cell>
        </row>
        <row r="477">
          <cell r="A477">
            <v>1</v>
          </cell>
          <cell r="B477" t="str">
            <v xml:space="preserve">EQUIPO DE SEGURIDAD (2% MANO DE OBRA)</v>
          </cell>
          <cell r="D477" t="str">
            <v>%</v>
          </cell>
          <cell r="E477">
            <v>0.02</v>
          </cell>
          <cell r="F477">
            <v>255.92</v>
          </cell>
          <cell r="G477">
            <v>5.12</v>
          </cell>
        </row>
        <row r="478">
          <cell r="A478">
            <v>2</v>
          </cell>
          <cell r="B478" t="str">
            <v xml:space="preserve">HERRAMIENTAS (3% MANO DE OBRA)</v>
          </cell>
          <cell r="D478" t="str">
            <v>%</v>
          </cell>
          <cell r="E478">
            <v>0.03</v>
          </cell>
          <cell r="F478">
            <v>255.92</v>
          </cell>
          <cell r="G478">
            <v>7.68</v>
          </cell>
        </row>
        <row r="479">
          <cell r="H479">
            <v>12.8</v>
          </cell>
        </row>
        <row r="480">
          <cell r="G480" t="str">
            <v xml:space="preserve">COSTO DIRECTO:</v>
          </cell>
          <cell r="H480">
            <v>908.72</v>
          </cell>
        </row>
        <row r="483">
          <cell r="A483" t="str">
            <v>Partida:</v>
          </cell>
          <cell r="B483" t="str">
            <v>Descripción:</v>
          </cell>
          <cell r="D483" t="str">
            <v xml:space="preserve">Unidad  </v>
          </cell>
          <cell r="E483" t="str">
            <v>Rendimiento</v>
          </cell>
          <cell r="G483" t="str">
            <v xml:space="preserve">    Costo Directo</v>
          </cell>
        </row>
        <row r="484">
          <cell r="A484" t="str">
            <v>19.00</v>
          </cell>
          <cell r="B484" t="str">
            <v xml:space="preserve">Instalación de retenida oblicua incluye excavación de hoyo y material de relleno</v>
          </cell>
          <cell r="D484" t="str">
            <v>Jgo</v>
          </cell>
          <cell r="E484">
            <v>6</v>
          </cell>
          <cell r="F484" t="str">
            <v>Jgo/Día</v>
          </cell>
          <cell r="G484" t="str">
            <v>(S/.):</v>
          </cell>
          <cell r="H484">
            <v>215.62</v>
          </cell>
        </row>
        <row r="485">
          <cell r="B485" t="str">
            <v xml:space="preserve">DETALLE PARTIDA</v>
          </cell>
        </row>
        <row r="486">
          <cell r="A486" t="str">
            <v>*</v>
          </cell>
          <cell r="B486" t="str">
            <v>*</v>
          </cell>
          <cell r="C486" t="str">
            <v>*</v>
          </cell>
          <cell r="D486" t="str">
            <v>*</v>
          </cell>
          <cell r="E486" t="str">
            <v>*</v>
          </cell>
          <cell r="F486" t="str">
            <v>*</v>
          </cell>
          <cell r="G486" t="str">
            <v>*</v>
          </cell>
          <cell r="H486" t="str">
            <v>*</v>
          </cell>
        </row>
        <row r="487">
          <cell r="A487" t="str">
            <v>ITEM</v>
          </cell>
          <cell r="B487" t="str">
            <v xml:space="preserve">R E C U R S O</v>
          </cell>
          <cell r="D487" t="str">
            <v>UND.</v>
          </cell>
          <cell r="E487" t="str">
            <v>CANTIDAD</v>
          </cell>
          <cell r="F487" t="str">
            <v>P.UNIT.</v>
          </cell>
          <cell r="G487" t="str">
            <v>SUBTOTAL</v>
          </cell>
          <cell r="H487" t="str">
            <v>TOTAL</v>
          </cell>
        </row>
        <row r="488">
          <cell r="A488" t="str">
            <v>*</v>
          </cell>
          <cell r="B488" t="str">
            <v>*</v>
          </cell>
          <cell r="C488" t="str">
            <v>*</v>
          </cell>
          <cell r="D488" t="str">
            <v>*</v>
          </cell>
          <cell r="E488" t="str">
            <v>*</v>
          </cell>
          <cell r="F488" t="str">
            <v>*</v>
          </cell>
          <cell r="G488" t="str">
            <v>*</v>
          </cell>
          <cell r="H488" t="str">
            <v>*</v>
          </cell>
        </row>
        <row r="489">
          <cell r="A489">
            <v>1</v>
          </cell>
          <cell r="B489" t="str">
            <v xml:space="preserve">CAMIONETA 4x4 (130 HP)</v>
          </cell>
          <cell r="C489">
            <v>1</v>
          </cell>
          <cell r="D489" t="str">
            <v>HM</v>
          </cell>
          <cell r="E489">
            <v>1.3332999999999999</v>
          </cell>
          <cell r="F489">
            <v>80</v>
          </cell>
          <cell r="G489">
            <v>106.66</v>
          </cell>
        </row>
        <row r="490">
          <cell r="A490" t="str">
            <v/>
          </cell>
          <cell r="H490">
            <v>106.66</v>
          </cell>
        </row>
        <row r="491">
          <cell r="A491">
            <v>1</v>
          </cell>
          <cell r="B491" t="str">
            <v>OPERARIO</v>
          </cell>
          <cell r="C491">
            <v>1</v>
          </cell>
          <cell r="D491" t="str">
            <v>HH</v>
          </cell>
          <cell r="E491">
            <v>1.3332999999999999</v>
          </cell>
          <cell r="F491">
            <v>10.63</v>
          </cell>
          <cell r="G491">
            <v>14.17</v>
          </cell>
        </row>
        <row r="492">
          <cell r="A492">
            <v>2</v>
          </cell>
          <cell r="B492" t="str">
            <v>OFICIAL</v>
          </cell>
          <cell r="C492">
            <v>2</v>
          </cell>
          <cell r="D492" t="str">
            <v>HH</v>
          </cell>
          <cell r="E492">
            <v>2.6667000000000001</v>
          </cell>
          <cell r="F492">
            <v>9.6</v>
          </cell>
          <cell r="G492">
            <v>25.6</v>
          </cell>
        </row>
        <row r="493">
          <cell r="A493">
            <v>3</v>
          </cell>
          <cell r="B493" t="str">
            <v>PEON</v>
          </cell>
          <cell r="C493">
            <v>6</v>
          </cell>
          <cell r="D493" t="str">
            <v>HH</v>
          </cell>
          <cell r="E493">
            <v>8</v>
          </cell>
          <cell r="F493">
            <v>8</v>
          </cell>
          <cell r="G493">
            <v>64</v>
          </cell>
        </row>
        <row r="494">
          <cell r="A494" t="str">
            <v/>
          </cell>
          <cell r="H494">
            <v>103.77</v>
          </cell>
        </row>
        <row r="495">
          <cell r="A495">
            <v>1</v>
          </cell>
          <cell r="B495" t="str">
            <v xml:space="preserve">EQUIPO DE SEGURIDAD (2% MANO DE OBRA)</v>
          </cell>
          <cell r="D495" t="str">
            <v>%</v>
          </cell>
          <cell r="E495">
            <v>0.02</v>
          </cell>
          <cell r="F495">
            <v>103.77</v>
          </cell>
          <cell r="G495">
            <v>2.08</v>
          </cell>
        </row>
        <row r="496">
          <cell r="A496">
            <v>2</v>
          </cell>
          <cell r="B496" t="str">
            <v xml:space="preserve">HERRAMIENTAS (3% MANO DE OBRA)</v>
          </cell>
          <cell r="D496" t="str">
            <v>%</v>
          </cell>
          <cell r="E496">
            <v>0.03</v>
          </cell>
          <cell r="F496">
            <v>103.77</v>
          </cell>
          <cell r="G496">
            <v>3.11</v>
          </cell>
        </row>
        <row r="497">
          <cell r="H497">
            <v>5.19</v>
          </cell>
        </row>
        <row r="498">
          <cell r="G498" t="str">
            <v xml:space="preserve">COSTO DIRECTO:</v>
          </cell>
          <cell r="H498">
            <v>215.62</v>
          </cell>
        </row>
        <row r="501">
          <cell r="A501" t="str">
            <v>Partida:</v>
          </cell>
          <cell r="B501" t="str">
            <v>Descripción:</v>
          </cell>
          <cell r="D501" t="str">
            <v xml:space="preserve">Unidad  </v>
          </cell>
          <cell r="E501" t="str">
            <v>Rendimiento</v>
          </cell>
          <cell r="G501" t="str">
            <v xml:space="preserve">    Costo Directo</v>
          </cell>
        </row>
        <row r="502">
          <cell r="A502" t="str">
            <v>20.00</v>
          </cell>
          <cell r="B502" t="str">
            <v xml:space="preserve">Instalación de retenida oblicua - CON RIEL - incluye excavación de hoyo y material de relleno</v>
          </cell>
          <cell r="D502" t="str">
            <v>Jgo</v>
          </cell>
          <cell r="E502">
            <v>5</v>
          </cell>
          <cell r="F502" t="str">
            <v>Jgo/Día</v>
          </cell>
          <cell r="G502" t="str">
            <v>(S/.):</v>
          </cell>
          <cell r="H502">
            <v>258.76</v>
          </cell>
        </row>
        <row r="503">
          <cell r="B503" t="str">
            <v xml:space="preserve">DETALLE PARTIDA</v>
          </cell>
        </row>
        <row r="504">
          <cell r="A504" t="str">
            <v>*</v>
          </cell>
          <cell r="B504" t="str">
            <v>*</v>
          </cell>
          <cell r="C504" t="str">
            <v>*</v>
          </cell>
          <cell r="D504" t="str">
            <v>*</v>
          </cell>
          <cell r="E504" t="str">
            <v>*</v>
          </cell>
          <cell r="F504" t="str">
            <v>*</v>
          </cell>
          <cell r="G504" t="str">
            <v>*</v>
          </cell>
          <cell r="H504" t="str">
            <v>*</v>
          </cell>
        </row>
        <row r="505">
          <cell r="A505" t="str">
            <v>ITEM</v>
          </cell>
          <cell r="B505" t="str">
            <v xml:space="preserve">R E C U R S O</v>
          </cell>
          <cell r="D505" t="str">
            <v>UND.</v>
          </cell>
          <cell r="E505" t="str">
            <v>CANTIDAD</v>
          </cell>
          <cell r="F505" t="str">
            <v>P.UNIT.</v>
          </cell>
          <cell r="G505" t="str">
            <v>SUBTOTAL</v>
          </cell>
          <cell r="H505" t="str">
            <v>TOTAL</v>
          </cell>
        </row>
        <row r="506">
          <cell r="A506" t="str">
            <v>*</v>
          </cell>
          <cell r="B506" t="str">
            <v>*</v>
          </cell>
          <cell r="C506" t="str">
            <v>*</v>
          </cell>
          <cell r="D506" t="str">
            <v>*</v>
          </cell>
          <cell r="E506" t="str">
            <v>*</v>
          </cell>
          <cell r="F506" t="str">
            <v>*</v>
          </cell>
          <cell r="G506" t="str">
            <v>*</v>
          </cell>
          <cell r="H506" t="str">
            <v>*</v>
          </cell>
        </row>
        <row r="507">
          <cell r="A507">
            <v>1</v>
          </cell>
          <cell r="B507" t="str">
            <v xml:space="preserve">CAMIONETA 4x4 (130 HP)</v>
          </cell>
          <cell r="C507">
            <v>1</v>
          </cell>
          <cell r="D507" t="str">
            <v>HM</v>
          </cell>
          <cell r="E507">
            <v>1.6</v>
          </cell>
          <cell r="F507">
            <v>80</v>
          </cell>
          <cell r="G507">
            <v>128</v>
          </cell>
        </row>
        <row r="508">
          <cell r="A508" t="str">
            <v/>
          </cell>
          <cell r="H508">
            <v>128</v>
          </cell>
        </row>
        <row r="509">
          <cell r="A509">
            <v>1</v>
          </cell>
          <cell r="B509" t="str">
            <v>OPERARIO</v>
          </cell>
          <cell r="C509">
            <v>1</v>
          </cell>
          <cell r="D509" t="str">
            <v>HH</v>
          </cell>
          <cell r="E509">
            <v>1.6</v>
          </cell>
          <cell r="F509">
            <v>10.63</v>
          </cell>
          <cell r="G509">
            <v>17.010000000000002</v>
          </cell>
        </row>
        <row r="510">
          <cell r="A510">
            <v>2</v>
          </cell>
          <cell r="B510" t="str">
            <v>OFICIAL</v>
          </cell>
          <cell r="C510">
            <v>2</v>
          </cell>
          <cell r="D510" t="str">
            <v>HH</v>
          </cell>
          <cell r="E510">
            <v>3.2</v>
          </cell>
          <cell r="F510">
            <v>9.6</v>
          </cell>
          <cell r="G510">
            <v>30.72</v>
          </cell>
        </row>
        <row r="511">
          <cell r="A511">
            <v>3</v>
          </cell>
          <cell r="B511" t="str">
            <v>PEON</v>
          </cell>
          <cell r="C511">
            <v>6</v>
          </cell>
          <cell r="D511" t="str">
            <v>HH</v>
          </cell>
          <cell r="E511">
            <v>9.6</v>
          </cell>
          <cell r="F511">
            <v>8</v>
          </cell>
          <cell r="G511">
            <v>76.8</v>
          </cell>
        </row>
        <row r="512">
          <cell r="A512" t="str">
            <v/>
          </cell>
          <cell r="H512">
            <v>124.53</v>
          </cell>
        </row>
        <row r="513">
          <cell r="A513">
            <v>1</v>
          </cell>
          <cell r="B513" t="str">
            <v xml:space="preserve">EQUIPO DE SEGURIDAD (2% MANO DE OBRA)</v>
          </cell>
          <cell r="D513" t="str">
            <v>%</v>
          </cell>
          <cell r="E513">
            <v>0.02</v>
          </cell>
          <cell r="F513">
            <v>124.53</v>
          </cell>
          <cell r="G513">
            <v>2.4900000000000002</v>
          </cell>
        </row>
        <row r="514">
          <cell r="A514">
            <v>2</v>
          </cell>
          <cell r="B514" t="str">
            <v xml:space="preserve">HERRAMIENTAS (3% MANO DE OBRA)</v>
          </cell>
          <cell r="D514" t="str">
            <v>%</v>
          </cell>
          <cell r="E514">
            <v>0.03</v>
          </cell>
          <cell r="F514">
            <v>124.53</v>
          </cell>
          <cell r="G514">
            <v>3.74</v>
          </cell>
        </row>
        <row r="515">
          <cell r="H515">
            <v>6.23</v>
          </cell>
        </row>
        <row r="516">
          <cell r="G516" t="str">
            <v xml:space="preserve">COSTO DIRECTO:</v>
          </cell>
          <cell r="H516">
            <v>258.76</v>
          </cell>
        </row>
        <row r="519">
          <cell r="A519" t="str">
            <v>Partida:</v>
          </cell>
          <cell r="B519" t="str">
            <v>Descripción:</v>
          </cell>
          <cell r="D519" t="str">
            <v xml:space="preserve">Unidad  </v>
          </cell>
          <cell r="E519" t="str">
            <v>Rendimiento</v>
          </cell>
          <cell r="G519" t="str">
            <v xml:space="preserve">    Costo Directo</v>
          </cell>
        </row>
        <row r="520">
          <cell r="B520" t="str">
            <v xml:space="preserve">Instalación de retenida Para ARMADO - incluye excavación de hoyo y material de relleno</v>
          </cell>
          <cell r="D520" t="str">
            <v>Jgo</v>
          </cell>
          <cell r="E520">
            <v>12</v>
          </cell>
          <cell r="F520" t="str">
            <v>Jgo/Día</v>
          </cell>
          <cell r="G520" t="str">
            <v>(S/.):</v>
          </cell>
          <cell r="H520">
            <v>35.049999999999997</v>
          </cell>
        </row>
        <row r="521">
          <cell r="B521" t="str">
            <v xml:space="preserve">DETALLE PARTIDA</v>
          </cell>
        </row>
        <row r="522">
          <cell r="A522" t="str">
            <v>*</v>
          </cell>
          <cell r="B522" t="str">
            <v>*</v>
          </cell>
          <cell r="C522" t="str">
            <v>*</v>
          </cell>
          <cell r="D522" t="str">
            <v>*</v>
          </cell>
          <cell r="E522" t="str">
            <v>*</v>
          </cell>
          <cell r="F522" t="str">
            <v>*</v>
          </cell>
          <cell r="G522" t="str">
            <v>*</v>
          </cell>
          <cell r="H522" t="str">
            <v>*</v>
          </cell>
        </row>
        <row r="523">
          <cell r="A523" t="str">
            <v>ITEM</v>
          </cell>
          <cell r="B523" t="str">
            <v xml:space="preserve">R E C U R S O</v>
          </cell>
          <cell r="D523" t="str">
            <v>UND.</v>
          </cell>
          <cell r="E523" t="str">
            <v>CANTIDAD</v>
          </cell>
          <cell r="F523" t="str">
            <v>P.UNIT.</v>
          </cell>
          <cell r="G523" t="str">
            <v>SUBTOTAL</v>
          </cell>
          <cell r="H523" t="str">
            <v>TOTAL</v>
          </cell>
        </row>
        <row r="524">
          <cell r="A524" t="str">
            <v>*</v>
          </cell>
          <cell r="B524" t="str">
            <v>*</v>
          </cell>
          <cell r="C524" t="str">
            <v>*</v>
          </cell>
          <cell r="D524" t="str">
            <v>*</v>
          </cell>
          <cell r="E524" t="str">
            <v>*</v>
          </cell>
          <cell r="F524" t="str">
            <v>*</v>
          </cell>
          <cell r="G524" t="str">
            <v>*</v>
          </cell>
          <cell r="H524" t="str">
            <v>*</v>
          </cell>
        </row>
        <row r="525">
          <cell r="A525">
            <v>1</v>
          </cell>
          <cell r="B525" t="str">
            <v xml:space="preserve">CAMIONETA 4x4 (130 HP)</v>
          </cell>
          <cell r="C525">
            <v>1</v>
          </cell>
          <cell r="D525" t="str">
            <v>HM</v>
          </cell>
          <cell r="E525">
            <v>0.66669999999999996</v>
          </cell>
          <cell r="F525">
            <v>15</v>
          </cell>
          <cell r="G525">
            <v>10</v>
          </cell>
        </row>
        <row r="526">
          <cell r="A526" t="str">
            <v/>
          </cell>
          <cell r="H526">
            <v>10</v>
          </cell>
        </row>
        <row r="527">
          <cell r="A527">
            <v>1</v>
          </cell>
          <cell r="B527" t="str">
            <v>OPERARIO</v>
          </cell>
          <cell r="C527">
            <v>1</v>
          </cell>
          <cell r="D527" t="str">
            <v>HH</v>
          </cell>
          <cell r="E527">
            <v>0.66669999999999996</v>
          </cell>
          <cell r="F527">
            <v>7.15</v>
          </cell>
          <cell r="G527">
            <v>4.7699999999999996</v>
          </cell>
        </row>
        <row r="528">
          <cell r="A528">
            <v>2</v>
          </cell>
          <cell r="B528" t="str">
            <v>OFICIAL</v>
          </cell>
          <cell r="C528">
            <v>2</v>
          </cell>
          <cell r="D528" t="str">
            <v>HH</v>
          </cell>
          <cell r="E528">
            <v>1.3332999999999999</v>
          </cell>
          <cell r="F528">
            <v>6.75</v>
          </cell>
          <cell r="G528">
            <v>9</v>
          </cell>
        </row>
        <row r="529">
          <cell r="A529">
            <v>3</v>
          </cell>
          <cell r="B529" t="str">
            <v>PEON</v>
          </cell>
          <cell r="C529">
            <v>4</v>
          </cell>
          <cell r="D529" t="str">
            <v>HH</v>
          </cell>
          <cell r="E529">
            <v>2.6667000000000001</v>
          </cell>
          <cell r="F529">
            <v>3.78</v>
          </cell>
          <cell r="G529">
            <v>10.08</v>
          </cell>
        </row>
        <row r="530">
          <cell r="A530" t="str">
            <v/>
          </cell>
          <cell r="H530">
            <v>23.85</v>
          </cell>
        </row>
        <row r="531">
          <cell r="A531">
            <v>1</v>
          </cell>
          <cell r="B531" t="str">
            <v xml:space="preserve">EQUIPO DE SEGURIDAD (2% MANO DE OBRA)</v>
          </cell>
          <cell r="D531" t="str">
            <v>%</v>
          </cell>
          <cell r="E531">
            <v>0.02</v>
          </cell>
          <cell r="F531">
            <v>23.85</v>
          </cell>
          <cell r="G531">
            <v>0.48</v>
          </cell>
        </row>
        <row r="532">
          <cell r="A532">
            <v>2</v>
          </cell>
          <cell r="B532" t="str">
            <v xml:space="preserve">HERRAMIENTAS (3% MANO DE OBRA)</v>
          </cell>
          <cell r="D532" t="str">
            <v>%</v>
          </cell>
          <cell r="E532">
            <v>0.03</v>
          </cell>
          <cell r="F532">
            <v>23.85</v>
          </cell>
          <cell r="G532">
            <v>0.72</v>
          </cell>
        </row>
        <row r="533">
          <cell r="H533">
            <v>1.2</v>
          </cell>
        </row>
        <row r="534">
          <cell r="G534" t="str">
            <v xml:space="preserve">COSTO DIRECTO:</v>
          </cell>
          <cell r="H534">
            <v>35.049999999999997</v>
          </cell>
        </row>
        <row r="537">
          <cell r="A537" t="str">
            <v>Partida:</v>
          </cell>
          <cell r="B537" t="str">
            <v>Descripción:</v>
          </cell>
          <cell r="D537" t="str">
            <v xml:space="preserve">Unidad  </v>
          </cell>
          <cell r="E537" t="str">
            <v>Rendimiento</v>
          </cell>
          <cell r="G537" t="str">
            <v xml:space="preserve">    Costo Directo</v>
          </cell>
        </row>
        <row r="538">
          <cell r="A538" t="str">
            <v>21.00</v>
          </cell>
          <cell r="B538" t="str">
            <v xml:space="preserve">Instalación de retenida vertical, incluye excavación de hoyo y material de relleno</v>
          </cell>
          <cell r="D538" t="str">
            <v>Jgo</v>
          </cell>
          <cell r="E538">
            <v>5</v>
          </cell>
          <cell r="F538" t="str">
            <v>Jgo/Día</v>
          </cell>
          <cell r="G538" t="str">
            <v>(S/.):</v>
          </cell>
          <cell r="H538">
            <v>245.31</v>
          </cell>
        </row>
        <row r="539">
          <cell r="B539" t="str">
            <v xml:space="preserve">DETALLE PARTIDA</v>
          </cell>
        </row>
        <row r="540">
          <cell r="A540" t="str">
            <v>*</v>
          </cell>
          <cell r="B540" t="str">
            <v>*</v>
          </cell>
          <cell r="C540" t="str">
            <v>*</v>
          </cell>
          <cell r="D540" t="str">
            <v>*</v>
          </cell>
          <cell r="E540" t="str">
            <v>*</v>
          </cell>
          <cell r="F540" t="str">
            <v>*</v>
          </cell>
          <cell r="G540" t="str">
            <v>*</v>
          </cell>
          <cell r="H540" t="str">
            <v>*</v>
          </cell>
        </row>
        <row r="541">
          <cell r="A541" t="str">
            <v>ITEM</v>
          </cell>
          <cell r="B541" t="str">
            <v xml:space="preserve">R E C U R S O</v>
          </cell>
          <cell r="D541" t="str">
            <v>UND.</v>
          </cell>
          <cell r="E541" t="str">
            <v>CANTIDAD</v>
          </cell>
          <cell r="F541" t="str">
            <v>P.UNIT.</v>
          </cell>
          <cell r="G541" t="str">
            <v>SUBTOTAL</v>
          </cell>
          <cell r="H541" t="str">
            <v>TOTAL</v>
          </cell>
        </row>
        <row r="542">
          <cell r="A542" t="str">
            <v>*</v>
          </cell>
          <cell r="B542" t="str">
            <v>*</v>
          </cell>
          <cell r="C542" t="str">
            <v>*</v>
          </cell>
          <cell r="D542" t="str">
            <v>*</v>
          </cell>
          <cell r="E542" t="str">
            <v>*</v>
          </cell>
          <cell r="F542" t="str">
            <v>*</v>
          </cell>
          <cell r="G542" t="str">
            <v>*</v>
          </cell>
          <cell r="H542" t="str">
            <v>*</v>
          </cell>
        </row>
        <row r="543">
          <cell r="A543">
            <v>1</v>
          </cell>
          <cell r="B543" t="str">
            <v xml:space="preserve">CAMIONETA 4x4 (130 HP)</v>
          </cell>
          <cell r="C543">
            <v>1</v>
          </cell>
          <cell r="D543" t="str">
            <v>HM</v>
          </cell>
          <cell r="E543">
            <v>1.6</v>
          </cell>
          <cell r="F543">
            <v>80</v>
          </cell>
          <cell r="G543">
            <v>128</v>
          </cell>
        </row>
        <row r="544">
          <cell r="A544" t="str">
            <v/>
          </cell>
          <cell r="H544">
            <v>128</v>
          </cell>
        </row>
        <row r="545">
          <cell r="A545">
            <v>1</v>
          </cell>
          <cell r="B545" t="str">
            <v>OPERARIO</v>
          </cell>
          <cell r="C545">
            <v>1</v>
          </cell>
          <cell r="D545" t="str">
            <v>HH</v>
          </cell>
          <cell r="E545">
            <v>1.6</v>
          </cell>
          <cell r="F545">
            <v>10.63</v>
          </cell>
          <cell r="G545">
            <v>17.010000000000002</v>
          </cell>
        </row>
        <row r="546">
          <cell r="A546">
            <v>2</v>
          </cell>
          <cell r="B546" t="str">
            <v>OFICIAL</v>
          </cell>
          <cell r="C546">
            <v>2</v>
          </cell>
          <cell r="D546" t="str">
            <v>HH</v>
          </cell>
          <cell r="E546">
            <v>3.2</v>
          </cell>
          <cell r="F546">
            <v>9.6</v>
          </cell>
          <cell r="G546">
            <v>30.72</v>
          </cell>
        </row>
        <row r="547">
          <cell r="A547">
            <v>3</v>
          </cell>
          <cell r="B547" t="str">
            <v>PEON</v>
          </cell>
          <cell r="C547">
            <v>5</v>
          </cell>
          <cell r="D547" t="str">
            <v>HH</v>
          </cell>
          <cell r="E547">
            <v>8</v>
          </cell>
          <cell r="F547">
            <v>8</v>
          </cell>
          <cell r="G547">
            <v>64</v>
          </cell>
        </row>
        <row r="548">
          <cell r="A548" t="str">
            <v/>
          </cell>
          <cell r="H548">
            <v>111.73</v>
          </cell>
        </row>
        <row r="549">
          <cell r="A549">
            <v>1</v>
          </cell>
          <cell r="B549" t="str">
            <v xml:space="preserve">EQUIPO DE SEGURIDAD (2% MANO DE OBRA)</v>
          </cell>
          <cell r="D549" t="str">
            <v>%</v>
          </cell>
          <cell r="E549">
            <v>0.02</v>
          </cell>
          <cell r="F549">
            <v>111.73</v>
          </cell>
          <cell r="G549">
            <v>2.23</v>
          </cell>
        </row>
        <row r="550">
          <cell r="A550">
            <v>2</v>
          </cell>
          <cell r="B550" t="str">
            <v xml:space="preserve">HERRAMIENTAS (3% MANO DE OBRA)</v>
          </cell>
          <cell r="D550" t="str">
            <v>%</v>
          </cell>
          <cell r="E550">
            <v>0.03</v>
          </cell>
          <cell r="F550">
            <v>111.73</v>
          </cell>
          <cell r="G550">
            <v>3.35</v>
          </cell>
        </row>
        <row r="551">
          <cell r="H551">
            <v>5.58</v>
          </cell>
        </row>
        <row r="552">
          <cell r="G552" t="str">
            <v xml:space="preserve">COSTO DIRECTO:</v>
          </cell>
          <cell r="H552">
            <v>245.31</v>
          </cell>
        </row>
        <row r="555">
          <cell r="A555" t="str">
            <v>Partida:</v>
          </cell>
          <cell r="B555" t="str">
            <v>Descripción:</v>
          </cell>
          <cell r="D555" t="str">
            <v xml:space="preserve">Unidad  </v>
          </cell>
          <cell r="E555" t="str">
            <v>Rendimiento</v>
          </cell>
          <cell r="G555" t="str">
            <v xml:space="preserve">    Costo Directo</v>
          </cell>
        </row>
        <row r="556">
          <cell r="A556" t="str">
            <v>22.00</v>
          </cell>
          <cell r="B556" t="str">
            <v xml:space="preserve">Instalación de retenida vertical - CON RIEL - , incluye excavación de hoyo y material de relleno</v>
          </cell>
          <cell r="D556" t="str">
            <v>Jgo</v>
          </cell>
          <cell r="E556">
            <v>4</v>
          </cell>
          <cell r="F556" t="str">
            <v>Jgo/Día</v>
          </cell>
          <cell r="G556" t="str">
            <v>(S/.):</v>
          </cell>
          <cell r="H556">
            <v>120.99</v>
          </cell>
        </row>
        <row r="557">
          <cell r="B557" t="str">
            <v xml:space="preserve">DETALLE PARTIDA</v>
          </cell>
        </row>
        <row r="558">
          <cell r="A558" t="str">
            <v>*</v>
          </cell>
          <cell r="B558" t="str">
            <v>*</v>
          </cell>
          <cell r="C558" t="str">
            <v>*</v>
          </cell>
          <cell r="D558" t="str">
            <v>*</v>
          </cell>
          <cell r="E558" t="str">
            <v>*</v>
          </cell>
          <cell r="F558" t="str">
            <v>*</v>
          </cell>
          <cell r="G558" t="str">
            <v>*</v>
          </cell>
          <cell r="H558" t="str">
            <v>*</v>
          </cell>
        </row>
        <row r="559">
          <cell r="A559" t="str">
            <v>ITEM</v>
          </cell>
          <cell r="B559" t="str">
            <v xml:space="preserve">R E C U R S O</v>
          </cell>
          <cell r="D559" t="str">
            <v>UND.</v>
          </cell>
          <cell r="E559" t="str">
            <v>CANTIDAD</v>
          </cell>
          <cell r="F559" t="str">
            <v>P.UNIT.</v>
          </cell>
          <cell r="G559" t="str">
            <v>SUBTOTAL</v>
          </cell>
          <cell r="H559" t="str">
            <v>TOTAL</v>
          </cell>
        </row>
        <row r="560">
          <cell r="A560" t="str">
            <v>*</v>
          </cell>
          <cell r="B560" t="str">
            <v>*</v>
          </cell>
          <cell r="C560" t="str">
            <v>*</v>
          </cell>
          <cell r="D560" t="str">
            <v>*</v>
          </cell>
          <cell r="E560" t="str">
            <v>*</v>
          </cell>
          <cell r="F560" t="str">
            <v>*</v>
          </cell>
          <cell r="G560" t="str">
            <v>*</v>
          </cell>
          <cell r="H560" t="str">
            <v>*</v>
          </cell>
        </row>
        <row r="561">
          <cell r="A561">
            <v>1</v>
          </cell>
          <cell r="B561" t="str">
            <v xml:space="preserve">CAMIONETA 4x4 (130 HP)</v>
          </cell>
          <cell r="C561">
            <v>1</v>
          </cell>
          <cell r="D561" t="str">
            <v>HM</v>
          </cell>
          <cell r="E561">
            <v>2</v>
          </cell>
          <cell r="F561">
            <v>15</v>
          </cell>
          <cell r="G561">
            <v>30</v>
          </cell>
        </row>
        <row r="562">
          <cell r="A562" t="str">
            <v/>
          </cell>
          <cell r="H562">
            <v>30</v>
          </cell>
        </row>
        <row r="563">
          <cell r="A563">
            <v>1</v>
          </cell>
          <cell r="B563" t="str">
            <v>OPERARIO</v>
          </cell>
          <cell r="C563">
            <v>1</v>
          </cell>
          <cell r="D563" t="str">
            <v>HH</v>
          </cell>
          <cell r="E563">
            <v>2</v>
          </cell>
          <cell r="F563">
            <v>7.15</v>
          </cell>
          <cell r="G563">
            <v>14.3</v>
          </cell>
        </row>
        <row r="564">
          <cell r="A564">
            <v>2</v>
          </cell>
          <cell r="B564" t="str">
            <v>OFICIAL</v>
          </cell>
          <cell r="C564">
            <v>2</v>
          </cell>
          <cell r="D564" t="str">
            <v>HH</v>
          </cell>
          <cell r="E564">
            <v>4</v>
          </cell>
          <cell r="F564">
            <v>6.75</v>
          </cell>
          <cell r="G564">
            <v>27</v>
          </cell>
        </row>
        <row r="565">
          <cell r="A565">
            <v>3</v>
          </cell>
          <cell r="B565" t="str">
            <v>PEON</v>
          </cell>
          <cell r="C565">
            <v>6</v>
          </cell>
          <cell r="D565" t="str">
            <v>HH</v>
          </cell>
          <cell r="E565">
            <v>12</v>
          </cell>
          <cell r="F565">
            <v>3.78</v>
          </cell>
          <cell r="G565">
            <v>45.36</v>
          </cell>
        </row>
        <row r="566">
          <cell r="A566" t="str">
            <v/>
          </cell>
          <cell r="H566">
            <v>86.66</v>
          </cell>
        </row>
        <row r="567">
          <cell r="A567">
            <v>1</v>
          </cell>
          <cell r="B567" t="str">
            <v xml:space="preserve">EQUIPO DE SEGURIDAD (2% MANO DE OBRA)</v>
          </cell>
          <cell r="D567" t="str">
            <v>%</v>
          </cell>
          <cell r="E567">
            <v>0.02</v>
          </cell>
          <cell r="F567">
            <v>86.66</v>
          </cell>
          <cell r="G567">
            <v>1.73</v>
          </cell>
        </row>
        <row r="568">
          <cell r="A568">
            <v>2</v>
          </cell>
          <cell r="B568" t="str">
            <v xml:space="preserve">HERRAMIENTAS (3% MANO DE OBRA)</v>
          </cell>
          <cell r="D568" t="str">
            <v>%</v>
          </cell>
          <cell r="E568">
            <v>0.03</v>
          </cell>
          <cell r="F568">
            <v>86.66</v>
          </cell>
          <cell r="G568">
            <v>2.6</v>
          </cell>
        </row>
        <row r="569">
          <cell r="H569">
            <v>4.33</v>
          </cell>
        </row>
        <row r="570">
          <cell r="G570" t="str">
            <v xml:space="preserve">COSTO DIRECTO:</v>
          </cell>
          <cell r="H570">
            <v>120.99</v>
          </cell>
        </row>
        <row r="573">
          <cell r="A573" t="str">
            <v>Partida:</v>
          </cell>
          <cell r="B573" t="str">
            <v>Descripción:</v>
          </cell>
          <cell r="D573" t="str">
            <v xml:space="preserve">Unidad  </v>
          </cell>
          <cell r="E573" t="str">
            <v>Rendimiento</v>
          </cell>
          <cell r="G573" t="str">
            <v xml:space="preserve">    Costo Directo</v>
          </cell>
        </row>
        <row r="574">
          <cell r="A574" t="str">
            <v>23.00</v>
          </cell>
          <cell r="B574" t="str">
            <v xml:space="preserve">Instalación de retenida vertical tipo violin, incluye excavación de hoyo y material de relleno</v>
          </cell>
          <cell r="D574" t="str">
            <v>Jgo</v>
          </cell>
          <cell r="E574">
            <v>5</v>
          </cell>
          <cell r="F574" t="str">
            <v>Jgo/Día</v>
          </cell>
          <cell r="G574" t="str">
            <v>(S/.):</v>
          </cell>
          <cell r="H574">
            <v>245.31</v>
          </cell>
        </row>
        <row r="575">
          <cell r="B575" t="str">
            <v xml:space="preserve">DETALLE PARTIDA</v>
          </cell>
        </row>
        <row r="576">
          <cell r="A576" t="str">
            <v>*</v>
          </cell>
          <cell r="B576" t="str">
            <v>*</v>
          </cell>
          <cell r="C576" t="str">
            <v>*</v>
          </cell>
          <cell r="D576" t="str">
            <v>*</v>
          </cell>
          <cell r="E576" t="str">
            <v>*</v>
          </cell>
          <cell r="F576" t="str">
            <v>*</v>
          </cell>
          <cell r="G576" t="str">
            <v>*</v>
          </cell>
          <cell r="H576" t="str">
            <v>*</v>
          </cell>
        </row>
        <row r="577">
          <cell r="A577" t="str">
            <v>ITEM</v>
          </cell>
          <cell r="B577" t="str">
            <v xml:space="preserve">R E C U R S O</v>
          </cell>
          <cell r="D577" t="str">
            <v>UND.</v>
          </cell>
          <cell r="E577" t="str">
            <v>CANTIDAD</v>
          </cell>
          <cell r="F577" t="str">
            <v>P.UNIT.</v>
          </cell>
          <cell r="G577" t="str">
            <v>SUBTOTAL</v>
          </cell>
          <cell r="H577" t="str">
            <v>TOTAL</v>
          </cell>
        </row>
        <row r="578">
          <cell r="A578" t="str">
            <v>*</v>
          </cell>
          <cell r="B578" t="str">
            <v>*</v>
          </cell>
          <cell r="C578" t="str">
            <v>*</v>
          </cell>
          <cell r="D578" t="str">
            <v>*</v>
          </cell>
          <cell r="E578" t="str">
            <v>*</v>
          </cell>
          <cell r="F578" t="str">
            <v>*</v>
          </cell>
          <cell r="G578" t="str">
            <v>*</v>
          </cell>
          <cell r="H578" t="str">
            <v>*</v>
          </cell>
        </row>
        <row r="579">
          <cell r="A579">
            <v>1</v>
          </cell>
          <cell r="B579" t="str">
            <v xml:space="preserve">CAMIONETA 4x4 (130 HP)</v>
          </cell>
          <cell r="C579">
            <v>1</v>
          </cell>
          <cell r="D579" t="str">
            <v>HM</v>
          </cell>
          <cell r="E579">
            <v>1.6</v>
          </cell>
          <cell r="F579">
            <v>80</v>
          </cell>
          <cell r="G579">
            <v>128</v>
          </cell>
        </row>
        <row r="580">
          <cell r="A580" t="str">
            <v/>
          </cell>
          <cell r="H580">
            <v>128</v>
          </cell>
        </row>
        <row r="581">
          <cell r="A581">
            <v>1</v>
          </cell>
          <cell r="B581" t="str">
            <v>OPERARIO</v>
          </cell>
          <cell r="C581">
            <v>1</v>
          </cell>
          <cell r="D581" t="str">
            <v>HH</v>
          </cell>
          <cell r="E581">
            <v>1.6</v>
          </cell>
          <cell r="F581">
            <v>10.63</v>
          </cell>
          <cell r="G581">
            <v>17.010000000000002</v>
          </cell>
        </row>
        <row r="582">
          <cell r="A582">
            <v>2</v>
          </cell>
          <cell r="B582" t="str">
            <v>OFICIAL</v>
          </cell>
          <cell r="C582">
            <v>2</v>
          </cell>
          <cell r="D582" t="str">
            <v>HH</v>
          </cell>
          <cell r="E582">
            <v>3.2</v>
          </cell>
          <cell r="F582">
            <v>9.6</v>
          </cell>
          <cell r="G582">
            <v>30.72</v>
          </cell>
        </row>
        <row r="583">
          <cell r="A583">
            <v>3</v>
          </cell>
          <cell r="B583" t="str">
            <v>PEON</v>
          </cell>
          <cell r="C583">
            <v>5</v>
          </cell>
          <cell r="D583" t="str">
            <v>HH</v>
          </cell>
          <cell r="E583">
            <v>8</v>
          </cell>
          <cell r="F583">
            <v>8</v>
          </cell>
          <cell r="G583">
            <v>64</v>
          </cell>
        </row>
        <row r="584">
          <cell r="A584" t="str">
            <v/>
          </cell>
          <cell r="H584">
            <v>111.73</v>
          </cell>
        </row>
        <row r="585">
          <cell r="A585">
            <v>1</v>
          </cell>
          <cell r="B585" t="str">
            <v xml:space="preserve">EQUIPO DE SEGURIDAD (2% MANO DE OBRA)</v>
          </cell>
          <cell r="D585" t="str">
            <v>%</v>
          </cell>
          <cell r="E585">
            <v>0.02</v>
          </cell>
          <cell r="F585">
            <v>111.73</v>
          </cell>
          <cell r="G585">
            <v>2.23</v>
          </cell>
        </row>
        <row r="586">
          <cell r="A586">
            <v>2</v>
          </cell>
          <cell r="B586" t="str">
            <v xml:space="preserve">HERRAMIENTAS (3% MANO DE OBRA)</v>
          </cell>
          <cell r="D586" t="str">
            <v>%</v>
          </cell>
          <cell r="E586">
            <v>0.03</v>
          </cell>
          <cell r="F586">
            <v>111.73</v>
          </cell>
          <cell r="G586">
            <v>3.35</v>
          </cell>
        </row>
        <row r="587">
          <cell r="H587">
            <v>5.58</v>
          </cell>
        </row>
        <row r="588">
          <cell r="G588" t="str">
            <v xml:space="preserve">COSTO DIRECTO:</v>
          </cell>
          <cell r="H588">
            <v>245.31</v>
          </cell>
        </row>
        <row r="591">
          <cell r="A591" t="str">
            <v>Partida:</v>
          </cell>
          <cell r="B591" t="str">
            <v>Descripción:</v>
          </cell>
          <cell r="D591" t="str">
            <v xml:space="preserve">Unidad  </v>
          </cell>
          <cell r="E591" t="str">
            <v>Rendimiento</v>
          </cell>
          <cell r="G591" t="str">
            <v xml:space="preserve">    Costo Directo</v>
          </cell>
        </row>
        <row r="592">
          <cell r="A592" t="str">
            <v>24.00</v>
          </cell>
          <cell r="B592" t="str">
            <v xml:space="preserve">Instalación de retenida aérea</v>
          </cell>
          <cell r="D592" t="str">
            <v>Jgo</v>
          </cell>
          <cell r="E592">
            <v>8</v>
          </cell>
          <cell r="F592" t="str">
            <v>Jgo/Día</v>
          </cell>
          <cell r="G592" t="str">
            <v>(S/.):</v>
          </cell>
          <cell r="H592">
            <v>144.91999999999999</v>
          </cell>
        </row>
        <row r="593">
          <cell r="B593" t="str">
            <v xml:space="preserve">DETALLE PARTIDA</v>
          </cell>
        </row>
        <row r="594">
          <cell r="A594" t="str">
            <v>*</v>
          </cell>
          <cell r="B594" t="str">
            <v>*</v>
          </cell>
          <cell r="C594" t="str">
            <v>*</v>
          </cell>
          <cell r="D594" t="str">
            <v>*</v>
          </cell>
          <cell r="E594" t="str">
            <v>*</v>
          </cell>
          <cell r="F594" t="str">
            <v>*</v>
          </cell>
          <cell r="G594" t="str">
            <v>*</v>
          </cell>
          <cell r="H594" t="str">
            <v>*</v>
          </cell>
        </row>
        <row r="595">
          <cell r="A595" t="str">
            <v>ITEM</v>
          </cell>
          <cell r="B595" t="str">
            <v xml:space="preserve">R E C U R S O</v>
          </cell>
          <cell r="D595" t="str">
            <v>UND.</v>
          </cell>
          <cell r="E595" t="str">
            <v>CANTIDAD</v>
          </cell>
          <cell r="F595" t="str">
            <v>P.UNIT.</v>
          </cell>
          <cell r="G595" t="str">
            <v>SUBTOTAL</v>
          </cell>
          <cell r="H595" t="str">
            <v>TOTAL</v>
          </cell>
        </row>
        <row r="596">
          <cell r="A596" t="str">
            <v>*</v>
          </cell>
          <cell r="B596" t="str">
            <v>*</v>
          </cell>
          <cell r="C596" t="str">
            <v>*</v>
          </cell>
          <cell r="D596" t="str">
            <v>*</v>
          </cell>
          <cell r="E596" t="str">
            <v>*</v>
          </cell>
          <cell r="F596" t="str">
            <v>*</v>
          </cell>
          <cell r="G596" t="str">
            <v>*</v>
          </cell>
          <cell r="H596" t="str">
            <v>*</v>
          </cell>
        </row>
        <row r="597">
          <cell r="A597">
            <v>1</v>
          </cell>
          <cell r="B597" t="str">
            <v xml:space="preserve">CAMIONETA 4x4 (130 HP)</v>
          </cell>
          <cell r="C597">
            <v>1</v>
          </cell>
          <cell r="D597" t="str">
            <v>HM</v>
          </cell>
          <cell r="E597">
            <v>1</v>
          </cell>
          <cell r="F597">
            <v>80</v>
          </cell>
          <cell r="G597">
            <v>80</v>
          </cell>
        </row>
        <row r="598">
          <cell r="A598" t="str">
            <v/>
          </cell>
          <cell r="H598">
            <v>80</v>
          </cell>
        </row>
        <row r="599">
          <cell r="A599">
            <v>1</v>
          </cell>
          <cell r="B599" t="str">
            <v>OPERARIO</v>
          </cell>
          <cell r="C599">
            <v>1</v>
          </cell>
          <cell r="D599" t="str">
            <v>HH</v>
          </cell>
          <cell r="E599">
            <v>1</v>
          </cell>
          <cell r="F599">
            <v>10.63</v>
          </cell>
          <cell r="G599">
            <v>10.63</v>
          </cell>
        </row>
        <row r="600">
          <cell r="A600">
            <v>2</v>
          </cell>
          <cell r="B600" t="str">
            <v>OFICIAL</v>
          </cell>
          <cell r="C600">
            <v>2</v>
          </cell>
          <cell r="D600" t="str">
            <v>HH</v>
          </cell>
          <cell r="E600">
            <v>2</v>
          </cell>
          <cell r="F600">
            <v>9.6</v>
          </cell>
          <cell r="G600">
            <v>19.2</v>
          </cell>
        </row>
        <row r="601">
          <cell r="A601">
            <v>3</v>
          </cell>
          <cell r="B601" t="str">
            <v>PEON</v>
          </cell>
          <cell r="C601">
            <v>4</v>
          </cell>
          <cell r="D601" t="str">
            <v>HH</v>
          </cell>
          <cell r="E601">
            <v>4</v>
          </cell>
          <cell r="F601">
            <v>8</v>
          </cell>
          <cell r="G601">
            <v>32</v>
          </cell>
        </row>
        <row r="602">
          <cell r="A602" t="str">
            <v/>
          </cell>
          <cell r="H602">
            <v>61.83</v>
          </cell>
        </row>
        <row r="603">
          <cell r="A603">
            <v>1</v>
          </cell>
          <cell r="B603" t="str">
            <v xml:space="preserve">EQUIPO DE SEGURIDAD (2% MANO DE OBRA)</v>
          </cell>
          <cell r="D603" t="str">
            <v>%</v>
          </cell>
          <cell r="E603">
            <v>0.02</v>
          </cell>
          <cell r="F603">
            <v>61.83</v>
          </cell>
          <cell r="G603">
            <v>1.24</v>
          </cell>
        </row>
        <row r="604">
          <cell r="A604">
            <v>2</v>
          </cell>
          <cell r="B604" t="str">
            <v xml:space="preserve">HERRAMIENTAS (3% MANO DE OBRA)</v>
          </cell>
          <cell r="D604" t="str">
            <v>%</v>
          </cell>
          <cell r="E604">
            <v>0.03</v>
          </cell>
          <cell r="F604">
            <v>61.83</v>
          </cell>
          <cell r="G604">
            <v>1.85</v>
          </cell>
        </row>
        <row r="605">
          <cell r="H605">
            <v>3.09</v>
          </cell>
        </row>
        <row r="606">
          <cell r="G606" t="str">
            <v xml:space="preserve">COSTO DIRECTO:</v>
          </cell>
          <cell r="H606">
            <v>144.91999999999999</v>
          </cell>
        </row>
        <row r="609">
          <cell r="A609" t="str">
            <v>Partida:</v>
          </cell>
          <cell r="B609" t="str">
            <v>Descripción:</v>
          </cell>
          <cell r="D609" t="str">
            <v xml:space="preserve">Unidad  </v>
          </cell>
          <cell r="E609" t="str">
            <v>Rendimiento</v>
          </cell>
          <cell r="G609" t="str">
            <v xml:space="preserve">    Costo Directo</v>
          </cell>
        </row>
        <row r="610">
          <cell r="A610" t="str">
            <v>25.00</v>
          </cell>
          <cell r="B610" t="str">
            <v xml:space="preserve">Instalación del sistema de puesta a tierra MT, incluy  material de relleno</v>
          </cell>
          <cell r="D610" t="str">
            <v>Un</v>
          </cell>
          <cell r="E610">
            <v>5</v>
          </cell>
          <cell r="F610" t="str">
            <v>Un/Día</v>
          </cell>
          <cell r="G610" t="str">
            <v>(S/.):</v>
          </cell>
          <cell r="H610">
            <v>229.19</v>
          </cell>
        </row>
        <row r="611">
          <cell r="B611" t="str">
            <v xml:space="preserve">DETALLE PARTIDA</v>
          </cell>
        </row>
        <row r="612">
          <cell r="A612" t="str">
            <v>*</v>
          </cell>
          <cell r="B612" t="str">
            <v>*</v>
          </cell>
          <cell r="C612" t="str">
            <v>*</v>
          </cell>
          <cell r="D612" t="str">
            <v>*</v>
          </cell>
          <cell r="E612" t="str">
            <v>*</v>
          </cell>
          <cell r="F612" t="str">
            <v>*</v>
          </cell>
          <cell r="G612" t="str">
            <v>*</v>
          </cell>
          <cell r="H612" t="str">
            <v>*</v>
          </cell>
        </row>
        <row r="613">
          <cell r="A613" t="str">
            <v>ITEM</v>
          </cell>
          <cell r="B613" t="str">
            <v xml:space="preserve">R E C U R S O</v>
          </cell>
          <cell r="D613" t="str">
            <v>UND.</v>
          </cell>
          <cell r="E613" t="str">
            <v>CANTIDAD</v>
          </cell>
          <cell r="F613" t="str">
            <v>P.UNIT.</v>
          </cell>
          <cell r="G613" t="str">
            <v>SUBTOTAL</v>
          </cell>
          <cell r="H613" t="str">
            <v>TOTAL</v>
          </cell>
        </row>
        <row r="614">
          <cell r="A614" t="str">
            <v>*</v>
          </cell>
          <cell r="B614" t="str">
            <v>*</v>
          </cell>
          <cell r="C614" t="str">
            <v>*</v>
          </cell>
          <cell r="D614" t="str">
            <v>*</v>
          </cell>
          <cell r="E614" t="str">
            <v>*</v>
          </cell>
          <cell r="F614" t="str">
            <v>*</v>
          </cell>
          <cell r="G614" t="str">
            <v>*</v>
          </cell>
          <cell r="H614" t="str">
            <v>*</v>
          </cell>
        </row>
        <row r="615">
          <cell r="A615">
            <v>1</v>
          </cell>
          <cell r="B615" t="str">
            <v xml:space="preserve">CAMIONETA 4x4 (130 HP)</v>
          </cell>
          <cell r="C615">
            <v>1</v>
          </cell>
          <cell r="D615" t="str">
            <v>HM</v>
          </cell>
          <cell r="E615">
            <v>1.6</v>
          </cell>
          <cell r="F615">
            <v>80</v>
          </cell>
          <cell r="G615">
            <v>128</v>
          </cell>
        </row>
        <row r="616">
          <cell r="A616" t="str">
            <v/>
          </cell>
          <cell r="H616">
            <v>128</v>
          </cell>
        </row>
        <row r="617">
          <cell r="A617">
            <v>1</v>
          </cell>
          <cell r="B617" t="str">
            <v>OPERARIO</v>
          </cell>
          <cell r="C617">
            <v>1</v>
          </cell>
          <cell r="D617" t="str">
            <v>HH</v>
          </cell>
          <cell r="E617">
            <v>1.6</v>
          </cell>
          <cell r="F617">
            <v>10.63</v>
          </cell>
          <cell r="G617">
            <v>17.010000000000002</v>
          </cell>
        </row>
        <row r="618">
          <cell r="A618">
            <v>2</v>
          </cell>
          <cell r="B618" t="str">
            <v>OFICIAL</v>
          </cell>
          <cell r="C618">
            <v>1</v>
          </cell>
          <cell r="D618" t="str">
            <v>HH</v>
          </cell>
          <cell r="E618">
            <v>1.6</v>
          </cell>
          <cell r="F618">
            <v>9.6</v>
          </cell>
          <cell r="G618">
            <v>15.36</v>
          </cell>
        </row>
        <row r="619">
          <cell r="A619">
            <v>3</v>
          </cell>
          <cell r="B619" t="str">
            <v>PEON</v>
          </cell>
          <cell r="C619">
            <v>5</v>
          </cell>
          <cell r="D619" t="str">
            <v>HH</v>
          </cell>
          <cell r="E619">
            <v>8</v>
          </cell>
          <cell r="F619">
            <v>8</v>
          </cell>
          <cell r="G619">
            <v>64</v>
          </cell>
        </row>
        <row r="620">
          <cell r="A620" t="str">
            <v/>
          </cell>
          <cell r="H620">
            <v>96.37</v>
          </cell>
        </row>
        <row r="621">
          <cell r="A621">
            <v>1</v>
          </cell>
          <cell r="B621" t="str">
            <v xml:space="preserve">EQUIPO DE SEGURIDAD (2% MANO DE OBRA)</v>
          </cell>
          <cell r="D621" t="str">
            <v>%</v>
          </cell>
          <cell r="E621">
            <v>0.02</v>
          </cell>
          <cell r="F621">
            <v>96.37</v>
          </cell>
          <cell r="G621">
            <v>1.93</v>
          </cell>
        </row>
        <row r="622">
          <cell r="A622">
            <v>2</v>
          </cell>
          <cell r="B622" t="str">
            <v xml:space="preserve">HERRAMIENTAS (3% MANO DE OBRA)</v>
          </cell>
          <cell r="D622" t="str">
            <v>%</v>
          </cell>
          <cell r="E622">
            <v>0.03</v>
          </cell>
          <cell r="F622">
            <v>96.37</v>
          </cell>
          <cell r="G622">
            <v>2.89</v>
          </cell>
        </row>
        <row r="623">
          <cell r="H623">
            <v>4.82</v>
          </cell>
        </row>
        <row r="624">
          <cell r="G624" t="str">
            <v xml:space="preserve">COSTO DIRECTO:</v>
          </cell>
          <cell r="H624">
            <v>229.19</v>
          </cell>
        </row>
        <row r="627">
          <cell r="A627" t="str">
            <v>Partida:</v>
          </cell>
          <cell r="B627" t="str">
            <v>Descripción:</v>
          </cell>
          <cell r="D627" t="str">
            <v xml:space="preserve">Unidad  </v>
          </cell>
          <cell r="E627" t="str">
            <v>Rendimiento</v>
          </cell>
          <cell r="G627" t="str">
            <v xml:space="preserve">    Costo Directo</v>
          </cell>
        </row>
        <row r="628">
          <cell r="A628" t="str">
            <v>26.00</v>
          </cell>
          <cell r="B628" t="str">
            <v xml:space="preserve">Instalación del sistema de puesta a tierra BT,  incluy  material de relleno</v>
          </cell>
          <cell r="D628" t="str">
            <v>Un</v>
          </cell>
          <cell r="E628">
            <v>5</v>
          </cell>
          <cell r="F628" t="str">
            <v>Un/Día</v>
          </cell>
          <cell r="G628" t="str">
            <v>(S/.):</v>
          </cell>
          <cell r="H628">
            <v>229.19</v>
          </cell>
        </row>
        <row r="629">
          <cell r="B629" t="str">
            <v xml:space="preserve">DETALLE PARTIDA</v>
          </cell>
        </row>
        <row r="630">
          <cell r="A630" t="str">
            <v>*</v>
          </cell>
          <cell r="B630" t="str">
            <v>*</v>
          </cell>
          <cell r="C630" t="str">
            <v>*</v>
          </cell>
          <cell r="D630" t="str">
            <v>*</v>
          </cell>
          <cell r="E630" t="str">
            <v>*</v>
          </cell>
          <cell r="F630" t="str">
            <v>*</v>
          </cell>
          <cell r="G630" t="str">
            <v>*</v>
          </cell>
          <cell r="H630" t="str">
            <v>*</v>
          </cell>
        </row>
        <row r="631">
          <cell r="A631" t="str">
            <v>ITEM</v>
          </cell>
          <cell r="B631" t="str">
            <v xml:space="preserve">R E C U R S O</v>
          </cell>
          <cell r="D631" t="str">
            <v>UND.</v>
          </cell>
          <cell r="E631" t="str">
            <v>CANTIDAD</v>
          </cell>
          <cell r="F631" t="str">
            <v>P.UNIT.</v>
          </cell>
          <cell r="G631" t="str">
            <v>SUBTOTAL</v>
          </cell>
          <cell r="H631" t="str">
            <v>TOTAL</v>
          </cell>
        </row>
        <row r="632">
          <cell r="A632" t="str">
            <v>*</v>
          </cell>
          <cell r="B632" t="str">
            <v>*</v>
          </cell>
          <cell r="C632" t="str">
            <v>*</v>
          </cell>
          <cell r="D632" t="str">
            <v>*</v>
          </cell>
          <cell r="E632" t="str">
            <v>*</v>
          </cell>
          <cell r="F632" t="str">
            <v>*</v>
          </cell>
          <cell r="G632" t="str">
            <v>*</v>
          </cell>
          <cell r="H632" t="str">
            <v>*</v>
          </cell>
        </row>
        <row r="633">
          <cell r="A633">
            <v>1</v>
          </cell>
          <cell r="B633" t="str">
            <v xml:space="preserve">CAMIONETA 4x4 (130 HP)</v>
          </cell>
          <cell r="C633">
            <v>1</v>
          </cell>
          <cell r="D633" t="str">
            <v>HM</v>
          </cell>
          <cell r="E633">
            <v>1.6</v>
          </cell>
          <cell r="F633">
            <v>80</v>
          </cell>
          <cell r="G633">
            <v>128</v>
          </cell>
        </row>
        <row r="634">
          <cell r="A634" t="str">
            <v/>
          </cell>
          <cell r="H634">
            <v>128</v>
          </cell>
        </row>
        <row r="635">
          <cell r="A635">
            <v>1</v>
          </cell>
          <cell r="B635" t="str">
            <v>OPERARIO</v>
          </cell>
          <cell r="C635">
            <v>1</v>
          </cell>
          <cell r="D635" t="str">
            <v>HH</v>
          </cell>
          <cell r="E635">
            <v>1.6</v>
          </cell>
          <cell r="F635">
            <v>10.63</v>
          </cell>
          <cell r="G635">
            <v>17.010000000000002</v>
          </cell>
        </row>
        <row r="636">
          <cell r="A636">
            <v>2</v>
          </cell>
          <cell r="B636" t="str">
            <v>OFICIAL</v>
          </cell>
          <cell r="C636">
            <v>1</v>
          </cell>
          <cell r="D636" t="str">
            <v>HH</v>
          </cell>
          <cell r="E636">
            <v>1.6</v>
          </cell>
          <cell r="F636">
            <v>9.6</v>
          </cell>
          <cell r="G636">
            <v>15.36</v>
          </cell>
        </row>
        <row r="637">
          <cell r="A637">
            <v>3</v>
          </cell>
          <cell r="B637" t="str">
            <v>PEON</v>
          </cell>
          <cell r="C637">
            <v>5</v>
          </cell>
          <cell r="D637" t="str">
            <v>HH</v>
          </cell>
          <cell r="E637">
            <v>8</v>
          </cell>
          <cell r="F637">
            <v>8</v>
          </cell>
          <cell r="G637">
            <v>64</v>
          </cell>
        </row>
        <row r="638">
          <cell r="A638" t="str">
            <v/>
          </cell>
          <cell r="H638">
            <v>96.37</v>
          </cell>
        </row>
        <row r="639">
          <cell r="A639">
            <v>1</v>
          </cell>
          <cell r="B639" t="str">
            <v xml:space="preserve">EQUIPO DE SEGURIDAD (2% MANO DE OBRA)</v>
          </cell>
          <cell r="D639" t="str">
            <v>%</v>
          </cell>
          <cell r="E639">
            <v>0.02</v>
          </cell>
          <cell r="F639">
            <v>96.37</v>
          </cell>
          <cell r="G639">
            <v>1.93</v>
          </cell>
        </row>
        <row r="640">
          <cell r="A640">
            <v>2</v>
          </cell>
          <cell r="B640" t="str">
            <v xml:space="preserve">HERRAMIENTAS (3% MANO DE OBRA)</v>
          </cell>
          <cell r="D640" t="str">
            <v>%</v>
          </cell>
          <cell r="E640">
            <v>0.03</v>
          </cell>
          <cell r="F640">
            <v>96.37</v>
          </cell>
          <cell r="G640">
            <v>2.89</v>
          </cell>
        </row>
        <row r="641">
          <cell r="H641">
            <v>4.82</v>
          </cell>
        </row>
        <row r="642">
          <cell r="G642" t="str">
            <v xml:space="preserve">COSTO DIRECTO:</v>
          </cell>
          <cell r="H642">
            <v>229.19</v>
          </cell>
        </row>
        <row r="645">
          <cell r="A645" t="str">
            <v>Partida:</v>
          </cell>
          <cell r="B645" t="str">
            <v>Descripción:</v>
          </cell>
          <cell r="D645" t="str">
            <v xml:space="preserve">Unidad  </v>
          </cell>
          <cell r="E645" t="str">
            <v>Rendimiento</v>
          </cell>
          <cell r="G645" t="str">
            <v xml:space="preserve">    Costo Directo</v>
          </cell>
        </row>
        <row r="646">
          <cell r="A646" t="str">
            <v>27.00</v>
          </cell>
          <cell r="B646" t="str">
            <v xml:space="preserve">Tendido de conductores de AAAC  35 - 50 mm2</v>
          </cell>
          <cell r="D646" t="str">
            <v>Km</v>
          </cell>
          <cell r="E646">
            <v>3.5</v>
          </cell>
          <cell r="F646" t="str">
            <v>Km/Día</v>
          </cell>
          <cell r="G646" t="str">
            <v>(S/.):</v>
          </cell>
          <cell r="H646">
            <v>1000.61</v>
          </cell>
        </row>
        <row r="647">
          <cell r="B647" t="str">
            <v xml:space="preserve">DETALLE PARTIDA</v>
          </cell>
        </row>
        <row r="648">
          <cell r="A648" t="str">
            <v>*</v>
          </cell>
          <cell r="B648" t="str">
            <v>*</v>
          </cell>
          <cell r="C648" t="str">
            <v>*</v>
          </cell>
          <cell r="D648" t="str">
            <v>*</v>
          </cell>
          <cell r="E648" t="str">
            <v>*</v>
          </cell>
          <cell r="F648" t="str">
            <v>*</v>
          </cell>
          <cell r="G648" t="str">
            <v>*</v>
          </cell>
          <cell r="H648" t="str">
            <v>*</v>
          </cell>
        </row>
        <row r="649">
          <cell r="A649" t="str">
            <v>ITEM</v>
          </cell>
          <cell r="B649" t="str">
            <v xml:space="preserve">R E C U R S O</v>
          </cell>
          <cell r="D649" t="str">
            <v>UND.</v>
          </cell>
          <cell r="E649" t="str">
            <v>CANTIDAD</v>
          </cell>
          <cell r="F649" t="str">
            <v>P.UNIT.</v>
          </cell>
          <cell r="G649" t="str">
            <v>SUBTOTAL</v>
          </cell>
          <cell r="H649" t="str">
            <v>TOTAL</v>
          </cell>
        </row>
        <row r="650">
          <cell r="A650" t="str">
            <v>*</v>
          </cell>
          <cell r="B650" t="str">
            <v>*</v>
          </cell>
          <cell r="C650" t="str">
            <v>*</v>
          </cell>
          <cell r="D650" t="str">
            <v>*</v>
          </cell>
          <cell r="E650" t="str">
            <v>*</v>
          </cell>
          <cell r="F650" t="str">
            <v>*</v>
          </cell>
          <cell r="G650" t="str">
            <v>*</v>
          </cell>
          <cell r="H650" t="str">
            <v>*</v>
          </cell>
        </row>
        <row r="651">
          <cell r="A651">
            <v>1</v>
          </cell>
          <cell r="B651" t="str">
            <v xml:space="preserve">CAMIONETA 4x4 (130 HP)</v>
          </cell>
          <cell r="C651">
            <v>1</v>
          </cell>
          <cell r="D651" t="str">
            <v>HM</v>
          </cell>
          <cell r="E651">
            <v>2.2856999999999998</v>
          </cell>
          <cell r="F651">
            <v>80</v>
          </cell>
          <cell r="G651">
            <v>182.86</v>
          </cell>
        </row>
        <row r="652">
          <cell r="A652">
            <v>2</v>
          </cell>
          <cell r="B652" t="str">
            <v xml:space="preserve">ESTACION TOTAL</v>
          </cell>
          <cell r="C652">
            <v>1</v>
          </cell>
          <cell r="D652" t="str">
            <v>HM</v>
          </cell>
          <cell r="E652">
            <v>2.2856999999999998</v>
          </cell>
          <cell r="F652">
            <v>12</v>
          </cell>
          <cell r="G652">
            <v>27.43</v>
          </cell>
        </row>
        <row r="653">
          <cell r="A653">
            <v>3</v>
          </cell>
          <cell r="B653" t="str">
            <v xml:space="preserve">WINCHE ELECTRICO C/ FRENO MANUAL</v>
          </cell>
          <cell r="C653">
            <v>1</v>
          </cell>
          <cell r="D653" t="str">
            <v>HM</v>
          </cell>
          <cell r="E653">
            <v>2.2856999999999998</v>
          </cell>
          <cell r="F653">
            <v>15</v>
          </cell>
          <cell r="G653">
            <v>34.29</v>
          </cell>
        </row>
        <row r="654">
          <cell r="A654">
            <v>4</v>
          </cell>
          <cell r="B654" t="str">
            <v xml:space="preserve">FRENO MANUAL PARA TENDIDO DE CONDUCTOR</v>
          </cell>
          <cell r="C654">
            <v>1</v>
          </cell>
          <cell r="D654" t="str">
            <v>HM</v>
          </cell>
          <cell r="E654">
            <v>2.2856999999999998</v>
          </cell>
          <cell r="F654">
            <v>10</v>
          </cell>
          <cell r="G654">
            <v>22.86</v>
          </cell>
        </row>
        <row r="655">
          <cell r="A655">
            <v>5</v>
          </cell>
          <cell r="B655" t="str">
            <v xml:space="preserve">MANGA DE ARRASTRE</v>
          </cell>
          <cell r="C655">
            <v>1</v>
          </cell>
          <cell r="D655" t="str">
            <v>HM</v>
          </cell>
          <cell r="E655">
            <v>2.2856999999999998</v>
          </cell>
          <cell r="F655">
            <v>5</v>
          </cell>
          <cell r="G655">
            <v>11.43</v>
          </cell>
        </row>
        <row r="656">
          <cell r="A656">
            <v>6</v>
          </cell>
          <cell r="B656" t="str">
            <v xml:space="preserve">BRIDA DE ARRASTRE</v>
          </cell>
          <cell r="C656">
            <v>5</v>
          </cell>
          <cell r="D656" t="str">
            <v>HM</v>
          </cell>
          <cell r="E656">
            <v>11.428599999999999</v>
          </cell>
          <cell r="F656">
            <v>2.5</v>
          </cell>
          <cell r="G656">
            <v>28.57</v>
          </cell>
        </row>
        <row r="657">
          <cell r="A657">
            <v>7</v>
          </cell>
          <cell r="B657" t="str">
            <v xml:space="preserve">POLEAS DE AL DE D=300 mm </v>
          </cell>
          <cell r="C657">
            <v>14</v>
          </cell>
          <cell r="D657" t="str">
            <v>HM</v>
          </cell>
          <cell r="E657">
            <v>32</v>
          </cell>
          <cell r="F657">
            <v>1.25</v>
          </cell>
          <cell r="G657">
            <v>40</v>
          </cell>
        </row>
        <row r="658">
          <cell r="A658">
            <v>8</v>
          </cell>
          <cell r="B658" t="str">
            <v xml:space="preserve">RADIO DE MANO FM 2M MULTIBANDA</v>
          </cell>
          <cell r="C658">
            <v>10</v>
          </cell>
          <cell r="D658" t="str">
            <v>HM</v>
          </cell>
          <cell r="E658">
            <v>22.857099999999999</v>
          </cell>
          <cell r="F658">
            <v>6.5</v>
          </cell>
          <cell r="G658">
            <v>148.57</v>
          </cell>
        </row>
        <row r="659">
          <cell r="A659">
            <v>9</v>
          </cell>
          <cell r="B659" t="str">
            <v xml:space="preserve">TRICO DE 2 TON</v>
          </cell>
          <cell r="C659">
            <v>4</v>
          </cell>
          <cell r="D659" t="str">
            <v>HM</v>
          </cell>
          <cell r="E659">
            <v>9.1428999999999991</v>
          </cell>
          <cell r="F659">
            <v>3</v>
          </cell>
          <cell r="G659">
            <v>27.43</v>
          </cell>
        </row>
        <row r="660">
          <cell r="A660">
            <v>10</v>
          </cell>
          <cell r="B660" t="str">
            <v>DINAMOMETRO</v>
          </cell>
          <cell r="C660">
            <v>1</v>
          </cell>
          <cell r="D660" t="str">
            <v>HM</v>
          </cell>
          <cell r="E660">
            <v>2.2856999999999998</v>
          </cell>
          <cell r="F660">
            <v>5</v>
          </cell>
          <cell r="G660">
            <v>11.43</v>
          </cell>
        </row>
        <row r="661">
          <cell r="A661" t="str">
            <v/>
          </cell>
          <cell r="D661" t="str">
            <v/>
          </cell>
          <cell r="H661">
            <v>534.87</v>
          </cell>
        </row>
        <row r="662">
          <cell r="A662">
            <v>1</v>
          </cell>
          <cell r="B662" t="str">
            <v>OPERARIO</v>
          </cell>
          <cell r="C662">
            <v>2</v>
          </cell>
          <cell r="D662" t="str">
            <v>HH</v>
          </cell>
          <cell r="E662">
            <v>4.5713999999999997</v>
          </cell>
          <cell r="F662">
            <v>10.63</v>
          </cell>
          <cell r="G662">
            <v>48.59</v>
          </cell>
        </row>
        <row r="663">
          <cell r="A663">
            <v>2</v>
          </cell>
          <cell r="B663" t="str">
            <v>OFICIAL</v>
          </cell>
          <cell r="C663">
            <v>8</v>
          </cell>
          <cell r="D663" t="str">
            <v>HH</v>
          </cell>
          <cell r="E663">
            <v>18.285699999999999</v>
          </cell>
          <cell r="F663">
            <v>9.6</v>
          </cell>
          <cell r="G663">
            <v>175.54</v>
          </cell>
        </row>
        <row r="664">
          <cell r="A664">
            <v>3</v>
          </cell>
          <cell r="B664" t="str">
            <v>PEON</v>
          </cell>
          <cell r="C664">
            <v>12</v>
          </cell>
          <cell r="D664" t="str">
            <v>HH</v>
          </cell>
          <cell r="E664">
            <v>27.428599999999999</v>
          </cell>
          <cell r="F664">
            <v>8</v>
          </cell>
          <cell r="G664">
            <v>219.43</v>
          </cell>
        </row>
        <row r="665">
          <cell r="A665" t="str">
            <v/>
          </cell>
          <cell r="H665">
            <v>443.56</v>
          </cell>
        </row>
        <row r="666">
          <cell r="A666">
            <v>1</v>
          </cell>
          <cell r="B666" t="str">
            <v xml:space="preserve">EQUIPO DE SEGURIDAD (2% MANO DE OBRA)</v>
          </cell>
          <cell r="D666" t="str">
            <v>%</v>
          </cell>
          <cell r="E666">
            <v>0.02</v>
          </cell>
          <cell r="F666">
            <v>443.56</v>
          </cell>
          <cell r="G666">
            <v>8.8699999999999992</v>
          </cell>
        </row>
        <row r="667">
          <cell r="A667">
            <v>2</v>
          </cell>
          <cell r="B667" t="str">
            <v xml:space="preserve">HERRAMIENTAS (3% MANO DE OBRA)</v>
          </cell>
          <cell r="D667" t="str">
            <v>%</v>
          </cell>
          <cell r="E667">
            <v>0.03</v>
          </cell>
          <cell r="F667">
            <v>443.56</v>
          </cell>
          <cell r="G667">
            <v>13.31</v>
          </cell>
        </row>
        <row r="668">
          <cell r="H668">
            <v>22.18</v>
          </cell>
        </row>
        <row r="669">
          <cell r="G669" t="str">
            <v xml:space="preserve">COSTO DIRECTO:</v>
          </cell>
          <cell r="H669">
            <v>1000.61</v>
          </cell>
        </row>
        <row r="672">
          <cell r="A672" t="str">
            <v>Partida:</v>
          </cell>
          <cell r="B672" t="str">
            <v>Descripción:</v>
          </cell>
          <cell r="D672" t="str">
            <v xml:space="preserve">Unidad  </v>
          </cell>
          <cell r="E672" t="str">
            <v>Rendimiento</v>
          </cell>
          <cell r="G672" t="str">
            <v xml:space="preserve">    Costo Directo</v>
          </cell>
        </row>
        <row r="673">
          <cell r="A673" t="str">
            <v>28.00</v>
          </cell>
          <cell r="B673" t="str">
            <v xml:space="preserve">Tendido de conductores de AAAC  70 - 120 mm2</v>
          </cell>
          <cell r="D673" t="str">
            <v>Km</v>
          </cell>
          <cell r="E673">
            <v>2.5</v>
          </cell>
          <cell r="F673" t="str">
            <v>Km/Día</v>
          </cell>
          <cell r="G673" t="str">
            <v>(S/.):</v>
          </cell>
          <cell r="H673">
            <v>1391.24</v>
          </cell>
        </row>
        <row r="674">
          <cell r="B674" t="str">
            <v xml:space="preserve">DETALLE PARTIDA</v>
          </cell>
        </row>
        <row r="675">
          <cell r="A675" t="str">
            <v>*</v>
          </cell>
          <cell r="B675" t="str">
            <v>*</v>
          </cell>
          <cell r="C675" t="str">
            <v>*</v>
          </cell>
          <cell r="D675" t="str">
            <v>*</v>
          </cell>
          <cell r="E675" t="str">
            <v>*</v>
          </cell>
          <cell r="F675" t="str">
            <v>*</v>
          </cell>
          <cell r="G675" t="str">
            <v>*</v>
          </cell>
          <cell r="H675" t="str">
            <v>*</v>
          </cell>
        </row>
        <row r="676">
          <cell r="A676" t="str">
            <v>ITEM</v>
          </cell>
          <cell r="B676" t="str">
            <v xml:space="preserve">R E C U R S O</v>
          </cell>
          <cell r="D676" t="str">
            <v>UND.</v>
          </cell>
          <cell r="E676" t="str">
            <v>CANTIDAD</v>
          </cell>
          <cell r="F676" t="str">
            <v>P.UNIT.</v>
          </cell>
          <cell r="G676" t="str">
            <v>SUBTOTAL</v>
          </cell>
          <cell r="H676" t="str">
            <v>TOTAL</v>
          </cell>
        </row>
        <row r="677">
          <cell r="A677" t="str">
            <v>*</v>
          </cell>
          <cell r="B677" t="str">
            <v>*</v>
          </cell>
          <cell r="C677" t="str">
            <v>*</v>
          </cell>
          <cell r="D677" t="str">
            <v>*</v>
          </cell>
          <cell r="E677" t="str">
            <v>*</v>
          </cell>
          <cell r="F677" t="str">
            <v>*</v>
          </cell>
          <cell r="G677" t="str">
            <v>*</v>
          </cell>
          <cell r="H677" t="str">
            <v>*</v>
          </cell>
        </row>
        <row r="678">
          <cell r="A678">
            <v>1</v>
          </cell>
          <cell r="B678" t="str">
            <v xml:space="preserve">CAMIONETA 4x4 (130 HP)</v>
          </cell>
          <cell r="C678">
            <v>1</v>
          </cell>
          <cell r="D678" t="str">
            <v>HM</v>
          </cell>
          <cell r="E678">
            <v>3.2</v>
          </cell>
          <cell r="F678">
            <v>80</v>
          </cell>
          <cell r="G678">
            <v>256</v>
          </cell>
        </row>
        <row r="679">
          <cell r="A679">
            <v>2</v>
          </cell>
          <cell r="B679" t="str">
            <v xml:space="preserve">ESTACION TOTAL</v>
          </cell>
          <cell r="C679">
            <v>1</v>
          </cell>
          <cell r="D679" t="str">
            <v>HM</v>
          </cell>
          <cell r="E679">
            <v>3.2</v>
          </cell>
          <cell r="F679">
            <v>12</v>
          </cell>
          <cell r="G679">
            <v>38.4</v>
          </cell>
        </row>
        <row r="680">
          <cell r="A680">
            <v>3</v>
          </cell>
          <cell r="B680" t="str">
            <v xml:space="preserve">WINCHE ELECTRICO C/ FRENO MANUAL</v>
          </cell>
          <cell r="C680">
            <v>1</v>
          </cell>
          <cell r="D680" t="str">
            <v>HM</v>
          </cell>
          <cell r="E680">
            <v>3.2</v>
          </cell>
          <cell r="F680">
            <v>15</v>
          </cell>
          <cell r="G680">
            <v>48</v>
          </cell>
        </row>
        <row r="681">
          <cell r="A681">
            <v>4</v>
          </cell>
          <cell r="B681" t="str">
            <v xml:space="preserve">FRENO MANUAL PARA TENDIDO DE CONDUCTOR</v>
          </cell>
          <cell r="C681">
            <v>1</v>
          </cell>
          <cell r="D681" t="str">
            <v>HM</v>
          </cell>
          <cell r="E681">
            <v>3.2</v>
          </cell>
          <cell r="F681">
            <v>10</v>
          </cell>
          <cell r="G681">
            <v>32</v>
          </cell>
        </row>
        <row r="682">
          <cell r="A682">
            <v>5</v>
          </cell>
          <cell r="B682" t="str">
            <v xml:space="preserve">MANGA DE ARRASTRE</v>
          </cell>
          <cell r="C682">
            <v>1</v>
          </cell>
          <cell r="D682" t="str">
            <v>HM</v>
          </cell>
          <cell r="E682">
            <v>3.2</v>
          </cell>
          <cell r="F682">
            <v>5</v>
          </cell>
          <cell r="G682">
            <v>16</v>
          </cell>
        </row>
        <row r="683">
          <cell r="A683">
            <v>6</v>
          </cell>
          <cell r="B683" t="str">
            <v xml:space="preserve">BRIDA DE ARRASTRE</v>
          </cell>
          <cell r="C683">
            <v>5</v>
          </cell>
          <cell r="D683" t="str">
            <v>HM</v>
          </cell>
          <cell r="E683">
            <v>16</v>
          </cell>
          <cell r="F683">
            <v>2.5</v>
          </cell>
          <cell r="G683">
            <v>40</v>
          </cell>
        </row>
        <row r="684">
          <cell r="A684">
            <v>7</v>
          </cell>
          <cell r="B684" t="str">
            <v xml:space="preserve">POLEAS DE AL DE D=300 mm </v>
          </cell>
          <cell r="C684">
            <v>14</v>
          </cell>
          <cell r="D684" t="str">
            <v>HM</v>
          </cell>
          <cell r="E684">
            <v>44.8</v>
          </cell>
          <cell r="F684">
            <v>1.25</v>
          </cell>
          <cell r="G684">
            <v>56</v>
          </cell>
        </row>
        <row r="685">
          <cell r="A685">
            <v>8</v>
          </cell>
          <cell r="B685" t="str">
            <v xml:space="preserve">RADIO DE MANO FM 2M MULTIBANDA</v>
          </cell>
          <cell r="C685">
            <v>10</v>
          </cell>
          <cell r="D685" t="str">
            <v>HM</v>
          </cell>
          <cell r="E685">
            <v>32</v>
          </cell>
          <cell r="F685">
            <v>6.5</v>
          </cell>
          <cell r="G685">
            <v>208</v>
          </cell>
        </row>
        <row r="686">
          <cell r="A686">
            <v>9</v>
          </cell>
          <cell r="B686" t="str">
            <v xml:space="preserve">TRICO DE 2 TON</v>
          </cell>
          <cell r="C686">
            <v>3</v>
          </cell>
          <cell r="D686" t="str">
            <v>HM</v>
          </cell>
          <cell r="E686">
            <v>9.6</v>
          </cell>
          <cell r="F686">
            <v>3</v>
          </cell>
          <cell r="G686">
            <v>28.8</v>
          </cell>
        </row>
        <row r="687">
          <cell r="A687">
            <v>10</v>
          </cell>
          <cell r="B687" t="str">
            <v>DINAMOMETRO</v>
          </cell>
          <cell r="C687">
            <v>1</v>
          </cell>
          <cell r="D687" t="str">
            <v>HM</v>
          </cell>
          <cell r="E687">
            <v>3.2</v>
          </cell>
          <cell r="F687">
            <v>5</v>
          </cell>
          <cell r="G687">
            <v>16</v>
          </cell>
        </row>
        <row r="688">
          <cell r="A688" t="str">
            <v/>
          </cell>
          <cell r="H688">
            <v>739.2</v>
          </cell>
        </row>
        <row r="689">
          <cell r="A689">
            <v>1</v>
          </cell>
          <cell r="B689" t="str">
            <v>OPERARIO</v>
          </cell>
          <cell r="C689">
            <v>2</v>
          </cell>
          <cell r="D689" t="str">
            <v>HH</v>
          </cell>
          <cell r="E689">
            <v>6.4</v>
          </cell>
          <cell r="F689">
            <v>10.63</v>
          </cell>
          <cell r="G689">
            <v>68.03</v>
          </cell>
        </row>
        <row r="690">
          <cell r="A690">
            <v>2</v>
          </cell>
          <cell r="B690" t="str">
            <v>OFICIAL</v>
          </cell>
          <cell r="C690">
            <v>8</v>
          </cell>
          <cell r="D690" t="str">
            <v>HH</v>
          </cell>
          <cell r="E690">
            <v>25.6</v>
          </cell>
          <cell r="F690">
            <v>9.6</v>
          </cell>
          <cell r="G690">
            <v>245.76</v>
          </cell>
        </row>
        <row r="691">
          <cell r="A691">
            <v>3</v>
          </cell>
          <cell r="B691" t="str">
            <v>PEON</v>
          </cell>
          <cell r="C691">
            <v>12</v>
          </cell>
          <cell r="D691" t="str">
            <v>HH</v>
          </cell>
          <cell r="E691">
            <v>38.4</v>
          </cell>
          <cell r="F691">
            <v>8</v>
          </cell>
          <cell r="G691">
            <v>307.2</v>
          </cell>
        </row>
        <row r="692">
          <cell r="A692" t="str">
            <v/>
          </cell>
          <cell r="H692">
            <v>620.99</v>
          </cell>
        </row>
        <row r="693">
          <cell r="A693">
            <v>1</v>
          </cell>
          <cell r="B693" t="str">
            <v xml:space="preserve">EQUIPO DE SEGURIDAD (2% MANO DE OBRA)</v>
          </cell>
          <cell r="D693" t="str">
            <v>%</v>
          </cell>
          <cell r="E693">
            <v>0.02</v>
          </cell>
          <cell r="F693">
            <v>620.99</v>
          </cell>
          <cell r="G693">
            <v>12.42</v>
          </cell>
        </row>
        <row r="694">
          <cell r="A694">
            <v>2</v>
          </cell>
          <cell r="B694" t="str">
            <v xml:space="preserve">HERRAMIENTAS (3% MANO DE OBRA)</v>
          </cell>
          <cell r="D694" t="str">
            <v>%</v>
          </cell>
          <cell r="E694">
            <v>0.03</v>
          </cell>
          <cell r="F694">
            <v>620.99</v>
          </cell>
          <cell r="G694">
            <v>18.63</v>
          </cell>
        </row>
        <row r="695">
          <cell r="H695">
            <v>31.05</v>
          </cell>
        </row>
        <row r="696">
          <cell r="G696" t="str">
            <v xml:space="preserve">COSTO DIRECTO:</v>
          </cell>
          <cell r="H696">
            <v>1391.24</v>
          </cell>
        </row>
        <row r="699">
          <cell r="A699" t="str">
            <v>Partida:</v>
          </cell>
          <cell r="B699" t="str">
            <v>Descripción:</v>
          </cell>
          <cell r="D699" t="str">
            <v xml:space="preserve">Unidad  </v>
          </cell>
          <cell r="E699" t="str">
            <v>Rendimiento</v>
          </cell>
          <cell r="G699" t="str">
            <v xml:space="preserve">    Costo Directo</v>
          </cell>
        </row>
        <row r="700">
          <cell r="A700" t="str">
            <v>29.00</v>
          </cell>
          <cell r="B700" t="str">
            <v xml:space="preserve">Tendido de cable autoportante de MT tipo NA2XS2Y 3x35 mm2 15kV</v>
          </cell>
          <cell r="D700" t="str">
            <v>Km</v>
          </cell>
          <cell r="E700">
            <v>1.5</v>
          </cell>
          <cell r="F700" t="str">
            <v>Km/Día</v>
          </cell>
          <cell r="G700" t="str">
            <v>(S/.):</v>
          </cell>
          <cell r="H700">
            <v>2110.96</v>
          </cell>
        </row>
        <row r="701">
          <cell r="B701" t="str">
            <v xml:space="preserve">DETALLE PARTIDA</v>
          </cell>
        </row>
        <row r="702">
          <cell r="A702" t="str">
            <v>*</v>
          </cell>
          <cell r="B702" t="str">
            <v>*</v>
          </cell>
          <cell r="C702" t="str">
            <v>*</v>
          </cell>
          <cell r="D702" t="str">
            <v>*</v>
          </cell>
          <cell r="E702" t="str">
            <v>*</v>
          </cell>
          <cell r="F702" t="str">
            <v>*</v>
          </cell>
          <cell r="G702" t="str">
            <v>*</v>
          </cell>
          <cell r="H702" t="str">
            <v>*</v>
          </cell>
        </row>
        <row r="703">
          <cell r="A703" t="str">
            <v>ITEM</v>
          </cell>
          <cell r="B703" t="str">
            <v xml:space="preserve">R E C U R S O</v>
          </cell>
          <cell r="D703" t="str">
            <v>UND.</v>
          </cell>
          <cell r="E703" t="str">
            <v>CANTIDAD</v>
          </cell>
          <cell r="F703" t="str">
            <v>P.UNIT.</v>
          </cell>
          <cell r="G703" t="str">
            <v>SUBTOTAL</v>
          </cell>
          <cell r="H703" t="str">
            <v>TOTAL</v>
          </cell>
        </row>
        <row r="704">
          <cell r="A704" t="str">
            <v>*</v>
          </cell>
          <cell r="B704" t="str">
            <v>*</v>
          </cell>
          <cell r="C704" t="str">
            <v>*</v>
          </cell>
          <cell r="D704" t="str">
            <v>*</v>
          </cell>
          <cell r="E704" t="str">
            <v>*</v>
          </cell>
          <cell r="F704" t="str">
            <v>*</v>
          </cell>
          <cell r="G704" t="str">
            <v>*</v>
          </cell>
          <cell r="H704" t="str">
            <v>*</v>
          </cell>
        </row>
        <row r="705">
          <cell r="A705">
            <v>1</v>
          </cell>
          <cell r="B705" t="str">
            <v xml:space="preserve">CAMIONETA 4x4 (130 HP)</v>
          </cell>
          <cell r="C705">
            <v>1</v>
          </cell>
          <cell r="D705" t="str">
            <v>HM</v>
          </cell>
          <cell r="E705">
            <v>5.3333000000000004</v>
          </cell>
          <cell r="F705">
            <v>80</v>
          </cell>
          <cell r="G705">
            <v>426.66</v>
          </cell>
        </row>
        <row r="706">
          <cell r="A706">
            <v>2</v>
          </cell>
          <cell r="B706" t="str">
            <v xml:space="preserve">ESTACION TOTAL</v>
          </cell>
          <cell r="C706">
            <v>1</v>
          </cell>
          <cell r="D706" t="str">
            <v>HM</v>
          </cell>
          <cell r="E706">
            <v>5.3333000000000004</v>
          </cell>
          <cell r="F706">
            <v>12</v>
          </cell>
          <cell r="G706">
            <v>64</v>
          </cell>
        </row>
        <row r="707">
          <cell r="A707">
            <v>3</v>
          </cell>
          <cell r="B707" t="str">
            <v xml:space="preserve">WINCHE ELECTRICO C/ FRENO MANUAL</v>
          </cell>
          <cell r="C707">
            <v>1</v>
          </cell>
          <cell r="D707" t="str">
            <v>HM</v>
          </cell>
          <cell r="E707">
            <v>5.3333000000000004</v>
          </cell>
          <cell r="F707">
            <v>15</v>
          </cell>
          <cell r="G707">
            <v>80</v>
          </cell>
        </row>
        <row r="708">
          <cell r="A708">
            <v>4</v>
          </cell>
          <cell r="B708" t="str">
            <v xml:space="preserve">FRENO MANUAL PARA TENDIDO DE CONDUCTOR</v>
          </cell>
          <cell r="C708">
            <v>1</v>
          </cell>
          <cell r="D708" t="str">
            <v>HM</v>
          </cell>
          <cell r="E708">
            <v>5.3333000000000004</v>
          </cell>
          <cell r="F708">
            <v>10</v>
          </cell>
          <cell r="G708">
            <v>53.33</v>
          </cell>
        </row>
        <row r="709">
          <cell r="A709">
            <v>5</v>
          </cell>
          <cell r="B709" t="str">
            <v xml:space="preserve">MANGA DE ARRASTRE</v>
          </cell>
          <cell r="C709">
            <v>1</v>
          </cell>
          <cell r="D709" t="str">
            <v>HM</v>
          </cell>
          <cell r="E709">
            <v>5.3333000000000004</v>
          </cell>
          <cell r="F709">
            <v>5</v>
          </cell>
          <cell r="G709">
            <v>26.67</v>
          </cell>
        </row>
        <row r="710">
          <cell r="A710">
            <v>6</v>
          </cell>
          <cell r="B710" t="str">
            <v xml:space="preserve">BRIDA DE ARRASTRE</v>
          </cell>
          <cell r="C710">
            <v>4</v>
          </cell>
          <cell r="D710" t="str">
            <v>HM</v>
          </cell>
          <cell r="E710">
            <v>21.333300000000001</v>
          </cell>
          <cell r="F710">
            <v>2.5</v>
          </cell>
          <cell r="G710">
            <v>53.33</v>
          </cell>
        </row>
        <row r="711">
          <cell r="A711">
            <v>7</v>
          </cell>
          <cell r="B711" t="str">
            <v xml:space="preserve">POLEAS DE PVC PARA CABLES AUTOPORTANTES</v>
          </cell>
          <cell r="C711">
            <v>12</v>
          </cell>
          <cell r="D711" t="str">
            <v>HM</v>
          </cell>
          <cell r="E711">
            <v>64</v>
          </cell>
          <cell r="F711">
            <v>1.25</v>
          </cell>
          <cell r="G711">
            <v>80</v>
          </cell>
        </row>
        <row r="712">
          <cell r="A712">
            <v>8</v>
          </cell>
          <cell r="B712" t="str">
            <v xml:space="preserve">RADIO DE MANO FM 2M MULTIBANDA</v>
          </cell>
          <cell r="C712">
            <v>10</v>
          </cell>
          <cell r="D712" t="str">
            <v>HM</v>
          </cell>
          <cell r="E712">
            <v>53.333300000000001</v>
          </cell>
          <cell r="F712">
            <v>6.5</v>
          </cell>
          <cell r="G712">
            <v>346.67</v>
          </cell>
        </row>
        <row r="713">
          <cell r="A713">
            <v>9</v>
          </cell>
          <cell r="B713" t="str">
            <v xml:space="preserve">TRICO DE 2 TON</v>
          </cell>
          <cell r="C713">
            <v>4</v>
          </cell>
          <cell r="D713" t="str">
            <v>HM</v>
          </cell>
          <cell r="E713">
            <v>21.333300000000001</v>
          </cell>
          <cell r="F713">
            <v>3</v>
          </cell>
          <cell r="G713">
            <v>64</v>
          </cell>
        </row>
        <row r="714">
          <cell r="A714">
            <v>10</v>
          </cell>
          <cell r="B714" t="str">
            <v>DINAMOMETRO</v>
          </cell>
          <cell r="C714">
            <v>1</v>
          </cell>
          <cell r="D714" t="str">
            <v>HM</v>
          </cell>
          <cell r="E714">
            <v>5.3333000000000004</v>
          </cell>
          <cell r="F714">
            <v>5</v>
          </cell>
          <cell r="G714">
            <v>26.67</v>
          </cell>
        </row>
        <row r="715">
          <cell r="A715" t="str">
            <v/>
          </cell>
          <cell r="H715">
            <v>1221.33</v>
          </cell>
        </row>
        <row r="716">
          <cell r="A716">
            <v>1</v>
          </cell>
          <cell r="B716" t="str">
            <v>OPERARIO</v>
          </cell>
          <cell r="C716">
            <v>2</v>
          </cell>
          <cell r="D716" t="str">
            <v>HH</v>
          </cell>
          <cell r="E716">
            <v>10.666700000000001</v>
          </cell>
          <cell r="F716">
            <v>10.63</v>
          </cell>
          <cell r="G716">
            <v>113.39</v>
          </cell>
        </row>
        <row r="717">
          <cell r="A717">
            <v>2</v>
          </cell>
          <cell r="B717" t="str">
            <v>OFICIAL</v>
          </cell>
          <cell r="C717">
            <v>6</v>
          </cell>
          <cell r="D717" t="str">
            <v>HH</v>
          </cell>
          <cell r="E717">
            <v>32</v>
          </cell>
          <cell r="F717">
            <v>9.6</v>
          </cell>
          <cell r="G717">
            <v>307.2</v>
          </cell>
        </row>
        <row r="718">
          <cell r="A718">
            <v>3</v>
          </cell>
          <cell r="B718" t="str">
            <v>PEON</v>
          </cell>
          <cell r="C718">
            <v>10</v>
          </cell>
          <cell r="D718" t="str">
            <v>HH</v>
          </cell>
          <cell r="E718">
            <v>53.333300000000001</v>
          </cell>
          <cell r="F718">
            <v>8</v>
          </cell>
          <cell r="G718">
            <v>426.67</v>
          </cell>
        </row>
        <row r="719">
          <cell r="A719" t="str">
            <v/>
          </cell>
          <cell r="H719">
            <v>847.26</v>
          </cell>
        </row>
        <row r="720">
          <cell r="A720">
            <v>1</v>
          </cell>
          <cell r="B720" t="str">
            <v xml:space="preserve">EQUIPO DE SEGURIDAD (2% MANO DE OBRA)</v>
          </cell>
          <cell r="D720" t="str">
            <v>%</v>
          </cell>
          <cell r="E720">
            <v>0.02</v>
          </cell>
          <cell r="F720">
            <v>847.26</v>
          </cell>
          <cell r="G720">
            <v>16.95</v>
          </cell>
        </row>
        <row r="721">
          <cell r="A721">
            <v>2</v>
          </cell>
          <cell r="B721" t="str">
            <v xml:space="preserve">HERRAMIENTAS (3% MANO DE OBRA)</v>
          </cell>
          <cell r="D721" t="str">
            <v>%</v>
          </cell>
          <cell r="E721">
            <v>0.03</v>
          </cell>
          <cell r="F721">
            <v>847.26</v>
          </cell>
          <cell r="G721">
            <v>25.42</v>
          </cell>
        </row>
        <row r="722">
          <cell r="H722">
            <v>42.37</v>
          </cell>
        </row>
        <row r="723">
          <cell r="G723" t="str">
            <v xml:space="preserve">COSTO DIRECTO:</v>
          </cell>
          <cell r="H723">
            <v>2110.96</v>
          </cell>
        </row>
        <row r="726">
          <cell r="A726" t="str">
            <v>Partida:</v>
          </cell>
          <cell r="B726" t="str">
            <v>Descripción:</v>
          </cell>
          <cell r="D726" t="str">
            <v xml:space="preserve">Unidad  </v>
          </cell>
          <cell r="E726" t="str">
            <v>Rendimiento</v>
          </cell>
          <cell r="G726" t="str">
            <v xml:space="preserve">    Costo Directo</v>
          </cell>
        </row>
        <row r="727">
          <cell r="B727" t="str">
            <v xml:space="preserve">Tendido de cable autoportante de MT tipo NA2XS2Y 3x50 mm2 15kV</v>
          </cell>
          <cell r="D727" t="str">
            <v>Km</v>
          </cell>
          <cell r="E727">
            <v>0.9</v>
          </cell>
          <cell r="F727" t="str">
            <v>Km/Día</v>
          </cell>
          <cell r="G727" t="str">
            <v>(S/.):</v>
          </cell>
          <cell r="H727">
            <v>1702.15</v>
          </cell>
        </row>
        <row r="728">
          <cell r="B728" t="str">
            <v xml:space="preserve">DETALLE PARTIDA</v>
          </cell>
        </row>
        <row r="729">
          <cell r="A729" t="str">
            <v>*</v>
          </cell>
          <cell r="B729" t="str">
            <v>*</v>
          </cell>
          <cell r="C729" t="str">
            <v>*</v>
          </cell>
          <cell r="D729" t="str">
            <v>*</v>
          </cell>
          <cell r="E729" t="str">
            <v>*</v>
          </cell>
          <cell r="F729" t="str">
            <v>*</v>
          </cell>
          <cell r="G729" t="str">
            <v>*</v>
          </cell>
          <cell r="H729" t="str">
            <v>*</v>
          </cell>
        </row>
        <row r="730">
          <cell r="A730" t="str">
            <v>ITEM</v>
          </cell>
          <cell r="B730" t="str">
            <v xml:space="preserve">R E C U R S O</v>
          </cell>
          <cell r="D730" t="str">
            <v>UND.</v>
          </cell>
          <cell r="E730" t="str">
            <v>CANTIDAD</v>
          </cell>
          <cell r="F730" t="str">
            <v>P.UNIT.</v>
          </cell>
          <cell r="G730" t="str">
            <v>SUBTOTAL</v>
          </cell>
          <cell r="H730" t="str">
            <v>TOTAL</v>
          </cell>
        </row>
        <row r="731">
          <cell r="A731" t="str">
            <v>*</v>
          </cell>
          <cell r="B731" t="str">
            <v>*</v>
          </cell>
          <cell r="C731" t="str">
            <v>*</v>
          </cell>
          <cell r="D731" t="str">
            <v>*</v>
          </cell>
          <cell r="E731" t="str">
            <v>*</v>
          </cell>
          <cell r="F731" t="str">
            <v>*</v>
          </cell>
          <cell r="G731" t="str">
            <v>*</v>
          </cell>
          <cell r="H731" t="str">
            <v>*</v>
          </cell>
        </row>
        <row r="732">
          <cell r="A732" t="str">
            <v/>
          </cell>
        </row>
        <row r="733">
          <cell r="A733">
            <v>1</v>
          </cell>
          <cell r="B733" t="str">
            <v xml:space="preserve">CAMIONETA 4x4 (130 HP)</v>
          </cell>
          <cell r="C733">
            <v>1</v>
          </cell>
          <cell r="D733" t="str">
            <v>HM</v>
          </cell>
          <cell r="E733">
            <v>8.8888999999999996</v>
          </cell>
          <cell r="F733">
            <v>15</v>
          </cell>
          <cell r="G733">
            <v>133.33000000000001</v>
          </cell>
        </row>
        <row r="734">
          <cell r="A734">
            <v>2</v>
          </cell>
          <cell r="B734" t="str">
            <v xml:space="preserve">ESTACION TOTAL</v>
          </cell>
          <cell r="C734">
            <v>1</v>
          </cell>
          <cell r="D734" t="str">
            <v>HM</v>
          </cell>
          <cell r="E734">
            <v>8.8888999999999996</v>
          </cell>
          <cell r="F734">
            <v>12</v>
          </cell>
          <cell r="G734">
            <v>106.67</v>
          </cell>
        </row>
        <row r="735">
          <cell r="A735">
            <v>3</v>
          </cell>
          <cell r="B735" t="str">
            <v xml:space="preserve">WINCHE ELECTRICO C/ FRENO MANUAL</v>
          </cell>
          <cell r="C735">
            <v>1</v>
          </cell>
          <cell r="D735" t="str">
            <v>HM</v>
          </cell>
          <cell r="E735">
            <v>8.8888999999999996</v>
          </cell>
          <cell r="F735">
            <v>15</v>
          </cell>
          <cell r="G735">
            <v>133.33000000000001</v>
          </cell>
        </row>
        <row r="736">
          <cell r="A736">
            <v>4</v>
          </cell>
          <cell r="B736" t="str">
            <v xml:space="preserve">FRENO MANUAL PARA TENDIDO DE CONDUCTOR</v>
          </cell>
          <cell r="C736">
            <v>1</v>
          </cell>
          <cell r="D736" t="str">
            <v>HM</v>
          </cell>
          <cell r="E736">
            <v>8.8888999999999996</v>
          </cell>
          <cell r="F736">
            <v>10</v>
          </cell>
          <cell r="G736">
            <v>88.89</v>
          </cell>
        </row>
        <row r="737">
          <cell r="A737">
            <v>5</v>
          </cell>
          <cell r="B737" t="str">
            <v xml:space="preserve">MANGA DE ARRASTRE</v>
          </cell>
          <cell r="C737">
            <v>1</v>
          </cell>
          <cell r="D737" t="str">
            <v>HM</v>
          </cell>
          <cell r="E737">
            <v>8.8888999999999996</v>
          </cell>
          <cell r="F737">
            <v>5</v>
          </cell>
          <cell r="G737">
            <v>44.44</v>
          </cell>
        </row>
        <row r="738">
          <cell r="A738">
            <v>6</v>
          </cell>
          <cell r="B738" t="str">
            <v xml:space="preserve">BRIDA DE ARRASTRE</v>
          </cell>
          <cell r="C738">
            <v>3</v>
          </cell>
          <cell r="D738" t="str">
            <v>HM</v>
          </cell>
          <cell r="E738">
            <v>26.666699999999999</v>
          </cell>
          <cell r="F738">
            <v>2.5</v>
          </cell>
          <cell r="G738">
            <v>66.67</v>
          </cell>
        </row>
        <row r="739">
          <cell r="A739">
            <v>7</v>
          </cell>
          <cell r="B739" t="str">
            <v xml:space="preserve">POLEAS DE PVC PARA CABLES AUTOPORTANTES</v>
          </cell>
          <cell r="C739">
            <v>10</v>
          </cell>
          <cell r="D739" t="str">
            <v>HM</v>
          </cell>
          <cell r="E739">
            <v>88.888900000000007</v>
          </cell>
          <cell r="F739">
            <v>2.2000000000000002</v>
          </cell>
          <cell r="G739">
            <v>195.56</v>
          </cell>
        </row>
        <row r="740">
          <cell r="A740">
            <v>8</v>
          </cell>
          <cell r="B740" t="str">
            <v xml:space="preserve">RADIO DE MANO FM 2M MULTIBANDA</v>
          </cell>
          <cell r="C740">
            <v>6</v>
          </cell>
          <cell r="D740" t="str">
            <v>HM</v>
          </cell>
          <cell r="E740">
            <v>53.333300000000001</v>
          </cell>
          <cell r="F740">
            <v>0.7</v>
          </cell>
          <cell r="G740">
            <v>37.33</v>
          </cell>
        </row>
        <row r="741">
          <cell r="A741">
            <v>9</v>
          </cell>
          <cell r="B741" t="str">
            <v xml:space="preserve">TRICO DE 2 TON</v>
          </cell>
          <cell r="C741">
            <v>3</v>
          </cell>
          <cell r="D741" t="str">
            <v>HM</v>
          </cell>
          <cell r="E741">
            <v>26.666699999999999</v>
          </cell>
          <cell r="F741">
            <v>3</v>
          </cell>
          <cell r="G741">
            <v>80</v>
          </cell>
        </row>
        <row r="742">
          <cell r="A742">
            <v>10</v>
          </cell>
          <cell r="B742" t="str">
            <v>DINAMOMETRO</v>
          </cell>
          <cell r="C742">
            <v>1</v>
          </cell>
          <cell r="D742" t="str">
            <v>HM</v>
          </cell>
          <cell r="E742">
            <v>8.8888999999999996</v>
          </cell>
          <cell r="F742">
            <v>2.5</v>
          </cell>
          <cell r="G742">
            <v>22.22</v>
          </cell>
        </row>
        <row r="743">
          <cell r="A743" t="str">
            <v/>
          </cell>
          <cell r="H743">
            <v>908.44</v>
          </cell>
        </row>
        <row r="744">
          <cell r="A744">
            <v>1</v>
          </cell>
          <cell r="B744" t="str">
            <v>OPERARIO</v>
          </cell>
          <cell r="C744">
            <v>2</v>
          </cell>
          <cell r="D744" t="str">
            <v>HH</v>
          </cell>
          <cell r="E744">
            <v>17.777799999999999</v>
          </cell>
          <cell r="F744">
            <v>7.15</v>
          </cell>
          <cell r="G744">
            <v>127.11</v>
          </cell>
        </row>
        <row r="745">
          <cell r="A745">
            <v>2</v>
          </cell>
          <cell r="B745" t="str">
            <v>OFICIAL</v>
          </cell>
          <cell r="C745">
            <v>6</v>
          </cell>
          <cell r="D745" t="str">
            <v>HH</v>
          </cell>
          <cell r="E745">
            <v>53.333300000000001</v>
          </cell>
          <cell r="F745">
            <v>6.75</v>
          </cell>
          <cell r="G745">
            <v>360</v>
          </cell>
        </row>
        <row r="746">
          <cell r="A746">
            <v>3</v>
          </cell>
          <cell r="B746" t="str">
            <v>PEON</v>
          </cell>
          <cell r="C746">
            <v>8</v>
          </cell>
          <cell r="D746" t="str">
            <v>HH</v>
          </cell>
          <cell r="E746">
            <v>71.111099999999993</v>
          </cell>
          <cell r="F746">
            <v>3.78</v>
          </cell>
          <cell r="G746">
            <v>268.8</v>
          </cell>
        </row>
        <row r="747">
          <cell r="A747" t="str">
            <v/>
          </cell>
          <cell r="H747">
            <v>755.91</v>
          </cell>
        </row>
        <row r="748">
          <cell r="A748">
            <v>1</v>
          </cell>
          <cell r="B748" t="str">
            <v xml:space="preserve">EQUIPO DE SEGURIDAD (2% MANO DE OBRA)</v>
          </cell>
          <cell r="D748" t="str">
            <v>%</v>
          </cell>
          <cell r="E748">
            <v>0.02</v>
          </cell>
          <cell r="F748">
            <v>755.91</v>
          </cell>
          <cell r="G748">
            <v>15.12</v>
          </cell>
        </row>
        <row r="749">
          <cell r="A749">
            <v>6</v>
          </cell>
          <cell r="B749" t="str">
            <v xml:space="preserve">HERRAMIENTAS (3% MANO DE OBRA)</v>
          </cell>
          <cell r="D749" t="str">
            <v>%</v>
          </cell>
          <cell r="E749">
            <v>0.03</v>
          </cell>
          <cell r="F749">
            <v>755.91</v>
          </cell>
          <cell r="G749">
            <v>22.68</v>
          </cell>
        </row>
        <row r="750">
          <cell r="H750">
            <v>37.799999999999997</v>
          </cell>
        </row>
        <row r="751">
          <cell r="G751" t="str">
            <v xml:space="preserve">COSTO DIRECTO:</v>
          </cell>
          <cell r="H751">
            <v>1702.15</v>
          </cell>
        </row>
        <row r="754">
          <cell r="A754" t="str">
            <v>Partida:</v>
          </cell>
          <cell r="B754" t="str">
            <v>Descripción:</v>
          </cell>
          <cell r="D754" t="str">
            <v xml:space="preserve">Unidad  </v>
          </cell>
          <cell r="E754" t="str">
            <v>Rendimiento</v>
          </cell>
          <cell r="G754" t="str">
            <v xml:space="preserve">    Costo Directo</v>
          </cell>
        </row>
        <row r="755">
          <cell r="A755" t="str">
            <v>30.00</v>
          </cell>
          <cell r="B755" t="str">
            <v xml:space="preserve">Tendido de cable autoportante de MT tipo NA2XS2Y 3x70 mm2 15kV</v>
          </cell>
          <cell r="D755" t="str">
            <v>Km.</v>
          </cell>
          <cell r="E755">
            <v>0.8</v>
          </cell>
          <cell r="F755" t="str">
            <v>Km./Día</v>
          </cell>
          <cell r="G755" t="str">
            <v>(S/.):</v>
          </cell>
          <cell r="H755">
            <v>1914.92</v>
          </cell>
        </row>
        <row r="756">
          <cell r="B756" t="str">
            <v xml:space="preserve">DETALLE PARTIDA</v>
          </cell>
        </row>
        <row r="757">
          <cell r="A757" t="str">
            <v>*</v>
          </cell>
          <cell r="B757" t="str">
            <v>*</v>
          </cell>
          <cell r="C757" t="str">
            <v>*</v>
          </cell>
          <cell r="D757" t="str">
            <v>*</v>
          </cell>
          <cell r="E757" t="str">
            <v>*</v>
          </cell>
          <cell r="F757" t="str">
            <v>*</v>
          </cell>
          <cell r="G757" t="str">
            <v>*</v>
          </cell>
          <cell r="H757" t="str">
            <v>*</v>
          </cell>
        </row>
        <row r="758">
          <cell r="A758" t="str">
            <v>ITEM</v>
          </cell>
          <cell r="B758" t="str">
            <v xml:space="preserve">R E C U R S O</v>
          </cell>
          <cell r="D758" t="str">
            <v>UND.</v>
          </cell>
          <cell r="E758" t="str">
            <v>CANTIDAD</v>
          </cell>
          <cell r="F758" t="str">
            <v>P.UNIT.</v>
          </cell>
          <cell r="G758" t="str">
            <v>SUBTOTAL</v>
          </cell>
          <cell r="H758" t="str">
            <v>TOTAL</v>
          </cell>
        </row>
        <row r="759">
          <cell r="A759" t="str">
            <v>*</v>
          </cell>
          <cell r="B759" t="str">
            <v>*</v>
          </cell>
          <cell r="C759" t="str">
            <v>*</v>
          </cell>
          <cell r="D759" t="str">
            <v>*</v>
          </cell>
          <cell r="E759" t="str">
            <v>*</v>
          </cell>
          <cell r="F759" t="str">
            <v>*</v>
          </cell>
          <cell r="G759" t="str">
            <v>*</v>
          </cell>
          <cell r="H759" t="str">
            <v>*</v>
          </cell>
        </row>
        <row r="760">
          <cell r="A760">
            <v>1</v>
          </cell>
          <cell r="B760" t="str">
            <v xml:space="preserve">CAMIONETA 4x4 (130 HP)</v>
          </cell>
          <cell r="C760">
            <v>1</v>
          </cell>
          <cell r="D760" t="str">
            <v>HM</v>
          </cell>
          <cell r="E760">
            <v>10</v>
          </cell>
          <cell r="F760">
            <v>15</v>
          </cell>
          <cell r="G760">
            <v>150</v>
          </cell>
        </row>
        <row r="761">
          <cell r="A761">
            <v>2</v>
          </cell>
          <cell r="B761" t="str">
            <v xml:space="preserve">ESTACION TOTAL</v>
          </cell>
          <cell r="C761">
            <v>1</v>
          </cell>
          <cell r="D761" t="str">
            <v>HM</v>
          </cell>
          <cell r="E761">
            <v>10</v>
          </cell>
          <cell r="F761">
            <v>12</v>
          </cell>
          <cell r="G761">
            <v>120</v>
          </cell>
        </row>
        <row r="762">
          <cell r="A762">
            <v>3</v>
          </cell>
          <cell r="B762" t="str">
            <v xml:space="preserve">WINCHE ELECTRICO C/ FRENO MANUAL</v>
          </cell>
          <cell r="C762">
            <v>1</v>
          </cell>
          <cell r="D762" t="str">
            <v>HM</v>
          </cell>
          <cell r="E762">
            <v>10</v>
          </cell>
          <cell r="F762">
            <v>15</v>
          </cell>
          <cell r="G762">
            <v>150</v>
          </cell>
        </row>
        <row r="763">
          <cell r="A763">
            <v>4</v>
          </cell>
          <cell r="B763" t="str">
            <v xml:space="preserve">FRENO MANUAL PARA TENDIDO DE CONDUCTOR</v>
          </cell>
          <cell r="C763">
            <v>1</v>
          </cell>
          <cell r="D763" t="str">
            <v>HM</v>
          </cell>
          <cell r="E763">
            <v>10</v>
          </cell>
          <cell r="F763">
            <v>10</v>
          </cell>
          <cell r="G763">
            <v>100</v>
          </cell>
        </row>
        <row r="764">
          <cell r="A764">
            <v>5</v>
          </cell>
          <cell r="B764" t="str">
            <v xml:space="preserve">MANGA DE ARRASTRE</v>
          </cell>
          <cell r="C764">
            <v>1</v>
          </cell>
          <cell r="D764" t="str">
            <v>HM</v>
          </cell>
          <cell r="E764">
            <v>10</v>
          </cell>
          <cell r="F764">
            <v>5</v>
          </cell>
          <cell r="G764">
            <v>50</v>
          </cell>
        </row>
        <row r="765">
          <cell r="A765">
            <v>6</v>
          </cell>
          <cell r="B765" t="str">
            <v xml:space="preserve">BRIDA DE ARRASTRE</v>
          </cell>
          <cell r="C765">
            <v>3</v>
          </cell>
          <cell r="D765" t="str">
            <v>HM</v>
          </cell>
          <cell r="E765">
            <v>30</v>
          </cell>
          <cell r="F765">
            <v>2.5</v>
          </cell>
          <cell r="G765">
            <v>75</v>
          </cell>
        </row>
        <row r="766">
          <cell r="A766">
            <v>7</v>
          </cell>
          <cell r="B766" t="str">
            <v xml:space="preserve">POLEAS DE PVC PARA CABLES AUTOPORTANTES</v>
          </cell>
          <cell r="C766">
            <v>10</v>
          </cell>
          <cell r="D766" t="str">
            <v>HM</v>
          </cell>
          <cell r="E766">
            <v>100</v>
          </cell>
          <cell r="F766">
            <v>2.2000000000000002</v>
          </cell>
          <cell r="G766">
            <v>220</v>
          </cell>
        </row>
        <row r="767">
          <cell r="A767">
            <v>8</v>
          </cell>
          <cell r="B767" t="str">
            <v xml:space="preserve">RADIO DE MANO FM 2M MULTIBANDA</v>
          </cell>
          <cell r="C767">
            <v>6</v>
          </cell>
          <cell r="D767" t="str">
            <v>HM</v>
          </cell>
          <cell r="E767">
            <v>60</v>
          </cell>
          <cell r="F767">
            <v>0.7</v>
          </cell>
          <cell r="G767">
            <v>42</v>
          </cell>
        </row>
        <row r="768">
          <cell r="A768">
            <v>9</v>
          </cell>
          <cell r="B768" t="str">
            <v xml:space="preserve">TRICO DE 2 TON</v>
          </cell>
          <cell r="C768">
            <v>3</v>
          </cell>
          <cell r="D768" t="str">
            <v>HM</v>
          </cell>
          <cell r="E768">
            <v>30</v>
          </cell>
          <cell r="F768">
            <v>3</v>
          </cell>
          <cell r="G768">
            <v>90</v>
          </cell>
        </row>
        <row r="769">
          <cell r="A769">
            <v>10</v>
          </cell>
          <cell r="B769" t="str">
            <v>DINAMOMETRO</v>
          </cell>
          <cell r="C769">
            <v>1</v>
          </cell>
          <cell r="D769" t="str">
            <v>HM</v>
          </cell>
          <cell r="E769">
            <v>10</v>
          </cell>
          <cell r="F769">
            <v>2.5</v>
          </cell>
          <cell r="G769">
            <v>25</v>
          </cell>
        </row>
        <row r="770">
          <cell r="A770" t="str">
            <v/>
          </cell>
          <cell r="H770">
            <v>1022</v>
          </cell>
        </row>
        <row r="771">
          <cell r="A771">
            <v>1</v>
          </cell>
          <cell r="B771" t="str">
            <v>OPERARIO</v>
          </cell>
          <cell r="C771">
            <v>2</v>
          </cell>
          <cell r="D771" t="str">
            <v>HH</v>
          </cell>
          <cell r="E771">
            <v>20</v>
          </cell>
          <cell r="F771">
            <v>7.15</v>
          </cell>
          <cell r="G771">
            <v>143</v>
          </cell>
        </row>
        <row r="772">
          <cell r="A772">
            <v>2</v>
          </cell>
          <cell r="B772" t="str">
            <v>OFICIAL</v>
          </cell>
          <cell r="C772">
            <v>6</v>
          </cell>
          <cell r="D772" t="str">
            <v>HH</v>
          </cell>
          <cell r="E772">
            <v>60</v>
          </cell>
          <cell r="F772">
            <v>6.75</v>
          </cell>
          <cell r="G772">
            <v>405</v>
          </cell>
        </row>
        <row r="773">
          <cell r="A773">
            <v>3</v>
          </cell>
          <cell r="B773" t="str">
            <v>PEON</v>
          </cell>
          <cell r="C773">
            <v>8</v>
          </cell>
          <cell r="D773" t="str">
            <v>HH</v>
          </cell>
          <cell r="E773">
            <v>80</v>
          </cell>
          <cell r="F773">
            <v>3.78</v>
          </cell>
          <cell r="G773">
            <v>302.39999999999998</v>
          </cell>
        </row>
        <row r="774">
          <cell r="A774" t="str">
            <v/>
          </cell>
          <cell r="H774">
            <v>850.4</v>
          </cell>
        </row>
        <row r="775">
          <cell r="A775">
            <v>1</v>
          </cell>
          <cell r="B775" t="str">
            <v xml:space="preserve">EQUIPO DE SEGURIDAD (2% MANO DE OBRA)</v>
          </cell>
          <cell r="D775" t="str">
            <v>%</v>
          </cell>
          <cell r="E775">
            <v>0.02</v>
          </cell>
          <cell r="F775">
            <v>850.4</v>
          </cell>
          <cell r="G775">
            <v>17.010000000000002</v>
          </cell>
        </row>
        <row r="776">
          <cell r="A776">
            <v>6</v>
          </cell>
          <cell r="B776" t="str">
            <v xml:space="preserve">HERRAMIENTAS (3% MANO DE OBRA)</v>
          </cell>
          <cell r="D776" t="str">
            <v>%</v>
          </cell>
          <cell r="E776">
            <v>0.03</v>
          </cell>
          <cell r="F776">
            <v>850.4</v>
          </cell>
          <cell r="G776">
            <v>25.51</v>
          </cell>
        </row>
        <row r="777">
          <cell r="H777">
            <v>42.52</v>
          </cell>
        </row>
        <row r="778">
          <cell r="G778" t="str">
            <v xml:space="preserve">COSTO DIRECTO:</v>
          </cell>
          <cell r="H778">
            <v>1914.92</v>
          </cell>
        </row>
        <row r="781">
          <cell r="A781" t="str">
            <v>Partida:</v>
          </cell>
          <cell r="B781" t="str">
            <v>Descripción:</v>
          </cell>
          <cell r="D781" t="str">
            <v xml:space="preserve">Unidad  </v>
          </cell>
          <cell r="E781" t="str">
            <v>Rendimiento</v>
          </cell>
          <cell r="G781" t="str">
            <v xml:space="preserve">    Costo Directo</v>
          </cell>
        </row>
        <row r="782">
          <cell r="A782" t="str">
            <v>31.00</v>
          </cell>
          <cell r="B782" t="str">
            <v xml:space="preserve">Instalación de Terminación exterior unipolar para conductor de 35 mm2 Al.</v>
          </cell>
          <cell r="D782" t="str">
            <v>Un</v>
          </cell>
          <cell r="E782">
            <v>9</v>
          </cell>
          <cell r="F782" t="str">
            <v>Un/Día</v>
          </cell>
          <cell r="G782" t="str">
            <v>(S/.):</v>
          </cell>
          <cell r="H782">
            <v>71.819999999999993</v>
          </cell>
        </row>
        <row r="783">
          <cell r="B783" t="str">
            <v xml:space="preserve">DETALLE PARTIDA</v>
          </cell>
        </row>
        <row r="784">
          <cell r="A784" t="str">
            <v>*</v>
          </cell>
          <cell r="B784" t="str">
            <v>*</v>
          </cell>
          <cell r="C784" t="str">
            <v>*</v>
          </cell>
          <cell r="D784" t="str">
            <v>*</v>
          </cell>
          <cell r="E784" t="str">
            <v>*</v>
          </cell>
          <cell r="F784" t="str">
            <v>*</v>
          </cell>
          <cell r="G784" t="str">
            <v>*</v>
          </cell>
          <cell r="H784" t="str">
            <v>*</v>
          </cell>
        </row>
        <row r="785">
          <cell r="A785" t="str">
            <v>ITEM</v>
          </cell>
          <cell r="B785" t="str">
            <v xml:space="preserve">R E C U R S O</v>
          </cell>
          <cell r="D785" t="str">
            <v>UND.</v>
          </cell>
          <cell r="E785" t="str">
            <v>CANTIDAD</v>
          </cell>
          <cell r="F785" t="str">
            <v>P.UNIT.</v>
          </cell>
          <cell r="G785" t="str">
            <v>SUBTOTAL</v>
          </cell>
          <cell r="H785" t="str">
            <v>TOTAL</v>
          </cell>
        </row>
        <row r="786">
          <cell r="A786" t="str">
            <v>*</v>
          </cell>
          <cell r="B786" t="str">
            <v>*</v>
          </cell>
          <cell r="C786" t="str">
            <v>*</v>
          </cell>
          <cell r="D786" t="str">
            <v>*</v>
          </cell>
          <cell r="E786" t="str">
            <v>*</v>
          </cell>
          <cell r="F786" t="str">
            <v>*</v>
          </cell>
          <cell r="G786" t="str">
            <v>*</v>
          </cell>
          <cell r="H786" t="str">
            <v>*</v>
          </cell>
        </row>
        <row r="787">
          <cell r="A787">
            <v>1</v>
          </cell>
          <cell r="B787" t="str">
            <v xml:space="preserve">CAMIONETA 4x4 (130 HP)</v>
          </cell>
          <cell r="C787">
            <v>0.5</v>
          </cell>
          <cell r="D787" t="str">
            <v>HM</v>
          </cell>
          <cell r="E787">
            <v>0.44440000000000002</v>
          </cell>
          <cell r="F787">
            <v>80</v>
          </cell>
          <cell r="G787">
            <v>35.549999999999997</v>
          </cell>
        </row>
        <row r="788">
          <cell r="A788" t="str">
            <v/>
          </cell>
          <cell r="D788" t="str">
            <v/>
          </cell>
          <cell r="F788" t="str">
            <v/>
          </cell>
          <cell r="H788">
            <v>35.549999999999997</v>
          </cell>
        </row>
        <row r="789">
          <cell r="A789">
            <v>1</v>
          </cell>
          <cell r="B789" t="str">
            <v>OPERARIO</v>
          </cell>
          <cell r="C789">
            <v>2</v>
          </cell>
          <cell r="D789" t="str">
            <v>HH</v>
          </cell>
          <cell r="E789">
            <v>1.7778</v>
          </cell>
          <cell r="F789">
            <v>10.63</v>
          </cell>
          <cell r="G789">
            <v>18.899999999999999</v>
          </cell>
        </row>
        <row r="790">
          <cell r="A790">
            <v>2</v>
          </cell>
          <cell r="B790" t="str">
            <v>OFICIAL</v>
          </cell>
          <cell r="C790">
            <v>1</v>
          </cell>
          <cell r="D790" t="str">
            <v>HH</v>
          </cell>
          <cell r="E790">
            <v>0.88890000000000002</v>
          </cell>
          <cell r="F790">
            <v>9.6</v>
          </cell>
          <cell r="G790">
            <v>8.5299999999999994</v>
          </cell>
        </row>
        <row r="791">
          <cell r="A791">
            <v>3</v>
          </cell>
          <cell r="B791" t="str">
            <v>PEON</v>
          </cell>
          <cell r="C791">
            <v>1</v>
          </cell>
          <cell r="D791" t="str">
            <v>HH</v>
          </cell>
          <cell r="E791">
            <v>0.88890000000000002</v>
          </cell>
          <cell r="F791">
            <v>8</v>
          </cell>
          <cell r="G791">
            <v>7.11</v>
          </cell>
        </row>
        <row r="792">
          <cell r="A792" t="str">
            <v/>
          </cell>
          <cell r="H792">
            <v>34.54</v>
          </cell>
        </row>
        <row r="793">
          <cell r="A793">
            <v>1</v>
          </cell>
          <cell r="B793" t="str">
            <v xml:space="preserve">EQUIPO DE SEGURIDAD (2% MANO DE OBRA)</v>
          </cell>
          <cell r="D793" t="str">
            <v>%</v>
          </cell>
          <cell r="E793">
            <v>0.02</v>
          </cell>
          <cell r="F793">
            <v>34.54</v>
          </cell>
          <cell r="G793">
            <v>0.69</v>
          </cell>
        </row>
        <row r="794">
          <cell r="A794">
            <v>2</v>
          </cell>
          <cell r="B794" t="str">
            <v xml:space="preserve">HERRAMIENTAS (3% MANO DE OBRA)</v>
          </cell>
          <cell r="D794" t="str">
            <v>%</v>
          </cell>
          <cell r="E794">
            <v>0.03</v>
          </cell>
          <cell r="F794">
            <v>34.54</v>
          </cell>
          <cell r="G794">
            <v>1.04</v>
          </cell>
        </row>
        <row r="795">
          <cell r="H795">
            <v>1.73</v>
          </cell>
        </row>
        <row r="796">
          <cell r="G796" t="str">
            <v xml:space="preserve">COSTO DIRECTO:</v>
          </cell>
          <cell r="H796">
            <v>71.819999999999993</v>
          </cell>
        </row>
        <row r="799">
          <cell r="A799" t="str">
            <v>Partida:</v>
          </cell>
          <cell r="B799" t="str">
            <v>Descripción:</v>
          </cell>
          <cell r="D799" t="str">
            <v xml:space="preserve">Unidad  </v>
          </cell>
          <cell r="E799" t="str">
            <v>Rendimiento</v>
          </cell>
          <cell r="G799" t="str">
            <v xml:space="preserve">    Costo Directo</v>
          </cell>
        </row>
        <row r="800">
          <cell r="B800" t="str">
            <v xml:space="preserve">Instalación de Terminación exterior unipolar para conductor de 70mm2 Al</v>
          </cell>
          <cell r="D800" t="str">
            <v>Un</v>
          </cell>
          <cell r="E800">
            <v>12</v>
          </cell>
          <cell r="F800" t="str">
            <v>Un/Día</v>
          </cell>
          <cell r="G800" t="str">
            <v>(S/.):</v>
          </cell>
          <cell r="H800">
            <v>22.38</v>
          </cell>
        </row>
        <row r="801">
          <cell r="B801" t="str">
            <v xml:space="preserve">DETALLE PARTIDA</v>
          </cell>
        </row>
        <row r="802">
          <cell r="A802" t="str">
            <v>*</v>
          </cell>
          <cell r="B802" t="str">
            <v>*</v>
          </cell>
          <cell r="C802" t="str">
            <v>*</v>
          </cell>
          <cell r="D802" t="str">
            <v>*</v>
          </cell>
          <cell r="E802" t="str">
            <v>*</v>
          </cell>
          <cell r="F802" t="str">
            <v>*</v>
          </cell>
          <cell r="G802" t="str">
            <v>*</v>
          </cell>
          <cell r="H802" t="str">
            <v>*</v>
          </cell>
        </row>
        <row r="803">
          <cell r="A803" t="str">
            <v>ITEM</v>
          </cell>
          <cell r="B803" t="str">
            <v xml:space="preserve">R E C U R S O</v>
          </cell>
          <cell r="D803" t="str">
            <v>UND.</v>
          </cell>
          <cell r="E803" t="str">
            <v>CANTIDAD</v>
          </cell>
          <cell r="F803" t="str">
            <v>P.UNIT.</v>
          </cell>
          <cell r="G803" t="str">
            <v>SUBTOTAL</v>
          </cell>
          <cell r="H803" t="str">
            <v>TOTAL</v>
          </cell>
        </row>
        <row r="804">
          <cell r="A804" t="str">
            <v>*</v>
          </cell>
          <cell r="B804" t="str">
            <v>*</v>
          </cell>
          <cell r="C804" t="str">
            <v>*</v>
          </cell>
          <cell r="D804" t="str">
            <v>*</v>
          </cell>
          <cell r="E804" t="str">
            <v>*</v>
          </cell>
          <cell r="F804" t="str">
            <v>*</v>
          </cell>
          <cell r="G804" t="str">
            <v>*</v>
          </cell>
          <cell r="H804" t="str">
            <v>*</v>
          </cell>
        </row>
        <row r="805">
          <cell r="A805">
            <v>1</v>
          </cell>
          <cell r="B805" t="str">
            <v xml:space="preserve">CAMIONETA 4x4 (130 HP)</v>
          </cell>
          <cell r="C805">
            <v>0.5</v>
          </cell>
          <cell r="D805" t="str">
            <v>HM</v>
          </cell>
          <cell r="E805">
            <v>0.33329999999999999</v>
          </cell>
          <cell r="F805">
            <v>15</v>
          </cell>
          <cell r="G805">
            <v>5</v>
          </cell>
        </row>
        <row r="806">
          <cell r="A806" t="str">
            <v/>
          </cell>
          <cell r="D806" t="str">
            <v/>
          </cell>
          <cell r="F806" t="str">
            <v/>
          </cell>
          <cell r="H806">
            <v>5</v>
          </cell>
        </row>
        <row r="807">
          <cell r="A807">
            <v>1</v>
          </cell>
          <cell r="B807" t="str">
            <v>OPERARIO</v>
          </cell>
          <cell r="C807">
            <v>2</v>
          </cell>
          <cell r="D807" t="str">
            <v>HH</v>
          </cell>
          <cell r="E807">
            <v>1.3332999999999999</v>
          </cell>
          <cell r="F807">
            <v>7.15</v>
          </cell>
          <cell r="G807">
            <v>9.5299999999999994</v>
          </cell>
        </row>
        <row r="808">
          <cell r="A808">
            <v>2</v>
          </cell>
          <cell r="B808" t="str">
            <v>OFICIAL</v>
          </cell>
          <cell r="C808">
            <v>1</v>
          </cell>
          <cell r="D808" t="str">
            <v>HH</v>
          </cell>
          <cell r="E808">
            <v>0.66669999999999996</v>
          </cell>
          <cell r="F808">
            <v>6.75</v>
          </cell>
          <cell r="G808">
            <v>4.5</v>
          </cell>
        </row>
        <row r="809">
          <cell r="A809">
            <v>3</v>
          </cell>
          <cell r="B809" t="str">
            <v>PEON</v>
          </cell>
          <cell r="C809">
            <v>1</v>
          </cell>
          <cell r="D809" t="str">
            <v>HH</v>
          </cell>
          <cell r="E809">
            <v>0.66669999999999996</v>
          </cell>
          <cell r="F809">
            <v>3.78</v>
          </cell>
          <cell r="G809">
            <v>2.52</v>
          </cell>
        </row>
        <row r="810">
          <cell r="A810" t="str">
            <v/>
          </cell>
          <cell r="H810">
            <v>16.55</v>
          </cell>
        </row>
        <row r="811">
          <cell r="A811">
            <v>1</v>
          </cell>
          <cell r="B811" t="str">
            <v xml:space="preserve">EQUIPO DE SEGURIDAD (2% MANO DE OBRA)</v>
          </cell>
          <cell r="D811" t="str">
            <v>%</v>
          </cell>
          <cell r="E811">
            <v>0.02</v>
          </cell>
          <cell r="F811">
            <v>16.55</v>
          </cell>
          <cell r="G811">
            <v>0.33</v>
          </cell>
        </row>
        <row r="812">
          <cell r="A812">
            <v>2</v>
          </cell>
          <cell r="B812" t="str">
            <v xml:space="preserve">HERRAMIENTAS (3% MANO DE OBRA)</v>
          </cell>
          <cell r="D812" t="str">
            <v>%</v>
          </cell>
          <cell r="E812">
            <v>0.03</v>
          </cell>
          <cell r="F812">
            <v>16.55</v>
          </cell>
          <cell r="G812">
            <v>0.5</v>
          </cell>
        </row>
        <row r="813">
          <cell r="H813">
            <v>0.83</v>
          </cell>
        </row>
        <row r="814">
          <cell r="G814" t="str">
            <v xml:space="preserve">COSTO DIRECTO:</v>
          </cell>
          <cell r="H814">
            <v>22.38</v>
          </cell>
        </row>
        <row r="817">
          <cell r="A817" t="str">
            <v>Partida:</v>
          </cell>
          <cell r="B817" t="str">
            <v>Descripción:</v>
          </cell>
          <cell r="D817" t="str">
            <v xml:space="preserve">Unidad  </v>
          </cell>
          <cell r="E817" t="str">
            <v>Rendimiento</v>
          </cell>
          <cell r="G817" t="str">
            <v xml:space="preserve">    Costo Directo</v>
          </cell>
        </row>
        <row r="818">
          <cell r="A818" t="str">
            <v>32.00</v>
          </cell>
          <cell r="B818" t="str">
            <v xml:space="preserve">Instalación de Terminación exterior unipolar para conductor de 70 mm2 Al</v>
          </cell>
          <cell r="D818" t="str">
            <v>Un</v>
          </cell>
          <cell r="E818">
            <v>10</v>
          </cell>
          <cell r="F818" t="str">
            <v>Un/Día</v>
          </cell>
          <cell r="G818" t="str">
            <v>(S/.):</v>
          </cell>
          <cell r="H818">
            <v>26.86</v>
          </cell>
        </row>
        <row r="819">
          <cell r="B819" t="str">
            <v xml:space="preserve">DETALLE PARTIDA</v>
          </cell>
        </row>
        <row r="820">
          <cell r="A820" t="str">
            <v>*</v>
          </cell>
          <cell r="B820" t="str">
            <v>*</v>
          </cell>
          <cell r="C820" t="str">
            <v>*</v>
          </cell>
          <cell r="D820" t="str">
            <v>*</v>
          </cell>
          <cell r="E820" t="str">
            <v>*</v>
          </cell>
          <cell r="F820" t="str">
            <v>*</v>
          </cell>
          <cell r="G820" t="str">
            <v>*</v>
          </cell>
          <cell r="H820" t="str">
            <v>*</v>
          </cell>
        </row>
        <row r="821">
          <cell r="A821" t="str">
            <v>ITEM</v>
          </cell>
          <cell r="B821" t="str">
            <v xml:space="preserve">R E C U R S O</v>
          </cell>
          <cell r="D821" t="str">
            <v>UND.</v>
          </cell>
          <cell r="E821" t="str">
            <v>CANTIDAD</v>
          </cell>
          <cell r="F821" t="str">
            <v>P.UNIT.</v>
          </cell>
          <cell r="G821" t="str">
            <v>SUBTOTAL</v>
          </cell>
          <cell r="H821" t="str">
            <v>TOTAL</v>
          </cell>
        </row>
        <row r="822">
          <cell r="A822" t="str">
            <v>*</v>
          </cell>
          <cell r="B822" t="str">
            <v>*</v>
          </cell>
          <cell r="C822" t="str">
            <v>*</v>
          </cell>
          <cell r="D822" t="str">
            <v>*</v>
          </cell>
          <cell r="E822" t="str">
            <v>*</v>
          </cell>
          <cell r="F822" t="str">
            <v>*</v>
          </cell>
          <cell r="G822" t="str">
            <v>*</v>
          </cell>
          <cell r="H822" t="str">
            <v>*</v>
          </cell>
        </row>
        <row r="823">
          <cell r="A823">
            <v>1</v>
          </cell>
          <cell r="B823" t="str">
            <v xml:space="preserve">CAMIONETA 4x4 (130 HP)</v>
          </cell>
          <cell r="C823">
            <v>0.5</v>
          </cell>
          <cell r="D823" t="str">
            <v>HM</v>
          </cell>
          <cell r="E823">
            <v>0.4</v>
          </cell>
          <cell r="F823">
            <v>15</v>
          </cell>
          <cell r="G823">
            <v>6</v>
          </cell>
        </row>
        <row r="824">
          <cell r="A824" t="str">
            <v/>
          </cell>
          <cell r="D824" t="str">
            <v/>
          </cell>
          <cell r="F824" t="str">
            <v/>
          </cell>
          <cell r="H824">
            <v>6</v>
          </cell>
        </row>
        <row r="825">
          <cell r="A825">
            <v>1</v>
          </cell>
          <cell r="B825" t="str">
            <v>OPERARIO</v>
          </cell>
          <cell r="C825">
            <v>2</v>
          </cell>
          <cell r="D825" t="str">
            <v>HH</v>
          </cell>
          <cell r="E825">
            <v>1.6</v>
          </cell>
          <cell r="F825">
            <v>7.15</v>
          </cell>
          <cell r="G825">
            <v>11.44</v>
          </cell>
        </row>
        <row r="826">
          <cell r="A826">
            <v>2</v>
          </cell>
          <cell r="B826" t="str">
            <v>OFICIAL</v>
          </cell>
          <cell r="C826">
            <v>1</v>
          </cell>
          <cell r="D826" t="str">
            <v>HH</v>
          </cell>
          <cell r="E826">
            <v>0.8</v>
          </cell>
          <cell r="F826">
            <v>6.75</v>
          </cell>
          <cell r="G826">
            <v>5.4</v>
          </cell>
        </row>
        <row r="827">
          <cell r="A827">
            <v>3</v>
          </cell>
          <cell r="B827" t="str">
            <v>PEON</v>
          </cell>
          <cell r="C827">
            <v>1</v>
          </cell>
          <cell r="D827" t="str">
            <v>HH</v>
          </cell>
          <cell r="E827">
            <v>0.8</v>
          </cell>
          <cell r="F827">
            <v>3.78</v>
          </cell>
          <cell r="G827">
            <v>3.02</v>
          </cell>
        </row>
        <row r="828">
          <cell r="A828" t="str">
            <v/>
          </cell>
          <cell r="H828">
            <v>19.86</v>
          </cell>
        </row>
        <row r="829">
          <cell r="A829">
            <v>1</v>
          </cell>
          <cell r="B829" t="str">
            <v xml:space="preserve">EQUIPO DE SEGURIDAD (2% MANO DE OBRA)</v>
          </cell>
          <cell r="D829" t="str">
            <v>%</v>
          </cell>
          <cell r="E829">
            <v>0.02</v>
          </cell>
          <cell r="F829">
            <v>19.86</v>
          </cell>
          <cell r="G829">
            <v>0.4</v>
          </cell>
        </row>
        <row r="830">
          <cell r="A830">
            <v>2</v>
          </cell>
          <cell r="B830" t="str">
            <v xml:space="preserve">HERRAMIENTAS (3% MANO DE OBRA)</v>
          </cell>
          <cell r="D830" t="str">
            <v>%</v>
          </cell>
          <cell r="E830">
            <v>0.03</v>
          </cell>
          <cell r="F830">
            <v>19.86</v>
          </cell>
          <cell r="G830">
            <v>0.6</v>
          </cell>
        </row>
        <row r="831">
          <cell r="H831">
            <v>1</v>
          </cell>
        </row>
        <row r="832">
          <cell r="G832" t="str">
            <v xml:space="preserve">COSTO DIRECTO:</v>
          </cell>
          <cell r="H832">
            <v>26.86</v>
          </cell>
        </row>
        <row r="837">
          <cell r="A837" t="str">
            <v>Partida:</v>
          </cell>
          <cell r="B837" t="str">
            <v>Descripción:</v>
          </cell>
          <cell r="D837" t="str">
            <v xml:space="preserve">Unidad  </v>
          </cell>
          <cell r="E837" t="str">
            <v>Rendimiento</v>
          </cell>
          <cell r="G837" t="str">
            <v xml:space="preserve">    Costo Directo</v>
          </cell>
        </row>
        <row r="838">
          <cell r="B838" t="str">
            <v xml:space="preserve">Instalacion subestacion aerea momoposte tipo SAM incluye Sistema de proteccion.</v>
          </cell>
          <cell r="D838" t="str">
            <v>Gbl</v>
          </cell>
          <cell r="E838">
            <v>3</v>
          </cell>
          <cell r="F838" t="str">
            <v>Gbl/Día</v>
          </cell>
          <cell r="G838" t="str">
            <v>(S/.):</v>
          </cell>
          <cell r="H838">
            <v>353.05</v>
          </cell>
        </row>
        <row r="839">
          <cell r="B839" t="str">
            <v xml:space="preserve">DETALLE PARTIDA</v>
          </cell>
        </row>
        <row r="840">
          <cell r="A840" t="str">
            <v>*</v>
          </cell>
          <cell r="B840" t="str">
            <v>*</v>
          </cell>
          <cell r="C840" t="str">
            <v>*</v>
          </cell>
          <cell r="D840" t="str">
            <v>*</v>
          </cell>
          <cell r="E840" t="str">
            <v>*</v>
          </cell>
          <cell r="F840" t="str">
            <v>*</v>
          </cell>
          <cell r="G840" t="str">
            <v>*</v>
          </cell>
          <cell r="H840" t="str">
            <v>*</v>
          </cell>
        </row>
        <row r="841">
          <cell r="A841" t="str">
            <v>ITEM</v>
          </cell>
          <cell r="B841" t="str">
            <v xml:space="preserve">R E C U R S O</v>
          </cell>
          <cell r="D841" t="str">
            <v>UND.</v>
          </cell>
          <cell r="E841" t="str">
            <v>CANTIDAD</v>
          </cell>
          <cell r="F841" t="str">
            <v>P.UNIT.</v>
          </cell>
          <cell r="G841" t="str">
            <v>SUBTOTAL</v>
          </cell>
          <cell r="H841" t="str">
            <v>TOTAL</v>
          </cell>
        </row>
        <row r="842">
          <cell r="A842" t="str">
            <v>*</v>
          </cell>
          <cell r="B842" t="str">
            <v>*</v>
          </cell>
          <cell r="C842" t="str">
            <v>*</v>
          </cell>
          <cell r="D842" t="str">
            <v>*</v>
          </cell>
          <cell r="E842" t="str">
            <v>*</v>
          </cell>
          <cell r="F842" t="str">
            <v>*</v>
          </cell>
          <cell r="G842" t="str">
            <v>*</v>
          </cell>
          <cell r="H842" t="str">
            <v>*</v>
          </cell>
        </row>
        <row r="843">
          <cell r="A843">
            <v>1</v>
          </cell>
          <cell r="B843" t="str">
            <v xml:space="preserve">C. GRUA 6 TN.</v>
          </cell>
          <cell r="C843">
            <v>1</v>
          </cell>
          <cell r="D843" t="str">
            <v>HM</v>
          </cell>
          <cell r="E843">
            <v>2.6667000000000001</v>
          </cell>
          <cell r="F843">
            <v>80</v>
          </cell>
          <cell r="G843">
            <v>213.34</v>
          </cell>
        </row>
        <row r="844">
          <cell r="A844">
            <v>2</v>
          </cell>
          <cell r="B844" t="str">
            <v xml:space="preserve">CAMIONETA 4x4 (130 HP)</v>
          </cell>
          <cell r="C844">
            <v>1</v>
          </cell>
          <cell r="D844" t="str">
            <v>HM</v>
          </cell>
          <cell r="E844">
            <v>2.6667000000000001</v>
          </cell>
          <cell r="F844">
            <v>15</v>
          </cell>
          <cell r="G844">
            <v>40</v>
          </cell>
        </row>
        <row r="845">
          <cell r="A845">
            <v>3</v>
          </cell>
          <cell r="B845" t="str">
            <v xml:space="preserve">RADIO DE MANO FM 2M MULTIBANDA</v>
          </cell>
          <cell r="C845">
            <v>2</v>
          </cell>
          <cell r="D845" t="str">
            <v>HM</v>
          </cell>
          <cell r="E845">
            <v>5.3333000000000004</v>
          </cell>
          <cell r="F845">
            <v>0.7</v>
          </cell>
          <cell r="G845">
            <v>3.73</v>
          </cell>
        </row>
        <row r="846">
          <cell r="A846">
            <v>4</v>
          </cell>
          <cell r="B846" t="str">
            <v xml:space="preserve">POLEAS DE AL DE D=300 mm </v>
          </cell>
          <cell r="C846">
            <v>2</v>
          </cell>
          <cell r="D846" t="str">
            <v>HM</v>
          </cell>
          <cell r="E846">
            <v>5.3333000000000004</v>
          </cell>
          <cell r="F846">
            <v>1.2</v>
          </cell>
          <cell r="G846">
            <v>6.4</v>
          </cell>
        </row>
        <row r="847">
          <cell r="A847" t="str">
            <v/>
          </cell>
          <cell r="H847">
            <v>263.47000000000003</v>
          </cell>
        </row>
        <row r="848">
          <cell r="A848">
            <v>1</v>
          </cell>
          <cell r="B848" t="str">
            <v>OPERARIO</v>
          </cell>
          <cell r="C848">
            <v>1</v>
          </cell>
          <cell r="D848" t="str">
            <v>HH</v>
          </cell>
          <cell r="E848">
            <v>2.6667000000000001</v>
          </cell>
          <cell r="F848">
            <v>7.15</v>
          </cell>
          <cell r="G848">
            <v>19.07</v>
          </cell>
        </row>
        <row r="849">
          <cell r="A849">
            <v>2</v>
          </cell>
          <cell r="B849" t="str">
            <v>OFICIAL</v>
          </cell>
          <cell r="C849">
            <v>2</v>
          </cell>
          <cell r="D849" t="str">
            <v>HH</v>
          </cell>
          <cell r="E849">
            <v>5.3333000000000004</v>
          </cell>
          <cell r="F849">
            <v>6.75</v>
          </cell>
          <cell r="G849">
            <v>36</v>
          </cell>
        </row>
        <row r="850">
          <cell r="A850">
            <v>3</v>
          </cell>
          <cell r="B850" t="str">
            <v>PEON</v>
          </cell>
          <cell r="C850">
            <v>3</v>
          </cell>
          <cell r="D850" t="str">
            <v>HH</v>
          </cell>
          <cell r="E850">
            <v>8</v>
          </cell>
          <cell r="F850">
            <v>3.78</v>
          </cell>
          <cell r="G850">
            <v>30.24</v>
          </cell>
        </row>
        <row r="851">
          <cell r="A851" t="str">
            <v/>
          </cell>
          <cell r="H851">
            <v>85.31</v>
          </cell>
        </row>
        <row r="852">
          <cell r="A852">
            <v>1</v>
          </cell>
          <cell r="B852" t="str">
            <v xml:space="preserve">EQUIPO DE SEGURIDAD (2% MANO DE OBRA)</v>
          </cell>
          <cell r="D852" t="str">
            <v>%</v>
          </cell>
          <cell r="E852">
            <v>0.02</v>
          </cell>
          <cell r="F852">
            <v>85.31</v>
          </cell>
          <cell r="G852">
            <v>1.71</v>
          </cell>
        </row>
        <row r="853">
          <cell r="A853">
            <v>2</v>
          </cell>
          <cell r="B853" t="str">
            <v xml:space="preserve">HERRAMIENTAS (3% MANO DE OBRA)</v>
          </cell>
          <cell r="D853" t="str">
            <v>%</v>
          </cell>
          <cell r="E853">
            <v>0.03</v>
          </cell>
          <cell r="F853">
            <v>85.31</v>
          </cell>
          <cell r="G853">
            <v>2.56</v>
          </cell>
        </row>
        <row r="854">
          <cell r="H854">
            <v>4.2699999999999996</v>
          </cell>
        </row>
        <row r="855">
          <cell r="G855" t="str">
            <v xml:space="preserve">COSTO DIRECTO:</v>
          </cell>
          <cell r="H855">
            <v>353.05</v>
          </cell>
        </row>
        <row r="858">
          <cell r="A858" t="str">
            <v>Partida:</v>
          </cell>
          <cell r="B858" t="str">
            <v>Descripción:</v>
          </cell>
          <cell r="D858" t="str">
            <v xml:space="preserve">Unidad  </v>
          </cell>
          <cell r="E858" t="str">
            <v>Rendimiento</v>
          </cell>
          <cell r="G858" t="str">
            <v xml:space="preserve">    Costo Directo</v>
          </cell>
        </row>
        <row r="859">
          <cell r="B859" t="str">
            <v xml:space="preserve">Instalacion subestacion aerea momoposte tipo SAB incluye Sistema de proteccion.</v>
          </cell>
          <cell r="D859" t="str">
            <v>Gbl</v>
          </cell>
          <cell r="E859">
            <v>2</v>
          </cell>
          <cell r="F859" t="str">
            <v>Gbl/Día</v>
          </cell>
          <cell r="G859" t="str">
            <v>(S/.):</v>
          </cell>
          <cell r="H859">
            <v>615.14</v>
          </cell>
        </row>
        <row r="860">
          <cell r="B860" t="str">
            <v xml:space="preserve">DETALLE PARTIDA</v>
          </cell>
        </row>
        <row r="861">
          <cell r="A861" t="str">
            <v>*</v>
          </cell>
          <cell r="B861" t="str">
            <v>*</v>
          </cell>
          <cell r="C861" t="str">
            <v>*</v>
          </cell>
          <cell r="D861" t="str">
            <v>*</v>
          </cell>
          <cell r="E861" t="str">
            <v>*</v>
          </cell>
          <cell r="F861" t="str">
            <v>*</v>
          </cell>
          <cell r="G861" t="str">
            <v>*</v>
          </cell>
          <cell r="H861" t="str">
            <v>*</v>
          </cell>
        </row>
        <row r="862">
          <cell r="A862" t="str">
            <v>ITEM</v>
          </cell>
          <cell r="B862" t="str">
            <v xml:space="preserve">R E C U R S O</v>
          </cell>
          <cell r="D862" t="str">
            <v>UND.</v>
          </cell>
          <cell r="E862" t="str">
            <v>CANTIDAD</v>
          </cell>
          <cell r="F862" t="str">
            <v>P.UNIT.</v>
          </cell>
          <cell r="G862" t="str">
            <v>SUBTOTAL</v>
          </cell>
          <cell r="H862" t="str">
            <v>TOTAL</v>
          </cell>
        </row>
        <row r="863">
          <cell r="A863" t="str">
            <v>*</v>
          </cell>
          <cell r="B863" t="str">
            <v>*</v>
          </cell>
          <cell r="C863" t="str">
            <v>*</v>
          </cell>
          <cell r="D863" t="str">
            <v>*</v>
          </cell>
          <cell r="E863" t="str">
            <v>*</v>
          </cell>
          <cell r="F863" t="str">
            <v>*</v>
          </cell>
          <cell r="G863" t="str">
            <v>*</v>
          </cell>
          <cell r="H863" t="str">
            <v>*</v>
          </cell>
        </row>
        <row r="864">
          <cell r="A864">
            <v>1</v>
          </cell>
          <cell r="B864" t="str">
            <v xml:space="preserve">C. GRUA 6 TN.</v>
          </cell>
          <cell r="C864">
            <v>1</v>
          </cell>
          <cell r="D864" t="str">
            <v>HM</v>
          </cell>
          <cell r="E864">
            <v>4</v>
          </cell>
          <cell r="F864">
            <v>80</v>
          </cell>
          <cell r="G864">
            <v>320</v>
          </cell>
        </row>
        <row r="865">
          <cell r="A865">
            <v>2</v>
          </cell>
          <cell r="B865" t="str">
            <v xml:space="preserve">CAMIONETA 4x4 (130 HP)</v>
          </cell>
          <cell r="C865">
            <v>1</v>
          </cell>
          <cell r="D865" t="str">
            <v>HM</v>
          </cell>
          <cell r="E865">
            <v>4</v>
          </cell>
          <cell r="F865">
            <v>15</v>
          </cell>
          <cell r="G865">
            <v>60</v>
          </cell>
        </row>
        <row r="866">
          <cell r="A866">
            <v>3</v>
          </cell>
          <cell r="B866" t="str">
            <v xml:space="preserve">RADIO DE MANO FM 2M MULTIBANDA</v>
          </cell>
          <cell r="C866">
            <v>2</v>
          </cell>
          <cell r="D866" t="str">
            <v>HM</v>
          </cell>
          <cell r="E866">
            <v>8</v>
          </cell>
          <cell r="F866">
            <v>0.7</v>
          </cell>
          <cell r="G866">
            <v>5.6</v>
          </cell>
        </row>
        <row r="867">
          <cell r="A867">
            <v>4</v>
          </cell>
          <cell r="B867" t="str">
            <v xml:space="preserve">POLEAS DE AL DE D=300 mm </v>
          </cell>
          <cell r="C867">
            <v>4</v>
          </cell>
          <cell r="D867" t="str">
            <v>HM</v>
          </cell>
          <cell r="E867">
            <v>16</v>
          </cell>
          <cell r="F867">
            <v>1.2</v>
          </cell>
          <cell r="G867">
            <v>19.2</v>
          </cell>
        </row>
        <row r="868">
          <cell r="A868" t="str">
            <v/>
          </cell>
          <cell r="H868">
            <v>404.8</v>
          </cell>
        </row>
        <row r="869">
          <cell r="A869">
            <v>1</v>
          </cell>
          <cell r="B869" t="str">
            <v>OPERARIO</v>
          </cell>
          <cell r="C869">
            <v>1</v>
          </cell>
          <cell r="D869" t="str">
            <v>HH</v>
          </cell>
          <cell r="E869">
            <v>4</v>
          </cell>
          <cell r="F869">
            <v>7.15</v>
          </cell>
          <cell r="G869">
            <v>28.6</v>
          </cell>
        </row>
        <row r="870">
          <cell r="A870">
            <v>2</v>
          </cell>
          <cell r="B870" t="str">
            <v>OFICIAL</v>
          </cell>
          <cell r="C870">
            <v>3</v>
          </cell>
          <cell r="D870" t="str">
            <v>HH</v>
          </cell>
          <cell r="E870">
            <v>12</v>
          </cell>
          <cell r="F870">
            <v>6.75</v>
          </cell>
          <cell r="G870">
            <v>81</v>
          </cell>
        </row>
        <row r="871">
          <cell r="A871">
            <v>3</v>
          </cell>
          <cell r="B871" t="str">
            <v>PEON</v>
          </cell>
          <cell r="C871">
            <v>6</v>
          </cell>
          <cell r="D871" t="str">
            <v>HH</v>
          </cell>
          <cell r="E871">
            <v>24</v>
          </cell>
          <cell r="F871">
            <v>3.78</v>
          </cell>
          <cell r="G871">
            <v>90.72</v>
          </cell>
        </row>
        <row r="872">
          <cell r="A872" t="str">
            <v/>
          </cell>
          <cell r="H872">
            <v>200.32</v>
          </cell>
        </row>
        <row r="873">
          <cell r="A873">
            <v>1</v>
          </cell>
          <cell r="B873" t="str">
            <v xml:space="preserve">EQUIPO DE SEGURIDAD (2% MANO DE OBRA)</v>
          </cell>
          <cell r="D873" t="str">
            <v>%</v>
          </cell>
          <cell r="E873">
            <v>0.02</v>
          </cell>
          <cell r="F873">
            <v>200.32</v>
          </cell>
          <cell r="G873">
            <v>4.01</v>
          </cell>
        </row>
        <row r="874">
          <cell r="A874">
            <v>2</v>
          </cell>
          <cell r="B874" t="str">
            <v xml:space="preserve">HERRAMIENTAS (3% MANO DE OBRA)</v>
          </cell>
          <cell r="D874" t="str">
            <v>%</v>
          </cell>
          <cell r="E874">
            <v>0.03</v>
          </cell>
          <cell r="F874">
            <v>200.32</v>
          </cell>
          <cell r="G874">
            <v>6.01</v>
          </cell>
        </row>
        <row r="875">
          <cell r="H875">
            <v>10.02</v>
          </cell>
        </row>
        <row r="876">
          <cell r="G876" t="str">
            <v xml:space="preserve">COSTO DIRECTO:</v>
          </cell>
          <cell r="H876">
            <v>615.14</v>
          </cell>
        </row>
        <row r="879">
          <cell r="A879" t="str">
            <v>Partida:</v>
          </cell>
          <cell r="B879" t="str">
            <v>Descripción:</v>
          </cell>
          <cell r="D879" t="str">
            <v xml:space="preserve">Unidad  </v>
          </cell>
          <cell r="E879" t="str">
            <v>Rendimiento</v>
          </cell>
          <cell r="G879" t="str">
            <v xml:space="preserve">    Costo Directo</v>
          </cell>
        </row>
        <row r="880">
          <cell r="A880" t="str">
            <v>33.00</v>
          </cell>
          <cell r="B880" t="str">
            <v xml:space="preserve">Reubicación (Desmontaje y Montaje) de S.E. Biposte incluye montaje armado, trafo, tablero, cut out, pararrayos  y conexionado</v>
          </cell>
          <cell r="D880" t="str">
            <v>Gbl</v>
          </cell>
          <cell r="E880">
            <v>1</v>
          </cell>
          <cell r="F880" t="str">
            <v>Gbl/Día</v>
          </cell>
          <cell r="G880" t="str">
            <v>(S/.):</v>
          </cell>
          <cell r="H880">
            <v>2338.41</v>
          </cell>
        </row>
        <row r="881">
          <cell r="B881" t="str">
            <v xml:space="preserve">DETALLE PARTIDA</v>
          </cell>
        </row>
        <row r="882">
          <cell r="A882" t="str">
            <v>*</v>
          </cell>
          <cell r="B882" t="str">
            <v>*</v>
          </cell>
          <cell r="C882" t="str">
            <v>*</v>
          </cell>
          <cell r="D882" t="str">
            <v>*</v>
          </cell>
          <cell r="E882" t="str">
            <v>*</v>
          </cell>
          <cell r="F882" t="str">
            <v>*</v>
          </cell>
          <cell r="G882" t="str">
            <v>*</v>
          </cell>
          <cell r="H882" t="str">
            <v>*</v>
          </cell>
        </row>
        <row r="883">
          <cell r="A883" t="str">
            <v>ITEM</v>
          </cell>
          <cell r="B883" t="str">
            <v xml:space="preserve">R E C U R S O</v>
          </cell>
          <cell r="D883" t="str">
            <v>UND.</v>
          </cell>
          <cell r="E883" t="str">
            <v>CANTIDAD</v>
          </cell>
          <cell r="F883" t="str">
            <v>P.UNIT.</v>
          </cell>
          <cell r="G883" t="str">
            <v>SUBTOTAL</v>
          </cell>
          <cell r="H883" t="str">
            <v>TOTAL</v>
          </cell>
        </row>
        <row r="884">
          <cell r="A884" t="str">
            <v>*</v>
          </cell>
          <cell r="B884" t="str">
            <v>*</v>
          </cell>
          <cell r="C884" t="str">
            <v>*</v>
          </cell>
          <cell r="D884" t="str">
            <v>*</v>
          </cell>
          <cell r="E884" t="str">
            <v>*</v>
          </cell>
          <cell r="F884" t="str">
            <v>*</v>
          </cell>
          <cell r="G884" t="str">
            <v>*</v>
          </cell>
          <cell r="H884" t="str">
            <v>*</v>
          </cell>
        </row>
        <row r="885">
          <cell r="A885">
            <v>1</v>
          </cell>
          <cell r="B885" t="str">
            <v xml:space="preserve">C. GRUA 6 TN.</v>
          </cell>
          <cell r="C885">
            <v>1</v>
          </cell>
          <cell r="D885" t="str">
            <v>HM</v>
          </cell>
          <cell r="E885">
            <v>8</v>
          </cell>
          <cell r="F885">
            <v>105</v>
          </cell>
          <cell r="G885">
            <v>840</v>
          </cell>
        </row>
        <row r="886">
          <cell r="A886">
            <v>2</v>
          </cell>
          <cell r="B886" t="str">
            <v xml:space="preserve">CAMIONETA 4x4 (130 HP)</v>
          </cell>
          <cell r="C886">
            <v>1</v>
          </cell>
          <cell r="D886" t="str">
            <v>HM</v>
          </cell>
          <cell r="E886">
            <v>8</v>
          </cell>
          <cell r="F886">
            <v>80</v>
          </cell>
          <cell r="G886">
            <v>640</v>
          </cell>
        </row>
        <row r="887">
          <cell r="A887">
            <v>3</v>
          </cell>
          <cell r="B887" t="str">
            <v xml:space="preserve">RADIO DE MANO FM 2M MULTIBANDA</v>
          </cell>
          <cell r="C887">
            <v>2</v>
          </cell>
          <cell r="D887" t="str">
            <v>HM</v>
          </cell>
          <cell r="E887">
            <v>16</v>
          </cell>
          <cell r="F887">
            <v>6.5</v>
          </cell>
          <cell r="G887">
            <v>104</v>
          </cell>
        </row>
        <row r="888">
          <cell r="A888">
            <v>4</v>
          </cell>
          <cell r="B888" t="str">
            <v xml:space="preserve">POLEAS DE AL DE D=300 mm </v>
          </cell>
          <cell r="C888">
            <v>2</v>
          </cell>
          <cell r="D888" t="str">
            <v>HM</v>
          </cell>
          <cell r="E888">
            <v>16</v>
          </cell>
          <cell r="F888">
            <v>1.25</v>
          </cell>
          <cell r="G888">
            <v>20</v>
          </cell>
        </row>
        <row r="889">
          <cell r="A889" t="str">
            <v/>
          </cell>
          <cell r="H889">
            <v>1604</v>
          </cell>
        </row>
        <row r="890">
          <cell r="A890">
            <v>1</v>
          </cell>
          <cell r="B890" t="str">
            <v>OPERARIO</v>
          </cell>
          <cell r="C890">
            <v>1</v>
          </cell>
          <cell r="D890" t="str">
            <v>HH</v>
          </cell>
          <cell r="E890">
            <v>8</v>
          </cell>
          <cell r="F890">
            <v>10.63</v>
          </cell>
          <cell r="G890">
            <v>85.04</v>
          </cell>
        </row>
        <row r="891">
          <cell r="A891">
            <v>2</v>
          </cell>
          <cell r="B891" t="str">
            <v>OFICIAL</v>
          </cell>
          <cell r="C891">
            <v>3</v>
          </cell>
          <cell r="D891" t="str">
            <v>HH</v>
          </cell>
          <cell r="E891">
            <v>24</v>
          </cell>
          <cell r="F891">
            <v>9.6</v>
          </cell>
          <cell r="G891">
            <v>230.4</v>
          </cell>
        </row>
        <row r="892">
          <cell r="A892">
            <v>3</v>
          </cell>
          <cell r="B892" t="str">
            <v>PEON</v>
          </cell>
          <cell r="C892">
            <v>6</v>
          </cell>
          <cell r="D892" t="str">
            <v>HH</v>
          </cell>
          <cell r="E892">
            <v>48</v>
          </cell>
          <cell r="F892">
            <v>8</v>
          </cell>
          <cell r="G892">
            <v>384</v>
          </cell>
        </row>
        <row r="893">
          <cell r="A893" t="str">
            <v/>
          </cell>
          <cell r="H893">
            <v>699.44</v>
          </cell>
        </row>
        <row r="894">
          <cell r="A894">
            <v>1</v>
          </cell>
          <cell r="B894" t="str">
            <v xml:space="preserve">EQUIPO DE SEGURIDAD (2% MANO DE OBRA)</v>
          </cell>
          <cell r="D894" t="str">
            <v>%</v>
          </cell>
          <cell r="E894">
            <v>0.02</v>
          </cell>
          <cell r="F894">
            <v>699.44</v>
          </cell>
          <cell r="G894">
            <v>13.99</v>
          </cell>
        </row>
        <row r="895">
          <cell r="A895">
            <v>2</v>
          </cell>
          <cell r="B895" t="str">
            <v xml:space="preserve">HERRAMIENTAS (3% MANO DE OBRA)</v>
          </cell>
          <cell r="D895" t="str">
            <v>%</v>
          </cell>
          <cell r="E895">
            <v>0.03</v>
          </cell>
          <cell r="F895">
            <v>699.44</v>
          </cell>
          <cell r="G895">
            <v>20.98</v>
          </cell>
        </row>
        <row r="896">
          <cell r="H896">
            <v>34.97</v>
          </cell>
        </row>
        <row r="897">
          <cell r="G897" t="str">
            <v xml:space="preserve">COSTO DIRECTO:</v>
          </cell>
          <cell r="H897">
            <v>2338.41</v>
          </cell>
        </row>
        <row r="900">
          <cell r="A900" t="str">
            <v>Partida:</v>
          </cell>
          <cell r="B900" t="str">
            <v>Descripción:</v>
          </cell>
          <cell r="D900" t="str">
            <v xml:space="preserve">Unidad  </v>
          </cell>
          <cell r="E900" t="str">
            <v>Rendimiento</v>
          </cell>
          <cell r="G900" t="str">
            <v xml:space="preserve">    Costo Directo</v>
          </cell>
        </row>
        <row r="901">
          <cell r="A901" t="str">
            <v>34.00</v>
          </cell>
          <cell r="B901" t="str">
            <v xml:space="preserve">Reubicación (Desmontaje y Montaje) de  S.E. Monoposte incluye montaje armado, trafo, tablero, cut out, pararrayos  y conexionado</v>
          </cell>
          <cell r="D901" t="str">
            <v>Gbl</v>
          </cell>
          <cell r="E901">
            <v>2</v>
          </cell>
          <cell r="F901" t="str">
            <v>Gbl/Día</v>
          </cell>
          <cell r="G901" t="str">
            <v>(S/.):</v>
          </cell>
          <cell r="H901">
            <v>959.2</v>
          </cell>
        </row>
        <row r="902">
          <cell r="B902" t="str">
            <v xml:space="preserve">DETALLE PARTIDA</v>
          </cell>
        </row>
        <row r="903">
          <cell r="A903" t="str">
            <v>*</v>
          </cell>
          <cell r="B903" t="str">
            <v>*</v>
          </cell>
          <cell r="C903" t="str">
            <v>*</v>
          </cell>
          <cell r="D903" t="str">
            <v>*</v>
          </cell>
          <cell r="E903" t="str">
            <v>*</v>
          </cell>
          <cell r="F903" t="str">
            <v>*</v>
          </cell>
          <cell r="G903" t="str">
            <v>*</v>
          </cell>
          <cell r="H903" t="str">
            <v>*</v>
          </cell>
        </row>
        <row r="904">
          <cell r="A904" t="str">
            <v>ITEM</v>
          </cell>
          <cell r="B904" t="str">
            <v xml:space="preserve">R E C U R S O</v>
          </cell>
          <cell r="D904" t="str">
            <v>UND.</v>
          </cell>
          <cell r="E904" t="str">
            <v>CANTIDAD</v>
          </cell>
          <cell r="F904" t="str">
            <v>P.UNIT.</v>
          </cell>
          <cell r="G904" t="str">
            <v>SUBTOTAL</v>
          </cell>
          <cell r="H904" t="str">
            <v>TOTAL</v>
          </cell>
        </row>
        <row r="905">
          <cell r="A905" t="str">
            <v>*</v>
          </cell>
          <cell r="B905" t="str">
            <v>*</v>
          </cell>
          <cell r="C905" t="str">
            <v>*</v>
          </cell>
          <cell r="D905" t="str">
            <v>*</v>
          </cell>
          <cell r="E905" t="str">
            <v>*</v>
          </cell>
          <cell r="F905" t="str">
            <v>*</v>
          </cell>
          <cell r="G905" t="str">
            <v>*</v>
          </cell>
          <cell r="H905" t="str">
            <v>*</v>
          </cell>
        </row>
        <row r="906">
          <cell r="A906">
            <v>1</v>
          </cell>
          <cell r="B906" t="str">
            <v xml:space="preserve">C. GRUA 6 TN.</v>
          </cell>
          <cell r="C906">
            <v>0.5</v>
          </cell>
          <cell r="D906" t="str">
            <v>HM</v>
          </cell>
          <cell r="E906">
            <v>2</v>
          </cell>
          <cell r="F906">
            <v>105</v>
          </cell>
          <cell r="G906">
            <v>210</v>
          </cell>
        </row>
        <row r="907">
          <cell r="A907">
            <v>2</v>
          </cell>
          <cell r="B907" t="str">
            <v xml:space="preserve">CAMIONETA 4x4 (130 HP)</v>
          </cell>
          <cell r="C907">
            <v>1</v>
          </cell>
          <cell r="D907" t="str">
            <v>HM</v>
          </cell>
          <cell r="E907">
            <v>4</v>
          </cell>
          <cell r="F907">
            <v>80</v>
          </cell>
          <cell r="G907">
            <v>320</v>
          </cell>
        </row>
        <row r="908">
          <cell r="A908">
            <v>3</v>
          </cell>
          <cell r="B908" t="str">
            <v xml:space="preserve">RADIO DE MANO FM 2M MULTIBANDA</v>
          </cell>
          <cell r="C908">
            <v>2</v>
          </cell>
          <cell r="D908" t="str">
            <v>HM</v>
          </cell>
          <cell r="E908">
            <v>8</v>
          </cell>
          <cell r="F908">
            <v>6.5</v>
          </cell>
          <cell r="G908">
            <v>52</v>
          </cell>
        </row>
        <row r="909">
          <cell r="A909">
            <v>4</v>
          </cell>
          <cell r="B909" t="str">
            <v xml:space="preserve">POLEAS DE AL DE D=300 mm </v>
          </cell>
          <cell r="C909">
            <v>2</v>
          </cell>
          <cell r="D909" t="str">
            <v>HM</v>
          </cell>
          <cell r="E909">
            <v>8</v>
          </cell>
          <cell r="F909">
            <v>1.25</v>
          </cell>
          <cell r="G909">
            <v>10</v>
          </cell>
        </row>
        <row r="910">
          <cell r="A910" t="str">
            <v/>
          </cell>
          <cell r="D910" t="str">
            <v/>
          </cell>
          <cell r="F910" t="str">
            <v/>
          </cell>
          <cell r="H910">
            <v>592</v>
          </cell>
        </row>
        <row r="911">
          <cell r="A911">
            <v>1</v>
          </cell>
          <cell r="B911" t="str">
            <v>OPERARIO</v>
          </cell>
          <cell r="C911">
            <v>1</v>
          </cell>
          <cell r="D911" t="str">
            <v>HH</v>
          </cell>
          <cell r="E911">
            <v>4</v>
          </cell>
          <cell r="F911">
            <v>10.63</v>
          </cell>
          <cell r="G911">
            <v>42.52</v>
          </cell>
        </row>
        <row r="912">
          <cell r="A912">
            <v>2</v>
          </cell>
          <cell r="B912" t="str">
            <v>OFICIAL</v>
          </cell>
          <cell r="C912">
            <v>3</v>
          </cell>
          <cell r="D912" t="str">
            <v>HH</v>
          </cell>
          <cell r="E912">
            <v>12</v>
          </cell>
          <cell r="F912">
            <v>9.6</v>
          </cell>
          <cell r="G912">
            <v>115.2</v>
          </cell>
        </row>
        <row r="913">
          <cell r="A913">
            <v>3</v>
          </cell>
          <cell r="B913" t="str">
            <v>PEON</v>
          </cell>
          <cell r="C913">
            <v>6</v>
          </cell>
          <cell r="D913" t="str">
            <v>HH</v>
          </cell>
          <cell r="E913">
            <v>24</v>
          </cell>
          <cell r="F913">
            <v>8</v>
          </cell>
          <cell r="G913">
            <v>192</v>
          </cell>
        </row>
        <row r="914">
          <cell r="A914" t="str">
            <v/>
          </cell>
          <cell r="H914">
            <v>349.72</v>
          </cell>
        </row>
        <row r="915">
          <cell r="A915">
            <v>1</v>
          </cell>
          <cell r="B915" t="str">
            <v xml:space="preserve">EQUIPO DE SEGURIDAD (2% MANO DE OBRA)</v>
          </cell>
          <cell r="D915" t="str">
            <v>%</v>
          </cell>
          <cell r="E915">
            <v>0.02</v>
          </cell>
          <cell r="F915">
            <v>349.72</v>
          </cell>
          <cell r="G915">
            <v>6.99</v>
          </cell>
        </row>
        <row r="916">
          <cell r="A916">
            <v>2</v>
          </cell>
          <cell r="B916" t="str">
            <v xml:space="preserve">HERRAMIENTAS (3% MANO DE OBRA)</v>
          </cell>
          <cell r="D916" t="str">
            <v>%</v>
          </cell>
          <cell r="E916">
            <v>0.03</v>
          </cell>
          <cell r="F916">
            <v>349.72</v>
          </cell>
          <cell r="G916">
            <v>10.49</v>
          </cell>
        </row>
        <row r="917">
          <cell r="H917">
            <v>17.48</v>
          </cell>
        </row>
        <row r="918">
          <cell r="G918" t="str">
            <v xml:space="preserve">COSTO DIRECTO:</v>
          </cell>
          <cell r="H918">
            <v>959.2</v>
          </cell>
        </row>
        <row r="921">
          <cell r="A921" t="str">
            <v>Partida:</v>
          </cell>
          <cell r="B921" t="str">
            <v>Descripción:</v>
          </cell>
          <cell r="D921" t="str">
            <v xml:space="preserve">Unidad  </v>
          </cell>
          <cell r="E921" t="str">
            <v>Rendimiento</v>
          </cell>
          <cell r="G921" t="str">
            <v xml:space="preserve">    Costo Directo</v>
          </cell>
        </row>
        <row r="922">
          <cell r="A922" t="str">
            <v>35.00</v>
          </cell>
          <cell r="B922" t="str">
            <v xml:space="preserve">Reubicación de Poste de CAC 12,13,15 m</v>
          </cell>
          <cell r="D922" t="str">
            <v>Gbl</v>
          </cell>
          <cell r="E922">
            <v>5</v>
          </cell>
          <cell r="F922" t="str">
            <v>Gbl/Día</v>
          </cell>
          <cell r="G922" t="str">
            <v>(S/.):</v>
          </cell>
          <cell r="H922">
            <v>636.13</v>
          </cell>
        </row>
        <row r="923">
          <cell r="B923" t="str">
            <v xml:space="preserve">DETALLE PARTIDA</v>
          </cell>
        </row>
        <row r="924">
          <cell r="A924" t="str">
            <v>*</v>
          </cell>
          <cell r="B924" t="str">
            <v>*</v>
          </cell>
          <cell r="C924" t="str">
            <v>*</v>
          </cell>
          <cell r="D924" t="str">
            <v>*</v>
          </cell>
          <cell r="E924" t="str">
            <v>*</v>
          </cell>
          <cell r="F924" t="str">
            <v>*</v>
          </cell>
          <cell r="G924" t="str">
            <v>*</v>
          </cell>
          <cell r="H924" t="str">
            <v>*</v>
          </cell>
        </row>
        <row r="925">
          <cell r="A925" t="str">
            <v>ITEM</v>
          </cell>
          <cell r="B925" t="str">
            <v xml:space="preserve">R E C U R S O</v>
          </cell>
          <cell r="D925" t="str">
            <v>UND.</v>
          </cell>
          <cell r="E925" t="str">
            <v>CANTIDAD</v>
          </cell>
          <cell r="F925" t="str">
            <v>P.UNIT.</v>
          </cell>
          <cell r="G925" t="str">
            <v>SUBTOTAL</v>
          </cell>
          <cell r="H925" t="str">
            <v>TOTAL</v>
          </cell>
        </row>
        <row r="926">
          <cell r="A926" t="str">
            <v>*</v>
          </cell>
          <cell r="B926" t="str">
            <v>*</v>
          </cell>
          <cell r="C926" t="str">
            <v>*</v>
          </cell>
          <cell r="D926" t="str">
            <v>*</v>
          </cell>
          <cell r="E926" t="str">
            <v>*</v>
          </cell>
          <cell r="F926" t="str">
            <v>*</v>
          </cell>
          <cell r="G926" t="str">
            <v>*</v>
          </cell>
          <cell r="H926" t="str">
            <v>*</v>
          </cell>
        </row>
        <row r="927">
          <cell r="A927">
            <v>1</v>
          </cell>
          <cell r="B927" t="str">
            <v>AGUA</v>
          </cell>
          <cell r="D927" t="str">
            <v>M3</v>
          </cell>
          <cell r="E927">
            <v>0.12</v>
          </cell>
          <cell r="F927">
            <v>0.6</v>
          </cell>
          <cell r="G927">
            <v>7.0000000000000007E-2</v>
          </cell>
        </row>
        <row r="928">
          <cell r="A928">
            <v>2</v>
          </cell>
          <cell r="B928" t="str">
            <v xml:space="preserve">CEMENTO PORTLAND TIPO I</v>
          </cell>
          <cell r="D928" t="str">
            <v>BLS</v>
          </cell>
          <cell r="E928">
            <v>2</v>
          </cell>
          <cell r="F928">
            <v>27</v>
          </cell>
          <cell r="G928">
            <v>54</v>
          </cell>
        </row>
        <row r="929">
          <cell r="A929">
            <v>3</v>
          </cell>
          <cell r="B929" t="str">
            <v xml:space="preserve">PIEDRAS MEDIANAS y RELLENO</v>
          </cell>
          <cell r="D929" t="str">
            <v>M3</v>
          </cell>
          <cell r="E929">
            <v>1.5</v>
          </cell>
          <cell r="F929">
            <v>45</v>
          </cell>
          <cell r="G929">
            <v>67.5</v>
          </cell>
        </row>
        <row r="930">
          <cell r="A930">
            <v>4</v>
          </cell>
          <cell r="B930" t="str">
            <v>HORMIGON</v>
          </cell>
          <cell r="D930" t="str">
            <v>M3</v>
          </cell>
          <cell r="E930">
            <v>0.9</v>
          </cell>
          <cell r="F930">
            <v>70</v>
          </cell>
          <cell r="G930">
            <v>63</v>
          </cell>
        </row>
        <row r="931">
          <cell r="A931" t="str">
            <v/>
          </cell>
          <cell r="D931" t="str">
            <v/>
          </cell>
          <cell r="F931" t="str">
            <v/>
          </cell>
          <cell r="H931">
            <v>184.57</v>
          </cell>
        </row>
        <row r="932">
          <cell r="A932">
            <v>1</v>
          </cell>
          <cell r="B932" t="str">
            <v xml:space="preserve">C. GRUA 6 TN.</v>
          </cell>
          <cell r="C932">
            <v>1</v>
          </cell>
          <cell r="D932" t="str">
            <v>HM</v>
          </cell>
          <cell r="E932">
            <v>1.6</v>
          </cell>
          <cell r="F932">
            <v>105</v>
          </cell>
          <cell r="G932">
            <v>168</v>
          </cell>
        </row>
        <row r="933">
          <cell r="A933">
            <v>2</v>
          </cell>
          <cell r="B933" t="str">
            <v xml:space="preserve">CAMIONETA 4x4 (130 HP)</v>
          </cell>
          <cell r="C933">
            <v>1</v>
          </cell>
          <cell r="D933" t="str">
            <v>HM</v>
          </cell>
          <cell r="E933">
            <v>1.6</v>
          </cell>
          <cell r="F933">
            <v>80</v>
          </cell>
          <cell r="G933">
            <v>128</v>
          </cell>
        </row>
        <row r="934">
          <cell r="A934">
            <v>3</v>
          </cell>
          <cell r="B934" t="str">
            <v xml:space="preserve">RADIO DE MANO FM 2M MULTIBANDA</v>
          </cell>
          <cell r="C934">
            <v>2</v>
          </cell>
          <cell r="D934" t="str">
            <v>HM</v>
          </cell>
          <cell r="E934">
            <v>3.2</v>
          </cell>
          <cell r="F934">
            <v>6.5</v>
          </cell>
          <cell r="G934">
            <v>20.8</v>
          </cell>
        </row>
        <row r="935">
          <cell r="A935">
            <v>4</v>
          </cell>
          <cell r="B935" t="str">
            <v xml:space="preserve">POLEAS DE AL DE D=300 mm </v>
          </cell>
          <cell r="C935">
            <v>2</v>
          </cell>
          <cell r="D935" t="str">
            <v>HM</v>
          </cell>
          <cell r="E935">
            <v>3.2</v>
          </cell>
          <cell r="F935">
            <v>1.25</v>
          </cell>
          <cell r="G935">
            <v>4</v>
          </cell>
        </row>
        <row r="936">
          <cell r="A936" t="str">
            <v/>
          </cell>
          <cell r="D936" t="str">
            <v/>
          </cell>
          <cell r="F936" t="str">
            <v/>
          </cell>
          <cell r="H936">
            <v>320.8</v>
          </cell>
        </row>
        <row r="937">
          <cell r="A937">
            <v>1</v>
          </cell>
          <cell r="B937" t="str">
            <v>OPERARIO</v>
          </cell>
          <cell r="C937">
            <v>1</v>
          </cell>
          <cell r="D937" t="str">
            <v>HH</v>
          </cell>
          <cell r="E937">
            <v>1.6</v>
          </cell>
          <cell r="F937">
            <v>10.63</v>
          </cell>
          <cell r="G937">
            <v>17.010000000000002</v>
          </cell>
        </row>
        <row r="938">
          <cell r="A938">
            <v>2</v>
          </cell>
          <cell r="B938" t="str">
            <v>OFICIAL</v>
          </cell>
          <cell r="C938">
            <v>2</v>
          </cell>
          <cell r="D938" t="str">
            <v>HH</v>
          </cell>
          <cell r="E938">
            <v>3.2</v>
          </cell>
          <cell r="F938">
            <v>9.6</v>
          </cell>
          <cell r="G938">
            <v>30.72</v>
          </cell>
        </row>
        <row r="939">
          <cell r="A939">
            <v>3</v>
          </cell>
          <cell r="B939" t="str">
            <v>PEON</v>
          </cell>
          <cell r="C939">
            <v>6</v>
          </cell>
          <cell r="D939" t="str">
            <v>HH</v>
          </cell>
          <cell r="E939">
            <v>9.6</v>
          </cell>
          <cell r="F939">
            <v>8</v>
          </cell>
          <cell r="G939">
            <v>76.8</v>
          </cell>
        </row>
        <row r="940">
          <cell r="A940" t="str">
            <v/>
          </cell>
          <cell r="H940">
            <v>124.53</v>
          </cell>
        </row>
        <row r="941">
          <cell r="A941">
            <v>1</v>
          </cell>
          <cell r="B941" t="str">
            <v xml:space="preserve">EQUIPO DE SEGURIDAD (2% MANO DE OBRA)</v>
          </cell>
          <cell r="D941" t="str">
            <v>%</v>
          </cell>
          <cell r="E941">
            <v>0.02</v>
          </cell>
          <cell r="F941">
            <v>124.53</v>
          </cell>
          <cell r="G941">
            <v>2.4900000000000002</v>
          </cell>
        </row>
        <row r="942">
          <cell r="A942">
            <v>2</v>
          </cell>
          <cell r="B942" t="str">
            <v xml:space="preserve">HERRAMIENTAS (3% MANO DE OBRA)</v>
          </cell>
          <cell r="D942" t="str">
            <v>%</v>
          </cell>
          <cell r="E942">
            <v>0.03</v>
          </cell>
          <cell r="F942">
            <v>124.53</v>
          </cell>
          <cell r="G942">
            <v>3.74</v>
          </cell>
        </row>
        <row r="943">
          <cell r="H943">
            <v>6.23</v>
          </cell>
        </row>
        <row r="944">
          <cell r="G944" t="str">
            <v xml:space="preserve">COSTO DIRECTO:</v>
          </cell>
          <cell r="H944">
            <v>636.13</v>
          </cell>
        </row>
        <row r="947">
          <cell r="A947" t="str">
            <v>Partida:</v>
          </cell>
          <cell r="B947" t="str">
            <v>Descripción:</v>
          </cell>
          <cell r="D947" t="str">
            <v xml:space="preserve">Unidad  </v>
          </cell>
          <cell r="E947" t="str">
            <v>Rendimiento</v>
          </cell>
          <cell r="G947" t="str">
            <v xml:space="preserve">    Costo Directo</v>
          </cell>
        </row>
        <row r="948">
          <cell r="A948" t="str">
            <v>36.00</v>
          </cell>
          <cell r="B948" t="str">
            <v xml:space="preserve">Pruebas y puesta en servicio</v>
          </cell>
          <cell r="D948" t="str">
            <v>km</v>
          </cell>
          <cell r="E948">
            <v>2</v>
          </cell>
          <cell r="F948" t="str">
            <v>km/Día</v>
          </cell>
          <cell r="G948" t="str">
            <v>(S/.):</v>
          </cell>
          <cell r="H948">
            <v>529.94000000000005</v>
          </cell>
        </row>
        <row r="949">
          <cell r="B949" t="str">
            <v xml:space="preserve">DETALLE PARTIDA</v>
          </cell>
        </row>
        <row r="950">
          <cell r="A950" t="str">
            <v>*</v>
          </cell>
          <cell r="B950" t="str">
            <v>*</v>
          </cell>
          <cell r="C950" t="str">
            <v>*</v>
          </cell>
          <cell r="D950" t="str">
            <v>*</v>
          </cell>
          <cell r="E950" t="str">
            <v>*</v>
          </cell>
          <cell r="F950" t="str">
            <v>*</v>
          </cell>
          <cell r="G950" t="str">
            <v>*</v>
          </cell>
          <cell r="H950" t="str">
            <v>*</v>
          </cell>
        </row>
        <row r="951">
          <cell r="A951" t="str">
            <v>ITEM</v>
          </cell>
          <cell r="B951" t="str">
            <v xml:space="preserve">R E C U R S O</v>
          </cell>
          <cell r="D951" t="str">
            <v>UND.</v>
          </cell>
          <cell r="E951" t="str">
            <v>CANTIDAD</v>
          </cell>
          <cell r="F951" t="str">
            <v>P.UNIT.</v>
          </cell>
          <cell r="G951" t="str">
            <v>SUBTOTAL</v>
          </cell>
          <cell r="H951" t="str">
            <v>TOTAL</v>
          </cell>
        </row>
        <row r="952">
          <cell r="A952" t="str">
            <v>*</v>
          </cell>
          <cell r="B952" t="str">
            <v>*</v>
          </cell>
          <cell r="C952" t="str">
            <v>*</v>
          </cell>
          <cell r="D952" t="str">
            <v>*</v>
          </cell>
          <cell r="E952" t="str">
            <v>*</v>
          </cell>
          <cell r="F952" t="str">
            <v>*</v>
          </cell>
          <cell r="G952" t="str">
            <v>*</v>
          </cell>
          <cell r="H952" t="str">
            <v>*</v>
          </cell>
        </row>
        <row r="953">
          <cell r="A953">
            <v>1</v>
          </cell>
          <cell r="B953" t="str">
            <v xml:space="preserve">CAMIONETA 4x4 (130 HP)</v>
          </cell>
          <cell r="C953">
            <v>1</v>
          </cell>
          <cell r="D953" t="str">
            <v>HM</v>
          </cell>
          <cell r="E953">
            <v>4</v>
          </cell>
          <cell r="F953">
            <v>80</v>
          </cell>
          <cell r="G953">
            <v>320</v>
          </cell>
        </row>
        <row r="954">
          <cell r="A954">
            <v>2</v>
          </cell>
          <cell r="B954" t="str">
            <v>METRATER</v>
          </cell>
          <cell r="C954">
            <v>1</v>
          </cell>
          <cell r="D954" t="str">
            <v>HM</v>
          </cell>
          <cell r="E954">
            <v>4</v>
          </cell>
          <cell r="F954">
            <v>5</v>
          </cell>
          <cell r="G954">
            <v>20</v>
          </cell>
        </row>
        <row r="955">
          <cell r="A955">
            <v>3</v>
          </cell>
          <cell r="B955" t="str">
            <v>MEGOMETRO</v>
          </cell>
          <cell r="C955">
            <v>1</v>
          </cell>
          <cell r="D955" t="str">
            <v>HM</v>
          </cell>
          <cell r="E955">
            <v>4</v>
          </cell>
          <cell r="F955">
            <v>5</v>
          </cell>
          <cell r="G955">
            <v>20</v>
          </cell>
        </row>
        <row r="956">
          <cell r="A956" t="str">
            <v/>
          </cell>
          <cell r="D956" t="str">
            <v/>
          </cell>
          <cell r="F956" t="str">
            <v/>
          </cell>
          <cell r="H956">
            <v>360</v>
          </cell>
        </row>
        <row r="957">
          <cell r="A957">
            <v>1</v>
          </cell>
          <cell r="B957" t="str">
            <v>OPERARIO</v>
          </cell>
          <cell r="C957">
            <v>2</v>
          </cell>
          <cell r="D957" t="str">
            <v>HH</v>
          </cell>
          <cell r="E957">
            <v>8</v>
          </cell>
          <cell r="F957">
            <v>10.63</v>
          </cell>
          <cell r="G957">
            <v>85.04</v>
          </cell>
        </row>
        <row r="958">
          <cell r="A958">
            <v>2</v>
          </cell>
          <cell r="B958" t="str">
            <v>OFICIAL</v>
          </cell>
          <cell r="C958">
            <v>2</v>
          </cell>
          <cell r="D958" t="str">
            <v>HH</v>
          </cell>
          <cell r="E958">
            <v>8</v>
          </cell>
          <cell r="F958">
            <v>9.6</v>
          </cell>
          <cell r="G958">
            <v>76.8</v>
          </cell>
        </row>
        <row r="959">
          <cell r="A959" t="str">
            <v/>
          </cell>
          <cell r="H959">
            <v>161.84</v>
          </cell>
        </row>
        <row r="960">
          <cell r="A960">
            <v>1</v>
          </cell>
          <cell r="B960" t="str">
            <v xml:space="preserve">EQUIPO DE SEGURIDAD (2% MANO DE OBRA)</v>
          </cell>
          <cell r="D960" t="str">
            <v>%</v>
          </cell>
          <cell r="E960">
            <v>0.02</v>
          </cell>
          <cell r="F960">
            <v>161.84</v>
          </cell>
          <cell r="G960">
            <v>3.24</v>
          </cell>
        </row>
        <row r="961">
          <cell r="A961">
            <v>2</v>
          </cell>
          <cell r="B961" t="str">
            <v xml:space="preserve">HERRAMIENTAS (3% MANO DE OBRA)</v>
          </cell>
          <cell r="D961" t="str">
            <v>%</v>
          </cell>
          <cell r="E961">
            <v>0.03</v>
          </cell>
          <cell r="F961">
            <v>161.84</v>
          </cell>
          <cell r="G961">
            <v>4.8600000000000003</v>
          </cell>
        </row>
        <row r="962">
          <cell r="H962">
            <v>8.1</v>
          </cell>
        </row>
        <row r="963">
          <cell r="G963" t="str">
            <v xml:space="preserve">COSTO DIRECTO:</v>
          </cell>
          <cell r="H963">
            <v>529.94000000000005</v>
          </cell>
        </row>
        <row r="966">
          <cell r="A966" t="str">
            <v>Partida:</v>
          </cell>
          <cell r="B966" t="str">
            <v>Descripción:</v>
          </cell>
          <cell r="D966" t="str">
            <v xml:space="preserve">Unidad  </v>
          </cell>
          <cell r="E966" t="str">
            <v>Rendimiento</v>
          </cell>
          <cell r="G966" t="str">
            <v xml:space="preserve">    Costo Directo</v>
          </cell>
        </row>
        <row r="967">
          <cell r="B967" t="str">
            <v xml:space="preserve">Empalme de Red Aérea con Red Subterranea</v>
          </cell>
          <cell r="D967" t="str">
            <v>Un</v>
          </cell>
          <cell r="E967">
            <v>8</v>
          </cell>
          <cell r="F967" t="str">
            <v>Un/Día</v>
          </cell>
          <cell r="G967" t="str">
            <v>(S/.):</v>
          </cell>
          <cell r="H967">
            <v>40.909999999999997</v>
          </cell>
        </row>
        <row r="968">
          <cell r="B968" t="str">
            <v xml:space="preserve">DETALLE PARTIDA</v>
          </cell>
        </row>
        <row r="969">
          <cell r="A969" t="str">
            <v>*</v>
          </cell>
          <cell r="B969" t="str">
            <v>*</v>
          </cell>
          <cell r="C969" t="str">
            <v>*</v>
          </cell>
          <cell r="D969" t="str">
            <v>*</v>
          </cell>
          <cell r="E969" t="str">
            <v>*</v>
          </cell>
          <cell r="F969" t="str">
            <v>*</v>
          </cell>
          <cell r="G969" t="str">
            <v>*</v>
          </cell>
          <cell r="H969" t="str">
            <v>*</v>
          </cell>
        </row>
        <row r="970">
          <cell r="A970" t="str">
            <v>ITEM</v>
          </cell>
          <cell r="B970" t="str">
            <v xml:space="preserve">R E C U R S O</v>
          </cell>
          <cell r="D970" t="str">
            <v>UND.</v>
          </cell>
          <cell r="E970" t="str">
            <v>CANTIDAD</v>
          </cell>
          <cell r="F970" t="str">
            <v>P.UNIT.</v>
          </cell>
          <cell r="G970" t="str">
            <v>SUBTOTAL</v>
          </cell>
          <cell r="H970" t="str">
            <v>TOTAL</v>
          </cell>
        </row>
        <row r="971">
          <cell r="A971" t="str">
            <v>*</v>
          </cell>
          <cell r="B971" t="str">
            <v>*</v>
          </cell>
          <cell r="C971" t="str">
            <v>*</v>
          </cell>
          <cell r="D971" t="str">
            <v>*</v>
          </cell>
          <cell r="E971" t="str">
            <v>*</v>
          </cell>
          <cell r="F971" t="str">
            <v>*</v>
          </cell>
          <cell r="G971" t="str">
            <v>*</v>
          </cell>
          <cell r="H971" t="str">
            <v>*</v>
          </cell>
        </row>
        <row r="972">
          <cell r="A972">
            <v>1</v>
          </cell>
          <cell r="B972" t="str">
            <v>BREA</v>
          </cell>
          <cell r="D972" t="str">
            <v>Kg.</v>
          </cell>
          <cell r="E972">
            <v>1</v>
          </cell>
          <cell r="F972">
            <v>2</v>
          </cell>
          <cell r="G972">
            <v>2</v>
          </cell>
        </row>
        <row r="973">
          <cell r="A973">
            <v>2</v>
          </cell>
          <cell r="B973" t="str">
            <v>LEÑA</v>
          </cell>
          <cell r="D973" t="str">
            <v>Kg.</v>
          </cell>
          <cell r="E973">
            <v>12</v>
          </cell>
          <cell r="F973">
            <v>2</v>
          </cell>
          <cell r="G973">
            <v>24</v>
          </cell>
        </row>
        <row r="974">
          <cell r="A974">
            <v>3</v>
          </cell>
          <cell r="B974" t="str">
            <v>AGUA</v>
          </cell>
          <cell r="D974" t="str">
            <v>M3</v>
          </cell>
          <cell r="E974">
            <v>1E-3</v>
          </cell>
          <cell r="F974">
            <v>0.6</v>
          </cell>
          <cell r="G974">
            <v>0</v>
          </cell>
        </row>
        <row r="975">
          <cell r="A975" t="str">
            <v/>
          </cell>
          <cell r="D975" t="str">
            <v/>
          </cell>
          <cell r="F975" t="str">
            <v/>
          </cell>
          <cell r="H975">
            <v>26</v>
          </cell>
        </row>
        <row r="976">
          <cell r="A976">
            <v>1</v>
          </cell>
          <cell r="B976" t="str">
            <v>ESCALERA</v>
          </cell>
          <cell r="C976">
            <v>1</v>
          </cell>
          <cell r="D976" t="str">
            <v>HM</v>
          </cell>
          <cell r="E976">
            <v>1</v>
          </cell>
          <cell r="F976">
            <v>0.1</v>
          </cell>
          <cell r="G976">
            <v>0.1</v>
          </cell>
        </row>
        <row r="977">
          <cell r="A977">
            <v>2</v>
          </cell>
          <cell r="B977" t="str">
            <v xml:space="preserve">CAMIONETA 4x4 (130 HP)</v>
          </cell>
          <cell r="C977">
            <v>0.25</v>
          </cell>
          <cell r="D977" t="str">
            <v>HM</v>
          </cell>
          <cell r="E977">
            <v>0.25</v>
          </cell>
          <cell r="F977">
            <v>15</v>
          </cell>
          <cell r="G977">
            <v>3.75</v>
          </cell>
        </row>
        <row r="978">
          <cell r="A978" t="str">
            <v/>
          </cell>
          <cell r="D978" t="str">
            <v/>
          </cell>
          <cell r="F978" t="str">
            <v/>
          </cell>
          <cell r="H978">
            <v>3.85</v>
          </cell>
        </row>
        <row r="979">
          <cell r="A979">
            <v>1</v>
          </cell>
          <cell r="B979" t="str">
            <v>OFICIAL</v>
          </cell>
          <cell r="C979">
            <v>1</v>
          </cell>
          <cell r="D979" t="str">
            <v>HH</v>
          </cell>
          <cell r="E979">
            <v>1</v>
          </cell>
          <cell r="F979">
            <v>6.75</v>
          </cell>
          <cell r="G979">
            <v>6.75</v>
          </cell>
        </row>
        <row r="980">
          <cell r="A980">
            <v>2</v>
          </cell>
          <cell r="B980" t="str">
            <v>PEON</v>
          </cell>
          <cell r="C980">
            <v>1</v>
          </cell>
          <cell r="D980" t="str">
            <v>HH</v>
          </cell>
          <cell r="E980">
            <v>1</v>
          </cell>
          <cell r="F980">
            <v>3.78</v>
          </cell>
          <cell r="G980">
            <v>3.78</v>
          </cell>
        </row>
        <row r="981">
          <cell r="A981" t="str">
            <v/>
          </cell>
          <cell r="H981">
            <v>10.53</v>
          </cell>
        </row>
        <row r="982">
          <cell r="A982">
            <v>1</v>
          </cell>
          <cell r="B982" t="str">
            <v xml:space="preserve">EQUIPO DE SEGURIDAD (2% MANO DE OBRA)</v>
          </cell>
          <cell r="D982" t="str">
            <v>%</v>
          </cell>
          <cell r="E982">
            <v>0.02</v>
          </cell>
          <cell r="F982">
            <v>10.53</v>
          </cell>
          <cell r="G982">
            <v>0.21</v>
          </cell>
        </row>
        <row r="983">
          <cell r="A983">
            <v>2</v>
          </cell>
          <cell r="B983" t="str">
            <v xml:space="preserve">HERRAMIENTAS (3% MANO DE OBRA)</v>
          </cell>
          <cell r="D983" t="str">
            <v>%</v>
          </cell>
          <cell r="E983">
            <v>0.03</v>
          </cell>
          <cell r="F983">
            <v>10.53</v>
          </cell>
          <cell r="G983">
            <v>0.32</v>
          </cell>
        </row>
        <row r="984">
          <cell r="H984">
            <v>0.53</v>
          </cell>
        </row>
        <row r="985">
          <cell r="G985" t="str">
            <v xml:space="preserve">COSTO DIRECTO:</v>
          </cell>
          <cell r="H985">
            <v>40.909999999999997</v>
          </cell>
        </row>
        <row r="988">
          <cell r="A988" t="str">
            <v>Partida:</v>
          </cell>
          <cell r="B988" t="str">
            <v>Descripción:</v>
          </cell>
          <cell r="D988" t="str">
            <v xml:space="preserve">Unidad  </v>
          </cell>
          <cell r="E988" t="str">
            <v>Rendimiento</v>
          </cell>
          <cell r="G988" t="str">
            <v xml:space="preserve">    Costo Directo</v>
          </cell>
        </row>
        <row r="989">
          <cell r="B989" t="str">
            <v xml:space="preserve">Intalacion del Tubo de F°G° de (Bajada/Subida) Hacia/Desde Red Subterranea</v>
          </cell>
          <cell r="D989" t="str">
            <v>Un</v>
          </cell>
          <cell r="E989">
            <v>12</v>
          </cell>
          <cell r="F989" t="str">
            <v>Un/Día</v>
          </cell>
          <cell r="G989" t="str">
            <v>(S/.):</v>
          </cell>
          <cell r="H989">
            <v>1876.17</v>
          </cell>
        </row>
        <row r="990">
          <cell r="B990" t="str">
            <v xml:space="preserve">DETALLE PARTIDA</v>
          </cell>
        </row>
        <row r="991">
          <cell r="A991" t="str">
            <v>*</v>
          </cell>
          <cell r="B991" t="str">
            <v>*</v>
          </cell>
          <cell r="C991" t="str">
            <v>*</v>
          </cell>
          <cell r="D991" t="str">
            <v>*</v>
          </cell>
          <cell r="E991" t="str">
            <v>*</v>
          </cell>
          <cell r="F991" t="str">
            <v>*</v>
          </cell>
          <cell r="G991" t="str">
            <v>*</v>
          </cell>
          <cell r="H991" t="str">
            <v>*</v>
          </cell>
        </row>
        <row r="992">
          <cell r="A992" t="str">
            <v>ITEM</v>
          </cell>
          <cell r="B992" t="str">
            <v xml:space="preserve">R E C U R S O</v>
          </cell>
          <cell r="D992" t="str">
            <v>UND.</v>
          </cell>
          <cell r="E992" t="str">
            <v>CANTIDAD</v>
          </cell>
          <cell r="F992" t="str">
            <v>P.UNIT.</v>
          </cell>
          <cell r="G992" t="str">
            <v>SUBTOTAL</v>
          </cell>
          <cell r="H992" t="str">
            <v>TOTAL</v>
          </cell>
        </row>
        <row r="993">
          <cell r="A993" t="str">
            <v>*</v>
          </cell>
          <cell r="B993" t="str">
            <v>*</v>
          </cell>
          <cell r="C993" t="str">
            <v>*</v>
          </cell>
          <cell r="D993" t="str">
            <v>*</v>
          </cell>
          <cell r="E993" t="str">
            <v>*</v>
          </cell>
          <cell r="F993" t="str">
            <v>*</v>
          </cell>
          <cell r="G993" t="str">
            <v>*</v>
          </cell>
          <cell r="H993" t="str">
            <v>*</v>
          </cell>
        </row>
        <row r="994">
          <cell r="A994">
            <v>1</v>
          </cell>
          <cell r="B994" t="str">
            <v>ESCALERA</v>
          </cell>
          <cell r="C994">
            <v>1</v>
          </cell>
          <cell r="D994" t="str">
            <v>HM</v>
          </cell>
          <cell r="E994">
            <v>0.66669999999999996</v>
          </cell>
          <cell r="F994">
            <v>0.1</v>
          </cell>
          <cell r="G994">
            <v>7.0000000000000007E-2</v>
          </cell>
        </row>
        <row r="995">
          <cell r="A995">
            <v>2</v>
          </cell>
          <cell r="B995" t="str">
            <v xml:space="preserve">CAMIONETA 4x4 (130 HP)</v>
          </cell>
          <cell r="C995">
            <v>0.5</v>
          </cell>
          <cell r="D995" t="str">
            <v>HM</v>
          </cell>
          <cell r="E995">
            <v>0.33329999999999999</v>
          </cell>
          <cell r="F995">
            <v>15</v>
          </cell>
          <cell r="G995">
            <v>5</v>
          </cell>
        </row>
        <row r="996">
          <cell r="A996" t="str">
            <v/>
          </cell>
          <cell r="D996" t="str">
            <v/>
          </cell>
          <cell r="F996" t="str">
            <v/>
          </cell>
          <cell r="H996">
            <v>5.07</v>
          </cell>
        </row>
        <row r="997">
          <cell r="A997">
            <v>1</v>
          </cell>
          <cell r="B997" t="str">
            <v>OFICIAL</v>
          </cell>
          <cell r="C997">
            <v>0.1</v>
          </cell>
          <cell r="D997" t="str">
            <v>HH</v>
          </cell>
          <cell r="E997">
            <v>40</v>
          </cell>
          <cell r="F997">
            <v>6.75</v>
          </cell>
          <cell r="G997">
            <v>270</v>
          </cell>
        </row>
        <row r="998">
          <cell r="A998">
            <v>2</v>
          </cell>
          <cell r="B998" t="str">
            <v>PEON</v>
          </cell>
          <cell r="C998">
            <v>1</v>
          </cell>
          <cell r="D998" t="str">
            <v>HH</v>
          </cell>
          <cell r="E998">
            <v>400</v>
          </cell>
          <cell r="F998">
            <v>3.78</v>
          </cell>
          <cell r="G998">
            <v>1512</v>
          </cell>
        </row>
        <row r="999">
          <cell r="A999" t="str">
            <v/>
          </cell>
          <cell r="H999">
            <v>1782</v>
          </cell>
        </row>
        <row r="1000">
          <cell r="A1000">
            <v>1</v>
          </cell>
          <cell r="B1000" t="str">
            <v xml:space="preserve">EQUIPO DE SEGURIDAD (2% MANO DE OBRA)</v>
          </cell>
          <cell r="D1000" t="str">
            <v>%</v>
          </cell>
          <cell r="E1000">
            <v>0.02</v>
          </cell>
          <cell r="F1000">
            <v>1782</v>
          </cell>
          <cell r="G1000">
            <v>35.64</v>
          </cell>
        </row>
        <row r="1001">
          <cell r="A1001">
            <v>2</v>
          </cell>
          <cell r="B1001" t="str">
            <v xml:space="preserve">HERRAMIENTAS (3% MANO DE OBRA)</v>
          </cell>
          <cell r="D1001" t="str">
            <v>%</v>
          </cell>
          <cell r="E1001">
            <v>0.03</v>
          </cell>
          <cell r="F1001">
            <v>1782</v>
          </cell>
          <cell r="G1001">
            <v>53.46</v>
          </cell>
        </row>
        <row r="1002">
          <cell r="H1002">
            <v>89.1</v>
          </cell>
        </row>
        <row r="1003">
          <cell r="G1003" t="str">
            <v xml:space="preserve">COSTO DIRECTO:</v>
          </cell>
          <cell r="H1003">
            <v>1876.17</v>
          </cell>
        </row>
        <row r="1006">
          <cell r="A1006" t="str">
            <v>Partida:</v>
          </cell>
          <cell r="B1006" t="str">
            <v>Descripción:</v>
          </cell>
          <cell r="D1006" t="str">
            <v xml:space="preserve">Unidad  </v>
          </cell>
          <cell r="E1006" t="str">
            <v>Rendimiento</v>
          </cell>
          <cell r="G1006" t="str">
            <v xml:space="preserve">    Costo Directo</v>
          </cell>
        </row>
        <row r="1007">
          <cell r="B1007" t="str">
            <v xml:space="preserve">Demolicion de Pista</v>
          </cell>
          <cell r="D1007" t="str">
            <v>m2</v>
          </cell>
          <cell r="E1007">
            <v>5</v>
          </cell>
          <cell r="F1007" t="str">
            <v>m2/Día</v>
          </cell>
          <cell r="G1007" t="str">
            <v>(S/.):</v>
          </cell>
          <cell r="H1007">
            <v>17.7</v>
          </cell>
        </row>
        <row r="1008">
          <cell r="B1008" t="str">
            <v xml:space="preserve">DETALLE PARTIDA</v>
          </cell>
        </row>
        <row r="1009">
          <cell r="A1009" t="str">
            <v>*</v>
          </cell>
          <cell r="B1009" t="str">
            <v>*</v>
          </cell>
          <cell r="C1009" t="str">
            <v>*</v>
          </cell>
          <cell r="D1009" t="str">
            <v>*</v>
          </cell>
          <cell r="E1009" t="str">
            <v>*</v>
          </cell>
          <cell r="F1009" t="str">
            <v>*</v>
          </cell>
          <cell r="G1009" t="str">
            <v>*</v>
          </cell>
          <cell r="H1009" t="str">
            <v>*</v>
          </cell>
        </row>
        <row r="1010">
          <cell r="A1010" t="str">
            <v>ITEM</v>
          </cell>
          <cell r="B1010" t="str">
            <v xml:space="preserve">R E C U R S O</v>
          </cell>
          <cell r="D1010" t="str">
            <v>UND.</v>
          </cell>
          <cell r="E1010" t="str">
            <v>CANTIDAD</v>
          </cell>
          <cell r="F1010" t="str">
            <v>P.UNIT.</v>
          </cell>
          <cell r="G1010" t="str">
            <v>SUBTOTAL</v>
          </cell>
          <cell r="H1010" t="str">
            <v>TOTAL</v>
          </cell>
        </row>
        <row r="1011">
          <cell r="A1011" t="str">
            <v>*</v>
          </cell>
          <cell r="B1011" t="str">
            <v>*</v>
          </cell>
          <cell r="C1011" t="str">
            <v>*</v>
          </cell>
          <cell r="D1011" t="str">
            <v>*</v>
          </cell>
          <cell r="E1011" t="str">
            <v>*</v>
          </cell>
          <cell r="F1011" t="str">
            <v>*</v>
          </cell>
          <cell r="G1011" t="str">
            <v>*</v>
          </cell>
          <cell r="H1011" t="str">
            <v>*</v>
          </cell>
        </row>
        <row r="1012">
          <cell r="A1012" t="str">
            <v/>
          </cell>
          <cell r="D1012" t="str">
            <v/>
          </cell>
          <cell r="F1012" t="str">
            <v/>
          </cell>
        </row>
        <row r="1013">
          <cell r="A1013" t="str">
            <v/>
          </cell>
          <cell r="D1013" t="str">
            <v/>
          </cell>
          <cell r="F1013" t="str">
            <v/>
          </cell>
          <cell r="H1013">
            <v>0</v>
          </cell>
        </row>
        <row r="1014">
          <cell r="A1014">
            <v>1</v>
          </cell>
          <cell r="B1014" t="str">
            <v>OPERARIO</v>
          </cell>
          <cell r="C1014">
            <v>0</v>
          </cell>
          <cell r="D1014" t="str">
            <v>HH</v>
          </cell>
          <cell r="E1014">
            <v>0</v>
          </cell>
          <cell r="F1014">
            <v>7.15</v>
          </cell>
          <cell r="G1014">
            <v>0</v>
          </cell>
        </row>
        <row r="1015">
          <cell r="A1015">
            <v>2</v>
          </cell>
          <cell r="B1015" t="str">
            <v>OFICIAL</v>
          </cell>
          <cell r="C1015">
            <v>1</v>
          </cell>
          <cell r="D1015" t="str">
            <v>HH</v>
          </cell>
          <cell r="E1015">
            <v>1.6</v>
          </cell>
          <cell r="F1015">
            <v>6.75</v>
          </cell>
          <cell r="G1015">
            <v>10.8</v>
          </cell>
        </row>
        <row r="1016">
          <cell r="A1016">
            <v>3</v>
          </cell>
          <cell r="B1016" t="str">
            <v>PEON</v>
          </cell>
          <cell r="C1016">
            <v>1</v>
          </cell>
          <cell r="D1016" t="str">
            <v>HH</v>
          </cell>
          <cell r="E1016">
            <v>1.6</v>
          </cell>
          <cell r="F1016">
            <v>3.78</v>
          </cell>
          <cell r="G1016">
            <v>6.05</v>
          </cell>
        </row>
        <row r="1017">
          <cell r="A1017" t="str">
            <v/>
          </cell>
          <cell r="H1017">
            <v>16.850000000000001</v>
          </cell>
        </row>
        <row r="1018">
          <cell r="A1018">
            <v>1</v>
          </cell>
          <cell r="B1018" t="str">
            <v xml:space="preserve">EQUIPO DE SEGURIDAD (2% MANO DE OBRA)</v>
          </cell>
          <cell r="D1018" t="str">
            <v>%</v>
          </cell>
          <cell r="E1018">
            <v>0.02</v>
          </cell>
          <cell r="F1018">
            <v>16.850000000000001</v>
          </cell>
          <cell r="G1018">
            <v>0.34</v>
          </cell>
        </row>
        <row r="1019">
          <cell r="A1019">
            <v>2</v>
          </cell>
          <cell r="B1019" t="str">
            <v xml:space="preserve">HERRAMIENTAS (3% MANO DE OBRA)</v>
          </cell>
          <cell r="D1019" t="str">
            <v>%</v>
          </cell>
          <cell r="E1019">
            <v>0.03</v>
          </cell>
          <cell r="F1019">
            <v>16.850000000000001</v>
          </cell>
          <cell r="G1019">
            <v>0.51</v>
          </cell>
        </row>
        <row r="1020">
          <cell r="H1020">
            <v>0.85</v>
          </cell>
        </row>
        <row r="1021">
          <cell r="G1021" t="str">
            <v xml:space="preserve">COSTO DIRECTO:</v>
          </cell>
          <cell r="H1021">
            <v>17.7</v>
          </cell>
        </row>
        <row r="1024">
          <cell r="A1024" t="str">
            <v>Partida:</v>
          </cell>
          <cell r="B1024" t="str">
            <v>Descripción:</v>
          </cell>
          <cell r="D1024" t="str">
            <v xml:space="preserve">Unidad  </v>
          </cell>
          <cell r="E1024" t="str">
            <v>Rendimiento</v>
          </cell>
          <cell r="G1024" t="str">
            <v xml:space="preserve">    Costo Directo</v>
          </cell>
        </row>
        <row r="1025">
          <cell r="B1025" t="str">
            <v xml:space="preserve">Demolicion de Vereda</v>
          </cell>
          <cell r="D1025" t="str">
            <v>m2</v>
          </cell>
          <cell r="E1025">
            <v>8</v>
          </cell>
          <cell r="F1025" t="str">
            <v>m2/Día</v>
          </cell>
          <cell r="G1025" t="str">
            <v>(S/.):</v>
          </cell>
          <cell r="H1025">
            <v>11.06</v>
          </cell>
        </row>
        <row r="1026">
          <cell r="B1026" t="str">
            <v xml:space="preserve">DETALLE PARTIDA</v>
          </cell>
        </row>
        <row r="1027">
          <cell r="A1027" t="str">
            <v>*</v>
          </cell>
          <cell r="B1027" t="str">
            <v>*</v>
          </cell>
          <cell r="C1027" t="str">
            <v>*</v>
          </cell>
          <cell r="D1027" t="str">
            <v>*</v>
          </cell>
          <cell r="E1027" t="str">
            <v>*</v>
          </cell>
          <cell r="F1027" t="str">
            <v>*</v>
          </cell>
          <cell r="G1027" t="str">
            <v>*</v>
          </cell>
          <cell r="H1027" t="str">
            <v>*</v>
          </cell>
        </row>
        <row r="1028">
          <cell r="A1028" t="str">
            <v>ITEM</v>
          </cell>
          <cell r="B1028" t="str">
            <v xml:space="preserve">R E C U R S O</v>
          </cell>
          <cell r="D1028" t="str">
            <v>UND.</v>
          </cell>
          <cell r="E1028" t="str">
            <v>CANTIDAD</v>
          </cell>
          <cell r="F1028" t="str">
            <v>P.UNIT.</v>
          </cell>
          <cell r="G1028" t="str">
            <v>SUBTOTAL</v>
          </cell>
          <cell r="H1028" t="str">
            <v>TOTAL</v>
          </cell>
        </row>
        <row r="1029">
          <cell r="A1029" t="str">
            <v>*</v>
          </cell>
          <cell r="B1029" t="str">
            <v>*</v>
          </cell>
          <cell r="C1029" t="str">
            <v>*</v>
          </cell>
          <cell r="D1029" t="str">
            <v>*</v>
          </cell>
          <cell r="E1029" t="str">
            <v>*</v>
          </cell>
          <cell r="F1029" t="str">
            <v>*</v>
          </cell>
          <cell r="G1029" t="str">
            <v>*</v>
          </cell>
          <cell r="H1029" t="str">
            <v>*</v>
          </cell>
        </row>
        <row r="1030">
          <cell r="A1030" t="str">
            <v/>
          </cell>
          <cell r="D1030" t="str">
            <v/>
          </cell>
          <cell r="F1030" t="str">
            <v/>
          </cell>
        </row>
        <row r="1031">
          <cell r="A1031" t="str">
            <v/>
          </cell>
          <cell r="D1031" t="str">
            <v/>
          </cell>
          <cell r="F1031" t="str">
            <v/>
          </cell>
          <cell r="H1031">
            <v>0</v>
          </cell>
        </row>
        <row r="1032">
          <cell r="A1032">
            <v>1</v>
          </cell>
          <cell r="B1032" t="str">
            <v>OPERARIO</v>
          </cell>
          <cell r="C1032">
            <v>0</v>
          </cell>
          <cell r="D1032" t="str">
            <v>HH</v>
          </cell>
          <cell r="E1032">
            <v>0</v>
          </cell>
          <cell r="F1032">
            <v>7.15</v>
          </cell>
          <cell r="G1032">
            <v>0</v>
          </cell>
        </row>
        <row r="1033">
          <cell r="A1033">
            <v>2</v>
          </cell>
          <cell r="B1033" t="str">
            <v>OFICIAL</v>
          </cell>
          <cell r="C1033">
            <v>1</v>
          </cell>
          <cell r="D1033" t="str">
            <v>HH</v>
          </cell>
          <cell r="E1033">
            <v>1</v>
          </cell>
          <cell r="F1033">
            <v>6.75</v>
          </cell>
          <cell r="G1033">
            <v>6.75</v>
          </cell>
        </row>
        <row r="1034">
          <cell r="A1034">
            <v>3</v>
          </cell>
          <cell r="B1034" t="str">
            <v>PEON</v>
          </cell>
          <cell r="C1034">
            <v>1</v>
          </cell>
          <cell r="D1034" t="str">
            <v>HH</v>
          </cell>
          <cell r="E1034">
            <v>1</v>
          </cell>
          <cell r="F1034">
            <v>3.78</v>
          </cell>
          <cell r="G1034">
            <v>3.78</v>
          </cell>
        </row>
        <row r="1035">
          <cell r="A1035" t="str">
            <v/>
          </cell>
          <cell r="H1035">
            <v>10.53</v>
          </cell>
        </row>
        <row r="1036">
          <cell r="A1036">
            <v>1</v>
          </cell>
          <cell r="B1036" t="str">
            <v xml:space="preserve">EQUIPO DE SEGURIDAD (2% MANO DE OBRA)</v>
          </cell>
          <cell r="D1036" t="str">
            <v>%</v>
          </cell>
          <cell r="E1036">
            <v>0.02</v>
          </cell>
          <cell r="F1036">
            <v>10.53</v>
          </cell>
          <cell r="G1036">
            <v>0.21</v>
          </cell>
        </row>
        <row r="1037">
          <cell r="A1037">
            <v>2</v>
          </cell>
          <cell r="B1037" t="str">
            <v xml:space="preserve">HERRAMIENTAS (3% MANO DE OBRA)</v>
          </cell>
          <cell r="D1037" t="str">
            <v>%</v>
          </cell>
          <cell r="E1037">
            <v>0.03</v>
          </cell>
          <cell r="F1037">
            <v>10.53</v>
          </cell>
          <cell r="G1037">
            <v>0.32</v>
          </cell>
        </row>
        <row r="1038">
          <cell r="H1038">
            <v>0.53</v>
          </cell>
        </row>
        <row r="1039">
          <cell r="G1039" t="str">
            <v xml:space="preserve">COSTO DIRECTO:</v>
          </cell>
          <cell r="H1039">
            <v>11.06</v>
          </cell>
        </row>
        <row r="1042">
          <cell r="A1042" t="str">
            <v>Partida:</v>
          </cell>
          <cell r="B1042" t="str">
            <v>Descripción:</v>
          </cell>
          <cell r="D1042" t="str">
            <v xml:space="preserve">Unidad  </v>
          </cell>
          <cell r="E1042" t="str">
            <v>Rendimiento</v>
          </cell>
          <cell r="G1042" t="str">
            <v xml:space="preserve">    Costo Directo</v>
          </cell>
        </row>
        <row r="1043">
          <cell r="B1043" t="str">
            <v xml:space="preserve">Retiro de Empedrado</v>
          </cell>
          <cell r="D1043" t="str">
            <v>m2</v>
          </cell>
          <cell r="E1043">
            <v>10</v>
          </cell>
          <cell r="F1043" t="str">
            <v>m2/Día</v>
          </cell>
          <cell r="G1043" t="str">
            <v>(S/.):</v>
          </cell>
          <cell r="H1043">
            <v>8.84</v>
          </cell>
        </row>
        <row r="1044">
          <cell r="B1044" t="str">
            <v xml:space="preserve">DETALLE PARTIDA</v>
          </cell>
        </row>
        <row r="1045">
          <cell r="A1045" t="str">
            <v>*</v>
          </cell>
          <cell r="B1045" t="str">
            <v>*</v>
          </cell>
          <cell r="C1045" t="str">
            <v>*</v>
          </cell>
          <cell r="D1045" t="str">
            <v>*</v>
          </cell>
          <cell r="E1045" t="str">
            <v>*</v>
          </cell>
          <cell r="F1045" t="str">
            <v>*</v>
          </cell>
          <cell r="G1045" t="str">
            <v>*</v>
          </cell>
          <cell r="H1045" t="str">
            <v>*</v>
          </cell>
        </row>
        <row r="1046">
          <cell r="A1046" t="str">
            <v>ITEM</v>
          </cell>
          <cell r="B1046" t="str">
            <v xml:space="preserve">R E C U R S O</v>
          </cell>
          <cell r="D1046" t="str">
            <v>UND.</v>
          </cell>
          <cell r="E1046" t="str">
            <v>CANTIDAD</v>
          </cell>
          <cell r="F1046" t="str">
            <v>P.UNIT.</v>
          </cell>
          <cell r="G1046" t="str">
            <v>SUBTOTAL</v>
          </cell>
          <cell r="H1046" t="str">
            <v>TOTAL</v>
          </cell>
        </row>
        <row r="1047">
          <cell r="A1047" t="str">
            <v>*</v>
          </cell>
          <cell r="B1047" t="str">
            <v>*</v>
          </cell>
          <cell r="C1047" t="str">
            <v>*</v>
          </cell>
          <cell r="D1047" t="str">
            <v>*</v>
          </cell>
          <cell r="E1047" t="str">
            <v>*</v>
          </cell>
          <cell r="F1047" t="str">
            <v>*</v>
          </cell>
          <cell r="G1047" t="str">
            <v>*</v>
          </cell>
          <cell r="H1047" t="str">
            <v>*</v>
          </cell>
        </row>
        <row r="1048">
          <cell r="A1048" t="str">
            <v/>
          </cell>
          <cell r="D1048" t="str">
            <v/>
          </cell>
          <cell r="F1048" t="str">
            <v/>
          </cell>
        </row>
        <row r="1049">
          <cell r="A1049" t="str">
            <v/>
          </cell>
          <cell r="D1049" t="str">
            <v/>
          </cell>
          <cell r="F1049" t="str">
            <v/>
          </cell>
          <cell r="H1049">
            <v>0</v>
          </cell>
        </row>
        <row r="1050">
          <cell r="A1050">
            <v>1</v>
          </cell>
          <cell r="B1050" t="str">
            <v>OPERARIO</v>
          </cell>
          <cell r="C1050">
            <v>0</v>
          </cell>
          <cell r="D1050" t="str">
            <v>HH</v>
          </cell>
          <cell r="E1050">
            <v>0</v>
          </cell>
          <cell r="F1050">
            <v>7.15</v>
          </cell>
          <cell r="G1050">
            <v>0</v>
          </cell>
        </row>
        <row r="1051">
          <cell r="A1051">
            <v>2</v>
          </cell>
          <cell r="B1051" t="str">
            <v>OFICIAL</v>
          </cell>
          <cell r="C1051">
            <v>1</v>
          </cell>
          <cell r="D1051" t="str">
            <v>HH</v>
          </cell>
          <cell r="E1051">
            <v>0.8</v>
          </cell>
          <cell r="F1051">
            <v>6.75</v>
          </cell>
          <cell r="G1051">
            <v>5.4</v>
          </cell>
        </row>
        <row r="1052">
          <cell r="A1052">
            <v>3</v>
          </cell>
          <cell r="B1052" t="str">
            <v>PEON</v>
          </cell>
          <cell r="C1052">
            <v>1</v>
          </cell>
          <cell r="D1052" t="str">
            <v>HH</v>
          </cell>
          <cell r="E1052">
            <v>0.8</v>
          </cell>
          <cell r="F1052">
            <v>3.78</v>
          </cell>
          <cell r="G1052">
            <v>3.02</v>
          </cell>
        </row>
        <row r="1053">
          <cell r="A1053" t="str">
            <v/>
          </cell>
          <cell r="H1053">
            <v>8.42</v>
          </cell>
        </row>
        <row r="1054">
          <cell r="A1054">
            <v>1</v>
          </cell>
          <cell r="B1054" t="str">
            <v xml:space="preserve">EQUIPO DE SEGURIDAD (2% MANO DE OBRA)</v>
          </cell>
          <cell r="D1054" t="str">
            <v>%</v>
          </cell>
          <cell r="E1054">
            <v>0.02</v>
          </cell>
          <cell r="F1054">
            <v>8.42</v>
          </cell>
          <cell r="G1054">
            <v>0.17</v>
          </cell>
        </row>
        <row r="1055">
          <cell r="A1055">
            <v>2</v>
          </cell>
          <cell r="B1055" t="str">
            <v xml:space="preserve">HERRAMIENTAS (3% MANO DE OBRA)</v>
          </cell>
          <cell r="D1055" t="str">
            <v>%</v>
          </cell>
          <cell r="E1055">
            <v>0.03</v>
          </cell>
          <cell r="F1055">
            <v>8.42</v>
          </cell>
          <cell r="G1055">
            <v>0.25</v>
          </cell>
        </row>
        <row r="1056">
          <cell r="H1056">
            <v>0.42</v>
          </cell>
        </row>
        <row r="1057">
          <cell r="G1057" t="str">
            <v xml:space="preserve">COSTO DIRECTO:</v>
          </cell>
          <cell r="H1057">
            <v>8.84</v>
          </cell>
        </row>
        <row r="1060">
          <cell r="A1060" t="str">
            <v>Partida:</v>
          </cell>
          <cell r="B1060" t="str">
            <v>Descripción:</v>
          </cell>
          <cell r="D1060" t="str">
            <v xml:space="preserve">Unidad  </v>
          </cell>
          <cell r="E1060" t="str">
            <v>Rendimiento</v>
          </cell>
          <cell r="G1060" t="str">
            <v xml:space="preserve">    Costo Directo</v>
          </cell>
        </row>
        <row r="1061">
          <cell r="B1061" t="str">
            <v xml:space="preserve">Excavación Manual y Refine de Zanja de 0.6m. Ancho x 1.20m. Profundidad</v>
          </cell>
          <cell r="D1061" t="str">
            <v>m.</v>
          </cell>
          <cell r="E1061">
            <v>10</v>
          </cell>
          <cell r="F1061" t="str">
            <v>m./Día</v>
          </cell>
          <cell r="G1061" t="str">
            <v>(S/.):</v>
          </cell>
          <cell r="H1061">
            <v>15.19</v>
          </cell>
        </row>
        <row r="1062">
          <cell r="B1062" t="str">
            <v xml:space="preserve">DETALLE PARTIDA</v>
          </cell>
        </row>
        <row r="1063">
          <cell r="A1063" t="str">
            <v>*</v>
          </cell>
          <cell r="B1063" t="str">
            <v>*</v>
          </cell>
          <cell r="C1063" t="str">
            <v>*</v>
          </cell>
          <cell r="D1063" t="str">
            <v>*</v>
          </cell>
          <cell r="E1063" t="str">
            <v>*</v>
          </cell>
          <cell r="F1063" t="str">
            <v>*</v>
          </cell>
          <cell r="G1063" t="str">
            <v>*</v>
          </cell>
          <cell r="H1063" t="str">
            <v>*</v>
          </cell>
        </row>
        <row r="1064">
          <cell r="A1064" t="str">
            <v>ITEM</v>
          </cell>
          <cell r="B1064" t="str">
            <v xml:space="preserve">R E C U R S O</v>
          </cell>
          <cell r="D1064" t="str">
            <v>UND.</v>
          </cell>
          <cell r="E1064" t="str">
            <v>CANTIDAD</v>
          </cell>
          <cell r="F1064" t="str">
            <v>P.UNIT.</v>
          </cell>
          <cell r="G1064" t="str">
            <v>SUBTOTAL</v>
          </cell>
          <cell r="H1064" t="str">
            <v>TOTAL</v>
          </cell>
        </row>
        <row r="1065">
          <cell r="A1065" t="str">
            <v>*</v>
          </cell>
          <cell r="B1065" t="str">
            <v>*</v>
          </cell>
          <cell r="C1065" t="str">
            <v>*</v>
          </cell>
          <cell r="D1065" t="str">
            <v>*</v>
          </cell>
          <cell r="E1065" t="str">
            <v>*</v>
          </cell>
          <cell r="F1065" t="str">
            <v>*</v>
          </cell>
          <cell r="G1065" t="str">
            <v>*</v>
          </cell>
          <cell r="H1065" t="str">
            <v>*</v>
          </cell>
        </row>
        <row r="1066">
          <cell r="A1066" t="str">
            <v/>
          </cell>
          <cell r="D1066" t="str">
            <v/>
          </cell>
          <cell r="F1066" t="str">
            <v/>
          </cell>
        </row>
        <row r="1067">
          <cell r="A1067" t="str">
            <v/>
          </cell>
          <cell r="D1067" t="str">
            <v/>
          </cell>
          <cell r="F1067" t="str">
            <v/>
          </cell>
          <cell r="H1067">
            <v>0</v>
          </cell>
        </row>
        <row r="1068">
          <cell r="A1068">
            <v>1</v>
          </cell>
          <cell r="B1068" t="str">
            <v>OPERARIO</v>
          </cell>
          <cell r="C1068">
            <v>0</v>
          </cell>
          <cell r="D1068" t="str">
            <v>HH</v>
          </cell>
          <cell r="E1068">
            <v>0</v>
          </cell>
          <cell r="F1068">
            <v>7.15</v>
          </cell>
          <cell r="G1068">
            <v>0</v>
          </cell>
        </row>
        <row r="1069">
          <cell r="A1069">
            <v>2</v>
          </cell>
          <cell r="B1069" t="str">
            <v>OFICIAL</v>
          </cell>
          <cell r="C1069">
            <v>1</v>
          </cell>
          <cell r="D1069" t="str">
            <v>HH</v>
          </cell>
          <cell r="E1069">
            <v>0.8</v>
          </cell>
          <cell r="F1069">
            <v>6.75</v>
          </cell>
          <cell r="G1069">
            <v>5.4</v>
          </cell>
        </row>
        <row r="1070">
          <cell r="A1070">
            <v>3</v>
          </cell>
          <cell r="B1070" t="str">
            <v>PEON</v>
          </cell>
          <cell r="C1070">
            <v>3</v>
          </cell>
          <cell r="D1070" t="str">
            <v>HH</v>
          </cell>
          <cell r="E1070">
            <v>2.4</v>
          </cell>
          <cell r="F1070">
            <v>3.78</v>
          </cell>
          <cell r="G1070">
            <v>9.07</v>
          </cell>
        </row>
        <row r="1071">
          <cell r="A1071" t="str">
            <v/>
          </cell>
          <cell r="H1071">
            <v>14.47</v>
          </cell>
        </row>
        <row r="1072">
          <cell r="A1072">
            <v>1</v>
          </cell>
          <cell r="B1072" t="str">
            <v xml:space="preserve">EQUIPO DE SEGURIDAD (2% MANO DE OBRA)</v>
          </cell>
          <cell r="D1072" t="str">
            <v>%</v>
          </cell>
          <cell r="E1072">
            <v>0.02</v>
          </cell>
          <cell r="F1072">
            <v>14.47</v>
          </cell>
          <cell r="G1072">
            <v>0.28999999999999998</v>
          </cell>
        </row>
        <row r="1073">
          <cell r="A1073">
            <v>2</v>
          </cell>
          <cell r="B1073" t="str">
            <v xml:space="preserve">HERRAMIENTAS (3% MANO DE OBRA)</v>
          </cell>
          <cell r="D1073" t="str">
            <v>%</v>
          </cell>
          <cell r="E1073">
            <v>0.03</v>
          </cell>
          <cell r="F1073">
            <v>14.47</v>
          </cell>
          <cell r="G1073">
            <v>0.43</v>
          </cell>
        </row>
        <row r="1074">
          <cell r="H1074">
            <v>0.72</v>
          </cell>
        </row>
        <row r="1075">
          <cell r="G1075" t="str">
            <v xml:space="preserve">COSTO DIRECTO:</v>
          </cell>
          <cell r="H1075">
            <v>15.19</v>
          </cell>
        </row>
        <row r="1078">
          <cell r="A1078" t="str">
            <v>Partida:</v>
          </cell>
          <cell r="B1078" t="str">
            <v>Descripción:</v>
          </cell>
          <cell r="D1078" t="str">
            <v xml:space="preserve">Unidad  </v>
          </cell>
          <cell r="E1078" t="str">
            <v>Rendimiento</v>
          </cell>
          <cell r="G1078" t="str">
            <v xml:space="preserve">    Costo Directo</v>
          </cell>
        </row>
        <row r="1079">
          <cell r="B1079" t="str">
            <v xml:space="preserve">Excavación Manual y Refine de Zanja de 0.6m. Ancho x 0.7m. Profundidad</v>
          </cell>
          <cell r="D1079" t="str">
            <v>m.</v>
          </cell>
          <cell r="E1079">
            <v>16</v>
          </cell>
          <cell r="F1079" t="str">
            <v>m./Día</v>
          </cell>
          <cell r="G1079" t="str">
            <v>(S/.):</v>
          </cell>
          <cell r="H1079">
            <v>9.5</v>
          </cell>
        </row>
        <row r="1080">
          <cell r="B1080" t="str">
            <v xml:space="preserve">DETALLE PARTIDA</v>
          </cell>
        </row>
        <row r="1081">
          <cell r="A1081" t="str">
            <v>*</v>
          </cell>
          <cell r="B1081" t="str">
            <v>*</v>
          </cell>
          <cell r="C1081" t="str">
            <v>*</v>
          </cell>
          <cell r="D1081" t="str">
            <v>*</v>
          </cell>
          <cell r="E1081" t="str">
            <v>*</v>
          </cell>
          <cell r="F1081" t="str">
            <v>*</v>
          </cell>
          <cell r="G1081" t="str">
            <v>*</v>
          </cell>
          <cell r="H1081" t="str">
            <v>*</v>
          </cell>
        </row>
        <row r="1082">
          <cell r="A1082" t="str">
            <v>ITEM</v>
          </cell>
          <cell r="B1082" t="str">
            <v xml:space="preserve">R E C U R S O</v>
          </cell>
          <cell r="D1082" t="str">
            <v>UND.</v>
          </cell>
          <cell r="E1082" t="str">
            <v>CANTIDAD</v>
          </cell>
          <cell r="F1082" t="str">
            <v>P.UNIT.</v>
          </cell>
          <cell r="G1082" t="str">
            <v>SUBTOTAL</v>
          </cell>
          <cell r="H1082" t="str">
            <v>TOTAL</v>
          </cell>
        </row>
        <row r="1083">
          <cell r="A1083" t="str">
            <v>*</v>
          </cell>
          <cell r="B1083" t="str">
            <v>*</v>
          </cell>
          <cell r="C1083" t="str">
            <v>*</v>
          </cell>
          <cell r="D1083" t="str">
            <v>*</v>
          </cell>
          <cell r="E1083" t="str">
            <v>*</v>
          </cell>
          <cell r="F1083" t="str">
            <v>*</v>
          </cell>
          <cell r="G1083" t="str">
            <v>*</v>
          </cell>
          <cell r="H1083" t="str">
            <v>*</v>
          </cell>
        </row>
        <row r="1084">
          <cell r="A1084" t="str">
            <v/>
          </cell>
          <cell r="D1084" t="str">
            <v/>
          </cell>
          <cell r="F1084" t="str">
            <v/>
          </cell>
        </row>
        <row r="1085">
          <cell r="A1085" t="str">
            <v/>
          </cell>
          <cell r="D1085" t="str">
            <v/>
          </cell>
          <cell r="F1085" t="str">
            <v/>
          </cell>
          <cell r="H1085">
            <v>0</v>
          </cell>
        </row>
        <row r="1086">
          <cell r="A1086">
            <v>1</v>
          </cell>
          <cell r="B1086" t="str">
            <v>OPERARIO</v>
          </cell>
          <cell r="C1086">
            <v>0</v>
          </cell>
          <cell r="D1086" t="str">
            <v>HH</v>
          </cell>
          <cell r="E1086">
            <v>0</v>
          </cell>
          <cell r="F1086">
            <v>7.15</v>
          </cell>
          <cell r="G1086">
            <v>0</v>
          </cell>
        </row>
        <row r="1087">
          <cell r="A1087">
            <v>2</v>
          </cell>
          <cell r="B1087" t="str">
            <v>OFICIAL</v>
          </cell>
          <cell r="C1087">
            <v>1</v>
          </cell>
          <cell r="D1087" t="str">
            <v>HH</v>
          </cell>
          <cell r="E1087">
            <v>0.5</v>
          </cell>
          <cell r="F1087">
            <v>6.75</v>
          </cell>
          <cell r="G1087">
            <v>3.38</v>
          </cell>
        </row>
        <row r="1088">
          <cell r="A1088">
            <v>3</v>
          </cell>
          <cell r="B1088" t="str">
            <v>PEON</v>
          </cell>
          <cell r="C1088">
            <v>3</v>
          </cell>
          <cell r="D1088" t="str">
            <v>HH</v>
          </cell>
          <cell r="E1088">
            <v>1.5</v>
          </cell>
          <cell r="F1088">
            <v>3.78</v>
          </cell>
          <cell r="G1088">
            <v>5.67</v>
          </cell>
        </row>
        <row r="1089">
          <cell r="A1089" t="str">
            <v/>
          </cell>
          <cell r="H1089">
            <v>9.0500000000000007</v>
          </cell>
        </row>
        <row r="1090">
          <cell r="A1090">
            <v>1</v>
          </cell>
          <cell r="B1090" t="str">
            <v xml:space="preserve">EQUIPO DE SEGURIDAD (2% MANO DE OBRA)</v>
          </cell>
          <cell r="D1090" t="str">
            <v>%</v>
          </cell>
          <cell r="E1090">
            <v>0.02</v>
          </cell>
          <cell r="F1090">
            <v>9.0500000000000007</v>
          </cell>
          <cell r="G1090">
            <v>0.18</v>
          </cell>
        </row>
        <row r="1091">
          <cell r="A1091">
            <v>2</v>
          </cell>
          <cell r="B1091" t="str">
            <v xml:space="preserve">HERRAMIENTAS (3% MANO DE OBRA)</v>
          </cell>
          <cell r="D1091" t="str">
            <v>%</v>
          </cell>
          <cell r="E1091">
            <v>0.03</v>
          </cell>
          <cell r="F1091">
            <v>9.0500000000000007</v>
          </cell>
          <cell r="G1091">
            <v>0.27</v>
          </cell>
        </row>
        <row r="1092">
          <cell r="H1092">
            <v>0.45</v>
          </cell>
        </row>
        <row r="1093">
          <cell r="G1093" t="str">
            <v xml:space="preserve">COSTO DIRECTO:</v>
          </cell>
          <cell r="H1093">
            <v>9.5</v>
          </cell>
        </row>
        <row r="1096">
          <cell r="A1096" t="str">
            <v>Partida:</v>
          </cell>
          <cell r="B1096" t="str">
            <v>Descripción:</v>
          </cell>
          <cell r="D1096" t="str">
            <v xml:space="preserve">Unidad  </v>
          </cell>
          <cell r="E1096" t="str">
            <v>Rendimiento</v>
          </cell>
          <cell r="G1096" t="str">
            <v xml:space="preserve">    Costo Directo</v>
          </cell>
        </row>
        <row r="1097">
          <cell r="B1097" t="str">
            <v xml:space="preserve">Colocacion de Ductos de Concreto</v>
          </cell>
          <cell r="D1097" t="str">
            <v>Un</v>
          </cell>
          <cell r="E1097">
            <v>10</v>
          </cell>
          <cell r="F1097" t="str">
            <v>Un/Día</v>
          </cell>
          <cell r="G1097" t="str">
            <v>(S/.):</v>
          </cell>
          <cell r="H1097">
            <v>12.36</v>
          </cell>
        </row>
        <row r="1098">
          <cell r="B1098" t="str">
            <v xml:space="preserve">DETALLE PARTIDA</v>
          </cell>
        </row>
        <row r="1099">
          <cell r="A1099" t="str">
            <v>*</v>
          </cell>
          <cell r="B1099" t="str">
            <v>*</v>
          </cell>
          <cell r="C1099" t="str">
            <v>*</v>
          </cell>
          <cell r="D1099" t="str">
            <v>*</v>
          </cell>
          <cell r="E1099" t="str">
            <v>*</v>
          </cell>
          <cell r="F1099" t="str">
            <v>*</v>
          </cell>
          <cell r="G1099" t="str">
            <v>*</v>
          </cell>
          <cell r="H1099" t="str">
            <v>*</v>
          </cell>
        </row>
        <row r="1100">
          <cell r="A1100" t="str">
            <v>ITEM</v>
          </cell>
          <cell r="B1100" t="str">
            <v xml:space="preserve">R E C U R S O</v>
          </cell>
          <cell r="D1100" t="str">
            <v>UND.</v>
          </cell>
          <cell r="E1100" t="str">
            <v>CANTIDAD</v>
          </cell>
          <cell r="F1100" t="str">
            <v>P.UNIT.</v>
          </cell>
          <cell r="G1100" t="str">
            <v>SUBTOTAL</v>
          </cell>
          <cell r="H1100" t="str">
            <v>TOTAL</v>
          </cell>
        </row>
        <row r="1101">
          <cell r="A1101" t="str">
            <v>*</v>
          </cell>
          <cell r="B1101" t="str">
            <v>*</v>
          </cell>
          <cell r="C1101" t="str">
            <v>*</v>
          </cell>
          <cell r="D1101" t="str">
            <v>*</v>
          </cell>
          <cell r="E1101" t="str">
            <v>*</v>
          </cell>
          <cell r="F1101" t="str">
            <v>*</v>
          </cell>
          <cell r="G1101" t="str">
            <v>*</v>
          </cell>
          <cell r="H1101" t="str">
            <v>*</v>
          </cell>
        </row>
        <row r="1102">
          <cell r="A1102" t="str">
            <v/>
          </cell>
          <cell r="D1102" t="str">
            <v/>
          </cell>
          <cell r="F1102" t="str">
            <v/>
          </cell>
        </row>
        <row r="1103">
          <cell r="A1103" t="str">
            <v/>
          </cell>
          <cell r="D1103" t="str">
            <v/>
          </cell>
          <cell r="F1103" t="str">
            <v/>
          </cell>
          <cell r="H1103">
            <v>0</v>
          </cell>
        </row>
        <row r="1104">
          <cell r="A1104">
            <v>1</v>
          </cell>
          <cell r="B1104" t="str">
            <v>OPERARIO</v>
          </cell>
          <cell r="C1104">
            <v>0</v>
          </cell>
          <cell r="D1104" t="str">
            <v>HH</v>
          </cell>
          <cell r="E1104">
            <v>0</v>
          </cell>
          <cell r="F1104">
            <v>7.15</v>
          </cell>
          <cell r="G1104">
            <v>0</v>
          </cell>
        </row>
        <row r="1105">
          <cell r="A1105">
            <v>2</v>
          </cell>
          <cell r="B1105" t="str">
            <v>OFICIAL</v>
          </cell>
          <cell r="C1105">
            <v>0.5</v>
          </cell>
          <cell r="D1105" t="str">
            <v>HH</v>
          </cell>
          <cell r="E1105">
            <v>0.4</v>
          </cell>
          <cell r="F1105">
            <v>6.75</v>
          </cell>
          <cell r="G1105">
            <v>2.7</v>
          </cell>
        </row>
        <row r="1106">
          <cell r="A1106">
            <v>3</v>
          </cell>
          <cell r="B1106" t="str">
            <v>PEON</v>
          </cell>
          <cell r="C1106">
            <v>3</v>
          </cell>
          <cell r="D1106" t="str">
            <v>HH</v>
          </cell>
          <cell r="E1106">
            <v>2.4</v>
          </cell>
          <cell r="F1106">
            <v>3.78</v>
          </cell>
          <cell r="G1106">
            <v>9.07</v>
          </cell>
        </row>
        <row r="1107">
          <cell r="A1107" t="str">
            <v/>
          </cell>
          <cell r="H1107">
            <v>11.77</v>
          </cell>
        </row>
        <row r="1108">
          <cell r="A1108">
            <v>1</v>
          </cell>
          <cell r="B1108" t="str">
            <v xml:space="preserve">EQUIPO DE SEGURIDAD (2% MANO DE OBRA)</v>
          </cell>
          <cell r="D1108" t="str">
            <v>%</v>
          </cell>
          <cell r="E1108">
            <v>0.02</v>
          </cell>
          <cell r="F1108">
            <v>11.77</v>
          </cell>
          <cell r="G1108">
            <v>0.24</v>
          </cell>
        </row>
        <row r="1109">
          <cell r="A1109">
            <v>2</v>
          </cell>
          <cell r="B1109" t="str">
            <v xml:space="preserve">HERRAMIENTAS (3% MANO DE OBRA)</v>
          </cell>
          <cell r="D1109" t="str">
            <v>%</v>
          </cell>
          <cell r="E1109">
            <v>0.03</v>
          </cell>
          <cell r="F1109">
            <v>11.77</v>
          </cell>
          <cell r="G1109">
            <v>0.35</v>
          </cell>
        </row>
        <row r="1110">
          <cell r="H1110">
            <v>0.59</v>
          </cell>
        </row>
        <row r="1111">
          <cell r="G1111" t="str">
            <v xml:space="preserve">COSTO DIRECTO:</v>
          </cell>
          <cell r="H1111">
            <v>12.36</v>
          </cell>
        </row>
        <row r="1114">
          <cell r="A1114" t="str">
            <v>Partida:</v>
          </cell>
          <cell r="B1114" t="str">
            <v>Descripción:</v>
          </cell>
          <cell r="D1114" t="str">
            <v xml:space="preserve">Unidad  </v>
          </cell>
          <cell r="E1114" t="str">
            <v>Rendimiento</v>
          </cell>
          <cell r="G1114" t="str">
            <v xml:space="preserve">    Costo Directo</v>
          </cell>
        </row>
        <row r="1115">
          <cell r="B1115" t="str">
            <v xml:space="preserve">Lecho de arena Fina</v>
          </cell>
          <cell r="D1115" t="str">
            <v>m3.</v>
          </cell>
          <cell r="E1115">
            <v>3</v>
          </cell>
          <cell r="F1115" t="str">
            <v>m3./Día</v>
          </cell>
          <cell r="G1115" t="str">
            <v>(S/.):</v>
          </cell>
          <cell r="H1115">
            <v>30.61</v>
          </cell>
        </row>
        <row r="1116">
          <cell r="B1116" t="str">
            <v xml:space="preserve">DETALLE PARTIDA</v>
          </cell>
        </row>
        <row r="1117">
          <cell r="A1117" t="str">
            <v>*</v>
          </cell>
          <cell r="B1117" t="str">
            <v>*</v>
          </cell>
          <cell r="C1117" t="str">
            <v>*</v>
          </cell>
          <cell r="D1117" t="str">
            <v>*</v>
          </cell>
          <cell r="E1117" t="str">
            <v>*</v>
          </cell>
          <cell r="F1117" t="str">
            <v>*</v>
          </cell>
          <cell r="G1117" t="str">
            <v>*</v>
          </cell>
          <cell r="H1117" t="str">
            <v>*</v>
          </cell>
        </row>
        <row r="1118">
          <cell r="A1118" t="str">
            <v>ITEM</v>
          </cell>
          <cell r="B1118" t="str">
            <v xml:space="preserve">R E C U R S O</v>
          </cell>
          <cell r="D1118" t="str">
            <v>UND.</v>
          </cell>
          <cell r="E1118" t="str">
            <v>CANTIDAD</v>
          </cell>
          <cell r="F1118" t="str">
            <v>P.UNIT.</v>
          </cell>
          <cell r="G1118" t="str">
            <v>SUBTOTAL</v>
          </cell>
          <cell r="H1118" t="str">
            <v>TOTAL</v>
          </cell>
        </row>
        <row r="1119">
          <cell r="A1119" t="str">
            <v>*</v>
          </cell>
          <cell r="B1119" t="str">
            <v>*</v>
          </cell>
          <cell r="C1119" t="str">
            <v>*</v>
          </cell>
          <cell r="D1119" t="str">
            <v>*</v>
          </cell>
          <cell r="E1119" t="str">
            <v>*</v>
          </cell>
          <cell r="F1119" t="str">
            <v>*</v>
          </cell>
          <cell r="G1119" t="str">
            <v>*</v>
          </cell>
          <cell r="H1119" t="str">
            <v>*</v>
          </cell>
        </row>
        <row r="1120">
          <cell r="A1120" t="str">
            <v/>
          </cell>
          <cell r="D1120" t="str">
            <v/>
          </cell>
          <cell r="F1120" t="str">
            <v/>
          </cell>
        </row>
        <row r="1121">
          <cell r="A1121" t="str">
            <v/>
          </cell>
          <cell r="D1121" t="str">
            <v/>
          </cell>
          <cell r="F1121" t="str">
            <v/>
          </cell>
          <cell r="H1121">
            <v>0</v>
          </cell>
        </row>
        <row r="1122">
          <cell r="A1122">
            <v>1</v>
          </cell>
          <cell r="B1122" t="str">
            <v>OPERARIO</v>
          </cell>
          <cell r="C1122">
            <v>0</v>
          </cell>
          <cell r="D1122" t="str">
            <v>HH</v>
          </cell>
          <cell r="E1122">
            <v>0</v>
          </cell>
          <cell r="F1122">
            <v>7.15</v>
          </cell>
          <cell r="G1122">
            <v>0</v>
          </cell>
        </row>
        <row r="1123">
          <cell r="A1123">
            <v>2</v>
          </cell>
          <cell r="B1123" t="str">
            <v>OFICIAL</v>
          </cell>
          <cell r="C1123">
            <v>0.5</v>
          </cell>
          <cell r="D1123" t="str">
            <v>HH</v>
          </cell>
          <cell r="E1123">
            <v>1.3332999999999999</v>
          </cell>
          <cell r="F1123">
            <v>6.75</v>
          </cell>
          <cell r="G1123">
            <v>9</v>
          </cell>
        </row>
        <row r="1124">
          <cell r="A1124">
            <v>3</v>
          </cell>
          <cell r="B1124" t="str">
            <v>PEON</v>
          </cell>
          <cell r="C1124">
            <v>2</v>
          </cell>
          <cell r="D1124" t="str">
            <v>HH</v>
          </cell>
          <cell r="E1124">
            <v>5.3333000000000004</v>
          </cell>
          <cell r="F1124">
            <v>3.78</v>
          </cell>
          <cell r="G1124">
            <v>20.16</v>
          </cell>
        </row>
        <row r="1125">
          <cell r="A1125" t="str">
            <v/>
          </cell>
          <cell r="H1125">
            <v>29.16</v>
          </cell>
        </row>
        <row r="1126">
          <cell r="A1126">
            <v>1</v>
          </cell>
          <cell r="B1126" t="str">
            <v xml:space="preserve">EQUIPO DE SEGURIDAD (2% MANO DE OBRA)</v>
          </cell>
          <cell r="D1126" t="str">
            <v>%</v>
          </cell>
          <cell r="E1126">
            <v>0.02</v>
          </cell>
          <cell r="F1126">
            <v>29.16</v>
          </cell>
          <cell r="G1126">
            <v>0.57999999999999996</v>
          </cell>
        </row>
        <row r="1127">
          <cell r="A1127">
            <v>2</v>
          </cell>
          <cell r="B1127" t="str">
            <v xml:space="preserve">HERRAMIENTAS (3% MANO DE OBRA)</v>
          </cell>
          <cell r="D1127" t="str">
            <v>%</v>
          </cell>
          <cell r="E1127">
            <v>0.03</v>
          </cell>
          <cell r="F1127">
            <v>29.16</v>
          </cell>
          <cell r="G1127">
            <v>0.87</v>
          </cell>
        </row>
        <row r="1128">
          <cell r="H1128">
            <v>1.45</v>
          </cell>
        </row>
        <row r="1129">
          <cell r="G1129" t="str">
            <v xml:space="preserve">COSTO DIRECTO:</v>
          </cell>
          <cell r="H1129">
            <v>30.61</v>
          </cell>
        </row>
        <row r="1132">
          <cell r="A1132" t="str">
            <v>Partida:</v>
          </cell>
          <cell r="B1132" t="str">
            <v>Descripción:</v>
          </cell>
          <cell r="D1132" t="str">
            <v xml:space="preserve">Unidad  </v>
          </cell>
          <cell r="E1132" t="str">
            <v>Rendimiento</v>
          </cell>
          <cell r="G1132" t="str">
            <v xml:space="preserve">    Costo Directo</v>
          </cell>
        </row>
        <row r="1133">
          <cell r="B1133" t="str">
            <v xml:space="preserve">Tendido de Cond. Tipo N2XSY (XLPE) - Subterraneo Cobre, Unipolar de 50 mm2 ó 70 mm2</v>
          </cell>
          <cell r="D1133" t="str">
            <v>Km.</v>
          </cell>
          <cell r="E1133">
            <v>3</v>
          </cell>
          <cell r="F1133" t="str">
            <v>Km./Día</v>
          </cell>
          <cell r="G1133" t="str">
            <v>(S/.):</v>
          </cell>
          <cell r="H1133">
            <v>257.08</v>
          </cell>
        </row>
        <row r="1134">
          <cell r="B1134" t="str">
            <v xml:space="preserve">DETALLE PARTIDA</v>
          </cell>
        </row>
        <row r="1135">
          <cell r="A1135" t="str">
            <v>*</v>
          </cell>
          <cell r="B1135" t="str">
            <v>*</v>
          </cell>
          <cell r="C1135" t="str">
            <v>*</v>
          </cell>
          <cell r="D1135" t="str">
            <v>*</v>
          </cell>
          <cell r="E1135" t="str">
            <v>*</v>
          </cell>
          <cell r="F1135" t="str">
            <v>*</v>
          </cell>
          <cell r="G1135" t="str">
            <v>*</v>
          </cell>
          <cell r="H1135" t="str">
            <v>*</v>
          </cell>
        </row>
        <row r="1136">
          <cell r="A1136" t="str">
            <v>ITEM</v>
          </cell>
          <cell r="B1136" t="str">
            <v xml:space="preserve">R E C U R S O</v>
          </cell>
          <cell r="D1136" t="str">
            <v>UND.</v>
          </cell>
          <cell r="E1136" t="str">
            <v>CANTIDAD</v>
          </cell>
          <cell r="F1136" t="str">
            <v>P.UNIT.</v>
          </cell>
          <cell r="G1136" t="str">
            <v>SUBTOTAL</v>
          </cell>
          <cell r="H1136" t="str">
            <v>TOTAL</v>
          </cell>
        </row>
        <row r="1137">
          <cell r="A1137" t="str">
            <v>*</v>
          </cell>
          <cell r="B1137" t="str">
            <v>*</v>
          </cell>
          <cell r="C1137" t="str">
            <v>*</v>
          </cell>
          <cell r="D1137" t="str">
            <v>*</v>
          </cell>
          <cell r="E1137" t="str">
            <v>*</v>
          </cell>
          <cell r="F1137" t="str">
            <v>*</v>
          </cell>
          <cell r="G1137" t="str">
            <v>*</v>
          </cell>
          <cell r="H1137" t="str">
            <v>*</v>
          </cell>
        </row>
        <row r="1138">
          <cell r="A1138">
            <v>1</v>
          </cell>
          <cell r="B1138" t="str">
            <v xml:space="preserve">CAMIONETA 4x4 (130 HP)</v>
          </cell>
          <cell r="C1138">
            <v>1</v>
          </cell>
          <cell r="D1138" t="str">
            <v>HM</v>
          </cell>
          <cell r="E1138">
            <v>2.6667000000000001</v>
          </cell>
          <cell r="F1138">
            <v>15</v>
          </cell>
          <cell r="G1138">
            <v>40</v>
          </cell>
        </row>
        <row r="1139">
          <cell r="A1139">
            <v>2</v>
          </cell>
          <cell r="B1139" t="str">
            <v xml:space="preserve">ESTACION TOTAL</v>
          </cell>
          <cell r="C1139">
            <v>1</v>
          </cell>
          <cell r="D1139" t="str">
            <v>HM</v>
          </cell>
          <cell r="E1139">
            <v>2.6667000000000001</v>
          </cell>
          <cell r="F1139">
            <v>12</v>
          </cell>
          <cell r="G1139">
            <v>32</v>
          </cell>
        </row>
        <row r="1140">
          <cell r="A1140">
            <v>3</v>
          </cell>
          <cell r="B1140" t="str">
            <v xml:space="preserve">WINCHE ELECTRICO C/ FRENO MANUAL</v>
          </cell>
          <cell r="C1140">
            <v>1</v>
          </cell>
          <cell r="D1140" t="str">
            <v>HM</v>
          </cell>
          <cell r="E1140">
            <v>2.6667000000000001</v>
          </cell>
          <cell r="F1140">
            <v>15</v>
          </cell>
          <cell r="G1140">
            <v>40</v>
          </cell>
        </row>
        <row r="1141">
          <cell r="A1141">
            <v>4</v>
          </cell>
          <cell r="B1141" t="str">
            <v xml:space="preserve">FRENO MANUAL PARA TENDIDO DE CONDUCTOR</v>
          </cell>
          <cell r="C1141">
            <v>1</v>
          </cell>
          <cell r="D1141" t="str">
            <v>HM</v>
          </cell>
          <cell r="E1141">
            <v>2.6667000000000001</v>
          </cell>
          <cell r="F1141">
            <v>10</v>
          </cell>
          <cell r="G1141">
            <v>26.67</v>
          </cell>
        </row>
        <row r="1142">
          <cell r="A1142">
            <v>5</v>
          </cell>
          <cell r="B1142" t="str">
            <v xml:space="preserve">BRIDA DE ARRASTRE</v>
          </cell>
          <cell r="C1142">
            <v>3</v>
          </cell>
          <cell r="D1142" t="str">
            <v>HM</v>
          </cell>
          <cell r="E1142">
            <v>8</v>
          </cell>
          <cell r="F1142">
            <v>2.5</v>
          </cell>
          <cell r="G1142">
            <v>20</v>
          </cell>
        </row>
        <row r="1143">
          <cell r="A1143">
            <v>6</v>
          </cell>
          <cell r="B1143" t="str">
            <v xml:space="preserve">RADIO DE MANO FM 2M MULTIBANDA</v>
          </cell>
          <cell r="C1143">
            <v>2</v>
          </cell>
          <cell r="D1143" t="str">
            <v>HM</v>
          </cell>
          <cell r="E1143">
            <v>5.3333000000000004</v>
          </cell>
          <cell r="F1143">
            <v>0.7</v>
          </cell>
          <cell r="G1143">
            <v>3.73</v>
          </cell>
        </row>
        <row r="1144">
          <cell r="A1144">
            <v>7</v>
          </cell>
          <cell r="B1144" t="str">
            <v xml:space="preserve">TRICO DE 2 TON</v>
          </cell>
          <cell r="C1144">
            <v>3</v>
          </cell>
          <cell r="D1144" t="str">
            <v>HM</v>
          </cell>
          <cell r="E1144">
            <v>8</v>
          </cell>
          <cell r="F1144">
            <v>3</v>
          </cell>
          <cell r="G1144">
            <v>24</v>
          </cell>
        </row>
        <row r="1145">
          <cell r="A1145" t="str">
            <v/>
          </cell>
          <cell r="D1145" t="str">
            <v/>
          </cell>
          <cell r="F1145" t="str">
            <v/>
          </cell>
          <cell r="H1145">
            <v>186.4</v>
          </cell>
        </row>
        <row r="1146">
          <cell r="A1146">
            <v>1</v>
          </cell>
          <cell r="B1146" t="str">
            <v>OPERARIO</v>
          </cell>
          <cell r="C1146">
            <v>1</v>
          </cell>
          <cell r="D1146" t="str">
            <v>HH</v>
          </cell>
          <cell r="E1146">
            <v>2.6667000000000001</v>
          </cell>
          <cell r="F1146">
            <v>7.15</v>
          </cell>
          <cell r="G1146">
            <v>19.07</v>
          </cell>
        </row>
        <row r="1147">
          <cell r="A1147">
            <v>2</v>
          </cell>
          <cell r="B1147" t="str">
            <v>OFICIAL</v>
          </cell>
          <cell r="C1147">
            <v>1</v>
          </cell>
          <cell r="D1147" t="str">
            <v>HH</v>
          </cell>
          <cell r="E1147">
            <v>2.6667000000000001</v>
          </cell>
          <cell r="F1147">
            <v>6.75</v>
          </cell>
          <cell r="G1147">
            <v>18</v>
          </cell>
        </row>
        <row r="1148">
          <cell r="A1148">
            <v>3</v>
          </cell>
          <cell r="B1148" t="str">
            <v>PEON</v>
          </cell>
          <cell r="C1148">
            <v>3</v>
          </cell>
          <cell r="D1148" t="str">
            <v>HH</v>
          </cell>
          <cell r="E1148">
            <v>8</v>
          </cell>
          <cell r="F1148">
            <v>3.78</v>
          </cell>
          <cell r="G1148">
            <v>30.24</v>
          </cell>
        </row>
        <row r="1149">
          <cell r="A1149" t="str">
            <v/>
          </cell>
          <cell r="H1149">
            <v>67.31</v>
          </cell>
        </row>
        <row r="1150">
          <cell r="A1150">
            <v>1</v>
          </cell>
          <cell r="B1150" t="str">
            <v xml:space="preserve">EQUIPO DE SEGURIDAD (2% MANO DE OBRA)</v>
          </cell>
          <cell r="D1150" t="str">
            <v>%</v>
          </cell>
          <cell r="E1150">
            <v>0.02</v>
          </cell>
          <cell r="F1150">
            <v>67.31</v>
          </cell>
          <cell r="G1150">
            <v>1.35</v>
          </cell>
        </row>
        <row r="1151">
          <cell r="A1151">
            <v>2</v>
          </cell>
          <cell r="B1151" t="str">
            <v xml:space="preserve">HERRAMIENTAS (3% MANO DE OBRA)</v>
          </cell>
          <cell r="D1151" t="str">
            <v>%</v>
          </cell>
          <cell r="E1151">
            <v>0.03</v>
          </cell>
          <cell r="F1151">
            <v>67.31</v>
          </cell>
          <cell r="G1151">
            <v>2.02</v>
          </cell>
        </row>
        <row r="1152">
          <cell r="H1152">
            <v>3.37</v>
          </cell>
        </row>
        <row r="1153">
          <cell r="G1153" t="str">
            <v xml:space="preserve">COSTO DIRECTO:</v>
          </cell>
          <cell r="H1153">
            <v>257.08</v>
          </cell>
        </row>
        <row r="1156">
          <cell r="A1156" t="str">
            <v>Partida:</v>
          </cell>
          <cell r="B1156" t="str">
            <v>Descripción:</v>
          </cell>
          <cell r="D1156" t="str">
            <v xml:space="preserve">Unidad  </v>
          </cell>
          <cell r="E1156" t="str">
            <v>Rendimiento</v>
          </cell>
          <cell r="G1156" t="str">
            <v xml:space="preserve">    Costo Directo</v>
          </cell>
        </row>
        <row r="1157">
          <cell r="B1157" t="str">
            <v xml:space="preserve">Tendido de Cond. Tipo N2XSY (XLPE) - Subterraneo Cobre, Unipolar de 120 mm2</v>
          </cell>
          <cell r="D1157" t="str">
            <v>Km.</v>
          </cell>
          <cell r="E1157">
            <v>2</v>
          </cell>
          <cell r="F1157" t="str">
            <v>Km./Día</v>
          </cell>
          <cell r="G1157" t="str">
            <v>(S/.):</v>
          </cell>
          <cell r="H1157">
            <v>385.61</v>
          </cell>
        </row>
        <row r="1158">
          <cell r="B1158" t="str">
            <v xml:space="preserve">DETALLE PARTIDA</v>
          </cell>
        </row>
        <row r="1159">
          <cell r="A1159" t="str">
            <v>*</v>
          </cell>
          <cell r="B1159" t="str">
            <v>*</v>
          </cell>
          <cell r="C1159" t="str">
            <v>*</v>
          </cell>
          <cell r="D1159" t="str">
            <v>*</v>
          </cell>
          <cell r="E1159" t="str">
            <v>*</v>
          </cell>
          <cell r="F1159" t="str">
            <v>*</v>
          </cell>
          <cell r="G1159" t="str">
            <v>*</v>
          </cell>
          <cell r="H1159" t="str">
            <v>*</v>
          </cell>
        </row>
        <row r="1160">
          <cell r="A1160" t="str">
            <v>ITEM</v>
          </cell>
          <cell r="B1160" t="str">
            <v xml:space="preserve">R E C U R S O</v>
          </cell>
          <cell r="D1160" t="str">
            <v>UND.</v>
          </cell>
          <cell r="E1160" t="str">
            <v>CANTIDAD</v>
          </cell>
          <cell r="F1160" t="str">
            <v>P.UNIT.</v>
          </cell>
          <cell r="G1160" t="str">
            <v>SUBTOTAL</v>
          </cell>
          <cell r="H1160" t="str">
            <v>TOTAL</v>
          </cell>
        </row>
        <row r="1161">
          <cell r="A1161" t="str">
            <v>*</v>
          </cell>
          <cell r="B1161" t="str">
            <v>*</v>
          </cell>
          <cell r="C1161" t="str">
            <v>*</v>
          </cell>
          <cell r="D1161" t="str">
            <v>*</v>
          </cell>
          <cell r="E1161" t="str">
            <v>*</v>
          </cell>
          <cell r="F1161" t="str">
            <v>*</v>
          </cell>
          <cell r="G1161" t="str">
            <v>*</v>
          </cell>
          <cell r="H1161" t="str">
            <v>*</v>
          </cell>
        </row>
        <row r="1162">
          <cell r="A1162">
            <v>1</v>
          </cell>
          <cell r="B1162" t="str">
            <v xml:space="preserve">CAMIONETA 4x4 (130 HP)</v>
          </cell>
          <cell r="C1162">
            <v>1</v>
          </cell>
          <cell r="D1162" t="str">
            <v>HM</v>
          </cell>
          <cell r="E1162">
            <v>4</v>
          </cell>
          <cell r="F1162">
            <v>15</v>
          </cell>
          <cell r="G1162">
            <v>60</v>
          </cell>
        </row>
        <row r="1163">
          <cell r="A1163">
            <v>2</v>
          </cell>
          <cell r="B1163" t="str">
            <v xml:space="preserve">ESTACION TOTAL</v>
          </cell>
          <cell r="C1163">
            <v>1</v>
          </cell>
          <cell r="D1163" t="str">
            <v>HM</v>
          </cell>
          <cell r="E1163">
            <v>4</v>
          </cell>
          <cell r="F1163">
            <v>12</v>
          </cell>
          <cell r="G1163">
            <v>48</v>
          </cell>
        </row>
        <row r="1164">
          <cell r="A1164">
            <v>3</v>
          </cell>
          <cell r="B1164" t="str">
            <v xml:space="preserve">WINCHE ELECTRICO C/ FRENO MANUAL</v>
          </cell>
          <cell r="C1164">
            <v>1</v>
          </cell>
          <cell r="D1164" t="str">
            <v>HM</v>
          </cell>
          <cell r="E1164">
            <v>4</v>
          </cell>
          <cell r="F1164">
            <v>15</v>
          </cell>
          <cell r="G1164">
            <v>60</v>
          </cell>
        </row>
        <row r="1165">
          <cell r="A1165">
            <v>4</v>
          </cell>
          <cell r="B1165" t="str">
            <v xml:space="preserve">FRENO MANUAL PARA TENDIDO DE CONDUCTOR</v>
          </cell>
          <cell r="C1165">
            <v>1</v>
          </cell>
          <cell r="D1165" t="str">
            <v>HM</v>
          </cell>
          <cell r="E1165">
            <v>4</v>
          </cell>
          <cell r="F1165">
            <v>10</v>
          </cell>
          <cell r="G1165">
            <v>40</v>
          </cell>
        </row>
        <row r="1166">
          <cell r="A1166">
            <v>5</v>
          </cell>
          <cell r="B1166" t="str">
            <v xml:space="preserve">BRIDA DE ARRASTRE</v>
          </cell>
          <cell r="C1166">
            <v>3</v>
          </cell>
          <cell r="D1166" t="str">
            <v>HM</v>
          </cell>
          <cell r="E1166">
            <v>12</v>
          </cell>
          <cell r="F1166">
            <v>2.5</v>
          </cell>
          <cell r="G1166">
            <v>30</v>
          </cell>
        </row>
        <row r="1167">
          <cell r="A1167">
            <v>6</v>
          </cell>
          <cell r="B1167" t="str">
            <v xml:space="preserve">RADIO DE MANO FM 2M MULTIBANDA</v>
          </cell>
          <cell r="C1167">
            <v>2</v>
          </cell>
          <cell r="D1167" t="str">
            <v>HM</v>
          </cell>
          <cell r="E1167">
            <v>8</v>
          </cell>
          <cell r="F1167">
            <v>0.7</v>
          </cell>
          <cell r="G1167">
            <v>5.6</v>
          </cell>
        </row>
        <row r="1168">
          <cell r="A1168">
            <v>7</v>
          </cell>
          <cell r="B1168" t="str">
            <v xml:space="preserve">TRICO DE 2 TON</v>
          </cell>
          <cell r="C1168">
            <v>3</v>
          </cell>
          <cell r="D1168" t="str">
            <v>HM</v>
          </cell>
          <cell r="E1168">
            <v>12</v>
          </cell>
          <cell r="F1168">
            <v>3</v>
          </cell>
          <cell r="G1168">
            <v>36</v>
          </cell>
        </row>
        <row r="1169">
          <cell r="A1169" t="str">
            <v/>
          </cell>
          <cell r="D1169" t="str">
            <v/>
          </cell>
          <cell r="F1169" t="str">
            <v/>
          </cell>
          <cell r="H1169">
            <v>279.60000000000002</v>
          </cell>
        </row>
        <row r="1170">
          <cell r="A1170">
            <v>1</v>
          </cell>
          <cell r="B1170" t="str">
            <v>OPERARIO</v>
          </cell>
          <cell r="C1170">
            <v>1</v>
          </cell>
          <cell r="D1170" t="str">
            <v>HH</v>
          </cell>
          <cell r="E1170">
            <v>4</v>
          </cell>
          <cell r="F1170">
            <v>7.15</v>
          </cell>
          <cell r="G1170">
            <v>28.6</v>
          </cell>
        </row>
        <row r="1171">
          <cell r="A1171">
            <v>2</v>
          </cell>
          <cell r="B1171" t="str">
            <v>OFICIAL</v>
          </cell>
          <cell r="C1171">
            <v>1</v>
          </cell>
          <cell r="D1171" t="str">
            <v>HH</v>
          </cell>
          <cell r="E1171">
            <v>4</v>
          </cell>
          <cell r="F1171">
            <v>6.75</v>
          </cell>
          <cell r="G1171">
            <v>27</v>
          </cell>
        </row>
        <row r="1172">
          <cell r="A1172">
            <v>3</v>
          </cell>
          <cell r="B1172" t="str">
            <v>PEON</v>
          </cell>
          <cell r="C1172">
            <v>3</v>
          </cell>
          <cell r="D1172" t="str">
            <v>HH</v>
          </cell>
          <cell r="E1172">
            <v>12</v>
          </cell>
          <cell r="F1172">
            <v>3.78</v>
          </cell>
          <cell r="G1172">
            <v>45.36</v>
          </cell>
        </row>
        <row r="1173">
          <cell r="A1173" t="str">
            <v/>
          </cell>
          <cell r="H1173">
            <v>100.96</v>
          </cell>
        </row>
        <row r="1174">
          <cell r="A1174">
            <v>1</v>
          </cell>
          <cell r="B1174" t="str">
            <v xml:space="preserve">EQUIPO DE SEGURIDAD (2% MANO DE OBRA)</v>
          </cell>
          <cell r="D1174" t="str">
            <v>%</v>
          </cell>
          <cell r="E1174">
            <v>0.02</v>
          </cell>
          <cell r="F1174">
            <v>100.96</v>
          </cell>
          <cell r="G1174">
            <v>2.02</v>
          </cell>
        </row>
        <row r="1175">
          <cell r="A1175">
            <v>2</v>
          </cell>
          <cell r="B1175" t="str">
            <v xml:space="preserve">HERRAMIENTAS (3% MANO DE OBRA)</v>
          </cell>
          <cell r="D1175" t="str">
            <v>%</v>
          </cell>
          <cell r="E1175">
            <v>0.03</v>
          </cell>
          <cell r="F1175">
            <v>100.96</v>
          </cell>
          <cell r="G1175">
            <v>3.03</v>
          </cell>
        </row>
        <row r="1176">
          <cell r="H1176">
            <v>5.05</v>
          </cell>
        </row>
        <row r="1177">
          <cell r="G1177" t="str">
            <v xml:space="preserve">COSTO DIRECTO:</v>
          </cell>
          <cell r="H1177">
            <v>385.61</v>
          </cell>
        </row>
        <row r="1180">
          <cell r="A1180" t="str">
            <v>Partida:</v>
          </cell>
          <cell r="B1180" t="str">
            <v>Descripción:</v>
          </cell>
          <cell r="D1180" t="str">
            <v xml:space="preserve">Unidad  </v>
          </cell>
          <cell r="E1180" t="str">
            <v>Rendimiento</v>
          </cell>
          <cell r="G1180" t="str">
            <v xml:space="preserve">    Costo Directo</v>
          </cell>
        </row>
        <row r="1181">
          <cell r="B1181" t="str">
            <v xml:space="preserve">Conexión de Empalme-Derivación Cond. Subt. M.T. N2XSY(Cobre) de 50 mm2. ó  70 mm2</v>
          </cell>
          <cell r="D1181" t="str">
            <v>Km.</v>
          </cell>
          <cell r="E1181">
            <v>12</v>
          </cell>
          <cell r="F1181" t="str">
            <v>Km./Día</v>
          </cell>
          <cell r="G1181" t="str">
            <v>(S/.):</v>
          </cell>
          <cell r="H1181">
            <v>14.74</v>
          </cell>
        </row>
        <row r="1182">
          <cell r="B1182" t="str">
            <v xml:space="preserve">DETALLE PARTIDA</v>
          </cell>
        </row>
        <row r="1183">
          <cell r="A1183" t="str">
            <v>*</v>
          </cell>
          <cell r="B1183" t="str">
            <v>*</v>
          </cell>
          <cell r="C1183" t="str">
            <v>*</v>
          </cell>
          <cell r="D1183" t="str">
            <v>*</v>
          </cell>
          <cell r="E1183" t="str">
            <v>*</v>
          </cell>
          <cell r="F1183" t="str">
            <v>*</v>
          </cell>
          <cell r="G1183" t="str">
            <v>*</v>
          </cell>
          <cell r="H1183" t="str">
            <v>*</v>
          </cell>
        </row>
        <row r="1184">
          <cell r="A1184" t="str">
            <v>ITEM</v>
          </cell>
          <cell r="B1184" t="str">
            <v xml:space="preserve">R E C U R S O</v>
          </cell>
          <cell r="D1184" t="str">
            <v>UND.</v>
          </cell>
          <cell r="E1184" t="str">
            <v>CANTIDAD</v>
          </cell>
          <cell r="F1184" t="str">
            <v>P.UNIT.</v>
          </cell>
          <cell r="G1184" t="str">
            <v>SUBTOTAL</v>
          </cell>
          <cell r="H1184" t="str">
            <v>TOTAL</v>
          </cell>
        </row>
        <row r="1185">
          <cell r="A1185" t="str">
            <v>*</v>
          </cell>
          <cell r="B1185" t="str">
            <v>*</v>
          </cell>
          <cell r="C1185" t="str">
            <v>*</v>
          </cell>
          <cell r="D1185" t="str">
            <v>*</v>
          </cell>
          <cell r="E1185" t="str">
            <v>*</v>
          </cell>
          <cell r="F1185" t="str">
            <v>*</v>
          </cell>
          <cell r="G1185" t="str">
            <v>*</v>
          </cell>
          <cell r="H1185" t="str">
            <v>*</v>
          </cell>
        </row>
        <row r="1186">
          <cell r="A1186">
            <v>1</v>
          </cell>
          <cell r="B1186" t="str">
            <v>OPERARIO</v>
          </cell>
          <cell r="C1186">
            <v>0</v>
          </cell>
          <cell r="D1186" t="str">
            <v>HH</v>
          </cell>
          <cell r="E1186">
            <v>0</v>
          </cell>
          <cell r="F1186">
            <v>7.15</v>
          </cell>
          <cell r="G1186">
            <v>0</v>
          </cell>
        </row>
        <row r="1187">
          <cell r="A1187">
            <v>2</v>
          </cell>
          <cell r="B1187" t="str">
            <v>OFICIAL</v>
          </cell>
          <cell r="C1187">
            <v>2</v>
          </cell>
          <cell r="D1187" t="str">
            <v>HH</v>
          </cell>
          <cell r="E1187">
            <v>1.3332999999999999</v>
          </cell>
          <cell r="F1187">
            <v>6.75</v>
          </cell>
          <cell r="G1187">
            <v>9</v>
          </cell>
        </row>
        <row r="1188">
          <cell r="A1188">
            <v>3</v>
          </cell>
          <cell r="B1188" t="str">
            <v>PEON</v>
          </cell>
          <cell r="C1188">
            <v>2</v>
          </cell>
          <cell r="D1188" t="str">
            <v>HH</v>
          </cell>
          <cell r="E1188">
            <v>1.3332999999999999</v>
          </cell>
          <cell r="F1188">
            <v>3.78</v>
          </cell>
          <cell r="G1188">
            <v>5.04</v>
          </cell>
        </row>
        <row r="1189">
          <cell r="A1189" t="str">
            <v/>
          </cell>
          <cell r="H1189">
            <v>14.04</v>
          </cell>
        </row>
        <row r="1190">
          <cell r="A1190">
            <v>1</v>
          </cell>
          <cell r="B1190" t="str">
            <v xml:space="preserve">EQUIPO DE SEGURIDAD (2% MANO DE OBRA)</v>
          </cell>
          <cell r="D1190" t="str">
            <v>%</v>
          </cell>
          <cell r="E1190">
            <v>0.02</v>
          </cell>
          <cell r="F1190">
            <v>14.04</v>
          </cell>
          <cell r="G1190">
            <v>0.28000000000000003</v>
          </cell>
        </row>
        <row r="1191">
          <cell r="A1191">
            <v>2</v>
          </cell>
          <cell r="B1191" t="str">
            <v xml:space="preserve">HERRAMIENTAS (3% MANO DE OBRA)</v>
          </cell>
          <cell r="D1191" t="str">
            <v>%</v>
          </cell>
          <cell r="E1191">
            <v>0.03</v>
          </cell>
          <cell r="F1191">
            <v>14.04</v>
          </cell>
          <cell r="G1191">
            <v>0.42</v>
          </cell>
        </row>
        <row r="1192">
          <cell r="H1192">
            <v>0.7</v>
          </cell>
        </row>
        <row r="1193">
          <cell r="G1193" t="str">
            <v xml:space="preserve">COSTO DIRECTO:</v>
          </cell>
          <cell r="H1193">
            <v>14.74</v>
          </cell>
        </row>
        <row r="1196">
          <cell r="A1196" t="str">
            <v>Partida:</v>
          </cell>
          <cell r="B1196" t="str">
            <v>Descripción:</v>
          </cell>
          <cell r="D1196" t="str">
            <v xml:space="preserve">Unidad  </v>
          </cell>
          <cell r="E1196" t="str">
            <v>Rendimiento</v>
          </cell>
          <cell r="G1196" t="str">
            <v xml:space="preserve">    Costo Directo</v>
          </cell>
        </row>
        <row r="1197">
          <cell r="B1197" t="str">
            <v xml:space="preserve">Conexión de Empalme-Derivación Cond. Subt. M.T. N2XSY(Cobre) de 120 mm2</v>
          </cell>
          <cell r="D1197" t="str">
            <v>Km.</v>
          </cell>
          <cell r="E1197">
            <v>10</v>
          </cell>
          <cell r="F1197" t="str">
            <v>Km./Día</v>
          </cell>
          <cell r="G1197" t="str">
            <v>(S/.):</v>
          </cell>
          <cell r="H1197">
            <v>21.2</v>
          </cell>
        </row>
        <row r="1198">
          <cell r="B1198" t="str">
            <v xml:space="preserve">DETALLE PARTIDA</v>
          </cell>
        </row>
        <row r="1199">
          <cell r="A1199" t="str">
            <v>*</v>
          </cell>
          <cell r="B1199" t="str">
            <v>*</v>
          </cell>
          <cell r="C1199" t="str">
            <v>*</v>
          </cell>
          <cell r="D1199" t="str">
            <v>*</v>
          </cell>
          <cell r="E1199" t="str">
            <v>*</v>
          </cell>
          <cell r="F1199" t="str">
            <v>*</v>
          </cell>
          <cell r="G1199" t="str">
            <v>*</v>
          </cell>
          <cell r="H1199" t="str">
            <v>*</v>
          </cell>
        </row>
        <row r="1200">
          <cell r="A1200" t="str">
            <v>ITEM</v>
          </cell>
          <cell r="B1200" t="str">
            <v xml:space="preserve">R E C U R S O</v>
          </cell>
          <cell r="D1200" t="str">
            <v>UND.</v>
          </cell>
          <cell r="E1200" t="str">
            <v>CANTIDAD</v>
          </cell>
          <cell r="F1200" t="str">
            <v>P.UNIT.</v>
          </cell>
          <cell r="G1200" t="str">
            <v>SUBTOTAL</v>
          </cell>
          <cell r="H1200" t="str">
            <v>TOTAL</v>
          </cell>
        </row>
        <row r="1201">
          <cell r="A1201" t="str">
            <v>*</v>
          </cell>
          <cell r="B1201" t="str">
            <v>*</v>
          </cell>
          <cell r="C1201" t="str">
            <v>*</v>
          </cell>
          <cell r="D1201" t="str">
            <v>*</v>
          </cell>
          <cell r="E1201" t="str">
            <v>*</v>
          </cell>
          <cell r="F1201" t="str">
            <v>*</v>
          </cell>
          <cell r="G1201" t="str">
            <v>*</v>
          </cell>
          <cell r="H1201" t="str">
            <v>*</v>
          </cell>
        </row>
        <row r="1202">
          <cell r="A1202">
            <v>1</v>
          </cell>
          <cell r="B1202" t="str">
            <v>OPERARIO</v>
          </cell>
          <cell r="C1202">
            <v>1</v>
          </cell>
          <cell r="D1202" t="str">
            <v>HH</v>
          </cell>
          <cell r="E1202">
            <v>0.8</v>
          </cell>
          <cell r="F1202">
            <v>7.15</v>
          </cell>
          <cell r="G1202">
            <v>5.72</v>
          </cell>
        </row>
        <row r="1203">
          <cell r="A1203">
            <v>2</v>
          </cell>
          <cell r="B1203" t="str">
            <v>OFICIAL</v>
          </cell>
          <cell r="C1203">
            <v>1</v>
          </cell>
          <cell r="D1203" t="str">
            <v>HH</v>
          </cell>
          <cell r="E1203">
            <v>0.8</v>
          </cell>
          <cell r="F1203">
            <v>6.75</v>
          </cell>
          <cell r="G1203">
            <v>5.4</v>
          </cell>
        </row>
        <row r="1204">
          <cell r="A1204">
            <v>3</v>
          </cell>
          <cell r="B1204" t="str">
            <v>PEON</v>
          </cell>
          <cell r="C1204">
            <v>3</v>
          </cell>
          <cell r="D1204" t="str">
            <v>HH</v>
          </cell>
          <cell r="E1204">
            <v>2.4</v>
          </cell>
          <cell r="F1204">
            <v>3.78</v>
          </cell>
          <cell r="G1204">
            <v>9.07</v>
          </cell>
        </row>
        <row r="1205">
          <cell r="A1205" t="str">
            <v/>
          </cell>
          <cell r="H1205">
            <v>20.190000000000001</v>
          </cell>
        </row>
        <row r="1206">
          <cell r="A1206">
            <v>1</v>
          </cell>
          <cell r="B1206" t="str">
            <v xml:space="preserve">EQUIPO DE SEGURIDAD (2% MANO DE OBRA)</v>
          </cell>
          <cell r="D1206" t="str">
            <v>%</v>
          </cell>
          <cell r="E1206">
            <v>0.02</v>
          </cell>
          <cell r="F1206">
            <v>20.190000000000001</v>
          </cell>
          <cell r="G1206">
            <v>0.4</v>
          </cell>
        </row>
        <row r="1207">
          <cell r="A1207">
            <v>2</v>
          </cell>
          <cell r="B1207" t="str">
            <v xml:space="preserve">HERRAMIENTAS (3% MANO DE OBRA)</v>
          </cell>
          <cell r="D1207" t="str">
            <v>%</v>
          </cell>
          <cell r="E1207">
            <v>0.03</v>
          </cell>
          <cell r="F1207">
            <v>20.190000000000001</v>
          </cell>
          <cell r="G1207">
            <v>0.61</v>
          </cell>
        </row>
        <row r="1208">
          <cell r="H1208">
            <v>1.01</v>
          </cell>
        </row>
        <row r="1209">
          <cell r="G1209" t="str">
            <v xml:space="preserve">COSTO DIRECTO:</v>
          </cell>
          <cell r="H1209">
            <v>21.2</v>
          </cell>
        </row>
        <row r="1212">
          <cell r="A1212" t="str">
            <v>Partida:</v>
          </cell>
          <cell r="B1212" t="str">
            <v>Descripción:</v>
          </cell>
          <cell r="D1212" t="str">
            <v xml:space="preserve">Unidad  </v>
          </cell>
          <cell r="E1212" t="str">
            <v>Rendimiento</v>
          </cell>
          <cell r="G1212" t="str">
            <v xml:space="preserve">    Costo Directo</v>
          </cell>
        </row>
        <row r="1213">
          <cell r="B1213" t="str">
            <v xml:space="preserve">Colocacion de Cinta Plastica Señalizadora de Red Subterranea M.T.</v>
          </cell>
          <cell r="D1213" t="str">
            <v>m.</v>
          </cell>
          <cell r="E1213">
            <v>80</v>
          </cell>
          <cell r="F1213" t="str">
            <v>m./Día</v>
          </cell>
          <cell r="G1213" t="str">
            <v>(S/.):</v>
          </cell>
          <cell r="H1213">
            <v>0.57999999999999996</v>
          </cell>
        </row>
        <row r="1214">
          <cell r="B1214" t="str">
            <v xml:space="preserve">DETALLE PARTIDA</v>
          </cell>
        </row>
        <row r="1215">
          <cell r="A1215" t="str">
            <v>*</v>
          </cell>
          <cell r="B1215" t="str">
            <v>*</v>
          </cell>
          <cell r="C1215" t="str">
            <v>*</v>
          </cell>
          <cell r="D1215" t="str">
            <v>*</v>
          </cell>
          <cell r="E1215" t="str">
            <v>*</v>
          </cell>
          <cell r="F1215" t="str">
            <v>*</v>
          </cell>
          <cell r="G1215" t="str">
            <v>*</v>
          </cell>
          <cell r="H1215" t="str">
            <v>*</v>
          </cell>
        </row>
        <row r="1216">
          <cell r="A1216" t="str">
            <v>ITEM</v>
          </cell>
          <cell r="B1216" t="str">
            <v xml:space="preserve">R E C U R S O</v>
          </cell>
          <cell r="D1216" t="str">
            <v>UND.</v>
          </cell>
          <cell r="E1216" t="str">
            <v>CANTIDAD</v>
          </cell>
          <cell r="F1216" t="str">
            <v>P.UNIT.</v>
          </cell>
          <cell r="G1216" t="str">
            <v>SUBTOTAL</v>
          </cell>
          <cell r="H1216" t="str">
            <v>TOTAL</v>
          </cell>
        </row>
        <row r="1217">
          <cell r="A1217" t="str">
            <v>*</v>
          </cell>
          <cell r="B1217" t="str">
            <v>*</v>
          </cell>
          <cell r="C1217" t="str">
            <v>*</v>
          </cell>
          <cell r="D1217" t="str">
            <v>*</v>
          </cell>
          <cell r="E1217" t="str">
            <v>*</v>
          </cell>
          <cell r="F1217" t="str">
            <v>*</v>
          </cell>
          <cell r="G1217" t="str">
            <v>*</v>
          </cell>
          <cell r="H1217" t="str">
            <v>*</v>
          </cell>
        </row>
        <row r="1218">
          <cell r="A1218" t="str">
            <v/>
          </cell>
          <cell r="F1218" t="str">
            <v/>
          </cell>
        </row>
        <row r="1219">
          <cell r="A1219" t="str">
            <v/>
          </cell>
          <cell r="F1219" t="str">
            <v/>
          </cell>
          <cell r="H1219">
            <v>0</v>
          </cell>
        </row>
        <row r="1220">
          <cell r="A1220">
            <v>1</v>
          </cell>
          <cell r="B1220" t="str">
            <v>OPERARIO</v>
          </cell>
          <cell r="C1220">
            <v>0</v>
          </cell>
          <cell r="D1220" t="str">
            <v>HH</v>
          </cell>
          <cell r="E1220">
            <v>0</v>
          </cell>
          <cell r="F1220">
            <v>7.15</v>
          </cell>
          <cell r="G1220">
            <v>0</v>
          </cell>
        </row>
        <row r="1221">
          <cell r="A1221">
            <v>2</v>
          </cell>
          <cell r="B1221" t="str">
            <v>OFICIAL</v>
          </cell>
          <cell r="C1221">
            <v>0.25</v>
          </cell>
          <cell r="D1221" t="str">
            <v>HH</v>
          </cell>
          <cell r="E1221">
            <v>2.5000000000000001E-2</v>
          </cell>
          <cell r="F1221">
            <v>6.75</v>
          </cell>
          <cell r="G1221">
            <v>0.17</v>
          </cell>
        </row>
        <row r="1222">
          <cell r="A1222">
            <v>3</v>
          </cell>
          <cell r="B1222" t="str">
            <v>PEON</v>
          </cell>
          <cell r="C1222">
            <v>1</v>
          </cell>
          <cell r="D1222" t="str">
            <v>HH</v>
          </cell>
          <cell r="E1222">
            <v>0.1</v>
          </cell>
          <cell r="F1222">
            <v>3.78</v>
          </cell>
          <cell r="G1222">
            <v>0.38</v>
          </cell>
        </row>
        <row r="1223">
          <cell r="A1223" t="str">
            <v/>
          </cell>
          <cell r="H1223">
            <v>0.55000000000000004</v>
          </cell>
        </row>
        <row r="1224">
          <cell r="A1224">
            <v>1</v>
          </cell>
          <cell r="B1224" t="str">
            <v xml:space="preserve">EQUIPO DE SEGURIDAD (2% MANO DE OBRA)</v>
          </cell>
          <cell r="D1224" t="str">
            <v>%</v>
          </cell>
          <cell r="E1224">
            <v>0.02</v>
          </cell>
          <cell r="F1224">
            <v>0.55000000000000004</v>
          </cell>
          <cell r="G1224">
            <v>0.01</v>
          </cell>
        </row>
        <row r="1225">
          <cell r="A1225">
            <v>2</v>
          </cell>
          <cell r="B1225" t="str">
            <v xml:space="preserve">HERRAMIENTAS (3% MANO DE OBRA)</v>
          </cell>
          <cell r="D1225" t="str">
            <v>%</v>
          </cell>
          <cell r="E1225">
            <v>0.03</v>
          </cell>
          <cell r="F1225">
            <v>0.55000000000000004</v>
          </cell>
          <cell r="G1225">
            <v>0.02</v>
          </cell>
        </row>
        <row r="1226">
          <cell r="H1226">
            <v>0.03</v>
          </cell>
        </row>
        <row r="1227">
          <cell r="G1227" t="str">
            <v xml:space="preserve">COSTO DIRECTO:</v>
          </cell>
          <cell r="H1227">
            <v>0.57999999999999996</v>
          </cell>
        </row>
        <row r="1230">
          <cell r="A1230" t="str">
            <v>Partida:</v>
          </cell>
          <cell r="B1230" t="str">
            <v>Descripción:</v>
          </cell>
          <cell r="D1230" t="str">
            <v xml:space="preserve">Unidad  </v>
          </cell>
          <cell r="E1230" t="str">
            <v>Rendimiento</v>
          </cell>
          <cell r="G1230" t="str">
            <v xml:space="preserve">    Costo Directo</v>
          </cell>
        </row>
        <row r="1231">
          <cell r="B1231" t="str">
            <v xml:space="preserve">Colocacion de Ladrillos de Proteccion Mecánica de Red Subterranea M.T.</v>
          </cell>
          <cell r="D1231" t="str">
            <v>m.</v>
          </cell>
          <cell r="E1231">
            <v>50</v>
          </cell>
          <cell r="F1231" t="str">
            <v>m./Día</v>
          </cell>
          <cell r="G1231" t="str">
            <v>(S/.):</v>
          </cell>
          <cell r="H1231">
            <v>0.92</v>
          </cell>
        </row>
        <row r="1232">
          <cell r="B1232" t="str">
            <v xml:space="preserve">DETALLE PARTIDA</v>
          </cell>
        </row>
        <row r="1233">
          <cell r="A1233" t="str">
            <v>*</v>
          </cell>
          <cell r="B1233" t="str">
            <v>*</v>
          </cell>
          <cell r="C1233" t="str">
            <v>*</v>
          </cell>
          <cell r="D1233" t="str">
            <v>*</v>
          </cell>
          <cell r="E1233" t="str">
            <v>*</v>
          </cell>
          <cell r="F1233" t="str">
            <v>*</v>
          </cell>
          <cell r="G1233" t="str">
            <v>*</v>
          </cell>
          <cell r="H1233" t="str">
            <v>*</v>
          </cell>
        </row>
        <row r="1234">
          <cell r="A1234" t="str">
            <v>ITEM</v>
          </cell>
          <cell r="B1234" t="str">
            <v xml:space="preserve">R E C U R S O</v>
          </cell>
          <cell r="D1234" t="str">
            <v>UND.</v>
          </cell>
          <cell r="E1234" t="str">
            <v>CANTIDAD</v>
          </cell>
          <cell r="F1234" t="str">
            <v>P.UNIT.</v>
          </cell>
          <cell r="G1234" t="str">
            <v>SUBTOTAL</v>
          </cell>
          <cell r="H1234" t="str">
            <v>TOTAL</v>
          </cell>
        </row>
        <row r="1235">
          <cell r="A1235" t="str">
            <v>*</v>
          </cell>
          <cell r="B1235" t="str">
            <v>*</v>
          </cell>
          <cell r="C1235" t="str">
            <v>*</v>
          </cell>
          <cell r="D1235" t="str">
            <v>*</v>
          </cell>
          <cell r="E1235" t="str">
            <v>*</v>
          </cell>
          <cell r="F1235" t="str">
            <v>*</v>
          </cell>
          <cell r="G1235" t="str">
            <v>*</v>
          </cell>
          <cell r="H1235" t="str">
            <v>*</v>
          </cell>
        </row>
        <row r="1236">
          <cell r="A1236" t="str">
            <v/>
          </cell>
          <cell r="F1236" t="str">
            <v/>
          </cell>
        </row>
        <row r="1237">
          <cell r="A1237" t="str">
            <v/>
          </cell>
          <cell r="F1237" t="str">
            <v/>
          </cell>
          <cell r="H1237">
            <v>0</v>
          </cell>
        </row>
        <row r="1238">
          <cell r="A1238">
            <v>1</v>
          </cell>
          <cell r="B1238" t="str">
            <v>OPERARIO</v>
          </cell>
          <cell r="C1238">
            <v>0</v>
          </cell>
          <cell r="D1238" t="str">
            <v>HH</v>
          </cell>
          <cell r="E1238">
            <v>0</v>
          </cell>
          <cell r="F1238">
            <v>7.15</v>
          </cell>
          <cell r="G1238">
            <v>0</v>
          </cell>
        </row>
        <row r="1239">
          <cell r="A1239">
            <v>2</v>
          </cell>
          <cell r="B1239" t="str">
            <v>OFICIAL</v>
          </cell>
          <cell r="C1239">
            <v>0.25</v>
          </cell>
          <cell r="D1239" t="str">
            <v>HH</v>
          </cell>
          <cell r="E1239">
            <v>0.04</v>
          </cell>
          <cell r="F1239">
            <v>6.75</v>
          </cell>
          <cell r="G1239">
            <v>0.27</v>
          </cell>
        </row>
        <row r="1240">
          <cell r="A1240">
            <v>3</v>
          </cell>
          <cell r="B1240" t="str">
            <v>PEON</v>
          </cell>
          <cell r="C1240">
            <v>1</v>
          </cell>
          <cell r="D1240" t="str">
            <v>HH</v>
          </cell>
          <cell r="E1240">
            <v>0.16</v>
          </cell>
          <cell r="F1240">
            <v>3.78</v>
          </cell>
          <cell r="G1240">
            <v>0.6</v>
          </cell>
        </row>
        <row r="1241">
          <cell r="A1241" t="str">
            <v/>
          </cell>
          <cell r="H1241">
            <v>0.87</v>
          </cell>
        </row>
        <row r="1242">
          <cell r="A1242">
            <v>1</v>
          </cell>
          <cell r="B1242" t="str">
            <v xml:space="preserve">EQUIPO DE SEGURIDAD (2% MANO DE OBRA)</v>
          </cell>
          <cell r="D1242" t="str">
            <v>%</v>
          </cell>
          <cell r="E1242">
            <v>0.02</v>
          </cell>
          <cell r="F1242">
            <v>0.87</v>
          </cell>
          <cell r="G1242">
            <v>0.02</v>
          </cell>
        </row>
        <row r="1243">
          <cell r="A1243">
            <v>2</v>
          </cell>
          <cell r="B1243" t="str">
            <v xml:space="preserve">HERRAMIENTAS (3% MANO DE OBRA)</v>
          </cell>
          <cell r="D1243" t="str">
            <v>%</v>
          </cell>
          <cell r="E1243">
            <v>0.03</v>
          </cell>
          <cell r="F1243">
            <v>0.87</v>
          </cell>
          <cell r="G1243">
            <v>0.03</v>
          </cell>
        </row>
        <row r="1244">
          <cell r="H1244">
            <v>0.05</v>
          </cell>
        </row>
        <row r="1245">
          <cell r="G1245" t="str">
            <v xml:space="preserve">COSTO DIRECTO:</v>
          </cell>
          <cell r="H1245">
            <v>0.92</v>
          </cell>
        </row>
        <row r="1248">
          <cell r="A1248" t="str">
            <v>Partida:</v>
          </cell>
          <cell r="B1248" t="str">
            <v>Descripción:</v>
          </cell>
          <cell r="D1248" t="str">
            <v xml:space="preserve">Unidad  </v>
          </cell>
          <cell r="E1248" t="str">
            <v>Rendimiento</v>
          </cell>
          <cell r="G1248" t="str">
            <v xml:space="preserve">    Costo Directo</v>
          </cell>
        </row>
        <row r="1249">
          <cell r="B1249" t="str">
            <v xml:space="preserve">Relleno y Compactado de Zanja</v>
          </cell>
          <cell r="D1249" t="str">
            <v>m3.</v>
          </cell>
          <cell r="E1249">
            <v>5</v>
          </cell>
          <cell r="F1249" t="str">
            <v>m3./Día</v>
          </cell>
          <cell r="G1249" t="str">
            <v>(S/.):</v>
          </cell>
          <cell r="H1249">
            <v>21.9</v>
          </cell>
        </row>
        <row r="1250">
          <cell r="B1250" t="str">
            <v xml:space="preserve">DETALLE PARTIDA</v>
          </cell>
        </row>
        <row r="1251">
          <cell r="A1251" t="str">
            <v>*</v>
          </cell>
          <cell r="B1251" t="str">
            <v>*</v>
          </cell>
          <cell r="C1251" t="str">
            <v>*</v>
          </cell>
          <cell r="D1251" t="str">
            <v>*</v>
          </cell>
          <cell r="E1251" t="str">
            <v>*</v>
          </cell>
          <cell r="F1251" t="str">
            <v>*</v>
          </cell>
          <cell r="G1251" t="str">
            <v>*</v>
          </cell>
          <cell r="H1251" t="str">
            <v>*</v>
          </cell>
        </row>
        <row r="1252">
          <cell r="A1252" t="str">
            <v>ITEM</v>
          </cell>
          <cell r="B1252" t="str">
            <v xml:space="preserve">R E C U R S O</v>
          </cell>
          <cell r="D1252" t="str">
            <v>UND.</v>
          </cell>
          <cell r="E1252" t="str">
            <v>CANTIDAD</v>
          </cell>
          <cell r="F1252" t="str">
            <v>P.UNIT.</v>
          </cell>
          <cell r="G1252" t="str">
            <v>SUBTOTAL</v>
          </cell>
          <cell r="H1252" t="str">
            <v>TOTAL</v>
          </cell>
        </row>
        <row r="1253">
          <cell r="A1253" t="str">
            <v>*</v>
          </cell>
          <cell r="B1253" t="str">
            <v>*</v>
          </cell>
          <cell r="C1253" t="str">
            <v>*</v>
          </cell>
          <cell r="D1253" t="str">
            <v>*</v>
          </cell>
          <cell r="E1253" t="str">
            <v>*</v>
          </cell>
          <cell r="F1253" t="str">
            <v>*</v>
          </cell>
          <cell r="G1253" t="str">
            <v>*</v>
          </cell>
          <cell r="H1253" t="str">
            <v>*</v>
          </cell>
        </row>
        <row r="1254">
          <cell r="A1254">
            <v>1</v>
          </cell>
          <cell r="B1254" t="str">
            <v>COMPACTADORA</v>
          </cell>
          <cell r="C1254">
            <v>1</v>
          </cell>
          <cell r="D1254" t="str">
            <v>HM</v>
          </cell>
          <cell r="E1254">
            <v>1.6</v>
          </cell>
          <cell r="F1254">
            <v>5</v>
          </cell>
          <cell r="G1254">
            <v>8</v>
          </cell>
        </row>
        <row r="1255">
          <cell r="A1255" t="str">
            <v/>
          </cell>
          <cell r="H1255">
            <v>8</v>
          </cell>
        </row>
        <row r="1256">
          <cell r="A1256">
            <v>1</v>
          </cell>
          <cell r="B1256" t="str">
            <v>OPERARIO</v>
          </cell>
          <cell r="C1256">
            <v>0.1</v>
          </cell>
          <cell r="D1256" t="str">
            <v>HH</v>
          </cell>
          <cell r="E1256">
            <v>0.16</v>
          </cell>
          <cell r="F1256">
            <v>7.15</v>
          </cell>
          <cell r="G1256">
            <v>1.1399999999999999</v>
          </cell>
        </row>
        <row r="1257">
          <cell r="A1257">
            <v>2</v>
          </cell>
          <cell r="B1257" t="str">
            <v>OFICIAL</v>
          </cell>
          <cell r="C1257">
            <v>0</v>
          </cell>
          <cell r="D1257" t="str">
            <v>HH</v>
          </cell>
          <cell r="E1257">
            <v>0</v>
          </cell>
          <cell r="F1257">
            <v>6.75</v>
          </cell>
          <cell r="G1257">
            <v>0</v>
          </cell>
        </row>
        <row r="1258">
          <cell r="A1258">
            <v>3</v>
          </cell>
          <cell r="B1258" t="str">
            <v>PEON</v>
          </cell>
          <cell r="C1258">
            <v>2</v>
          </cell>
          <cell r="D1258" t="str">
            <v>HH</v>
          </cell>
          <cell r="E1258">
            <v>3.2</v>
          </cell>
          <cell r="F1258">
            <v>3.78</v>
          </cell>
          <cell r="G1258">
            <v>12.1</v>
          </cell>
        </row>
        <row r="1259">
          <cell r="A1259" t="str">
            <v/>
          </cell>
          <cell r="H1259">
            <v>13.24</v>
          </cell>
        </row>
        <row r="1260">
          <cell r="A1260">
            <v>1</v>
          </cell>
          <cell r="B1260" t="str">
            <v xml:space="preserve">EQUIPO DE SEGURIDAD (2% MANO DE OBRA)</v>
          </cell>
          <cell r="D1260" t="str">
            <v>%</v>
          </cell>
          <cell r="E1260">
            <v>0.02</v>
          </cell>
          <cell r="F1260">
            <v>13.24</v>
          </cell>
          <cell r="G1260">
            <v>0.26</v>
          </cell>
        </row>
        <row r="1261">
          <cell r="A1261">
            <v>2</v>
          </cell>
          <cell r="B1261" t="str">
            <v xml:space="preserve">HERRAMIENTAS (3% MANO DE OBRA)</v>
          </cell>
          <cell r="D1261" t="str">
            <v>%</v>
          </cell>
          <cell r="E1261">
            <v>0.03</v>
          </cell>
          <cell r="F1261">
            <v>13.24</v>
          </cell>
          <cell r="G1261">
            <v>0.4</v>
          </cell>
        </row>
        <row r="1262">
          <cell r="H1262">
            <v>0.66</v>
          </cell>
        </row>
        <row r="1263">
          <cell r="G1263" t="str">
            <v xml:space="preserve">COSTO DIRECTO:</v>
          </cell>
          <cell r="H1263">
            <v>21.9</v>
          </cell>
        </row>
        <row r="1266">
          <cell r="A1266" t="str">
            <v>Partida:</v>
          </cell>
          <cell r="B1266" t="str">
            <v>Descripción:</v>
          </cell>
          <cell r="D1266" t="str">
            <v xml:space="preserve">Unidad  </v>
          </cell>
          <cell r="E1266" t="str">
            <v>Rendimiento</v>
          </cell>
          <cell r="G1266" t="str">
            <v xml:space="preserve">    Costo Directo</v>
          </cell>
        </row>
        <row r="1267">
          <cell r="B1267" t="str">
            <v xml:space="preserve">Rotura y reposición de pista</v>
          </cell>
          <cell r="D1267" t="str">
            <v>m2</v>
          </cell>
          <cell r="E1267">
            <v>10</v>
          </cell>
          <cell r="F1267" t="str">
            <v>m2/Día</v>
          </cell>
          <cell r="G1267" t="str">
            <v>(S/.):</v>
          </cell>
          <cell r="H1267">
            <v>40.86</v>
          </cell>
        </row>
        <row r="1268">
          <cell r="B1268" t="str">
            <v xml:space="preserve">DETALLE PARTIDA</v>
          </cell>
        </row>
        <row r="1269">
          <cell r="A1269" t="str">
            <v>*</v>
          </cell>
          <cell r="B1269" t="str">
            <v>*</v>
          </cell>
          <cell r="C1269" t="str">
            <v>*</v>
          </cell>
          <cell r="D1269" t="str">
            <v>*</v>
          </cell>
          <cell r="E1269" t="str">
            <v>*</v>
          </cell>
          <cell r="F1269" t="str">
            <v>*</v>
          </cell>
          <cell r="G1269" t="str">
            <v>*</v>
          </cell>
          <cell r="H1269" t="str">
            <v>*</v>
          </cell>
        </row>
        <row r="1270">
          <cell r="A1270" t="str">
            <v>ITEM</v>
          </cell>
          <cell r="B1270" t="str">
            <v xml:space="preserve">R E C U R S O</v>
          </cell>
          <cell r="D1270" t="str">
            <v>UND.</v>
          </cell>
          <cell r="E1270" t="str">
            <v>CANTIDAD</v>
          </cell>
          <cell r="F1270" t="str">
            <v>P.UNIT.</v>
          </cell>
          <cell r="G1270" t="str">
            <v>SUBTOTAL</v>
          </cell>
          <cell r="H1270" t="str">
            <v>TOTAL</v>
          </cell>
        </row>
        <row r="1271">
          <cell r="A1271" t="str">
            <v>*</v>
          </cell>
          <cell r="B1271" t="str">
            <v>*</v>
          </cell>
          <cell r="C1271" t="str">
            <v>*</v>
          </cell>
          <cell r="D1271" t="str">
            <v>*</v>
          </cell>
          <cell r="E1271" t="str">
            <v>*</v>
          </cell>
          <cell r="F1271" t="str">
            <v>*</v>
          </cell>
          <cell r="G1271" t="str">
            <v>*</v>
          </cell>
          <cell r="H1271" t="str">
            <v>*</v>
          </cell>
        </row>
        <row r="1272">
          <cell r="A1272">
            <v>1</v>
          </cell>
          <cell r="B1272" t="str">
            <v xml:space="preserve">CEMENTO PORTLAND TIPO I</v>
          </cell>
          <cell r="D1272" t="str">
            <v>BLS</v>
          </cell>
          <cell r="E1272">
            <v>0.84</v>
          </cell>
          <cell r="F1272">
            <v>21</v>
          </cell>
          <cell r="G1272">
            <v>17.64</v>
          </cell>
        </row>
        <row r="1273">
          <cell r="A1273">
            <v>2</v>
          </cell>
          <cell r="B1273" t="str">
            <v>HORMIGON</v>
          </cell>
          <cell r="D1273" t="str">
            <v>M3</v>
          </cell>
          <cell r="E1273">
            <v>0.13</v>
          </cell>
          <cell r="F1273">
            <v>40</v>
          </cell>
          <cell r="G1273">
            <v>5.2</v>
          </cell>
        </row>
        <row r="1274">
          <cell r="A1274" t="str">
            <v/>
          </cell>
          <cell r="D1274" t="str">
            <v/>
          </cell>
          <cell r="F1274" t="str">
            <v/>
          </cell>
          <cell r="H1274">
            <v>22.84</v>
          </cell>
        </row>
        <row r="1275">
          <cell r="A1275">
            <v>1</v>
          </cell>
          <cell r="B1275" t="str">
            <v xml:space="preserve">CAMIONETA 4x4 (130 HP)</v>
          </cell>
          <cell r="C1275">
            <v>0.5</v>
          </cell>
          <cell r="D1275" t="str">
            <v>HM</v>
          </cell>
          <cell r="E1275">
            <v>0.4</v>
          </cell>
          <cell r="F1275">
            <v>15</v>
          </cell>
          <cell r="G1275">
            <v>6</v>
          </cell>
        </row>
        <row r="1276">
          <cell r="A1276" t="str">
            <v/>
          </cell>
          <cell r="D1276" t="str">
            <v/>
          </cell>
          <cell r="F1276" t="str">
            <v/>
          </cell>
          <cell r="H1276">
            <v>6</v>
          </cell>
        </row>
        <row r="1277">
          <cell r="A1277">
            <v>1</v>
          </cell>
          <cell r="B1277" t="str">
            <v>OPERARIO</v>
          </cell>
          <cell r="C1277">
            <v>0</v>
          </cell>
          <cell r="D1277" t="str">
            <v>HH</v>
          </cell>
          <cell r="E1277">
            <v>0</v>
          </cell>
          <cell r="F1277">
            <v>7.15</v>
          </cell>
          <cell r="G1277">
            <v>0</v>
          </cell>
        </row>
        <row r="1278">
          <cell r="A1278">
            <v>2</v>
          </cell>
          <cell r="B1278" t="str">
            <v>OFICIAL</v>
          </cell>
          <cell r="C1278">
            <v>1</v>
          </cell>
          <cell r="D1278" t="str">
            <v>HH</v>
          </cell>
          <cell r="E1278">
            <v>0.8</v>
          </cell>
          <cell r="F1278">
            <v>6.75</v>
          </cell>
          <cell r="G1278">
            <v>5.4</v>
          </cell>
        </row>
        <row r="1279">
          <cell r="A1279">
            <v>3</v>
          </cell>
          <cell r="B1279" t="str">
            <v>PEON</v>
          </cell>
          <cell r="C1279">
            <v>2</v>
          </cell>
          <cell r="D1279" t="str">
            <v>HH</v>
          </cell>
          <cell r="E1279">
            <v>1.6</v>
          </cell>
          <cell r="F1279">
            <v>3.78</v>
          </cell>
          <cell r="G1279">
            <v>6.05</v>
          </cell>
        </row>
        <row r="1280">
          <cell r="A1280" t="str">
            <v/>
          </cell>
          <cell r="H1280">
            <v>11.45</v>
          </cell>
        </row>
        <row r="1281">
          <cell r="A1281">
            <v>1</v>
          </cell>
          <cell r="B1281" t="str">
            <v xml:space="preserve">EQUIPO DE SEGURIDAD (2% MANO DE OBRA)</v>
          </cell>
          <cell r="D1281" t="str">
            <v>%</v>
          </cell>
          <cell r="E1281">
            <v>0.02</v>
          </cell>
          <cell r="F1281">
            <v>11.45</v>
          </cell>
          <cell r="G1281">
            <v>0.23</v>
          </cell>
        </row>
        <row r="1282">
          <cell r="A1282">
            <v>2</v>
          </cell>
          <cell r="B1282" t="str">
            <v xml:space="preserve">HERRAMIENTAS (3% MANO DE OBRA)</v>
          </cell>
          <cell r="D1282" t="str">
            <v>%</v>
          </cell>
          <cell r="E1282">
            <v>0.03</v>
          </cell>
          <cell r="F1282">
            <v>11.45</v>
          </cell>
          <cell r="G1282">
            <v>0.34</v>
          </cell>
        </row>
        <row r="1283">
          <cell r="H1283">
            <v>0.56999999999999995</v>
          </cell>
        </row>
        <row r="1284">
          <cell r="G1284" t="str">
            <v xml:space="preserve">COSTO DIRECTO:</v>
          </cell>
          <cell r="H1284">
            <v>40.86</v>
          </cell>
        </row>
        <row r="1287">
          <cell r="A1287" t="str">
            <v>Partida:</v>
          </cell>
          <cell r="B1287" t="str">
            <v>Descripción:</v>
          </cell>
          <cell r="D1287" t="str">
            <v xml:space="preserve">Unidad  </v>
          </cell>
          <cell r="E1287" t="str">
            <v>Rendimiento</v>
          </cell>
          <cell r="G1287" t="str">
            <v xml:space="preserve">    Costo Directo</v>
          </cell>
        </row>
        <row r="1288">
          <cell r="B1288" t="str">
            <v xml:space="preserve">Rotura y reposición de vereda</v>
          </cell>
          <cell r="D1288" t="str">
            <v>m2</v>
          </cell>
          <cell r="E1288">
            <v>16</v>
          </cell>
          <cell r="F1288" t="str">
            <v>m2/Día</v>
          </cell>
          <cell r="G1288" t="str">
            <v>(S/.):</v>
          </cell>
          <cell r="H1288">
            <v>28.07</v>
          </cell>
        </row>
        <row r="1289">
          <cell r="B1289" t="str">
            <v xml:space="preserve">DETALLE PARTIDA</v>
          </cell>
        </row>
        <row r="1290">
          <cell r="A1290" t="str">
            <v>*</v>
          </cell>
          <cell r="B1290" t="str">
            <v>*</v>
          </cell>
          <cell r="C1290" t="str">
            <v>*</v>
          </cell>
          <cell r="D1290" t="str">
            <v>*</v>
          </cell>
          <cell r="E1290" t="str">
            <v>*</v>
          </cell>
          <cell r="F1290" t="str">
            <v>*</v>
          </cell>
          <cell r="G1290" t="str">
            <v>*</v>
          </cell>
          <cell r="H1290" t="str">
            <v>*</v>
          </cell>
        </row>
        <row r="1291">
          <cell r="A1291" t="str">
            <v>ITEM</v>
          </cell>
          <cell r="B1291" t="str">
            <v xml:space="preserve">R E C U R S O</v>
          </cell>
          <cell r="D1291" t="str">
            <v>UND.</v>
          </cell>
          <cell r="E1291" t="str">
            <v>CANTIDAD</v>
          </cell>
          <cell r="F1291" t="str">
            <v>P.UNIT.</v>
          </cell>
          <cell r="G1291" t="str">
            <v>SUBTOTAL</v>
          </cell>
          <cell r="H1291" t="str">
            <v>TOTAL</v>
          </cell>
        </row>
        <row r="1292">
          <cell r="A1292" t="str">
            <v>*</v>
          </cell>
          <cell r="B1292" t="str">
            <v>*</v>
          </cell>
          <cell r="C1292" t="str">
            <v>*</v>
          </cell>
          <cell r="D1292" t="str">
            <v>*</v>
          </cell>
          <cell r="E1292" t="str">
            <v>*</v>
          </cell>
          <cell r="F1292" t="str">
            <v>*</v>
          </cell>
          <cell r="G1292" t="str">
            <v>*</v>
          </cell>
          <cell r="H1292" t="str">
            <v>*</v>
          </cell>
        </row>
        <row r="1293">
          <cell r="A1293">
            <v>1</v>
          </cell>
          <cell r="B1293" t="str">
            <v xml:space="preserve">CEMENTO PORTLAND TIPO I</v>
          </cell>
          <cell r="D1293" t="str">
            <v>BLS</v>
          </cell>
          <cell r="E1293">
            <v>0.61</v>
          </cell>
          <cell r="F1293">
            <v>21</v>
          </cell>
          <cell r="G1293">
            <v>12.81</v>
          </cell>
        </row>
        <row r="1294">
          <cell r="A1294">
            <v>2</v>
          </cell>
          <cell r="B1294" t="str">
            <v>HORMIGON</v>
          </cell>
          <cell r="D1294" t="str">
            <v>M3</v>
          </cell>
          <cell r="E1294">
            <v>0.1</v>
          </cell>
          <cell r="F1294">
            <v>40</v>
          </cell>
          <cell r="G1294">
            <v>4</v>
          </cell>
        </row>
        <row r="1295">
          <cell r="A1295" t="str">
            <v/>
          </cell>
          <cell r="D1295" t="str">
            <v/>
          </cell>
          <cell r="F1295" t="str">
            <v/>
          </cell>
          <cell r="H1295">
            <v>16.809999999999999</v>
          </cell>
        </row>
        <row r="1296">
          <cell r="A1296">
            <v>1</v>
          </cell>
          <cell r="B1296" t="str">
            <v xml:space="preserve">CAMIONETA 4x4 (130 HP)</v>
          </cell>
          <cell r="C1296">
            <v>0.5</v>
          </cell>
          <cell r="D1296" t="str">
            <v>HM</v>
          </cell>
          <cell r="E1296">
            <v>0.25</v>
          </cell>
          <cell r="F1296">
            <v>15</v>
          </cell>
          <cell r="G1296">
            <v>3.75</v>
          </cell>
        </row>
        <row r="1297">
          <cell r="A1297" t="str">
            <v/>
          </cell>
          <cell r="D1297" t="str">
            <v/>
          </cell>
          <cell r="F1297" t="str">
            <v/>
          </cell>
          <cell r="H1297">
            <v>3.75</v>
          </cell>
        </row>
        <row r="1298">
          <cell r="A1298">
            <v>1</v>
          </cell>
          <cell r="B1298" t="str">
            <v>OPERARIO</v>
          </cell>
          <cell r="C1298">
            <v>0</v>
          </cell>
          <cell r="D1298" t="str">
            <v>HH</v>
          </cell>
          <cell r="E1298">
            <v>0</v>
          </cell>
          <cell r="F1298">
            <v>7.15</v>
          </cell>
          <cell r="G1298">
            <v>0</v>
          </cell>
        </row>
        <row r="1299">
          <cell r="A1299">
            <v>2</v>
          </cell>
          <cell r="B1299" t="str">
            <v>OFICIAL</v>
          </cell>
          <cell r="C1299">
            <v>1</v>
          </cell>
          <cell r="D1299" t="str">
            <v>HH</v>
          </cell>
          <cell r="E1299">
            <v>0.5</v>
          </cell>
          <cell r="F1299">
            <v>6.75</v>
          </cell>
          <cell r="G1299">
            <v>3.38</v>
          </cell>
        </row>
        <row r="1300">
          <cell r="A1300">
            <v>3</v>
          </cell>
          <cell r="B1300" t="str">
            <v>PEON</v>
          </cell>
          <cell r="C1300">
            <v>2</v>
          </cell>
          <cell r="D1300" t="str">
            <v>HH</v>
          </cell>
          <cell r="E1300">
            <v>1</v>
          </cell>
          <cell r="F1300">
            <v>3.78</v>
          </cell>
          <cell r="G1300">
            <v>3.78</v>
          </cell>
        </row>
        <row r="1301">
          <cell r="A1301" t="str">
            <v/>
          </cell>
          <cell r="H1301">
            <v>7.16</v>
          </cell>
        </row>
        <row r="1302">
          <cell r="A1302">
            <v>1</v>
          </cell>
          <cell r="B1302" t="str">
            <v xml:space="preserve">EQUIPO DE SEGURIDAD (2% MANO DE OBRA)</v>
          </cell>
          <cell r="D1302" t="str">
            <v>%</v>
          </cell>
          <cell r="E1302">
            <v>0.02</v>
          </cell>
          <cell r="F1302">
            <v>7.16</v>
          </cell>
          <cell r="G1302">
            <v>0.14000000000000001</v>
          </cell>
        </row>
        <row r="1303">
          <cell r="A1303">
            <v>2</v>
          </cell>
          <cell r="B1303" t="str">
            <v xml:space="preserve">HERRAMIENTAS (3% MANO DE OBRA)</v>
          </cell>
          <cell r="D1303" t="str">
            <v>%</v>
          </cell>
          <cell r="E1303">
            <v>0.03</v>
          </cell>
          <cell r="F1303">
            <v>7.16</v>
          </cell>
          <cell r="G1303">
            <v>0.21</v>
          </cell>
        </row>
        <row r="1304">
          <cell r="H1304">
            <v>0.35</v>
          </cell>
        </row>
        <row r="1305">
          <cell r="G1305" t="str">
            <v xml:space="preserve">COSTO DIRECTO:</v>
          </cell>
          <cell r="H1305">
            <v>28.07</v>
          </cell>
        </row>
        <row r="1308">
          <cell r="A1308" t="str">
            <v>Partida:</v>
          </cell>
          <cell r="B1308" t="str">
            <v>Descripción:</v>
          </cell>
          <cell r="D1308" t="str">
            <v xml:space="preserve">Unidad  </v>
          </cell>
          <cell r="E1308" t="str">
            <v>Rendimiento</v>
          </cell>
          <cell r="G1308" t="str">
            <v xml:space="preserve">    Costo Directo</v>
          </cell>
        </row>
        <row r="1309">
          <cell r="B1309" t="str">
            <v xml:space="preserve">Eliminacion de Desmonte (solo trabajos red subterranea)</v>
          </cell>
          <cell r="D1309" t="str">
            <v>m3</v>
          </cell>
          <cell r="E1309">
            <v>40</v>
          </cell>
          <cell r="F1309" t="str">
            <v>m3/Día</v>
          </cell>
          <cell r="G1309" t="str">
            <v>(S/.):</v>
          </cell>
          <cell r="H1309">
            <v>31.95</v>
          </cell>
        </row>
        <row r="1310">
          <cell r="B1310" t="str">
            <v xml:space="preserve">DETALLE PARTIDA</v>
          </cell>
        </row>
        <row r="1311">
          <cell r="A1311" t="str">
            <v>*</v>
          </cell>
          <cell r="B1311" t="str">
            <v>*</v>
          </cell>
          <cell r="C1311" t="str">
            <v>*</v>
          </cell>
          <cell r="D1311" t="str">
            <v>*</v>
          </cell>
          <cell r="E1311" t="str">
            <v>*</v>
          </cell>
          <cell r="F1311" t="str">
            <v>*</v>
          </cell>
          <cell r="G1311" t="str">
            <v>*</v>
          </cell>
          <cell r="H1311" t="str">
            <v>*</v>
          </cell>
        </row>
        <row r="1312">
          <cell r="A1312" t="str">
            <v>ITEM</v>
          </cell>
          <cell r="B1312" t="str">
            <v xml:space="preserve">R E C U R S O</v>
          </cell>
          <cell r="D1312" t="str">
            <v>UND.</v>
          </cell>
          <cell r="E1312" t="str">
            <v>CANTIDAD</v>
          </cell>
          <cell r="F1312" t="str">
            <v>P.UNIT.</v>
          </cell>
          <cell r="G1312" t="str">
            <v>SUBTOTAL</v>
          </cell>
          <cell r="H1312" t="str">
            <v>TOTAL</v>
          </cell>
        </row>
        <row r="1313">
          <cell r="A1313" t="str">
            <v>*</v>
          </cell>
          <cell r="B1313" t="str">
            <v>*</v>
          </cell>
          <cell r="C1313" t="str">
            <v>*</v>
          </cell>
          <cell r="D1313" t="str">
            <v>*</v>
          </cell>
          <cell r="E1313" t="str">
            <v>*</v>
          </cell>
          <cell r="F1313" t="str">
            <v>*</v>
          </cell>
          <cell r="G1313" t="str">
            <v>*</v>
          </cell>
          <cell r="H1313" t="str">
            <v>*</v>
          </cell>
        </row>
        <row r="1314">
          <cell r="A1314">
            <v>1</v>
          </cell>
          <cell r="B1314" t="str">
            <v xml:space="preserve">CAMION VOLQUETE</v>
          </cell>
          <cell r="C1314">
            <v>1</v>
          </cell>
          <cell r="D1314" t="str">
            <v>HM</v>
          </cell>
          <cell r="E1314">
            <v>0.32</v>
          </cell>
          <cell r="F1314">
            <v>80</v>
          </cell>
          <cell r="G1314">
            <v>25.6</v>
          </cell>
        </row>
        <row r="1315">
          <cell r="A1315" t="str">
            <v/>
          </cell>
          <cell r="D1315" t="str">
            <v/>
          </cell>
          <cell r="F1315" t="str">
            <v/>
          </cell>
          <cell r="H1315">
            <v>25.6</v>
          </cell>
        </row>
        <row r="1316">
          <cell r="A1316">
            <v>1</v>
          </cell>
          <cell r="B1316" t="str">
            <v>OFICIAL</v>
          </cell>
          <cell r="C1316">
            <v>0</v>
          </cell>
          <cell r="D1316" t="str">
            <v>HH</v>
          </cell>
          <cell r="E1316">
            <v>0</v>
          </cell>
          <cell r="F1316">
            <v>6.75</v>
          </cell>
          <cell r="G1316">
            <v>0</v>
          </cell>
        </row>
        <row r="1317">
          <cell r="A1317">
            <v>2</v>
          </cell>
          <cell r="B1317" t="str">
            <v>PEON</v>
          </cell>
          <cell r="C1317">
            <v>8</v>
          </cell>
          <cell r="D1317" t="str">
            <v>HH</v>
          </cell>
          <cell r="E1317">
            <v>1.6</v>
          </cell>
          <cell r="F1317">
            <v>3.78</v>
          </cell>
          <cell r="G1317">
            <v>6.05</v>
          </cell>
        </row>
        <row r="1318">
          <cell r="A1318" t="str">
            <v/>
          </cell>
          <cell r="H1318">
            <v>6.05</v>
          </cell>
        </row>
        <row r="1319">
          <cell r="A1319">
            <v>1</v>
          </cell>
          <cell r="B1319" t="str">
            <v xml:space="preserve">EQUIPO DE SEGURIDAD (2% MANO DE OBRA)</v>
          </cell>
          <cell r="D1319" t="str">
            <v>%</v>
          </cell>
          <cell r="E1319">
            <v>0.02</v>
          </cell>
          <cell r="F1319">
            <v>6.05</v>
          </cell>
          <cell r="G1319">
            <v>0.12</v>
          </cell>
        </row>
        <row r="1320">
          <cell r="A1320">
            <v>2</v>
          </cell>
          <cell r="B1320" t="str">
            <v xml:space="preserve">HERRAMIENTAS (3% MANO DE OBRA)</v>
          </cell>
          <cell r="D1320" t="str">
            <v>%</v>
          </cell>
          <cell r="E1320">
            <v>0.03</v>
          </cell>
          <cell r="F1320">
            <v>6.05</v>
          </cell>
          <cell r="G1320">
            <v>0.18</v>
          </cell>
        </row>
        <row r="1321">
          <cell r="H1321">
            <v>0.3</v>
          </cell>
        </row>
        <row r="1322">
          <cell r="G1322" t="str">
            <v xml:space="preserve">COSTO DIRECTO:</v>
          </cell>
          <cell r="H1322">
            <v>31.95</v>
          </cell>
        </row>
        <row r="1325">
          <cell r="A1325" t="str">
            <v>Partida:</v>
          </cell>
          <cell r="B1325" t="str">
            <v>Descripción:</v>
          </cell>
          <cell r="D1325" t="str">
            <v xml:space="preserve">Unidad  </v>
          </cell>
          <cell r="E1325" t="str">
            <v>Rendimiento</v>
          </cell>
          <cell r="G1325" t="str">
            <v xml:space="preserve">    Costo Directo</v>
          </cell>
        </row>
        <row r="1326">
          <cell r="A1326" t="str">
            <v>37.00</v>
          </cell>
          <cell r="B1326" t="str">
            <v xml:space="preserve">Desmontaje de postes de CAC de 11,12,13 m. con entrega a almacen else.</v>
          </cell>
          <cell r="D1326" t="str">
            <v>Un</v>
          </cell>
          <cell r="E1326">
            <v>6</v>
          </cell>
          <cell r="F1326" t="str">
            <v>Un/Día</v>
          </cell>
          <cell r="G1326" t="str">
            <v>(S/.):</v>
          </cell>
          <cell r="H1326">
            <v>237.75</v>
          </cell>
        </row>
        <row r="1327">
          <cell r="B1327" t="str">
            <v xml:space="preserve">DETALLE PARTIDA</v>
          </cell>
        </row>
        <row r="1328">
          <cell r="A1328" t="str">
            <v>*</v>
          </cell>
          <cell r="B1328" t="str">
            <v>*</v>
          </cell>
          <cell r="C1328" t="str">
            <v>*</v>
          </cell>
          <cell r="D1328" t="str">
            <v>*</v>
          </cell>
          <cell r="E1328" t="str">
            <v>*</v>
          </cell>
          <cell r="F1328" t="str">
            <v>*</v>
          </cell>
          <cell r="G1328" t="str">
            <v>*</v>
          </cell>
          <cell r="H1328" t="str">
            <v>*</v>
          </cell>
        </row>
        <row r="1329">
          <cell r="A1329" t="str">
            <v>ITEM</v>
          </cell>
          <cell r="B1329" t="str">
            <v xml:space="preserve">R E C U R S O</v>
          </cell>
          <cell r="D1329" t="str">
            <v>UND.</v>
          </cell>
          <cell r="E1329" t="str">
            <v>CANTIDAD</v>
          </cell>
          <cell r="F1329" t="str">
            <v>P.UNIT.</v>
          </cell>
          <cell r="G1329" t="str">
            <v>SUBTOTAL</v>
          </cell>
          <cell r="H1329" t="str">
            <v>TOTAL</v>
          </cell>
        </row>
        <row r="1330">
          <cell r="A1330" t="str">
            <v>*</v>
          </cell>
          <cell r="B1330" t="str">
            <v>*</v>
          </cell>
          <cell r="C1330" t="str">
            <v>*</v>
          </cell>
          <cell r="D1330" t="str">
            <v>*</v>
          </cell>
          <cell r="E1330" t="str">
            <v>*</v>
          </cell>
          <cell r="F1330" t="str">
            <v>*</v>
          </cell>
          <cell r="G1330" t="str">
            <v>*</v>
          </cell>
          <cell r="H1330" t="str">
            <v>*</v>
          </cell>
        </row>
        <row r="1331">
          <cell r="A1331">
            <v>1</v>
          </cell>
          <cell r="B1331" t="str">
            <v xml:space="preserve">C. GRUA 6 TN.</v>
          </cell>
          <cell r="C1331">
            <v>1</v>
          </cell>
          <cell r="D1331" t="str">
            <v>HM</v>
          </cell>
          <cell r="E1331">
            <v>1.3332999999999999</v>
          </cell>
          <cell r="F1331">
            <v>105</v>
          </cell>
          <cell r="G1331">
            <v>140</v>
          </cell>
        </row>
        <row r="1332">
          <cell r="A1332" t="str">
            <v/>
          </cell>
          <cell r="D1332" t="str">
            <v/>
          </cell>
          <cell r="F1332" t="str">
            <v/>
          </cell>
          <cell r="H1332">
            <v>140</v>
          </cell>
        </row>
        <row r="1333">
          <cell r="A1333">
            <v>1</v>
          </cell>
          <cell r="B1333" t="str">
            <v>OPERARIO</v>
          </cell>
          <cell r="C1333">
            <v>1</v>
          </cell>
          <cell r="D1333" t="str">
            <v>HH</v>
          </cell>
          <cell r="E1333">
            <v>1.3332999999999999</v>
          </cell>
          <cell r="F1333">
            <v>10.63</v>
          </cell>
          <cell r="G1333">
            <v>14.17</v>
          </cell>
        </row>
        <row r="1334">
          <cell r="A1334">
            <v>2</v>
          </cell>
          <cell r="B1334" t="str">
            <v>OFICIAL</v>
          </cell>
          <cell r="C1334">
            <v>2</v>
          </cell>
          <cell r="D1334" t="str">
            <v>HH</v>
          </cell>
          <cell r="E1334">
            <v>2.6667000000000001</v>
          </cell>
          <cell r="F1334">
            <v>9.6</v>
          </cell>
          <cell r="G1334">
            <v>25.6</v>
          </cell>
        </row>
        <row r="1335">
          <cell r="A1335">
            <v>3</v>
          </cell>
          <cell r="B1335" t="str">
            <v>PEON</v>
          </cell>
          <cell r="C1335">
            <v>5</v>
          </cell>
          <cell r="D1335" t="str">
            <v>HH</v>
          </cell>
          <cell r="E1335">
            <v>6.6666999999999996</v>
          </cell>
          <cell r="F1335">
            <v>8</v>
          </cell>
          <cell r="G1335">
            <v>53.33</v>
          </cell>
        </row>
        <row r="1336">
          <cell r="A1336" t="str">
            <v/>
          </cell>
          <cell r="H1336">
            <v>93.1</v>
          </cell>
        </row>
        <row r="1337">
          <cell r="A1337">
            <v>1</v>
          </cell>
          <cell r="B1337" t="str">
            <v xml:space="preserve">EQUIPO DE SEGURIDAD (2% MANO DE OBRA)</v>
          </cell>
          <cell r="D1337" t="str">
            <v>%</v>
          </cell>
          <cell r="E1337">
            <v>0.02</v>
          </cell>
          <cell r="F1337">
            <v>93.1</v>
          </cell>
          <cell r="G1337">
            <v>1.86</v>
          </cell>
        </row>
        <row r="1338">
          <cell r="A1338">
            <v>2</v>
          </cell>
          <cell r="B1338" t="str">
            <v xml:space="preserve">HERRAMIENTAS (3% MANO DE OBRA)</v>
          </cell>
          <cell r="D1338" t="str">
            <v>%</v>
          </cell>
          <cell r="E1338">
            <v>0.03</v>
          </cell>
          <cell r="F1338">
            <v>93.1</v>
          </cell>
          <cell r="G1338">
            <v>2.79</v>
          </cell>
        </row>
        <row r="1339">
          <cell r="H1339">
            <v>4.6500000000000004</v>
          </cell>
        </row>
        <row r="1340">
          <cell r="G1340" t="str">
            <v xml:space="preserve">COSTO DIRECTO:</v>
          </cell>
          <cell r="H1340">
            <v>237.75</v>
          </cell>
        </row>
        <row r="1343">
          <cell r="A1343" t="str">
            <v>Partida:</v>
          </cell>
          <cell r="B1343" t="str">
            <v>Descripción:</v>
          </cell>
          <cell r="D1343" t="str">
            <v xml:space="preserve">Unidad  </v>
          </cell>
          <cell r="E1343" t="str">
            <v>Rendimiento</v>
          </cell>
          <cell r="G1343" t="str">
            <v xml:space="preserve">    Costo Directo</v>
          </cell>
        </row>
        <row r="1344">
          <cell r="A1344" t="str">
            <v>38.00</v>
          </cell>
          <cell r="B1344" t="str">
            <v xml:space="preserve">Desmontaje de postes de Madera desde 9 hasta 12 mt. con entrega a almacen else.</v>
          </cell>
          <cell r="D1344" t="str">
            <v>Un</v>
          </cell>
          <cell r="E1344">
            <v>30</v>
          </cell>
          <cell r="F1344" t="str">
            <v>Un/Día</v>
          </cell>
          <cell r="G1344" t="str">
            <v>(S/.):</v>
          </cell>
          <cell r="H1344">
            <v>31.59</v>
          </cell>
        </row>
        <row r="1345">
          <cell r="B1345" t="str">
            <v xml:space="preserve">DETALLE PARTIDA</v>
          </cell>
        </row>
        <row r="1346">
          <cell r="A1346" t="str">
            <v>*</v>
          </cell>
          <cell r="B1346" t="str">
            <v>*</v>
          </cell>
          <cell r="C1346" t="str">
            <v>*</v>
          </cell>
          <cell r="D1346" t="str">
            <v>*</v>
          </cell>
          <cell r="E1346" t="str">
            <v>*</v>
          </cell>
          <cell r="F1346" t="str">
            <v>*</v>
          </cell>
          <cell r="G1346" t="str">
            <v>*</v>
          </cell>
          <cell r="H1346" t="str">
            <v>*</v>
          </cell>
        </row>
        <row r="1347">
          <cell r="A1347" t="str">
            <v>ITEM</v>
          </cell>
          <cell r="B1347" t="str">
            <v xml:space="preserve">R E C U R S O</v>
          </cell>
          <cell r="D1347" t="str">
            <v>UND.</v>
          </cell>
          <cell r="E1347" t="str">
            <v>CANTIDAD</v>
          </cell>
          <cell r="F1347" t="str">
            <v>P.UNIT.</v>
          </cell>
          <cell r="G1347" t="str">
            <v>SUBTOTAL</v>
          </cell>
          <cell r="H1347" t="str">
            <v>TOTAL</v>
          </cell>
        </row>
        <row r="1348">
          <cell r="A1348" t="str">
            <v>*</v>
          </cell>
          <cell r="B1348" t="str">
            <v>*</v>
          </cell>
          <cell r="C1348" t="str">
            <v>*</v>
          </cell>
          <cell r="D1348" t="str">
            <v>*</v>
          </cell>
          <cell r="E1348" t="str">
            <v>*</v>
          </cell>
          <cell r="F1348" t="str">
            <v>*</v>
          </cell>
          <cell r="G1348" t="str">
            <v>*</v>
          </cell>
          <cell r="H1348" t="str">
            <v>*</v>
          </cell>
        </row>
        <row r="1349">
          <cell r="A1349">
            <v>1</v>
          </cell>
          <cell r="B1349" t="str">
            <v xml:space="preserve">C. GRUA 6 TN.</v>
          </cell>
          <cell r="C1349">
            <v>1</v>
          </cell>
          <cell r="D1349" t="str">
            <v>HM</v>
          </cell>
          <cell r="E1349">
            <v>0.26669999999999999</v>
          </cell>
          <cell r="F1349">
            <v>80</v>
          </cell>
          <cell r="G1349">
            <v>21.34</v>
          </cell>
        </row>
        <row r="1350">
          <cell r="A1350" t="str">
            <v/>
          </cell>
          <cell r="D1350" t="str">
            <v/>
          </cell>
          <cell r="F1350" t="str">
            <v/>
          </cell>
          <cell r="H1350">
            <v>21.34</v>
          </cell>
        </row>
        <row r="1351">
          <cell r="A1351">
            <v>1</v>
          </cell>
          <cell r="B1351" t="str">
            <v>OPERARIO</v>
          </cell>
          <cell r="C1351">
            <v>1</v>
          </cell>
          <cell r="D1351" t="str">
            <v>HH</v>
          </cell>
          <cell r="E1351">
            <v>0.26669999999999999</v>
          </cell>
          <cell r="F1351">
            <v>7.15</v>
          </cell>
          <cell r="G1351">
            <v>1.91</v>
          </cell>
        </row>
        <row r="1352">
          <cell r="A1352">
            <v>2</v>
          </cell>
          <cell r="B1352" t="str">
            <v>OFICIAL</v>
          </cell>
          <cell r="C1352">
            <v>1</v>
          </cell>
          <cell r="D1352" t="str">
            <v>HH</v>
          </cell>
          <cell r="E1352">
            <v>0.26669999999999999</v>
          </cell>
          <cell r="F1352">
            <v>6.75</v>
          </cell>
          <cell r="G1352">
            <v>1.8</v>
          </cell>
        </row>
        <row r="1353">
          <cell r="A1353">
            <v>3</v>
          </cell>
          <cell r="B1353" t="str">
            <v>PEON</v>
          </cell>
          <cell r="C1353">
            <v>6</v>
          </cell>
          <cell r="D1353" t="str">
            <v>HH</v>
          </cell>
          <cell r="E1353">
            <v>1.6</v>
          </cell>
          <cell r="F1353">
            <v>3.78</v>
          </cell>
          <cell r="G1353">
            <v>6.05</v>
          </cell>
        </row>
        <row r="1354">
          <cell r="A1354" t="str">
            <v/>
          </cell>
          <cell r="H1354">
            <v>9.76</v>
          </cell>
        </row>
        <row r="1355">
          <cell r="A1355">
            <v>1</v>
          </cell>
          <cell r="B1355" t="str">
            <v xml:space="preserve">EQUIPO DE SEGURIDAD (2% MANO DE OBRA)</v>
          </cell>
          <cell r="D1355" t="str">
            <v>%</v>
          </cell>
          <cell r="E1355">
            <v>0.02</v>
          </cell>
          <cell r="F1355">
            <v>9.76</v>
          </cell>
          <cell r="G1355">
            <v>0.2</v>
          </cell>
        </row>
        <row r="1356">
          <cell r="A1356">
            <v>2</v>
          </cell>
          <cell r="B1356" t="str">
            <v xml:space="preserve">HERRAMIENTAS (3% MANO DE OBRA)</v>
          </cell>
          <cell r="D1356" t="str">
            <v>%</v>
          </cell>
          <cell r="E1356">
            <v>0.03</v>
          </cell>
          <cell r="F1356">
            <v>9.76</v>
          </cell>
          <cell r="G1356">
            <v>0.28999999999999998</v>
          </cell>
        </row>
        <row r="1357">
          <cell r="H1357">
            <v>0.49</v>
          </cell>
        </row>
        <row r="1358">
          <cell r="G1358" t="str">
            <v xml:space="preserve">COSTO DIRECTO:</v>
          </cell>
          <cell r="H1358">
            <v>31.59</v>
          </cell>
        </row>
        <row r="1361">
          <cell r="A1361" t="str">
            <v>Partida:</v>
          </cell>
          <cell r="B1361" t="str">
            <v>Descripción:</v>
          </cell>
          <cell r="D1361" t="str">
            <v xml:space="preserve">Unidad  </v>
          </cell>
          <cell r="E1361" t="str">
            <v>Rendimiento</v>
          </cell>
          <cell r="G1361" t="str">
            <v xml:space="preserve">    Costo Directo</v>
          </cell>
        </row>
        <row r="1362">
          <cell r="A1362" t="str">
            <v>39.00</v>
          </cell>
          <cell r="B1362" t="str">
            <v xml:space="preserve">Desmontaje de postes de Fierro desde 9 hasta 12 mt con entrega a almacen else.</v>
          </cell>
          <cell r="D1362" t="str">
            <v>Un</v>
          </cell>
          <cell r="E1362">
            <v>8</v>
          </cell>
          <cell r="F1362" t="str">
            <v>Un/Día</v>
          </cell>
          <cell r="G1362" t="str">
            <v>(S/.):</v>
          </cell>
          <cell r="H1362">
            <v>178.32</v>
          </cell>
        </row>
        <row r="1363">
          <cell r="B1363" t="str">
            <v xml:space="preserve">DETALLE PARTIDA</v>
          </cell>
        </row>
        <row r="1364">
          <cell r="A1364" t="str">
            <v>*</v>
          </cell>
          <cell r="B1364" t="str">
            <v>*</v>
          </cell>
          <cell r="C1364" t="str">
            <v>*</v>
          </cell>
          <cell r="D1364" t="str">
            <v>*</v>
          </cell>
          <cell r="E1364" t="str">
            <v>*</v>
          </cell>
          <cell r="F1364" t="str">
            <v>*</v>
          </cell>
          <cell r="G1364" t="str">
            <v>*</v>
          </cell>
          <cell r="H1364" t="str">
            <v>*</v>
          </cell>
        </row>
        <row r="1365">
          <cell r="A1365" t="str">
            <v>ITEM</v>
          </cell>
          <cell r="B1365" t="str">
            <v xml:space="preserve">R E C U R S O</v>
          </cell>
          <cell r="D1365" t="str">
            <v>UND.</v>
          </cell>
          <cell r="E1365" t="str">
            <v>CANTIDAD</v>
          </cell>
          <cell r="F1365" t="str">
            <v>P.UNIT.</v>
          </cell>
          <cell r="G1365" t="str">
            <v>SUBTOTAL</v>
          </cell>
          <cell r="H1365" t="str">
            <v>TOTAL</v>
          </cell>
        </row>
        <row r="1366">
          <cell r="A1366" t="str">
            <v>*</v>
          </cell>
          <cell r="B1366" t="str">
            <v>*</v>
          </cell>
          <cell r="C1366" t="str">
            <v>*</v>
          </cell>
          <cell r="D1366" t="str">
            <v>*</v>
          </cell>
          <cell r="E1366" t="str">
            <v>*</v>
          </cell>
          <cell r="F1366" t="str">
            <v>*</v>
          </cell>
          <cell r="G1366" t="str">
            <v>*</v>
          </cell>
          <cell r="H1366" t="str">
            <v>*</v>
          </cell>
        </row>
        <row r="1367">
          <cell r="A1367">
            <v>1</v>
          </cell>
          <cell r="B1367" t="str">
            <v xml:space="preserve">C. GRUA 6 TN.</v>
          </cell>
          <cell r="C1367">
            <v>1</v>
          </cell>
          <cell r="D1367" t="str">
            <v>HM</v>
          </cell>
          <cell r="E1367">
            <v>1</v>
          </cell>
          <cell r="F1367">
            <v>105</v>
          </cell>
          <cell r="G1367">
            <v>105</v>
          </cell>
        </row>
        <row r="1368">
          <cell r="A1368" t="str">
            <v/>
          </cell>
          <cell r="D1368" t="str">
            <v/>
          </cell>
          <cell r="F1368" t="str">
            <v/>
          </cell>
          <cell r="H1368">
            <v>105</v>
          </cell>
        </row>
        <row r="1369">
          <cell r="A1369">
            <v>1</v>
          </cell>
          <cell r="B1369" t="str">
            <v>OPERARIO</v>
          </cell>
          <cell r="C1369">
            <v>1</v>
          </cell>
          <cell r="D1369" t="str">
            <v>HH</v>
          </cell>
          <cell r="E1369">
            <v>1</v>
          </cell>
          <cell r="F1369">
            <v>10.63</v>
          </cell>
          <cell r="G1369">
            <v>10.63</v>
          </cell>
        </row>
        <row r="1370">
          <cell r="A1370">
            <v>2</v>
          </cell>
          <cell r="B1370" t="str">
            <v>OFICIAL</v>
          </cell>
          <cell r="C1370">
            <v>2</v>
          </cell>
          <cell r="D1370" t="str">
            <v>HH</v>
          </cell>
          <cell r="E1370">
            <v>2</v>
          </cell>
          <cell r="F1370">
            <v>9.6</v>
          </cell>
          <cell r="G1370">
            <v>19.2</v>
          </cell>
        </row>
        <row r="1371">
          <cell r="A1371">
            <v>3</v>
          </cell>
          <cell r="B1371" t="str">
            <v>PEON</v>
          </cell>
          <cell r="C1371">
            <v>5</v>
          </cell>
          <cell r="D1371" t="str">
            <v>HH</v>
          </cell>
          <cell r="E1371">
            <v>5</v>
          </cell>
          <cell r="F1371">
            <v>8</v>
          </cell>
          <cell r="G1371">
            <v>40</v>
          </cell>
        </row>
        <row r="1372">
          <cell r="A1372" t="str">
            <v/>
          </cell>
          <cell r="H1372">
            <v>69.83</v>
          </cell>
        </row>
        <row r="1373">
          <cell r="A1373">
            <v>1</v>
          </cell>
          <cell r="B1373" t="str">
            <v xml:space="preserve">EQUIPO DE SEGURIDAD (2% MANO DE OBRA)</v>
          </cell>
          <cell r="D1373" t="str">
            <v>%</v>
          </cell>
          <cell r="E1373">
            <v>0.02</v>
          </cell>
          <cell r="F1373">
            <v>69.83</v>
          </cell>
          <cell r="G1373">
            <v>1.4</v>
          </cell>
        </row>
        <row r="1374">
          <cell r="A1374">
            <v>2</v>
          </cell>
          <cell r="B1374" t="str">
            <v xml:space="preserve">HERRAMIENTAS (3% MANO DE OBRA)</v>
          </cell>
          <cell r="D1374" t="str">
            <v>%</v>
          </cell>
          <cell r="E1374">
            <v>0.03</v>
          </cell>
          <cell r="F1374">
            <v>69.83</v>
          </cell>
          <cell r="G1374">
            <v>2.09</v>
          </cell>
        </row>
        <row r="1375">
          <cell r="H1375">
            <v>3.49</v>
          </cell>
        </row>
        <row r="1376">
          <cell r="G1376" t="str">
            <v xml:space="preserve">COSTO DIRECTO:</v>
          </cell>
          <cell r="H1376">
            <v>178.32</v>
          </cell>
        </row>
        <row r="1379">
          <cell r="A1379" t="str">
            <v>Partida:</v>
          </cell>
          <cell r="B1379" t="str">
            <v>Descripción:</v>
          </cell>
          <cell r="D1379" t="str">
            <v xml:space="preserve">Unidad  </v>
          </cell>
          <cell r="E1379" t="str">
            <v>Rendimiento</v>
          </cell>
          <cell r="G1379" t="str">
            <v xml:space="preserve">    Costo Directo</v>
          </cell>
        </row>
        <row r="1380">
          <cell r="A1380" t="str">
            <v>40.00</v>
          </cell>
          <cell r="B1380" t="str">
            <v xml:space="preserve">Desmontaje de armados monoposte de alineamiento con entrega a almacen else.</v>
          </cell>
          <cell r="D1380" t="str">
            <v>Jgo</v>
          </cell>
          <cell r="E1380">
            <v>20</v>
          </cell>
          <cell r="F1380" t="str">
            <v>Jgo/Día</v>
          </cell>
          <cell r="G1380" t="str">
            <v>(S/.):</v>
          </cell>
          <cell r="H1380">
            <v>47.21</v>
          </cell>
        </row>
        <row r="1381">
          <cell r="B1381" t="str">
            <v xml:space="preserve">DETALLE PARTIDA</v>
          </cell>
        </row>
        <row r="1382">
          <cell r="A1382" t="str">
            <v>*</v>
          </cell>
          <cell r="B1382" t="str">
            <v>*</v>
          </cell>
          <cell r="C1382" t="str">
            <v>*</v>
          </cell>
          <cell r="D1382" t="str">
            <v>*</v>
          </cell>
          <cell r="E1382" t="str">
            <v>*</v>
          </cell>
          <cell r="F1382" t="str">
            <v>*</v>
          </cell>
          <cell r="G1382" t="str">
            <v>*</v>
          </cell>
          <cell r="H1382" t="str">
            <v>*</v>
          </cell>
        </row>
        <row r="1383">
          <cell r="A1383" t="str">
            <v>ITEM</v>
          </cell>
          <cell r="B1383" t="str">
            <v xml:space="preserve">R E C U R S O</v>
          </cell>
          <cell r="D1383" t="str">
            <v>UND.</v>
          </cell>
          <cell r="E1383" t="str">
            <v>CANTIDAD</v>
          </cell>
          <cell r="F1383" t="str">
            <v>P.UNIT.</v>
          </cell>
          <cell r="G1383" t="str">
            <v>SUBTOTAL</v>
          </cell>
          <cell r="H1383" t="str">
            <v>TOTAL</v>
          </cell>
        </row>
        <row r="1384">
          <cell r="A1384" t="str">
            <v>*</v>
          </cell>
          <cell r="B1384" t="str">
            <v>*</v>
          </cell>
          <cell r="C1384" t="str">
            <v>*</v>
          </cell>
          <cell r="D1384" t="str">
            <v>*</v>
          </cell>
          <cell r="E1384" t="str">
            <v>*</v>
          </cell>
          <cell r="F1384" t="str">
            <v>*</v>
          </cell>
          <cell r="G1384" t="str">
            <v>*</v>
          </cell>
          <cell r="H1384" t="str">
            <v>*</v>
          </cell>
        </row>
        <row r="1385">
          <cell r="A1385">
            <v>1</v>
          </cell>
          <cell r="B1385" t="str">
            <v xml:space="preserve">CAMIONETA 4x4 (130 HP)</v>
          </cell>
          <cell r="C1385">
            <v>1</v>
          </cell>
          <cell r="D1385" t="str">
            <v>HM</v>
          </cell>
          <cell r="E1385">
            <v>0.4</v>
          </cell>
          <cell r="F1385">
            <v>80</v>
          </cell>
          <cell r="G1385">
            <v>32</v>
          </cell>
        </row>
        <row r="1386">
          <cell r="A1386" t="str">
            <v/>
          </cell>
          <cell r="D1386" t="str">
            <v/>
          </cell>
          <cell r="F1386" t="str">
            <v/>
          </cell>
          <cell r="H1386">
            <v>32</v>
          </cell>
        </row>
        <row r="1387">
          <cell r="A1387">
            <v>1</v>
          </cell>
          <cell r="B1387" t="str">
            <v>OPERARIO</v>
          </cell>
          <cell r="C1387">
            <v>1</v>
          </cell>
          <cell r="D1387" t="str">
            <v>HH</v>
          </cell>
          <cell r="E1387">
            <v>0.4</v>
          </cell>
          <cell r="F1387">
            <v>10.63</v>
          </cell>
          <cell r="G1387">
            <v>4.25</v>
          </cell>
        </row>
        <row r="1388">
          <cell r="A1388">
            <v>2</v>
          </cell>
          <cell r="B1388" t="str">
            <v>OFICIAL</v>
          </cell>
          <cell r="C1388">
            <v>1</v>
          </cell>
          <cell r="D1388" t="str">
            <v>HH</v>
          </cell>
          <cell r="E1388">
            <v>0.4</v>
          </cell>
          <cell r="F1388">
            <v>9.6</v>
          </cell>
          <cell r="G1388">
            <v>3.84</v>
          </cell>
        </row>
        <row r="1389">
          <cell r="A1389">
            <v>3</v>
          </cell>
          <cell r="B1389" t="str">
            <v>PEON</v>
          </cell>
          <cell r="C1389">
            <v>2</v>
          </cell>
          <cell r="D1389" t="str">
            <v>HH</v>
          </cell>
          <cell r="E1389">
            <v>0.8</v>
          </cell>
          <cell r="F1389">
            <v>8</v>
          </cell>
          <cell r="G1389">
            <v>6.4</v>
          </cell>
        </row>
        <row r="1390">
          <cell r="A1390" t="str">
            <v/>
          </cell>
          <cell r="H1390">
            <v>14.49</v>
          </cell>
        </row>
        <row r="1391">
          <cell r="A1391">
            <v>1</v>
          </cell>
          <cell r="B1391" t="str">
            <v xml:space="preserve">EQUIPO DE SEGURIDAD (2% MANO DE OBRA)</v>
          </cell>
          <cell r="D1391" t="str">
            <v>%</v>
          </cell>
          <cell r="E1391">
            <v>0.02</v>
          </cell>
          <cell r="F1391">
            <v>14.49</v>
          </cell>
          <cell r="G1391">
            <v>0.28999999999999998</v>
          </cell>
        </row>
        <row r="1392">
          <cell r="A1392">
            <v>2</v>
          </cell>
          <cell r="B1392" t="str">
            <v xml:space="preserve">HERRAMIENTAS (3% MANO DE OBRA)</v>
          </cell>
          <cell r="D1392" t="str">
            <v>%</v>
          </cell>
          <cell r="E1392">
            <v>0.03</v>
          </cell>
          <cell r="F1392">
            <v>14.49</v>
          </cell>
          <cell r="G1392">
            <v>0.43</v>
          </cell>
        </row>
        <row r="1393">
          <cell r="H1393">
            <v>0.72</v>
          </cell>
        </row>
        <row r="1394">
          <cell r="G1394" t="str">
            <v xml:space="preserve">COSTO DIRECTO:</v>
          </cell>
          <cell r="H1394">
            <v>47.21</v>
          </cell>
        </row>
        <row r="1397">
          <cell r="A1397" t="str">
            <v>Partida:</v>
          </cell>
          <cell r="B1397" t="str">
            <v>Descripción:</v>
          </cell>
          <cell r="D1397" t="str">
            <v xml:space="preserve">Unidad  </v>
          </cell>
          <cell r="E1397" t="str">
            <v>Rendimiento</v>
          </cell>
          <cell r="G1397" t="str">
            <v xml:space="preserve">    Costo Directo</v>
          </cell>
        </row>
        <row r="1398">
          <cell r="A1398" t="str">
            <v>41.00</v>
          </cell>
          <cell r="B1398" t="str">
            <v xml:space="preserve">Desmontaje de armados monoposte de anclaje y/o ángulo con entrega a almacen else.</v>
          </cell>
          <cell r="D1398" t="str">
            <v>Jgo</v>
          </cell>
          <cell r="E1398">
            <v>15</v>
          </cell>
          <cell r="F1398" t="str">
            <v>Jgo/Día</v>
          </cell>
          <cell r="G1398" t="str">
            <v>(S/.):</v>
          </cell>
          <cell r="H1398">
            <v>71.92</v>
          </cell>
        </row>
        <row r="1399">
          <cell r="B1399" t="str">
            <v xml:space="preserve">DETALLE PARTIDA</v>
          </cell>
        </row>
        <row r="1400">
          <cell r="A1400" t="str">
            <v>*</v>
          </cell>
          <cell r="B1400" t="str">
            <v>*</v>
          </cell>
          <cell r="C1400" t="str">
            <v>*</v>
          </cell>
          <cell r="D1400" t="str">
            <v>*</v>
          </cell>
          <cell r="E1400" t="str">
            <v>*</v>
          </cell>
          <cell r="F1400" t="str">
            <v>*</v>
          </cell>
          <cell r="G1400" t="str">
            <v>*</v>
          </cell>
          <cell r="H1400" t="str">
            <v>*</v>
          </cell>
        </row>
        <row r="1401">
          <cell r="A1401" t="str">
            <v>ITEM</v>
          </cell>
          <cell r="B1401" t="str">
            <v xml:space="preserve">R E C U R S O</v>
          </cell>
          <cell r="D1401" t="str">
            <v>UND.</v>
          </cell>
          <cell r="E1401" t="str">
            <v>CANTIDAD</v>
          </cell>
          <cell r="F1401" t="str">
            <v>P.UNIT.</v>
          </cell>
          <cell r="G1401" t="str">
            <v>SUBTOTAL</v>
          </cell>
          <cell r="H1401" t="str">
            <v>TOTAL</v>
          </cell>
        </row>
        <row r="1402">
          <cell r="A1402" t="str">
            <v>*</v>
          </cell>
          <cell r="B1402" t="str">
            <v>*</v>
          </cell>
          <cell r="C1402" t="str">
            <v>*</v>
          </cell>
          <cell r="D1402" t="str">
            <v>*</v>
          </cell>
          <cell r="E1402" t="str">
            <v>*</v>
          </cell>
          <cell r="F1402" t="str">
            <v>*</v>
          </cell>
          <cell r="G1402" t="str">
            <v>*</v>
          </cell>
          <cell r="H1402" t="str">
            <v>*</v>
          </cell>
        </row>
        <row r="1403">
          <cell r="A1403">
            <v>1</v>
          </cell>
          <cell r="B1403" t="str">
            <v xml:space="preserve">CAMIONETA 4x4 (130 HP)</v>
          </cell>
          <cell r="C1403">
            <v>1</v>
          </cell>
          <cell r="D1403" t="str">
            <v>HM</v>
          </cell>
          <cell r="E1403">
            <v>0.5333</v>
          </cell>
          <cell r="F1403">
            <v>80</v>
          </cell>
          <cell r="G1403">
            <v>42.66</v>
          </cell>
        </row>
        <row r="1404">
          <cell r="A1404" t="str">
            <v/>
          </cell>
          <cell r="D1404" t="str">
            <v/>
          </cell>
          <cell r="F1404" t="str">
            <v/>
          </cell>
          <cell r="H1404">
            <v>42.66</v>
          </cell>
        </row>
        <row r="1405">
          <cell r="A1405">
            <v>1</v>
          </cell>
          <cell r="B1405" t="str">
            <v>OPERARIO</v>
          </cell>
          <cell r="C1405">
            <v>1</v>
          </cell>
          <cell r="D1405" t="str">
            <v>HH</v>
          </cell>
          <cell r="E1405">
            <v>0.5333</v>
          </cell>
          <cell r="F1405">
            <v>10.63</v>
          </cell>
          <cell r="G1405">
            <v>5.67</v>
          </cell>
        </row>
        <row r="1406">
          <cell r="A1406">
            <v>2</v>
          </cell>
          <cell r="B1406" t="str">
            <v>OFICIAL</v>
          </cell>
          <cell r="C1406">
            <v>1</v>
          </cell>
          <cell r="D1406" t="str">
            <v>HH</v>
          </cell>
          <cell r="E1406">
            <v>0.5333</v>
          </cell>
          <cell r="F1406">
            <v>9.6</v>
          </cell>
          <cell r="G1406">
            <v>5.12</v>
          </cell>
        </row>
        <row r="1407">
          <cell r="A1407">
            <v>3</v>
          </cell>
          <cell r="B1407" t="str">
            <v>PEON</v>
          </cell>
          <cell r="C1407">
            <v>4</v>
          </cell>
          <cell r="D1407" t="str">
            <v>HH</v>
          </cell>
          <cell r="E1407">
            <v>2.1333000000000002</v>
          </cell>
          <cell r="F1407">
            <v>8</v>
          </cell>
          <cell r="G1407">
            <v>17.07</v>
          </cell>
        </row>
        <row r="1408">
          <cell r="A1408" t="str">
            <v/>
          </cell>
          <cell r="H1408">
            <v>27.86</v>
          </cell>
        </row>
        <row r="1409">
          <cell r="A1409">
            <v>1</v>
          </cell>
          <cell r="B1409" t="str">
            <v xml:space="preserve">EQUIPO DE SEGURIDAD (2% MANO DE OBRA)</v>
          </cell>
          <cell r="D1409" t="str">
            <v>%</v>
          </cell>
          <cell r="E1409">
            <v>0.02</v>
          </cell>
          <cell r="F1409">
            <v>27.86</v>
          </cell>
          <cell r="G1409">
            <v>0.56000000000000005</v>
          </cell>
        </row>
        <row r="1410">
          <cell r="A1410">
            <v>2</v>
          </cell>
          <cell r="B1410" t="str">
            <v xml:space="preserve">HERRAMIENTAS (3% MANO DE OBRA)</v>
          </cell>
          <cell r="D1410" t="str">
            <v>%</v>
          </cell>
          <cell r="E1410">
            <v>0.03</v>
          </cell>
          <cell r="F1410">
            <v>27.86</v>
          </cell>
          <cell r="G1410">
            <v>0.84</v>
          </cell>
        </row>
        <row r="1411">
          <cell r="H1411">
            <v>1.4</v>
          </cell>
        </row>
        <row r="1412">
          <cell r="G1412" t="str">
            <v xml:space="preserve">COSTO DIRECTO:</v>
          </cell>
          <cell r="H1412">
            <v>71.92</v>
          </cell>
        </row>
        <row r="1415">
          <cell r="A1415" t="str">
            <v>Partida:</v>
          </cell>
          <cell r="B1415" t="str">
            <v>Descripción:</v>
          </cell>
          <cell r="D1415" t="str">
            <v xml:space="preserve">Unidad  </v>
          </cell>
          <cell r="E1415" t="str">
            <v>Rendimiento</v>
          </cell>
          <cell r="G1415" t="str">
            <v xml:space="preserve">    Costo Directo</v>
          </cell>
        </row>
        <row r="1416">
          <cell r="A1416" t="str">
            <v>42.00</v>
          </cell>
          <cell r="B1416" t="str">
            <v xml:space="preserve">Desmontaje de armados de S.E. Monoposte, incl. sistema de protección y seccionamiento con entrega a almacen else.</v>
          </cell>
          <cell r="D1416" t="str">
            <v>Jgo</v>
          </cell>
          <cell r="E1416">
            <v>3</v>
          </cell>
          <cell r="F1416" t="str">
            <v>Jgo/Día</v>
          </cell>
          <cell r="G1416" t="str">
            <v>(S/.):</v>
          </cell>
          <cell r="H1416">
            <v>362.41</v>
          </cell>
        </row>
        <row r="1417">
          <cell r="B1417" t="str">
            <v xml:space="preserve">DETALLE PARTIDA</v>
          </cell>
        </row>
        <row r="1418">
          <cell r="A1418" t="str">
            <v>*</v>
          </cell>
          <cell r="B1418" t="str">
            <v>*</v>
          </cell>
          <cell r="C1418" t="str">
            <v>*</v>
          </cell>
          <cell r="D1418" t="str">
            <v>*</v>
          </cell>
          <cell r="E1418" t="str">
            <v>*</v>
          </cell>
          <cell r="F1418" t="str">
            <v>*</v>
          </cell>
          <cell r="G1418" t="str">
            <v>*</v>
          </cell>
          <cell r="H1418" t="str">
            <v>*</v>
          </cell>
        </row>
        <row r="1419">
          <cell r="A1419" t="str">
            <v>ITEM</v>
          </cell>
          <cell r="B1419" t="str">
            <v xml:space="preserve">R E C U R S O</v>
          </cell>
          <cell r="D1419" t="str">
            <v>UND.</v>
          </cell>
          <cell r="E1419" t="str">
            <v>CANTIDAD</v>
          </cell>
          <cell r="F1419" t="str">
            <v>P.UNIT.</v>
          </cell>
          <cell r="G1419" t="str">
            <v>SUBTOTAL</v>
          </cell>
          <cell r="H1419" t="str">
            <v>TOTAL</v>
          </cell>
        </row>
        <row r="1420">
          <cell r="A1420" t="str">
            <v>*</v>
          </cell>
          <cell r="B1420" t="str">
            <v>*</v>
          </cell>
          <cell r="C1420" t="str">
            <v>*</v>
          </cell>
          <cell r="D1420" t="str">
            <v>*</v>
          </cell>
          <cell r="E1420" t="str">
            <v>*</v>
          </cell>
          <cell r="F1420" t="str">
            <v>*</v>
          </cell>
          <cell r="G1420" t="str">
            <v>*</v>
          </cell>
          <cell r="H1420" t="str">
            <v>*</v>
          </cell>
        </row>
        <row r="1421">
          <cell r="A1421">
            <v>1</v>
          </cell>
          <cell r="B1421" t="str">
            <v xml:space="preserve">CAMIONETA 4x4 (130 HP)</v>
          </cell>
          <cell r="C1421">
            <v>1</v>
          </cell>
          <cell r="D1421" t="str">
            <v>HM</v>
          </cell>
          <cell r="E1421">
            <v>2.6667000000000001</v>
          </cell>
          <cell r="F1421">
            <v>80</v>
          </cell>
          <cell r="G1421">
            <v>213.34</v>
          </cell>
        </row>
        <row r="1422">
          <cell r="A1422">
            <v>2</v>
          </cell>
          <cell r="B1422" t="str">
            <v xml:space="preserve">C. GRUA 6 TN.</v>
          </cell>
          <cell r="C1422">
            <v>0.5</v>
          </cell>
          <cell r="D1422" t="str">
            <v>HM</v>
          </cell>
          <cell r="E1422">
            <v>1.3332999999999999</v>
          </cell>
          <cell r="F1422">
            <v>105</v>
          </cell>
          <cell r="G1422">
            <v>140</v>
          </cell>
          <cell r="H1422">
            <v>140</v>
          </cell>
        </row>
        <row r="1423">
          <cell r="A1423">
            <v>3</v>
          </cell>
          <cell r="B1423" t="str">
            <v>OPERARIO</v>
          </cell>
          <cell r="C1423">
            <v>1</v>
          </cell>
          <cell r="D1423" t="str">
            <v>HH</v>
          </cell>
          <cell r="E1423">
            <v>2.6667000000000001</v>
          </cell>
          <cell r="F1423">
            <v>10.63</v>
          </cell>
          <cell r="G1423">
            <v>28.35</v>
          </cell>
        </row>
        <row r="1424">
          <cell r="A1424">
            <v>4</v>
          </cell>
          <cell r="B1424" t="str">
            <v>OFICIAL</v>
          </cell>
          <cell r="C1424">
            <v>3</v>
          </cell>
          <cell r="D1424" t="str">
            <v>HH</v>
          </cell>
          <cell r="E1424">
            <v>8</v>
          </cell>
          <cell r="F1424">
            <v>9.6</v>
          </cell>
          <cell r="G1424">
            <v>76.8</v>
          </cell>
        </row>
        <row r="1425">
          <cell r="A1425">
            <v>5</v>
          </cell>
          <cell r="B1425" t="str">
            <v>PEON</v>
          </cell>
          <cell r="C1425">
            <v>5</v>
          </cell>
          <cell r="D1425" t="str">
            <v>HH</v>
          </cell>
          <cell r="E1425">
            <v>13.333299999999999</v>
          </cell>
          <cell r="F1425">
            <v>8</v>
          </cell>
          <cell r="G1425">
            <v>106.67</v>
          </cell>
        </row>
        <row r="1426">
          <cell r="A1426" t="str">
            <v/>
          </cell>
          <cell r="H1426">
            <v>211.82</v>
          </cell>
        </row>
        <row r="1427">
          <cell r="A1427">
            <v>1</v>
          </cell>
          <cell r="B1427" t="str">
            <v xml:space="preserve">EQUIPO DE SEGURIDAD (2% MANO DE OBRA)</v>
          </cell>
          <cell r="D1427" t="str">
            <v>%</v>
          </cell>
          <cell r="E1427">
            <v>0.02</v>
          </cell>
          <cell r="F1427">
            <v>211.82</v>
          </cell>
          <cell r="G1427">
            <v>4.24</v>
          </cell>
        </row>
        <row r="1428">
          <cell r="A1428">
            <v>2</v>
          </cell>
          <cell r="B1428" t="str">
            <v xml:space="preserve">HERRAMIENTAS (3% MANO DE OBRA)</v>
          </cell>
          <cell r="D1428" t="str">
            <v>%</v>
          </cell>
          <cell r="E1428">
            <v>0.03</v>
          </cell>
          <cell r="F1428">
            <v>211.82</v>
          </cell>
          <cell r="G1428">
            <v>6.35</v>
          </cell>
        </row>
        <row r="1429">
          <cell r="H1429">
            <v>10.59</v>
          </cell>
        </row>
        <row r="1430">
          <cell r="G1430" t="str">
            <v xml:space="preserve">COSTO DIRECTO:</v>
          </cell>
          <cell r="H1430">
            <v>362.41</v>
          </cell>
        </row>
        <row r="1433">
          <cell r="A1433" t="str">
            <v>Partida:</v>
          </cell>
          <cell r="B1433" t="str">
            <v>Descripción:</v>
          </cell>
          <cell r="D1433" t="str">
            <v xml:space="preserve">Unidad  </v>
          </cell>
          <cell r="E1433" t="str">
            <v>Rendimiento</v>
          </cell>
          <cell r="G1433" t="str">
            <v xml:space="preserve">    Costo Directo</v>
          </cell>
        </row>
        <row r="1434">
          <cell r="B1434" t="str">
            <v xml:space="preserve">Desmontaje de armados de S.E. Biposte, incl. sistema de protección y seccionamiento con entrega a almacen else.</v>
          </cell>
          <cell r="D1434" t="str">
            <v>Jgo</v>
          </cell>
          <cell r="E1434">
            <v>2</v>
          </cell>
          <cell r="F1434" t="str">
            <v>Jgo/Día</v>
          </cell>
          <cell r="G1434" t="str">
            <v>(S/.):</v>
          </cell>
          <cell r="H1434">
            <v>514.46</v>
          </cell>
        </row>
        <row r="1435">
          <cell r="B1435" t="str">
            <v xml:space="preserve">DETALLE PARTIDA</v>
          </cell>
        </row>
        <row r="1436">
          <cell r="A1436" t="str">
            <v>*</v>
          </cell>
          <cell r="B1436" t="str">
            <v>*</v>
          </cell>
          <cell r="C1436" t="str">
            <v>*</v>
          </cell>
          <cell r="D1436" t="str">
            <v>*</v>
          </cell>
          <cell r="E1436" t="str">
            <v>*</v>
          </cell>
          <cell r="F1436" t="str">
            <v>*</v>
          </cell>
          <cell r="G1436" t="str">
            <v>*</v>
          </cell>
          <cell r="H1436" t="str">
            <v>*</v>
          </cell>
        </row>
        <row r="1437">
          <cell r="A1437" t="str">
            <v>ITEM</v>
          </cell>
          <cell r="B1437" t="str">
            <v xml:space="preserve">R E C U R S O</v>
          </cell>
          <cell r="D1437" t="str">
            <v>UND.</v>
          </cell>
          <cell r="E1437" t="str">
            <v>CANTIDAD</v>
          </cell>
          <cell r="F1437" t="str">
            <v>P.UNIT.</v>
          </cell>
          <cell r="G1437" t="str">
            <v>SUBTOTAL</v>
          </cell>
          <cell r="H1437" t="str">
            <v>TOTAL</v>
          </cell>
        </row>
        <row r="1438">
          <cell r="A1438" t="str">
            <v>*</v>
          </cell>
          <cell r="B1438" t="str">
            <v>*</v>
          </cell>
          <cell r="C1438" t="str">
            <v>*</v>
          </cell>
          <cell r="D1438" t="str">
            <v>*</v>
          </cell>
          <cell r="E1438" t="str">
            <v>*</v>
          </cell>
          <cell r="F1438" t="str">
            <v>*</v>
          </cell>
          <cell r="G1438" t="str">
            <v>*</v>
          </cell>
          <cell r="H1438" t="str">
            <v>*</v>
          </cell>
        </row>
        <row r="1439">
          <cell r="A1439">
            <v>1</v>
          </cell>
          <cell r="B1439" t="str">
            <v xml:space="preserve">CAMIONETA 4x4 (130 HP)</v>
          </cell>
          <cell r="C1439">
            <v>1</v>
          </cell>
          <cell r="D1439" t="str">
            <v>HM</v>
          </cell>
          <cell r="E1439">
            <v>4</v>
          </cell>
          <cell r="F1439">
            <v>15</v>
          </cell>
          <cell r="G1439">
            <v>60</v>
          </cell>
        </row>
        <row r="1440">
          <cell r="A1440">
            <v>2</v>
          </cell>
          <cell r="B1440" t="str">
            <v xml:space="preserve">C. GRUA 6 TN.</v>
          </cell>
          <cell r="C1440">
            <v>1</v>
          </cell>
          <cell r="D1440" t="str">
            <v>HM</v>
          </cell>
          <cell r="E1440">
            <v>4</v>
          </cell>
          <cell r="F1440">
            <v>80</v>
          </cell>
          <cell r="G1440">
            <v>320</v>
          </cell>
          <cell r="H1440">
            <v>320</v>
          </cell>
        </row>
        <row r="1441">
          <cell r="A1441">
            <v>3</v>
          </cell>
          <cell r="B1441" t="str">
            <v>OPERARIO</v>
          </cell>
          <cell r="C1441">
            <v>1</v>
          </cell>
          <cell r="D1441" t="str">
            <v>HH</v>
          </cell>
          <cell r="E1441">
            <v>4</v>
          </cell>
          <cell r="F1441">
            <v>7.15</v>
          </cell>
          <cell r="G1441">
            <v>28.6</v>
          </cell>
        </row>
        <row r="1442">
          <cell r="A1442">
            <v>4</v>
          </cell>
          <cell r="B1442" t="str">
            <v>OFICIAL</v>
          </cell>
          <cell r="C1442">
            <v>3</v>
          </cell>
          <cell r="D1442" t="str">
            <v>HH</v>
          </cell>
          <cell r="E1442">
            <v>12</v>
          </cell>
          <cell r="F1442">
            <v>6.75</v>
          </cell>
          <cell r="G1442">
            <v>81</v>
          </cell>
        </row>
        <row r="1443">
          <cell r="A1443">
            <v>5</v>
          </cell>
          <cell r="B1443" t="str">
            <v>PEON</v>
          </cell>
          <cell r="C1443">
            <v>5</v>
          </cell>
          <cell r="D1443" t="str">
            <v>HH</v>
          </cell>
          <cell r="E1443">
            <v>20</v>
          </cell>
          <cell r="F1443">
            <v>3.78</v>
          </cell>
          <cell r="G1443">
            <v>75.599999999999994</v>
          </cell>
        </row>
        <row r="1444">
          <cell r="A1444" t="str">
            <v/>
          </cell>
          <cell r="H1444">
            <v>185.2</v>
          </cell>
        </row>
        <row r="1445">
          <cell r="A1445">
            <v>1</v>
          </cell>
          <cell r="B1445" t="str">
            <v xml:space="preserve">EQUIPO DE SEGURIDAD (2% MANO DE OBRA)</v>
          </cell>
          <cell r="D1445" t="str">
            <v>%</v>
          </cell>
          <cell r="E1445">
            <v>0.02</v>
          </cell>
          <cell r="F1445">
            <v>185.2</v>
          </cell>
          <cell r="G1445">
            <v>3.7</v>
          </cell>
        </row>
        <row r="1446">
          <cell r="A1446">
            <v>2</v>
          </cell>
          <cell r="B1446" t="str">
            <v xml:space="preserve">HERRAMIENTAS (3% MANO DE OBRA)</v>
          </cell>
          <cell r="D1446" t="str">
            <v>%</v>
          </cell>
          <cell r="E1446">
            <v>0.03</v>
          </cell>
          <cell r="F1446">
            <v>185.2</v>
          </cell>
          <cell r="G1446">
            <v>5.56</v>
          </cell>
        </row>
        <row r="1447">
          <cell r="H1447">
            <v>9.26</v>
          </cell>
        </row>
        <row r="1448">
          <cell r="G1448" t="str">
            <v xml:space="preserve">COSTO DIRECTO:</v>
          </cell>
          <cell r="H1448">
            <v>514.46</v>
          </cell>
        </row>
        <row r="1451">
          <cell r="A1451" t="str">
            <v>Partida:</v>
          </cell>
          <cell r="B1451" t="str">
            <v>Descripción:</v>
          </cell>
          <cell r="D1451" t="str">
            <v xml:space="preserve">Unidad  </v>
          </cell>
          <cell r="E1451" t="str">
            <v>Rendimiento</v>
          </cell>
          <cell r="G1451" t="str">
            <v xml:space="preserve">    Costo Directo</v>
          </cell>
        </row>
        <row r="1452">
          <cell r="A1452" t="str">
            <v>43.00</v>
          </cell>
          <cell r="B1452" t="str">
            <v xml:space="preserve">Desmontaje  conductor de Al y/o Cu. desde 16 mm² hasta 70mm2,, con entrega a almacen ELSE.</v>
          </cell>
          <cell r="D1452" t="str">
            <v>Km</v>
          </cell>
          <cell r="E1452">
            <v>4</v>
          </cell>
          <cell r="F1452" t="str">
            <v>Km/Día</v>
          </cell>
          <cell r="G1452" t="str">
            <v>(S/.):</v>
          </cell>
          <cell r="H1452">
            <v>702.2</v>
          </cell>
        </row>
        <row r="1453">
          <cell r="B1453" t="str">
            <v xml:space="preserve">DETALLE PARTIDA</v>
          </cell>
        </row>
        <row r="1454">
          <cell r="A1454" t="str">
            <v>*</v>
          </cell>
          <cell r="B1454" t="str">
            <v>*</v>
          </cell>
          <cell r="C1454" t="str">
            <v>*</v>
          </cell>
          <cell r="D1454" t="str">
            <v>*</v>
          </cell>
          <cell r="E1454" t="str">
            <v>*</v>
          </cell>
          <cell r="F1454" t="str">
            <v>*</v>
          </cell>
          <cell r="G1454" t="str">
            <v>*</v>
          </cell>
          <cell r="H1454" t="str">
            <v>*</v>
          </cell>
        </row>
        <row r="1455">
          <cell r="A1455" t="str">
            <v>ITEM</v>
          </cell>
          <cell r="B1455" t="str">
            <v xml:space="preserve">R E C U R S O</v>
          </cell>
          <cell r="D1455" t="str">
            <v>UND.</v>
          </cell>
          <cell r="E1455" t="str">
            <v>CANTIDAD</v>
          </cell>
          <cell r="F1455" t="str">
            <v>P.UNIT.</v>
          </cell>
          <cell r="G1455" t="str">
            <v>SUBTOTAL</v>
          </cell>
          <cell r="H1455" t="str">
            <v>TOTAL</v>
          </cell>
        </row>
        <row r="1456">
          <cell r="A1456" t="str">
            <v>*</v>
          </cell>
          <cell r="B1456" t="str">
            <v>*</v>
          </cell>
          <cell r="C1456" t="str">
            <v>*</v>
          </cell>
          <cell r="D1456" t="str">
            <v>*</v>
          </cell>
          <cell r="E1456" t="str">
            <v>*</v>
          </cell>
          <cell r="F1456" t="str">
            <v>*</v>
          </cell>
          <cell r="G1456" t="str">
            <v>*</v>
          </cell>
          <cell r="H1456" t="str">
            <v>*</v>
          </cell>
        </row>
        <row r="1458">
          <cell r="A1458">
            <v>1</v>
          </cell>
          <cell r="B1458" t="str">
            <v xml:space="preserve">CAMIONETA 4x4 (130 HP)</v>
          </cell>
          <cell r="C1458">
            <v>1</v>
          </cell>
          <cell r="D1458" t="str">
            <v>HM</v>
          </cell>
          <cell r="E1458">
            <v>2</v>
          </cell>
          <cell r="F1458">
            <v>80</v>
          </cell>
          <cell r="G1458">
            <v>160</v>
          </cell>
        </row>
        <row r="1459">
          <cell r="A1459">
            <v>2</v>
          </cell>
          <cell r="B1459" t="str">
            <v xml:space="preserve">ESTACION TOTAL</v>
          </cell>
          <cell r="C1459">
            <v>0</v>
          </cell>
          <cell r="D1459" t="str">
            <v>HM</v>
          </cell>
          <cell r="E1459">
            <v>0</v>
          </cell>
          <cell r="F1459">
            <v>12</v>
          </cell>
          <cell r="G1459">
            <v>0</v>
          </cell>
        </row>
        <row r="1460">
          <cell r="A1460">
            <v>3</v>
          </cell>
          <cell r="B1460" t="str">
            <v xml:space="preserve">WINCHE ELECTRICO C/ FRENO MANUAL</v>
          </cell>
          <cell r="C1460">
            <v>0</v>
          </cell>
          <cell r="D1460" t="str">
            <v>HM</v>
          </cell>
          <cell r="E1460">
            <v>0</v>
          </cell>
          <cell r="F1460">
            <v>15</v>
          </cell>
          <cell r="G1460">
            <v>0</v>
          </cell>
        </row>
        <row r="1461">
          <cell r="A1461">
            <v>4</v>
          </cell>
          <cell r="B1461" t="str">
            <v xml:space="preserve">FRENO MANUAL PARA TENDIDO DE CONDUCTOR</v>
          </cell>
          <cell r="C1461">
            <v>0</v>
          </cell>
          <cell r="D1461" t="str">
            <v>HM</v>
          </cell>
          <cell r="E1461">
            <v>0</v>
          </cell>
          <cell r="F1461">
            <v>10</v>
          </cell>
          <cell r="G1461">
            <v>0</v>
          </cell>
        </row>
        <row r="1462">
          <cell r="A1462">
            <v>5</v>
          </cell>
          <cell r="B1462" t="str">
            <v xml:space="preserve">MANGA DE ARRASTRE</v>
          </cell>
          <cell r="C1462">
            <v>1</v>
          </cell>
          <cell r="D1462" t="str">
            <v>HM</v>
          </cell>
          <cell r="E1462">
            <v>2</v>
          </cell>
          <cell r="F1462">
            <v>5</v>
          </cell>
          <cell r="G1462">
            <v>10</v>
          </cell>
        </row>
        <row r="1463">
          <cell r="A1463">
            <v>6</v>
          </cell>
          <cell r="B1463" t="str">
            <v xml:space="preserve">BRIDA DE ARRASTRE</v>
          </cell>
          <cell r="C1463">
            <v>3</v>
          </cell>
          <cell r="D1463" t="str">
            <v>HM</v>
          </cell>
          <cell r="E1463">
            <v>6</v>
          </cell>
          <cell r="F1463">
            <v>2.5</v>
          </cell>
          <cell r="G1463">
            <v>15</v>
          </cell>
        </row>
        <row r="1464">
          <cell r="A1464">
            <v>7</v>
          </cell>
          <cell r="B1464" t="str">
            <v xml:space="preserve">POLEAS DE PVC PARA CABLES AUTOPORTANTES</v>
          </cell>
          <cell r="C1464">
            <v>10</v>
          </cell>
          <cell r="D1464" t="str">
            <v>HM</v>
          </cell>
          <cell r="E1464">
            <v>20</v>
          </cell>
          <cell r="F1464">
            <v>2.2000000000000002</v>
          </cell>
          <cell r="G1464">
            <v>44</v>
          </cell>
        </row>
        <row r="1465">
          <cell r="A1465">
            <v>8</v>
          </cell>
          <cell r="B1465" t="str">
            <v xml:space="preserve">RADIO DE MANO FM 2M MULTIBANDA</v>
          </cell>
          <cell r="C1465">
            <v>6</v>
          </cell>
          <cell r="D1465" t="str">
            <v>HM</v>
          </cell>
          <cell r="E1465">
            <v>12</v>
          </cell>
          <cell r="F1465">
            <v>6.5</v>
          </cell>
          <cell r="G1465">
            <v>78</v>
          </cell>
        </row>
        <row r="1466">
          <cell r="A1466">
            <v>9</v>
          </cell>
          <cell r="B1466" t="str">
            <v xml:space="preserve">TRICO DE 2 TON</v>
          </cell>
          <cell r="C1466">
            <v>3</v>
          </cell>
          <cell r="D1466" t="str">
            <v>HM</v>
          </cell>
          <cell r="E1466">
            <v>6</v>
          </cell>
          <cell r="F1466">
            <v>3</v>
          </cell>
          <cell r="G1466">
            <v>18</v>
          </cell>
        </row>
        <row r="1467">
          <cell r="A1467">
            <v>10</v>
          </cell>
          <cell r="B1467" t="str">
            <v>DINAMOMETRO</v>
          </cell>
          <cell r="C1467">
            <v>1</v>
          </cell>
          <cell r="D1467" t="str">
            <v>HM</v>
          </cell>
          <cell r="E1467">
            <v>2</v>
          </cell>
          <cell r="F1467">
            <v>5</v>
          </cell>
          <cell r="G1467">
            <v>10</v>
          </cell>
        </row>
        <row r="1468">
          <cell r="A1468" t="str">
            <v/>
          </cell>
          <cell r="D1468" t="str">
            <v/>
          </cell>
          <cell r="F1468" t="str">
            <v/>
          </cell>
          <cell r="H1468">
            <v>335</v>
          </cell>
        </row>
        <row r="1469">
          <cell r="A1469">
            <v>1</v>
          </cell>
          <cell r="B1469" t="str">
            <v>OPERARIO</v>
          </cell>
          <cell r="C1469">
            <v>2</v>
          </cell>
          <cell r="D1469" t="str">
            <v>HH</v>
          </cell>
          <cell r="E1469">
            <v>4</v>
          </cell>
          <cell r="F1469">
            <v>10.63</v>
          </cell>
          <cell r="G1469">
            <v>42.52</v>
          </cell>
        </row>
        <row r="1470">
          <cell r="A1470">
            <v>2</v>
          </cell>
          <cell r="B1470" t="str">
            <v>OFICIAL</v>
          </cell>
          <cell r="C1470">
            <v>6</v>
          </cell>
          <cell r="D1470" t="str">
            <v>HH</v>
          </cell>
          <cell r="E1470">
            <v>12</v>
          </cell>
          <cell r="F1470">
            <v>9.6</v>
          </cell>
          <cell r="G1470">
            <v>115.2</v>
          </cell>
        </row>
        <row r="1471">
          <cell r="A1471">
            <v>3</v>
          </cell>
          <cell r="B1471" t="str">
            <v>PEON</v>
          </cell>
          <cell r="C1471">
            <v>12</v>
          </cell>
          <cell r="D1471" t="str">
            <v>HH</v>
          </cell>
          <cell r="E1471">
            <v>24</v>
          </cell>
          <cell r="F1471">
            <v>8</v>
          </cell>
          <cell r="G1471">
            <v>192</v>
          </cell>
        </row>
        <row r="1472">
          <cell r="A1472" t="str">
            <v/>
          </cell>
          <cell r="H1472">
            <v>349.72</v>
          </cell>
        </row>
        <row r="1473">
          <cell r="A1473">
            <v>1</v>
          </cell>
          <cell r="B1473" t="str">
            <v xml:space="preserve">EQUIPO DE SEGURIDAD (2% MANO DE OBRA)</v>
          </cell>
          <cell r="D1473" t="str">
            <v>%</v>
          </cell>
          <cell r="E1473">
            <v>0.02</v>
          </cell>
          <cell r="F1473">
            <v>349.72</v>
          </cell>
          <cell r="G1473">
            <v>6.99</v>
          </cell>
        </row>
        <row r="1474">
          <cell r="A1474">
            <v>2</v>
          </cell>
          <cell r="B1474" t="str">
            <v xml:space="preserve">HERRAMIENTAS (3% MANO DE OBRA)</v>
          </cell>
          <cell r="D1474" t="str">
            <v>%</v>
          </cell>
          <cell r="E1474">
            <v>0.03</v>
          </cell>
          <cell r="F1474">
            <v>349.72</v>
          </cell>
          <cell r="G1474">
            <v>10.49</v>
          </cell>
        </row>
        <row r="1475">
          <cell r="H1475">
            <v>17.48</v>
          </cell>
        </row>
        <row r="1476">
          <cell r="G1476" t="str">
            <v xml:space="preserve">COSTO DIRECTO:</v>
          </cell>
          <cell r="H1476">
            <v>702.2</v>
          </cell>
        </row>
        <row r="1479">
          <cell r="A1479" t="str">
            <v>Partida:</v>
          </cell>
          <cell r="B1479" t="str">
            <v>Descripción:</v>
          </cell>
          <cell r="D1479" t="str">
            <v xml:space="preserve">Unidad  </v>
          </cell>
          <cell r="E1479" t="str">
            <v>Rendimiento</v>
          </cell>
          <cell r="G1479" t="str">
            <v xml:space="preserve">    Costo Directo</v>
          </cell>
        </row>
        <row r="1480">
          <cell r="B1480" t="str">
            <v xml:space="preserve">Desmontaje  conductor de Al y/o Cu. 120mm2, con entrega a almacen ELSE.</v>
          </cell>
          <cell r="D1480" t="str">
            <v>Km</v>
          </cell>
          <cell r="E1480">
            <v>4.5</v>
          </cell>
          <cell r="F1480" t="str">
            <v>Km/Día</v>
          </cell>
          <cell r="G1480" t="str">
            <v>(S/.):</v>
          </cell>
          <cell r="H1480">
            <v>302.87</v>
          </cell>
        </row>
        <row r="1481">
          <cell r="B1481" t="str">
            <v xml:space="preserve">DETALLE PARTIDA</v>
          </cell>
        </row>
        <row r="1482">
          <cell r="A1482" t="str">
            <v>*</v>
          </cell>
          <cell r="B1482" t="str">
            <v>*</v>
          </cell>
          <cell r="C1482" t="str">
            <v>*</v>
          </cell>
          <cell r="D1482" t="str">
            <v>*</v>
          </cell>
          <cell r="E1482" t="str">
            <v>*</v>
          </cell>
          <cell r="F1482" t="str">
            <v>*</v>
          </cell>
          <cell r="G1482" t="str">
            <v>*</v>
          </cell>
          <cell r="H1482" t="str">
            <v>*</v>
          </cell>
        </row>
        <row r="1483">
          <cell r="A1483" t="str">
            <v>ITEM</v>
          </cell>
          <cell r="B1483" t="str">
            <v xml:space="preserve">R E C U R S O</v>
          </cell>
          <cell r="D1483" t="str">
            <v>UND.</v>
          </cell>
          <cell r="E1483" t="str">
            <v>CANTIDAD</v>
          </cell>
          <cell r="F1483" t="str">
            <v>P.UNIT.</v>
          </cell>
          <cell r="G1483" t="str">
            <v>SUBTOTAL</v>
          </cell>
          <cell r="H1483" t="str">
            <v>TOTAL</v>
          </cell>
        </row>
        <row r="1484">
          <cell r="A1484" t="str">
            <v>*</v>
          </cell>
          <cell r="B1484" t="str">
            <v>*</v>
          </cell>
          <cell r="C1484" t="str">
            <v>*</v>
          </cell>
          <cell r="D1484" t="str">
            <v>*</v>
          </cell>
          <cell r="E1484" t="str">
            <v>*</v>
          </cell>
          <cell r="F1484" t="str">
            <v>*</v>
          </cell>
          <cell r="G1484" t="str">
            <v>*</v>
          </cell>
          <cell r="H1484" t="str">
            <v>*</v>
          </cell>
        </row>
        <row r="1486">
          <cell r="A1486">
            <v>1</v>
          </cell>
          <cell r="B1486" t="str">
            <v xml:space="preserve">CAMIONETA 4x4 (130 HP)</v>
          </cell>
          <cell r="C1486">
            <v>1</v>
          </cell>
          <cell r="D1486" t="str">
            <v>HM</v>
          </cell>
          <cell r="E1486">
            <v>1.7778</v>
          </cell>
          <cell r="F1486">
            <v>15</v>
          </cell>
          <cell r="G1486">
            <v>26.67</v>
          </cell>
        </row>
        <row r="1487">
          <cell r="A1487">
            <v>2</v>
          </cell>
          <cell r="B1487" t="str">
            <v xml:space="preserve">ESTACION TOTAL</v>
          </cell>
          <cell r="C1487">
            <v>0</v>
          </cell>
          <cell r="D1487" t="str">
            <v>HM</v>
          </cell>
          <cell r="E1487">
            <v>0</v>
          </cell>
          <cell r="F1487">
            <v>12</v>
          </cell>
          <cell r="G1487">
            <v>0</v>
          </cell>
        </row>
        <row r="1488">
          <cell r="A1488">
            <v>3</v>
          </cell>
          <cell r="B1488" t="str">
            <v xml:space="preserve">WINCHE ELECTRICO C/ FRENO MANUAL</v>
          </cell>
          <cell r="C1488">
            <v>0</v>
          </cell>
          <cell r="D1488" t="str">
            <v>HM</v>
          </cell>
          <cell r="E1488">
            <v>0</v>
          </cell>
          <cell r="F1488">
            <v>15</v>
          </cell>
          <cell r="G1488">
            <v>0</v>
          </cell>
        </row>
        <row r="1489">
          <cell r="A1489">
            <v>4</v>
          </cell>
          <cell r="B1489" t="str">
            <v xml:space="preserve">FRENO MANUAL PARA TENDIDO DE CONDUCTOR</v>
          </cell>
          <cell r="C1489">
            <v>0</v>
          </cell>
          <cell r="D1489" t="str">
            <v>HM</v>
          </cell>
          <cell r="E1489">
            <v>0</v>
          </cell>
          <cell r="F1489">
            <v>10</v>
          </cell>
          <cell r="G1489">
            <v>0</v>
          </cell>
        </row>
        <row r="1490">
          <cell r="A1490">
            <v>5</v>
          </cell>
          <cell r="B1490" t="str">
            <v xml:space="preserve">MANGA DE ARRASTRE</v>
          </cell>
          <cell r="C1490">
            <v>1</v>
          </cell>
          <cell r="D1490" t="str">
            <v>HM</v>
          </cell>
          <cell r="E1490">
            <v>1.7778</v>
          </cell>
          <cell r="F1490">
            <v>5</v>
          </cell>
          <cell r="G1490">
            <v>8.89</v>
          </cell>
        </row>
        <row r="1491">
          <cell r="A1491">
            <v>6</v>
          </cell>
          <cell r="B1491" t="str">
            <v xml:space="preserve">BRIDA DE ARRASTRE</v>
          </cell>
          <cell r="C1491">
            <v>3</v>
          </cell>
          <cell r="D1491" t="str">
            <v>HM</v>
          </cell>
          <cell r="E1491">
            <v>5.3333000000000004</v>
          </cell>
          <cell r="F1491">
            <v>2.5</v>
          </cell>
          <cell r="G1491">
            <v>13.33</v>
          </cell>
        </row>
        <row r="1492">
          <cell r="A1492">
            <v>7</v>
          </cell>
          <cell r="B1492" t="str">
            <v xml:space="preserve">POLEAS DE PVC PARA CABLES AUTOPORTANTES</v>
          </cell>
          <cell r="C1492">
            <v>10</v>
          </cell>
          <cell r="D1492" t="str">
            <v>HM</v>
          </cell>
          <cell r="E1492">
            <v>17.777799999999999</v>
          </cell>
          <cell r="F1492">
            <v>2.2000000000000002</v>
          </cell>
          <cell r="G1492">
            <v>39.11</v>
          </cell>
        </row>
        <row r="1493">
          <cell r="A1493">
            <v>8</v>
          </cell>
          <cell r="B1493" t="str">
            <v xml:space="preserve">RADIO DE MANO FM 2M MULTIBANDA</v>
          </cell>
          <cell r="C1493">
            <v>6</v>
          </cell>
          <cell r="D1493" t="str">
            <v>HM</v>
          </cell>
          <cell r="E1493">
            <v>10.666700000000001</v>
          </cell>
          <cell r="F1493">
            <v>0.7</v>
          </cell>
          <cell r="G1493">
            <v>7.47</v>
          </cell>
        </row>
        <row r="1494">
          <cell r="A1494">
            <v>9</v>
          </cell>
          <cell r="B1494" t="str">
            <v xml:space="preserve">TRICO DE 2 TON</v>
          </cell>
          <cell r="C1494">
            <v>3</v>
          </cell>
          <cell r="D1494" t="str">
            <v>HM</v>
          </cell>
          <cell r="E1494">
            <v>5.3333000000000004</v>
          </cell>
          <cell r="F1494">
            <v>3</v>
          </cell>
          <cell r="G1494">
            <v>16</v>
          </cell>
        </row>
        <row r="1495">
          <cell r="A1495">
            <v>10</v>
          </cell>
          <cell r="B1495" t="str">
            <v>DINAMOMETRO</v>
          </cell>
          <cell r="C1495">
            <v>1</v>
          </cell>
          <cell r="D1495" t="str">
            <v>HM</v>
          </cell>
          <cell r="E1495">
            <v>1.7778</v>
          </cell>
          <cell r="F1495">
            <v>2.5</v>
          </cell>
          <cell r="G1495">
            <v>4.4400000000000004</v>
          </cell>
        </row>
        <row r="1496">
          <cell r="A1496" t="str">
            <v/>
          </cell>
          <cell r="D1496" t="str">
            <v/>
          </cell>
          <cell r="F1496" t="str">
            <v/>
          </cell>
          <cell r="H1496">
            <v>115.91</v>
          </cell>
        </row>
        <row r="1497">
          <cell r="A1497">
            <v>1</v>
          </cell>
          <cell r="B1497" t="str">
            <v>OPERARIO</v>
          </cell>
          <cell r="C1497">
            <v>2</v>
          </cell>
          <cell r="D1497" t="str">
            <v>HH</v>
          </cell>
          <cell r="E1497">
            <v>3.5556000000000001</v>
          </cell>
          <cell r="F1497">
            <v>7.15</v>
          </cell>
          <cell r="G1497">
            <v>25.42</v>
          </cell>
        </row>
        <row r="1498">
          <cell r="A1498">
            <v>2</v>
          </cell>
          <cell r="B1498" t="str">
            <v>OFICIAL</v>
          </cell>
          <cell r="C1498">
            <v>6</v>
          </cell>
          <cell r="D1498" t="str">
            <v>HH</v>
          </cell>
          <cell r="E1498">
            <v>10.666700000000001</v>
          </cell>
          <cell r="F1498">
            <v>6.75</v>
          </cell>
          <cell r="G1498">
            <v>72</v>
          </cell>
        </row>
        <row r="1499">
          <cell r="A1499">
            <v>3</v>
          </cell>
          <cell r="B1499" t="str">
            <v>PEON</v>
          </cell>
          <cell r="C1499">
            <v>12</v>
          </cell>
          <cell r="D1499" t="str">
            <v>HH</v>
          </cell>
          <cell r="E1499">
            <v>21.333300000000001</v>
          </cell>
          <cell r="F1499">
            <v>3.78</v>
          </cell>
          <cell r="G1499">
            <v>80.64</v>
          </cell>
        </row>
        <row r="1500">
          <cell r="A1500" t="str">
            <v/>
          </cell>
          <cell r="H1500">
            <v>178.06</v>
          </cell>
        </row>
        <row r="1501">
          <cell r="A1501">
            <v>1</v>
          </cell>
          <cell r="B1501" t="str">
            <v xml:space="preserve">EQUIPO DE SEGURIDAD (2% MANO DE OBRA)</v>
          </cell>
          <cell r="D1501" t="str">
            <v>%</v>
          </cell>
          <cell r="E1501">
            <v>0.02</v>
          </cell>
          <cell r="F1501">
            <v>178.06</v>
          </cell>
          <cell r="G1501">
            <v>3.56</v>
          </cell>
        </row>
        <row r="1502">
          <cell r="A1502">
            <v>2</v>
          </cell>
          <cell r="B1502" t="str">
            <v xml:space="preserve">HERRAMIENTAS (3% MANO DE OBRA)</v>
          </cell>
          <cell r="D1502" t="str">
            <v>%</v>
          </cell>
          <cell r="E1502">
            <v>0.03</v>
          </cell>
          <cell r="F1502">
            <v>178.06</v>
          </cell>
          <cell r="G1502">
            <v>5.34</v>
          </cell>
        </row>
        <row r="1503">
          <cell r="H1503">
            <v>8.9</v>
          </cell>
        </row>
        <row r="1504">
          <cell r="G1504" t="str">
            <v xml:space="preserve">COSTO DIRECTO:</v>
          </cell>
          <cell r="H1504">
            <v>302.87</v>
          </cell>
        </row>
        <row r="1507">
          <cell r="A1507" t="str">
            <v>Partida:</v>
          </cell>
          <cell r="B1507" t="str">
            <v>Descripción:</v>
          </cell>
          <cell r="D1507" t="str">
            <v xml:space="preserve">Unidad  </v>
          </cell>
          <cell r="E1507" t="str">
            <v>Rendimiento</v>
          </cell>
          <cell r="G1507" t="str">
            <v xml:space="preserve">    Costo Directo</v>
          </cell>
        </row>
        <row r="1508">
          <cell r="B1508" t="str">
            <v xml:space="preserve">Desmontaje de conductor Autoportante MT, con entrega a almacen ELSE.</v>
          </cell>
          <cell r="D1508" t="str">
            <v>Km</v>
          </cell>
          <cell r="E1508">
            <v>0.9</v>
          </cell>
          <cell r="F1508" t="str">
            <v>Km/Día</v>
          </cell>
          <cell r="G1508" t="str">
            <v>(S/.):</v>
          </cell>
          <cell r="H1508">
            <v>1514.38</v>
          </cell>
        </row>
        <row r="1509">
          <cell r="B1509" t="str">
            <v xml:space="preserve">DETALLE PARTIDA</v>
          </cell>
        </row>
        <row r="1510">
          <cell r="A1510" t="str">
            <v>*</v>
          </cell>
          <cell r="B1510" t="str">
            <v>*</v>
          </cell>
          <cell r="C1510" t="str">
            <v>*</v>
          </cell>
          <cell r="D1510" t="str">
            <v>*</v>
          </cell>
          <cell r="E1510" t="str">
            <v>*</v>
          </cell>
          <cell r="F1510" t="str">
            <v>*</v>
          </cell>
          <cell r="G1510" t="str">
            <v>*</v>
          </cell>
          <cell r="H1510" t="str">
            <v>*</v>
          </cell>
        </row>
        <row r="1511">
          <cell r="A1511" t="str">
            <v>ITEM</v>
          </cell>
          <cell r="B1511" t="str">
            <v xml:space="preserve">R E C U R S O</v>
          </cell>
          <cell r="D1511" t="str">
            <v>UND.</v>
          </cell>
          <cell r="E1511" t="str">
            <v>CANTIDAD</v>
          </cell>
          <cell r="F1511" t="str">
            <v>P.UNIT.</v>
          </cell>
          <cell r="G1511" t="str">
            <v>SUBTOTAL</v>
          </cell>
          <cell r="H1511" t="str">
            <v>TOTAL</v>
          </cell>
        </row>
        <row r="1512">
          <cell r="A1512" t="str">
            <v>*</v>
          </cell>
          <cell r="B1512" t="str">
            <v>*</v>
          </cell>
          <cell r="C1512" t="str">
            <v>*</v>
          </cell>
          <cell r="D1512" t="str">
            <v>*</v>
          </cell>
          <cell r="E1512" t="str">
            <v>*</v>
          </cell>
          <cell r="F1512" t="str">
            <v>*</v>
          </cell>
          <cell r="G1512" t="str">
            <v>*</v>
          </cell>
          <cell r="H1512" t="str">
            <v>*</v>
          </cell>
        </row>
        <row r="1514">
          <cell r="A1514">
            <v>1</v>
          </cell>
          <cell r="B1514" t="str">
            <v xml:space="preserve">CAMIONETA 4x4 (130 HP)</v>
          </cell>
          <cell r="C1514">
            <v>1</v>
          </cell>
          <cell r="D1514" t="str">
            <v>HM</v>
          </cell>
          <cell r="E1514">
            <v>8.8888999999999996</v>
          </cell>
          <cell r="F1514">
            <v>15</v>
          </cell>
          <cell r="G1514">
            <v>133.33000000000001</v>
          </cell>
        </row>
        <row r="1515">
          <cell r="A1515">
            <v>2</v>
          </cell>
          <cell r="B1515" t="str">
            <v xml:space="preserve">ESTACION TOTAL</v>
          </cell>
          <cell r="C1515">
            <v>0</v>
          </cell>
          <cell r="D1515" t="str">
            <v>HM</v>
          </cell>
          <cell r="E1515">
            <v>0</v>
          </cell>
          <cell r="F1515">
            <v>12</v>
          </cell>
          <cell r="G1515">
            <v>0</v>
          </cell>
        </row>
        <row r="1516">
          <cell r="A1516">
            <v>3</v>
          </cell>
          <cell r="B1516" t="str">
            <v xml:space="preserve">WINCHE ELECTRICO C/ FRENO MANUAL</v>
          </cell>
          <cell r="C1516">
            <v>0</v>
          </cell>
          <cell r="D1516" t="str">
            <v>HM</v>
          </cell>
          <cell r="E1516">
            <v>0</v>
          </cell>
          <cell r="F1516">
            <v>15</v>
          </cell>
          <cell r="G1516">
            <v>0</v>
          </cell>
        </row>
        <row r="1517">
          <cell r="A1517">
            <v>4</v>
          </cell>
          <cell r="B1517" t="str">
            <v xml:space="preserve">FRENO MANUAL PARA TENDIDO DE CONDUCTOR</v>
          </cell>
          <cell r="C1517">
            <v>0</v>
          </cell>
          <cell r="D1517" t="str">
            <v>HM</v>
          </cell>
          <cell r="E1517">
            <v>0</v>
          </cell>
          <cell r="F1517">
            <v>10</v>
          </cell>
          <cell r="G1517">
            <v>0</v>
          </cell>
        </row>
        <row r="1518">
          <cell r="A1518">
            <v>5</v>
          </cell>
          <cell r="B1518" t="str">
            <v xml:space="preserve">MANGA DE ARRASTRE</v>
          </cell>
          <cell r="C1518">
            <v>1</v>
          </cell>
          <cell r="D1518" t="str">
            <v>HM</v>
          </cell>
          <cell r="E1518">
            <v>8.8888999999999996</v>
          </cell>
          <cell r="F1518">
            <v>5</v>
          </cell>
          <cell r="G1518">
            <v>44.44</v>
          </cell>
        </row>
        <row r="1519">
          <cell r="A1519">
            <v>6</v>
          </cell>
          <cell r="B1519" t="str">
            <v xml:space="preserve">BRIDA DE ARRASTRE</v>
          </cell>
          <cell r="C1519">
            <v>3</v>
          </cell>
          <cell r="D1519" t="str">
            <v>HM</v>
          </cell>
          <cell r="E1519">
            <v>26.666699999999999</v>
          </cell>
          <cell r="F1519">
            <v>2.5</v>
          </cell>
          <cell r="G1519">
            <v>66.67</v>
          </cell>
        </row>
        <row r="1520">
          <cell r="A1520">
            <v>7</v>
          </cell>
          <cell r="B1520" t="str">
            <v xml:space="preserve">POLEAS DE PVC PARA CABLES AUTOPORTANTES</v>
          </cell>
          <cell r="C1520">
            <v>10</v>
          </cell>
          <cell r="D1520" t="str">
            <v>HM</v>
          </cell>
          <cell r="E1520">
            <v>88.888900000000007</v>
          </cell>
          <cell r="F1520">
            <v>2.2000000000000002</v>
          </cell>
          <cell r="G1520">
            <v>195.56</v>
          </cell>
        </row>
        <row r="1521">
          <cell r="A1521">
            <v>8</v>
          </cell>
          <cell r="B1521" t="str">
            <v xml:space="preserve">RADIO DE MANO FM 2M MULTIBANDA</v>
          </cell>
          <cell r="C1521">
            <v>6</v>
          </cell>
          <cell r="D1521" t="str">
            <v>HM</v>
          </cell>
          <cell r="E1521">
            <v>53.333300000000001</v>
          </cell>
          <cell r="F1521">
            <v>0.7</v>
          </cell>
          <cell r="G1521">
            <v>37.33</v>
          </cell>
        </row>
        <row r="1522">
          <cell r="A1522">
            <v>9</v>
          </cell>
          <cell r="B1522" t="str">
            <v xml:space="preserve">TRICO DE 2 TON</v>
          </cell>
          <cell r="C1522">
            <v>3</v>
          </cell>
          <cell r="D1522" t="str">
            <v>HM</v>
          </cell>
          <cell r="E1522">
            <v>26.666699999999999</v>
          </cell>
          <cell r="F1522">
            <v>3</v>
          </cell>
          <cell r="G1522">
            <v>80</v>
          </cell>
        </row>
        <row r="1523">
          <cell r="A1523">
            <v>10</v>
          </cell>
          <cell r="B1523" t="str">
            <v>DINAMOMETRO</v>
          </cell>
          <cell r="C1523">
            <v>1</v>
          </cell>
          <cell r="D1523" t="str">
            <v>HM</v>
          </cell>
          <cell r="E1523">
            <v>8.8888999999999996</v>
          </cell>
          <cell r="F1523">
            <v>2.5</v>
          </cell>
          <cell r="G1523">
            <v>22.22</v>
          </cell>
        </row>
        <row r="1524">
          <cell r="A1524" t="str">
            <v/>
          </cell>
          <cell r="D1524" t="str">
            <v/>
          </cell>
          <cell r="F1524" t="str">
            <v/>
          </cell>
          <cell r="H1524">
            <v>579.54999999999995</v>
          </cell>
        </row>
        <row r="1525">
          <cell r="A1525">
            <v>1</v>
          </cell>
          <cell r="B1525" t="str">
            <v>OPERARIO</v>
          </cell>
          <cell r="C1525">
            <v>2</v>
          </cell>
          <cell r="D1525" t="str">
            <v>HH</v>
          </cell>
          <cell r="E1525">
            <v>17.777799999999999</v>
          </cell>
          <cell r="F1525">
            <v>7.15</v>
          </cell>
          <cell r="G1525">
            <v>127.11</v>
          </cell>
        </row>
        <row r="1526">
          <cell r="A1526">
            <v>2</v>
          </cell>
          <cell r="B1526" t="str">
            <v>OFICIAL</v>
          </cell>
          <cell r="C1526">
            <v>6</v>
          </cell>
          <cell r="D1526" t="str">
            <v>HH</v>
          </cell>
          <cell r="E1526">
            <v>53.333300000000001</v>
          </cell>
          <cell r="F1526">
            <v>6.75</v>
          </cell>
          <cell r="G1526">
            <v>360</v>
          </cell>
        </row>
        <row r="1527">
          <cell r="A1527">
            <v>3</v>
          </cell>
          <cell r="B1527" t="str">
            <v>PEON</v>
          </cell>
          <cell r="C1527">
            <v>12</v>
          </cell>
          <cell r="D1527" t="str">
            <v>HH</v>
          </cell>
          <cell r="E1527">
            <v>106.66670000000001</v>
          </cell>
          <cell r="F1527">
            <v>3.78</v>
          </cell>
          <cell r="G1527">
            <v>403.2</v>
          </cell>
        </row>
        <row r="1528">
          <cell r="A1528" t="str">
            <v/>
          </cell>
          <cell r="H1528">
            <v>890.31</v>
          </cell>
        </row>
        <row r="1529">
          <cell r="A1529">
            <v>1</v>
          </cell>
          <cell r="B1529" t="str">
            <v xml:space="preserve">EQUIPO DE SEGURIDAD (2% MANO DE OBRA)</v>
          </cell>
          <cell r="D1529" t="str">
            <v>%</v>
          </cell>
          <cell r="E1529">
            <v>0.02</v>
          </cell>
          <cell r="F1529">
            <v>890.31</v>
          </cell>
          <cell r="G1529">
            <v>17.809999999999999</v>
          </cell>
        </row>
        <row r="1530">
          <cell r="A1530">
            <v>2</v>
          </cell>
          <cell r="B1530" t="str">
            <v xml:space="preserve">HERRAMIENTAS (3% MANO DE OBRA)</v>
          </cell>
          <cell r="D1530" t="str">
            <v>%</v>
          </cell>
          <cell r="E1530">
            <v>0.03</v>
          </cell>
          <cell r="F1530">
            <v>890.31</v>
          </cell>
          <cell r="G1530">
            <v>26.71</v>
          </cell>
        </row>
        <row r="1531">
          <cell r="H1531">
            <v>44.52</v>
          </cell>
        </row>
        <row r="1532">
          <cell r="G1532" t="str">
            <v xml:space="preserve">COSTO DIRECTO:</v>
          </cell>
          <cell r="H1532">
            <v>1514.38</v>
          </cell>
        </row>
        <row r="1535">
          <cell r="A1535" t="str">
            <v>Partida:</v>
          </cell>
          <cell r="B1535" t="str">
            <v>Descripción:</v>
          </cell>
          <cell r="D1535" t="str">
            <v xml:space="preserve">Unidad  </v>
          </cell>
          <cell r="E1535" t="str">
            <v>Rendimiento</v>
          </cell>
          <cell r="G1535" t="str">
            <v xml:space="preserve">    Costo Directo</v>
          </cell>
        </row>
        <row r="1536">
          <cell r="B1536" t="str">
            <v xml:space="preserve">Desmontaje  conductor de BT: Convencional - CPI, por acondicionamiento, con entrega a almacen ELSE.</v>
          </cell>
          <cell r="D1536" t="str">
            <v>Km</v>
          </cell>
          <cell r="E1536">
            <v>2.8</v>
          </cell>
          <cell r="F1536" t="str">
            <v>Km/Día</v>
          </cell>
          <cell r="G1536" t="str">
            <v>(S/.):</v>
          </cell>
          <cell r="H1536">
            <v>269.22000000000003</v>
          </cell>
        </row>
        <row r="1537">
          <cell r="B1537" t="str">
            <v xml:space="preserve">DETALLE PARTIDA</v>
          </cell>
        </row>
        <row r="1538">
          <cell r="A1538" t="str">
            <v>*</v>
          </cell>
          <cell r="B1538" t="str">
            <v>*</v>
          </cell>
          <cell r="C1538" t="str">
            <v>*</v>
          </cell>
          <cell r="D1538" t="str">
            <v>*</v>
          </cell>
          <cell r="E1538" t="str">
            <v>*</v>
          </cell>
          <cell r="F1538" t="str">
            <v>*</v>
          </cell>
          <cell r="G1538" t="str">
            <v>*</v>
          </cell>
          <cell r="H1538" t="str">
            <v>*</v>
          </cell>
        </row>
        <row r="1539">
          <cell r="A1539" t="str">
            <v>ITEM</v>
          </cell>
          <cell r="B1539" t="str">
            <v xml:space="preserve">R E C U R S O</v>
          </cell>
          <cell r="D1539" t="str">
            <v>UND.</v>
          </cell>
          <cell r="E1539" t="str">
            <v>CANTIDAD</v>
          </cell>
          <cell r="F1539" t="str">
            <v>P.UNIT.</v>
          </cell>
          <cell r="G1539" t="str">
            <v>SUBTOTAL</v>
          </cell>
          <cell r="H1539" t="str">
            <v>TOTAL</v>
          </cell>
        </row>
        <row r="1540">
          <cell r="A1540" t="str">
            <v>*</v>
          </cell>
          <cell r="B1540" t="str">
            <v>*</v>
          </cell>
          <cell r="C1540" t="str">
            <v>*</v>
          </cell>
          <cell r="D1540" t="str">
            <v>*</v>
          </cell>
          <cell r="E1540" t="str">
            <v>*</v>
          </cell>
          <cell r="F1540" t="str">
            <v>*</v>
          </cell>
          <cell r="G1540" t="str">
            <v>*</v>
          </cell>
          <cell r="H1540" t="str">
            <v>*</v>
          </cell>
        </row>
        <row r="1542">
          <cell r="A1542">
            <v>1</v>
          </cell>
          <cell r="B1542" t="str">
            <v xml:space="preserve">CAMIONETA 4x4 (130 HP)</v>
          </cell>
          <cell r="C1542">
            <v>1</v>
          </cell>
          <cell r="D1542" t="str">
            <v>HM</v>
          </cell>
          <cell r="E1542">
            <v>2.8571</v>
          </cell>
          <cell r="F1542">
            <v>15</v>
          </cell>
          <cell r="G1542">
            <v>42.86</v>
          </cell>
        </row>
        <row r="1543">
          <cell r="A1543">
            <v>1</v>
          </cell>
          <cell r="B1543" t="str">
            <v xml:space="preserve">POLEAS DE PVC PARA CABLES AUTOPORTANTES</v>
          </cell>
          <cell r="C1543">
            <v>10</v>
          </cell>
          <cell r="D1543" t="str">
            <v>HM</v>
          </cell>
          <cell r="E1543">
            <v>28.571400000000001</v>
          </cell>
          <cell r="F1543">
            <v>2.2000000000000002</v>
          </cell>
          <cell r="G1543">
            <v>62.86</v>
          </cell>
        </row>
        <row r="1544">
          <cell r="A1544">
            <v>2</v>
          </cell>
          <cell r="B1544" t="str">
            <v xml:space="preserve">RADIO DE MANO FM 2M MULTIBANDA</v>
          </cell>
          <cell r="C1544">
            <v>6</v>
          </cell>
          <cell r="D1544" t="str">
            <v>HM</v>
          </cell>
          <cell r="E1544">
            <v>17.142900000000001</v>
          </cell>
          <cell r="F1544">
            <v>0.7</v>
          </cell>
          <cell r="G1544">
            <v>12</v>
          </cell>
        </row>
        <row r="1545">
          <cell r="A1545">
            <v>3</v>
          </cell>
          <cell r="B1545" t="str">
            <v xml:space="preserve">TRICO DE 2 TON</v>
          </cell>
          <cell r="C1545">
            <v>3</v>
          </cell>
          <cell r="D1545" t="str">
            <v>HM</v>
          </cell>
          <cell r="E1545">
            <v>8.5714000000000006</v>
          </cell>
          <cell r="F1545">
            <v>3</v>
          </cell>
          <cell r="G1545">
            <v>25.71</v>
          </cell>
        </row>
        <row r="1546">
          <cell r="A1546">
            <v>4</v>
          </cell>
          <cell r="B1546" t="str">
            <v>DINAMOMETRO</v>
          </cell>
          <cell r="C1546">
            <v>1</v>
          </cell>
          <cell r="D1546" t="str">
            <v>HM</v>
          </cell>
          <cell r="E1546">
            <v>2.8571</v>
          </cell>
          <cell r="F1546">
            <v>2.5</v>
          </cell>
          <cell r="G1546">
            <v>7.14</v>
          </cell>
        </row>
        <row r="1547">
          <cell r="A1547" t="str">
            <v/>
          </cell>
          <cell r="D1547" t="str">
            <v/>
          </cell>
          <cell r="F1547" t="str">
            <v/>
          </cell>
          <cell r="H1547">
            <v>150.57</v>
          </cell>
        </row>
        <row r="1548">
          <cell r="A1548">
            <v>1</v>
          </cell>
          <cell r="B1548" t="str">
            <v>OPERARIO</v>
          </cell>
          <cell r="C1548">
            <v>1</v>
          </cell>
          <cell r="D1548" t="str">
            <v>HH</v>
          </cell>
          <cell r="E1548">
            <v>2.8571</v>
          </cell>
          <cell r="F1548">
            <v>7.15</v>
          </cell>
          <cell r="G1548">
            <v>20.43</v>
          </cell>
        </row>
        <row r="1549">
          <cell r="A1549">
            <v>2</v>
          </cell>
          <cell r="B1549" t="str">
            <v>OFICIAL</v>
          </cell>
          <cell r="C1549">
            <v>2</v>
          </cell>
          <cell r="D1549" t="str">
            <v>HH</v>
          </cell>
          <cell r="E1549">
            <v>5.7142999999999997</v>
          </cell>
          <cell r="F1549">
            <v>6.75</v>
          </cell>
          <cell r="G1549">
            <v>38.57</v>
          </cell>
        </row>
        <row r="1550">
          <cell r="A1550">
            <v>3</v>
          </cell>
          <cell r="B1550" t="str">
            <v>PEON</v>
          </cell>
          <cell r="C1550">
            <v>5</v>
          </cell>
          <cell r="D1550" t="str">
            <v>HH</v>
          </cell>
          <cell r="E1550">
            <v>14.2857</v>
          </cell>
          <cell r="F1550">
            <v>3.78</v>
          </cell>
          <cell r="G1550">
            <v>54</v>
          </cell>
        </row>
        <row r="1551">
          <cell r="A1551" t="str">
            <v/>
          </cell>
          <cell r="H1551">
            <v>113</v>
          </cell>
        </row>
        <row r="1552">
          <cell r="A1552">
            <v>1</v>
          </cell>
          <cell r="B1552" t="str">
            <v xml:space="preserve">EQUIPO DE SEGURIDAD (2% MANO DE OBRA)</v>
          </cell>
          <cell r="D1552" t="str">
            <v>%</v>
          </cell>
          <cell r="E1552">
            <v>0.02</v>
          </cell>
          <cell r="F1552">
            <v>113</v>
          </cell>
          <cell r="G1552">
            <v>2.2599999999999998</v>
          </cell>
        </row>
        <row r="1553">
          <cell r="A1553">
            <v>2</v>
          </cell>
          <cell r="B1553" t="str">
            <v xml:space="preserve">HERRAMIENTAS (3% MANO DE OBRA)</v>
          </cell>
          <cell r="D1553" t="str">
            <v>%</v>
          </cell>
          <cell r="E1553">
            <v>0.03</v>
          </cell>
          <cell r="F1553">
            <v>113</v>
          </cell>
          <cell r="G1553">
            <v>3.39</v>
          </cell>
        </row>
        <row r="1554">
          <cell r="H1554">
            <v>5.65</v>
          </cell>
        </row>
        <row r="1555">
          <cell r="G1555" t="str">
            <v xml:space="preserve">COSTO DIRECTO:</v>
          </cell>
          <cell r="H1555">
            <v>269.22000000000003</v>
          </cell>
        </row>
        <row r="1558">
          <cell r="A1558" t="str">
            <v>Partida:</v>
          </cell>
          <cell r="B1558" t="str">
            <v>Descripción:</v>
          </cell>
          <cell r="D1558" t="str">
            <v xml:space="preserve">Unidad  </v>
          </cell>
          <cell r="E1558" t="str">
            <v>Rendimiento</v>
          </cell>
          <cell r="G1558" t="str">
            <v xml:space="preserve">    Costo Directo</v>
          </cell>
        </row>
        <row r="1559">
          <cell r="B1559" t="str">
            <v xml:space="preserve">Desmontaje  conductor de BT: Autoportante, por acondicionamiento, con entrega a almacen ELSE.</v>
          </cell>
          <cell r="D1559" t="str">
            <v>Km</v>
          </cell>
          <cell r="E1559">
            <v>3</v>
          </cell>
          <cell r="F1559" t="str">
            <v>Km/Día</v>
          </cell>
          <cell r="G1559" t="str">
            <v>(S/.):</v>
          </cell>
          <cell r="H1559">
            <v>247.55</v>
          </cell>
        </row>
        <row r="1560">
          <cell r="B1560" t="str">
            <v xml:space="preserve">DETALLE PARTIDA</v>
          </cell>
        </row>
        <row r="1561">
          <cell r="A1561" t="str">
            <v>*</v>
          </cell>
          <cell r="B1561" t="str">
            <v>*</v>
          </cell>
          <cell r="C1561" t="str">
            <v>*</v>
          </cell>
          <cell r="D1561" t="str">
            <v>*</v>
          </cell>
          <cell r="E1561" t="str">
            <v>*</v>
          </cell>
          <cell r="F1561" t="str">
            <v>*</v>
          </cell>
          <cell r="G1561" t="str">
            <v>*</v>
          </cell>
          <cell r="H1561" t="str">
            <v>*</v>
          </cell>
        </row>
        <row r="1562">
          <cell r="A1562" t="str">
            <v>ITEM</v>
          </cell>
          <cell r="B1562" t="str">
            <v xml:space="preserve">R E C U R S O</v>
          </cell>
          <cell r="D1562" t="str">
            <v>UND.</v>
          </cell>
          <cell r="E1562" t="str">
            <v>CANTIDAD</v>
          </cell>
          <cell r="F1562" t="str">
            <v>P.UNIT.</v>
          </cell>
          <cell r="G1562" t="str">
            <v>SUBTOTAL</v>
          </cell>
          <cell r="H1562" t="str">
            <v>TOTAL</v>
          </cell>
        </row>
        <row r="1563">
          <cell r="A1563" t="str">
            <v>*</v>
          </cell>
          <cell r="B1563" t="str">
            <v>*</v>
          </cell>
          <cell r="C1563" t="str">
            <v>*</v>
          </cell>
          <cell r="D1563" t="str">
            <v>*</v>
          </cell>
          <cell r="E1563" t="str">
            <v>*</v>
          </cell>
          <cell r="F1563" t="str">
            <v>*</v>
          </cell>
          <cell r="G1563" t="str">
            <v>*</v>
          </cell>
          <cell r="H1563" t="str">
            <v>*</v>
          </cell>
        </row>
        <row r="1565">
          <cell r="A1565">
            <v>1</v>
          </cell>
          <cell r="B1565" t="str">
            <v xml:space="preserve">CAMIONETA 4x4 (130 HP)</v>
          </cell>
          <cell r="C1565">
            <v>1</v>
          </cell>
          <cell r="D1565" t="str">
            <v>HM</v>
          </cell>
          <cell r="E1565">
            <v>2.6667000000000001</v>
          </cell>
          <cell r="F1565">
            <v>15</v>
          </cell>
          <cell r="G1565">
            <v>40</v>
          </cell>
        </row>
        <row r="1566">
          <cell r="A1566">
            <v>1</v>
          </cell>
          <cell r="B1566" t="str">
            <v xml:space="preserve">POLEAS DE PVC PARA CABLES AUTOPORTANTES</v>
          </cell>
          <cell r="C1566">
            <v>10</v>
          </cell>
          <cell r="D1566" t="str">
            <v>HM</v>
          </cell>
          <cell r="E1566">
            <v>26.666699999999999</v>
          </cell>
          <cell r="F1566">
            <v>2.2000000000000002</v>
          </cell>
          <cell r="G1566">
            <v>58.67</v>
          </cell>
        </row>
        <row r="1567">
          <cell r="A1567">
            <v>2</v>
          </cell>
          <cell r="B1567" t="str">
            <v xml:space="preserve">RADIO DE MANO FM 2M MULTIBANDA</v>
          </cell>
          <cell r="C1567">
            <v>4</v>
          </cell>
          <cell r="D1567" t="str">
            <v>HM</v>
          </cell>
          <cell r="E1567">
            <v>10.666700000000001</v>
          </cell>
          <cell r="F1567">
            <v>0.7</v>
          </cell>
          <cell r="G1567">
            <v>7.47</v>
          </cell>
        </row>
        <row r="1568">
          <cell r="A1568">
            <v>3</v>
          </cell>
          <cell r="B1568" t="str">
            <v xml:space="preserve">TRICO DE 2 TON</v>
          </cell>
          <cell r="C1568">
            <v>3</v>
          </cell>
          <cell r="D1568" t="str">
            <v>HM</v>
          </cell>
          <cell r="E1568">
            <v>8</v>
          </cell>
          <cell r="F1568">
            <v>3</v>
          </cell>
          <cell r="G1568">
            <v>24</v>
          </cell>
        </row>
        <row r="1569">
          <cell r="A1569">
            <v>4</v>
          </cell>
          <cell r="B1569" t="str">
            <v>DINAMOMETRO</v>
          </cell>
          <cell r="C1569">
            <v>1</v>
          </cell>
          <cell r="D1569" t="str">
            <v>HM</v>
          </cell>
          <cell r="E1569">
            <v>2.6667000000000001</v>
          </cell>
          <cell r="F1569">
            <v>2.5</v>
          </cell>
          <cell r="G1569">
            <v>6.67</v>
          </cell>
        </row>
        <row r="1570">
          <cell r="A1570" t="str">
            <v/>
          </cell>
          <cell r="D1570" t="str">
            <v/>
          </cell>
          <cell r="F1570" t="str">
            <v/>
          </cell>
          <cell r="H1570">
            <v>136.81</v>
          </cell>
        </row>
        <row r="1571">
          <cell r="A1571">
            <v>1</v>
          </cell>
          <cell r="B1571" t="str">
            <v>OPERARIO</v>
          </cell>
          <cell r="C1571">
            <v>1</v>
          </cell>
          <cell r="D1571" t="str">
            <v>HH</v>
          </cell>
          <cell r="E1571">
            <v>2.6667000000000001</v>
          </cell>
          <cell r="F1571">
            <v>7.15</v>
          </cell>
          <cell r="G1571">
            <v>19.07</v>
          </cell>
        </row>
        <row r="1572">
          <cell r="A1572">
            <v>2</v>
          </cell>
          <cell r="B1572" t="str">
            <v>OFICIAL</v>
          </cell>
          <cell r="C1572">
            <v>2</v>
          </cell>
          <cell r="D1572" t="str">
            <v>HH</v>
          </cell>
          <cell r="E1572">
            <v>5.3333000000000004</v>
          </cell>
          <cell r="F1572">
            <v>6.75</v>
          </cell>
          <cell r="G1572">
            <v>36</v>
          </cell>
        </row>
        <row r="1573">
          <cell r="A1573">
            <v>3</v>
          </cell>
          <cell r="B1573" t="str">
            <v>PEON</v>
          </cell>
          <cell r="C1573">
            <v>5</v>
          </cell>
          <cell r="D1573" t="str">
            <v>HH</v>
          </cell>
          <cell r="E1573">
            <v>13.333299999999999</v>
          </cell>
          <cell r="F1573">
            <v>3.78</v>
          </cell>
          <cell r="G1573">
            <v>50.4</v>
          </cell>
        </row>
        <row r="1574">
          <cell r="A1574" t="str">
            <v/>
          </cell>
          <cell r="H1574">
            <v>105.47</v>
          </cell>
        </row>
        <row r="1575">
          <cell r="A1575">
            <v>1</v>
          </cell>
          <cell r="B1575" t="str">
            <v xml:space="preserve">EQUIPO DE SEGURIDAD (2% MANO DE OBRA)</v>
          </cell>
          <cell r="D1575" t="str">
            <v>%</v>
          </cell>
          <cell r="E1575">
            <v>0.02</v>
          </cell>
          <cell r="F1575">
            <v>105.47</v>
          </cell>
          <cell r="G1575">
            <v>2.11</v>
          </cell>
        </row>
        <row r="1576">
          <cell r="A1576">
            <v>2</v>
          </cell>
          <cell r="B1576" t="str">
            <v xml:space="preserve">HERRAMIENTAS (3% MANO DE OBRA)</v>
          </cell>
          <cell r="D1576" t="str">
            <v>%</v>
          </cell>
          <cell r="E1576">
            <v>0.03</v>
          </cell>
          <cell r="F1576">
            <v>105.47</v>
          </cell>
          <cell r="G1576">
            <v>3.16</v>
          </cell>
        </row>
        <row r="1577">
          <cell r="H1577">
            <v>5.27</v>
          </cell>
        </row>
        <row r="1578">
          <cell r="G1578" t="str">
            <v xml:space="preserve">COSTO DIRECTO:</v>
          </cell>
          <cell r="H1578">
            <v>247.55</v>
          </cell>
        </row>
        <row r="1581">
          <cell r="A1581" t="str">
            <v>Partida:</v>
          </cell>
          <cell r="B1581" t="str">
            <v>Descripción:</v>
          </cell>
          <cell r="D1581" t="str">
            <v xml:space="preserve">Unidad  </v>
          </cell>
          <cell r="E1581" t="str">
            <v>Rendimiento</v>
          </cell>
          <cell r="G1581" t="str">
            <v xml:space="preserve">    Costo Directo</v>
          </cell>
        </row>
        <row r="1582">
          <cell r="A1582" t="str">
            <v>44.00</v>
          </cell>
          <cell r="B1582" t="str">
            <v xml:space="preserve">Desmontaje (o  adecuación) de  retenida Simple, contrapunta o aérea, incluye accesorios</v>
          </cell>
          <cell r="D1582" t="str">
            <v>Jgo</v>
          </cell>
          <cell r="E1582">
            <v>10</v>
          </cell>
          <cell r="F1582" t="str">
            <v>Jgo/Día</v>
          </cell>
          <cell r="G1582" t="str">
            <v>(S/.):</v>
          </cell>
          <cell r="H1582">
            <v>56.03</v>
          </cell>
        </row>
        <row r="1583">
          <cell r="B1583" t="str">
            <v xml:space="preserve">DETALLE PARTIDA</v>
          </cell>
        </row>
        <row r="1584">
          <cell r="A1584" t="str">
            <v>*</v>
          </cell>
          <cell r="B1584" t="str">
            <v>*</v>
          </cell>
          <cell r="C1584" t="str">
            <v>*</v>
          </cell>
          <cell r="D1584" t="str">
            <v>*</v>
          </cell>
          <cell r="E1584" t="str">
            <v>*</v>
          </cell>
          <cell r="F1584" t="str">
            <v>*</v>
          </cell>
          <cell r="G1584" t="str">
            <v>*</v>
          </cell>
          <cell r="H1584" t="str">
            <v>*</v>
          </cell>
        </row>
        <row r="1585">
          <cell r="A1585" t="str">
            <v>ITEM</v>
          </cell>
          <cell r="B1585" t="str">
            <v xml:space="preserve">R E C U R S O</v>
          </cell>
          <cell r="D1585" t="str">
            <v>UND.</v>
          </cell>
          <cell r="E1585" t="str">
            <v>CANTIDAD</v>
          </cell>
          <cell r="F1585" t="str">
            <v>P.UNIT.</v>
          </cell>
          <cell r="G1585" t="str">
            <v>SUBTOTAL</v>
          </cell>
          <cell r="H1585" t="str">
            <v>TOTAL</v>
          </cell>
        </row>
        <row r="1586">
          <cell r="A1586" t="str">
            <v>*</v>
          </cell>
          <cell r="B1586" t="str">
            <v>*</v>
          </cell>
          <cell r="C1586" t="str">
            <v>*</v>
          </cell>
          <cell r="D1586" t="str">
            <v>*</v>
          </cell>
          <cell r="E1586" t="str">
            <v>*</v>
          </cell>
          <cell r="F1586" t="str">
            <v>*</v>
          </cell>
          <cell r="G1586" t="str">
            <v>*</v>
          </cell>
          <cell r="H1586" t="str">
            <v>*</v>
          </cell>
        </row>
        <row r="1587">
          <cell r="A1587">
            <v>1</v>
          </cell>
          <cell r="B1587" t="str">
            <v xml:space="preserve">CAMIONETA 4x4 (130 HP)</v>
          </cell>
          <cell r="C1587">
            <v>0.4</v>
          </cell>
          <cell r="D1587" t="str">
            <v>HM</v>
          </cell>
          <cell r="E1587">
            <v>0.32</v>
          </cell>
          <cell r="F1587">
            <v>80</v>
          </cell>
          <cell r="G1587">
            <v>25.6</v>
          </cell>
        </row>
        <row r="1588">
          <cell r="A1588" t="str">
            <v/>
          </cell>
          <cell r="D1588" t="str">
            <v/>
          </cell>
          <cell r="F1588" t="str">
            <v/>
          </cell>
          <cell r="H1588">
            <v>25.6</v>
          </cell>
        </row>
        <row r="1589">
          <cell r="A1589">
            <v>1</v>
          </cell>
          <cell r="B1589" t="str">
            <v>OPERARIO</v>
          </cell>
          <cell r="C1589">
            <v>1</v>
          </cell>
          <cell r="D1589" t="str">
            <v>HH</v>
          </cell>
          <cell r="E1589">
            <v>0.8</v>
          </cell>
          <cell r="F1589">
            <v>10.63</v>
          </cell>
          <cell r="G1589">
            <v>8.5</v>
          </cell>
        </row>
        <row r="1590">
          <cell r="A1590">
            <v>2</v>
          </cell>
          <cell r="B1590" t="str">
            <v>OFICIAL</v>
          </cell>
          <cell r="C1590">
            <v>1</v>
          </cell>
          <cell r="D1590" t="str">
            <v>HH</v>
          </cell>
          <cell r="E1590">
            <v>0.8</v>
          </cell>
          <cell r="F1590">
            <v>9.6</v>
          </cell>
          <cell r="G1590">
            <v>7.68</v>
          </cell>
        </row>
        <row r="1591">
          <cell r="A1591">
            <v>3</v>
          </cell>
          <cell r="B1591" t="str">
            <v>PEON</v>
          </cell>
          <cell r="C1591">
            <v>2</v>
          </cell>
          <cell r="D1591" t="str">
            <v>HH</v>
          </cell>
          <cell r="E1591">
            <v>1.6</v>
          </cell>
          <cell r="F1591">
            <v>8</v>
          </cell>
          <cell r="G1591">
            <v>12.8</v>
          </cell>
        </row>
        <row r="1592">
          <cell r="A1592" t="str">
            <v/>
          </cell>
          <cell r="H1592">
            <v>28.98</v>
          </cell>
        </row>
        <row r="1593">
          <cell r="A1593">
            <v>1</v>
          </cell>
          <cell r="B1593" t="str">
            <v xml:space="preserve">EQUIPO DE SEGURIDAD (2% MANO DE OBRA)</v>
          </cell>
          <cell r="D1593" t="str">
            <v>%</v>
          </cell>
          <cell r="E1593">
            <v>0.02</v>
          </cell>
          <cell r="F1593">
            <v>28.98</v>
          </cell>
          <cell r="G1593">
            <v>0.57999999999999996</v>
          </cell>
        </row>
        <row r="1594">
          <cell r="A1594">
            <v>2</v>
          </cell>
          <cell r="B1594" t="str">
            <v xml:space="preserve">HERRAMIENTAS (3% MANO DE OBRA)</v>
          </cell>
          <cell r="D1594" t="str">
            <v>%</v>
          </cell>
          <cell r="E1594">
            <v>0.03</v>
          </cell>
          <cell r="F1594">
            <v>28.98</v>
          </cell>
          <cell r="G1594">
            <v>0.87</v>
          </cell>
        </row>
        <row r="1595">
          <cell r="H1595">
            <v>1.45</v>
          </cell>
        </row>
        <row r="1596">
          <cell r="G1596" t="str">
            <v xml:space="preserve">COSTO DIRECTO:</v>
          </cell>
          <cell r="H1596">
            <v>56.03</v>
          </cell>
        </row>
        <row r="1599">
          <cell r="A1599" t="str">
            <v>Partida:</v>
          </cell>
          <cell r="B1599" t="str">
            <v>Descripción:</v>
          </cell>
          <cell r="D1599" t="str">
            <v xml:space="preserve">Unidad  </v>
          </cell>
          <cell r="E1599" t="str">
            <v>Rendimiento</v>
          </cell>
          <cell r="G1599" t="str">
            <v xml:space="preserve">    Costo Directo</v>
          </cell>
        </row>
        <row r="1600">
          <cell r="A1600" t="str">
            <v>45.00</v>
          </cell>
          <cell r="B1600" t="str">
            <v xml:space="preserve">Desmontaje de Nodos BT en poste, y entrega a almacen ELSE</v>
          </cell>
          <cell r="D1600" t="str">
            <v>Nodo</v>
          </cell>
          <cell r="E1600">
            <v>15</v>
          </cell>
          <cell r="F1600" t="str">
            <v>Nodo/Día</v>
          </cell>
          <cell r="G1600" t="str">
            <v>(S/.):</v>
          </cell>
          <cell r="H1600">
            <v>62.95</v>
          </cell>
        </row>
        <row r="1601">
          <cell r="B1601" t="str">
            <v xml:space="preserve">DETALLE PARTIDA</v>
          </cell>
        </row>
        <row r="1602">
          <cell r="A1602" t="str">
            <v>*</v>
          </cell>
          <cell r="B1602" t="str">
            <v>*</v>
          </cell>
          <cell r="C1602" t="str">
            <v>*</v>
          </cell>
          <cell r="D1602" t="str">
            <v>*</v>
          </cell>
          <cell r="E1602" t="str">
            <v>*</v>
          </cell>
          <cell r="F1602" t="str">
            <v>*</v>
          </cell>
          <cell r="G1602" t="str">
            <v>*</v>
          </cell>
          <cell r="H1602" t="str">
            <v>*</v>
          </cell>
        </row>
        <row r="1603">
          <cell r="A1603" t="str">
            <v>ITEM</v>
          </cell>
          <cell r="B1603" t="str">
            <v xml:space="preserve">R E C U R S O</v>
          </cell>
          <cell r="D1603" t="str">
            <v>UND.</v>
          </cell>
          <cell r="E1603" t="str">
            <v>CANTIDAD</v>
          </cell>
          <cell r="F1603" t="str">
            <v>P.UNIT.</v>
          </cell>
          <cell r="G1603" t="str">
            <v>SUBTOTAL</v>
          </cell>
          <cell r="H1603" t="str">
            <v>TOTAL</v>
          </cell>
        </row>
        <row r="1604">
          <cell r="A1604" t="str">
            <v>*</v>
          </cell>
          <cell r="B1604" t="str">
            <v>*</v>
          </cell>
          <cell r="C1604" t="str">
            <v>*</v>
          </cell>
          <cell r="D1604" t="str">
            <v>*</v>
          </cell>
          <cell r="E1604" t="str">
            <v>*</v>
          </cell>
          <cell r="F1604" t="str">
            <v>*</v>
          </cell>
          <cell r="G1604" t="str">
            <v>*</v>
          </cell>
          <cell r="H1604" t="str">
            <v>*</v>
          </cell>
        </row>
        <row r="1605">
          <cell r="A1605">
            <v>1</v>
          </cell>
          <cell r="B1605" t="str">
            <v xml:space="preserve">CAMIONETA 4x4 (130 HP)</v>
          </cell>
          <cell r="C1605">
            <v>1</v>
          </cell>
          <cell r="D1605" t="str">
            <v>HM</v>
          </cell>
          <cell r="E1605">
            <v>0.5333</v>
          </cell>
          <cell r="F1605">
            <v>80</v>
          </cell>
          <cell r="G1605">
            <v>42.66</v>
          </cell>
        </row>
        <row r="1606">
          <cell r="A1606" t="str">
            <v/>
          </cell>
          <cell r="D1606" t="str">
            <v/>
          </cell>
          <cell r="F1606" t="str">
            <v/>
          </cell>
          <cell r="H1606">
            <v>42.66</v>
          </cell>
        </row>
        <row r="1607">
          <cell r="A1607">
            <v>1</v>
          </cell>
          <cell r="B1607" t="str">
            <v>OPERARIO</v>
          </cell>
          <cell r="C1607">
            <v>1</v>
          </cell>
          <cell r="D1607" t="str">
            <v>HH</v>
          </cell>
          <cell r="E1607">
            <v>0.5333</v>
          </cell>
          <cell r="F1607">
            <v>10.63</v>
          </cell>
          <cell r="G1607">
            <v>5.67</v>
          </cell>
        </row>
        <row r="1608">
          <cell r="A1608">
            <v>2</v>
          </cell>
          <cell r="B1608" t="str">
            <v>OFICIAL</v>
          </cell>
          <cell r="C1608">
            <v>1</v>
          </cell>
          <cell r="D1608" t="str">
            <v>HH</v>
          </cell>
          <cell r="E1608">
            <v>0.5333</v>
          </cell>
          <cell r="F1608">
            <v>9.6</v>
          </cell>
          <cell r="G1608">
            <v>5.12</v>
          </cell>
        </row>
        <row r="1609">
          <cell r="A1609">
            <v>3</v>
          </cell>
          <cell r="B1609" t="str">
            <v>PEON</v>
          </cell>
          <cell r="C1609">
            <v>2</v>
          </cell>
          <cell r="D1609" t="str">
            <v>HH</v>
          </cell>
          <cell r="E1609">
            <v>1.0667</v>
          </cell>
          <cell r="F1609">
            <v>8</v>
          </cell>
          <cell r="G1609">
            <v>8.5299999999999994</v>
          </cell>
        </row>
        <row r="1610">
          <cell r="A1610" t="str">
            <v/>
          </cell>
          <cell r="H1610">
            <v>19.32</v>
          </cell>
        </row>
        <row r="1611">
          <cell r="A1611">
            <v>1</v>
          </cell>
          <cell r="B1611" t="str">
            <v xml:space="preserve">EQUIPO DE SEGURIDAD (2% MANO DE OBRA)</v>
          </cell>
          <cell r="D1611" t="str">
            <v>%</v>
          </cell>
          <cell r="E1611">
            <v>0.02</v>
          </cell>
          <cell r="F1611">
            <v>19.32</v>
          </cell>
          <cell r="G1611">
            <v>0.39</v>
          </cell>
        </row>
        <row r="1612">
          <cell r="A1612">
            <v>2</v>
          </cell>
          <cell r="B1612" t="str">
            <v xml:space="preserve">HERRAMIENTAS (3% MANO DE OBRA)</v>
          </cell>
          <cell r="D1612" t="str">
            <v>%</v>
          </cell>
          <cell r="E1612">
            <v>0.03</v>
          </cell>
          <cell r="F1612">
            <v>19.32</v>
          </cell>
          <cell r="G1612">
            <v>0.57999999999999996</v>
          </cell>
        </row>
        <row r="1613">
          <cell r="H1613">
            <v>0.97</v>
          </cell>
        </row>
        <row r="1614">
          <cell r="G1614" t="str">
            <v xml:space="preserve">COSTO DIRECTO:</v>
          </cell>
          <cell r="H1614">
            <v>62.95</v>
          </cell>
        </row>
        <row r="1617">
          <cell r="A1617" t="str">
            <v>Partida:</v>
          </cell>
          <cell r="B1617" t="str">
            <v>Descripción:</v>
          </cell>
          <cell r="D1617" t="str">
            <v xml:space="preserve">Unidad  </v>
          </cell>
          <cell r="E1617" t="str">
            <v>Rendimiento</v>
          </cell>
          <cell r="G1617" t="str">
            <v xml:space="preserve">    Costo Directo</v>
          </cell>
        </row>
        <row r="1618">
          <cell r="B1618" t="str">
            <v xml:space="preserve">Instalacion de tablero trifasico.</v>
          </cell>
          <cell r="D1618" t="str">
            <v>Gbl</v>
          </cell>
          <cell r="E1618">
            <v>10</v>
          </cell>
          <cell r="F1618" t="str">
            <v>Gbl/Día</v>
          </cell>
          <cell r="G1618" t="str">
            <v>(S/.):</v>
          </cell>
          <cell r="H1618">
            <v>49.08</v>
          </cell>
        </row>
        <row r="1619">
          <cell r="B1619" t="str">
            <v xml:space="preserve">DETALLE PARTIDA</v>
          </cell>
        </row>
        <row r="1620">
          <cell r="A1620" t="str">
            <v>*</v>
          </cell>
          <cell r="B1620" t="str">
            <v>*</v>
          </cell>
          <cell r="C1620" t="str">
            <v>*</v>
          </cell>
          <cell r="D1620" t="str">
            <v>*</v>
          </cell>
          <cell r="E1620" t="str">
            <v>*</v>
          </cell>
          <cell r="F1620" t="str">
            <v>*</v>
          </cell>
          <cell r="G1620" t="str">
            <v>*</v>
          </cell>
          <cell r="H1620" t="str">
            <v>*</v>
          </cell>
        </row>
        <row r="1621">
          <cell r="A1621" t="str">
            <v>ITEM</v>
          </cell>
          <cell r="B1621" t="str">
            <v xml:space="preserve">R E C U R S O</v>
          </cell>
          <cell r="D1621" t="str">
            <v>UND.</v>
          </cell>
          <cell r="E1621" t="str">
            <v>CANTIDAD</v>
          </cell>
          <cell r="F1621" t="str">
            <v>P.UNIT.</v>
          </cell>
          <cell r="G1621" t="str">
            <v>SUBTOTAL</v>
          </cell>
          <cell r="H1621" t="str">
            <v>TOTAL</v>
          </cell>
        </row>
        <row r="1622">
          <cell r="A1622" t="str">
            <v>*</v>
          </cell>
          <cell r="B1622" t="str">
            <v>*</v>
          </cell>
          <cell r="C1622" t="str">
            <v>*</v>
          </cell>
          <cell r="D1622" t="str">
            <v>*</v>
          </cell>
          <cell r="E1622" t="str">
            <v>*</v>
          </cell>
          <cell r="F1622" t="str">
            <v>*</v>
          </cell>
          <cell r="G1622" t="str">
            <v>*</v>
          </cell>
          <cell r="H1622" t="str">
            <v>*</v>
          </cell>
        </row>
        <row r="1623">
          <cell r="A1623">
            <v>1</v>
          </cell>
          <cell r="B1623" t="str">
            <v xml:space="preserve">C. GRUA 6 TN.</v>
          </cell>
          <cell r="C1623">
            <v>0.3</v>
          </cell>
          <cell r="D1623" t="str">
            <v>HM</v>
          </cell>
          <cell r="E1623">
            <v>0.24</v>
          </cell>
          <cell r="F1623">
            <v>80</v>
          </cell>
          <cell r="G1623">
            <v>19.2</v>
          </cell>
        </row>
        <row r="1624">
          <cell r="A1624">
            <v>2</v>
          </cell>
          <cell r="B1624" t="str">
            <v xml:space="preserve">CAMIONETA 4x4 (130 HP)</v>
          </cell>
          <cell r="C1624">
            <v>1</v>
          </cell>
          <cell r="D1624" t="str">
            <v>HM</v>
          </cell>
          <cell r="E1624">
            <v>0.8</v>
          </cell>
          <cell r="F1624">
            <v>15</v>
          </cell>
          <cell r="G1624">
            <v>12</v>
          </cell>
        </row>
        <row r="1625">
          <cell r="A1625">
            <v>3</v>
          </cell>
          <cell r="B1625" t="str">
            <v xml:space="preserve">RADIO DE MANO FM 2M MULTIBANDA</v>
          </cell>
          <cell r="C1625">
            <v>2</v>
          </cell>
          <cell r="D1625" t="str">
            <v>HM</v>
          </cell>
          <cell r="E1625">
            <v>1.6</v>
          </cell>
          <cell r="F1625">
            <v>0.7</v>
          </cell>
          <cell r="G1625">
            <v>1.1200000000000001</v>
          </cell>
        </row>
        <row r="1626">
          <cell r="A1626">
            <v>4</v>
          </cell>
          <cell r="B1626" t="str">
            <v xml:space="preserve">POLEAS DE AL DE D=300 mm </v>
          </cell>
          <cell r="C1626">
            <v>2</v>
          </cell>
          <cell r="D1626" t="str">
            <v>HM</v>
          </cell>
          <cell r="E1626">
            <v>1.6</v>
          </cell>
          <cell r="F1626">
            <v>1.2</v>
          </cell>
          <cell r="G1626">
            <v>1.92</v>
          </cell>
        </row>
        <row r="1627">
          <cell r="A1627" t="str">
            <v/>
          </cell>
          <cell r="D1627" t="str">
            <v/>
          </cell>
          <cell r="F1627" t="str">
            <v/>
          </cell>
          <cell r="H1627">
            <v>34.24</v>
          </cell>
        </row>
        <row r="1628">
          <cell r="A1628">
            <v>1</v>
          </cell>
          <cell r="B1628" t="str">
            <v>OPERARIO</v>
          </cell>
          <cell r="C1628">
            <v>1</v>
          </cell>
          <cell r="D1628" t="str">
            <v>HH</v>
          </cell>
          <cell r="E1628">
            <v>0.8</v>
          </cell>
          <cell r="F1628">
            <v>7.15</v>
          </cell>
          <cell r="G1628">
            <v>5.72</v>
          </cell>
        </row>
        <row r="1629">
          <cell r="A1629">
            <v>2</v>
          </cell>
          <cell r="B1629" t="str">
            <v>OFICIAL</v>
          </cell>
          <cell r="C1629">
            <v>1</v>
          </cell>
          <cell r="D1629" t="str">
            <v>HH</v>
          </cell>
          <cell r="E1629">
            <v>0.8</v>
          </cell>
          <cell r="F1629">
            <v>6.75</v>
          </cell>
          <cell r="G1629">
            <v>5.4</v>
          </cell>
        </row>
        <row r="1630">
          <cell r="A1630">
            <v>3</v>
          </cell>
          <cell r="B1630" t="str">
            <v>PEON</v>
          </cell>
          <cell r="C1630">
            <v>1</v>
          </cell>
          <cell r="D1630" t="str">
            <v>HH</v>
          </cell>
          <cell r="E1630">
            <v>0.8</v>
          </cell>
          <cell r="F1630">
            <v>3.78</v>
          </cell>
          <cell r="G1630">
            <v>3.02</v>
          </cell>
        </row>
        <row r="1631">
          <cell r="A1631" t="str">
            <v/>
          </cell>
          <cell r="H1631">
            <v>14.14</v>
          </cell>
        </row>
        <row r="1632">
          <cell r="A1632">
            <v>1</v>
          </cell>
          <cell r="B1632" t="str">
            <v xml:space="preserve">EQUIPO DE SEGURIDAD (2% MANO DE OBRA)</v>
          </cell>
          <cell r="D1632" t="str">
            <v>%</v>
          </cell>
          <cell r="E1632">
            <v>0.02</v>
          </cell>
          <cell r="F1632">
            <v>14.14</v>
          </cell>
          <cell r="G1632">
            <v>0.28000000000000003</v>
          </cell>
        </row>
        <row r="1633">
          <cell r="A1633">
            <v>2</v>
          </cell>
          <cell r="B1633" t="str">
            <v xml:space="preserve">HERRAMIENTAS (3% MANO DE OBRA)</v>
          </cell>
          <cell r="D1633" t="str">
            <v>%</v>
          </cell>
          <cell r="E1633">
            <v>0.03</v>
          </cell>
          <cell r="F1633">
            <v>14.14</v>
          </cell>
          <cell r="G1633">
            <v>0.42</v>
          </cell>
        </row>
        <row r="1634">
          <cell r="H1634">
            <v>0.7</v>
          </cell>
        </row>
        <row r="1635">
          <cell r="G1635" t="str">
            <v xml:space="preserve">COSTO DIRECTO:</v>
          </cell>
          <cell r="H1635">
            <v>49.08</v>
          </cell>
        </row>
        <row r="1638">
          <cell r="A1638" t="str">
            <v>Partida:</v>
          </cell>
          <cell r="B1638" t="str">
            <v>Descripción:</v>
          </cell>
          <cell r="D1638" t="str">
            <v xml:space="preserve">Unidad  </v>
          </cell>
          <cell r="E1638" t="str">
            <v>Rendimiento</v>
          </cell>
          <cell r="G1638" t="str">
            <v xml:space="preserve">    Costo Directo</v>
          </cell>
        </row>
        <row r="1639">
          <cell r="A1639" t="str">
            <v>46.00</v>
          </cell>
          <cell r="B1639" t="str">
            <v xml:space="preserve">Señalizy pintado de: estructuras,  simbologia SPT caja de registro del electrodo y codigo de  SED.(numeración otorgada por ELSE, código y número de alimentador, señal de peligro, fases)  H = 4.0 m.</v>
          </cell>
          <cell r="D1639" t="str">
            <v>Estr</v>
          </cell>
          <cell r="E1639">
            <v>36</v>
          </cell>
          <cell r="F1639" t="str">
            <v>Estr/Día</v>
          </cell>
          <cell r="G1639" t="str">
            <v>(S/.):</v>
          </cell>
          <cell r="H1639">
            <v>20.9</v>
          </cell>
        </row>
        <row r="1640">
          <cell r="B1640" t="str">
            <v xml:space="preserve">DETALLE PARTIDA</v>
          </cell>
        </row>
        <row r="1641">
          <cell r="A1641" t="str">
            <v>*</v>
          </cell>
          <cell r="B1641" t="str">
            <v>*</v>
          </cell>
          <cell r="C1641" t="str">
            <v>*</v>
          </cell>
          <cell r="D1641" t="str">
            <v>*</v>
          </cell>
          <cell r="E1641" t="str">
            <v>*</v>
          </cell>
          <cell r="F1641" t="str">
            <v>*</v>
          </cell>
          <cell r="G1641" t="str">
            <v>*</v>
          </cell>
          <cell r="H1641" t="str">
            <v>*</v>
          </cell>
        </row>
        <row r="1642">
          <cell r="A1642" t="str">
            <v>ITEM</v>
          </cell>
          <cell r="B1642" t="str">
            <v xml:space="preserve">R E C U R S O</v>
          </cell>
          <cell r="D1642" t="str">
            <v>UND.</v>
          </cell>
          <cell r="E1642" t="str">
            <v>CANTIDAD</v>
          </cell>
          <cell r="F1642" t="str">
            <v>P.UNIT.</v>
          </cell>
          <cell r="G1642" t="str">
            <v>SUBTOTAL</v>
          </cell>
          <cell r="H1642" t="str">
            <v>TOTAL</v>
          </cell>
        </row>
        <row r="1643">
          <cell r="A1643" t="str">
            <v>*</v>
          </cell>
          <cell r="B1643" t="str">
            <v>*</v>
          </cell>
          <cell r="C1643" t="str">
            <v>*</v>
          </cell>
          <cell r="D1643" t="str">
            <v>*</v>
          </cell>
          <cell r="E1643" t="str">
            <v>*</v>
          </cell>
          <cell r="F1643" t="str">
            <v>*</v>
          </cell>
          <cell r="G1643" t="str">
            <v>*</v>
          </cell>
          <cell r="H1643" t="str">
            <v>*</v>
          </cell>
        </row>
        <row r="1644">
          <cell r="A1644">
            <v>1</v>
          </cell>
          <cell r="B1644" t="str">
            <v xml:space="preserve">CAMIONETA 4x4 (130 HP)</v>
          </cell>
          <cell r="C1644">
            <v>0.7</v>
          </cell>
          <cell r="D1644" t="str">
            <v>HM</v>
          </cell>
          <cell r="E1644">
            <v>0.15559999999999999</v>
          </cell>
          <cell r="F1644">
            <v>80</v>
          </cell>
          <cell r="G1644">
            <v>12.45</v>
          </cell>
        </row>
        <row r="1645">
          <cell r="A1645" t="str">
            <v/>
          </cell>
          <cell r="D1645" t="str">
            <v/>
          </cell>
          <cell r="F1645" t="str">
            <v/>
          </cell>
          <cell r="H1645">
            <v>12.45</v>
          </cell>
        </row>
        <row r="1646">
          <cell r="A1646">
            <v>1</v>
          </cell>
          <cell r="B1646" t="str">
            <v>OPERARIO</v>
          </cell>
          <cell r="C1646">
            <v>1</v>
          </cell>
          <cell r="D1646" t="str">
            <v>HH</v>
          </cell>
          <cell r="E1646">
            <v>0.22220000000000001</v>
          </cell>
          <cell r="F1646">
            <v>10.63</v>
          </cell>
          <cell r="G1646">
            <v>2.36</v>
          </cell>
        </row>
        <row r="1647">
          <cell r="A1647">
            <v>2</v>
          </cell>
          <cell r="B1647" t="str">
            <v>OFICIAL</v>
          </cell>
          <cell r="C1647">
            <v>1</v>
          </cell>
          <cell r="D1647" t="str">
            <v>HH</v>
          </cell>
          <cell r="E1647">
            <v>0.22220000000000001</v>
          </cell>
          <cell r="F1647">
            <v>9.6</v>
          </cell>
          <cell r="G1647">
            <v>2.13</v>
          </cell>
        </row>
        <row r="1648">
          <cell r="A1648">
            <v>3</v>
          </cell>
          <cell r="B1648" t="str">
            <v>PEON</v>
          </cell>
          <cell r="C1648">
            <v>2</v>
          </cell>
          <cell r="D1648" t="str">
            <v>HH</v>
          </cell>
          <cell r="E1648">
            <v>0.44440000000000002</v>
          </cell>
          <cell r="F1648">
            <v>8</v>
          </cell>
          <cell r="G1648">
            <v>3.56</v>
          </cell>
        </row>
        <row r="1649">
          <cell r="A1649" t="str">
            <v/>
          </cell>
          <cell r="H1649">
            <v>8.0500000000000007</v>
          </cell>
        </row>
        <row r="1650">
          <cell r="A1650">
            <v>1</v>
          </cell>
          <cell r="B1650" t="str">
            <v xml:space="preserve">EQUIPO DE SEGURIDAD (2% MANO DE OBRA)</v>
          </cell>
          <cell r="D1650" t="str">
            <v>%</v>
          </cell>
          <cell r="E1650">
            <v>0.02</v>
          </cell>
          <cell r="F1650">
            <v>8.0500000000000007</v>
          </cell>
          <cell r="G1650">
            <v>0.16</v>
          </cell>
        </row>
        <row r="1651">
          <cell r="A1651">
            <v>2</v>
          </cell>
          <cell r="B1651" t="str">
            <v xml:space="preserve">HERRAMIENTAS (3% MANO DE OBRA)</v>
          </cell>
          <cell r="D1651" t="str">
            <v>%</v>
          </cell>
          <cell r="E1651">
            <v>0.03</v>
          </cell>
          <cell r="F1651">
            <v>8.0500000000000007</v>
          </cell>
          <cell r="G1651">
            <v>0.24</v>
          </cell>
        </row>
        <row r="1652">
          <cell r="H1652">
            <v>0.4</v>
          </cell>
        </row>
        <row r="1653">
          <cell r="G1653" t="str">
            <v xml:space="preserve">COSTO DIRECTO:</v>
          </cell>
          <cell r="H1653">
            <v>20.9</v>
          </cell>
        </row>
        <row r="1656">
          <cell r="A1656" t="str">
            <v>Partida:</v>
          </cell>
          <cell r="B1656" t="str">
            <v>Descripción:</v>
          </cell>
          <cell r="D1656" t="str">
            <v xml:space="preserve">Unidad  </v>
          </cell>
          <cell r="E1656" t="str">
            <v>Rendimiento</v>
          </cell>
          <cell r="G1656" t="str">
            <v xml:space="preserve">    Costo Directo</v>
          </cell>
        </row>
        <row r="1657">
          <cell r="A1657" t="str">
            <v>47.00</v>
          </cell>
          <cell r="B1657" t="str">
            <v xml:space="preserve">Reflechado de  conductor de Al y/o Cu. hasta 35 mm² </v>
          </cell>
          <cell r="D1657" t="str">
            <v>Km</v>
          </cell>
          <cell r="E1657">
            <v>6</v>
          </cell>
          <cell r="F1657" t="str">
            <v>Km/Día</v>
          </cell>
          <cell r="G1657" t="str">
            <v>(S/.):</v>
          </cell>
          <cell r="H1657">
            <v>418.86</v>
          </cell>
        </row>
        <row r="1658">
          <cell r="B1658" t="str">
            <v xml:space="preserve">DETALLE PARTIDA</v>
          </cell>
        </row>
        <row r="1659">
          <cell r="A1659" t="str">
            <v>*</v>
          </cell>
          <cell r="B1659" t="str">
            <v>*</v>
          </cell>
          <cell r="C1659" t="str">
            <v>*</v>
          </cell>
          <cell r="D1659" t="str">
            <v>*</v>
          </cell>
          <cell r="E1659" t="str">
            <v>*</v>
          </cell>
          <cell r="F1659" t="str">
            <v>*</v>
          </cell>
          <cell r="G1659" t="str">
            <v>*</v>
          </cell>
          <cell r="H1659" t="str">
            <v>*</v>
          </cell>
        </row>
        <row r="1660">
          <cell r="A1660" t="str">
            <v>ITEM</v>
          </cell>
          <cell r="B1660" t="str">
            <v xml:space="preserve">R E C U R S O</v>
          </cell>
          <cell r="D1660" t="str">
            <v>UND.</v>
          </cell>
          <cell r="E1660" t="str">
            <v>CANTIDAD</v>
          </cell>
          <cell r="F1660" t="str">
            <v>P.UNIT.</v>
          </cell>
          <cell r="G1660" t="str">
            <v>SUBTOTAL</v>
          </cell>
          <cell r="H1660" t="str">
            <v>TOTAL</v>
          </cell>
        </row>
        <row r="1661">
          <cell r="A1661" t="str">
            <v>*</v>
          </cell>
          <cell r="B1661" t="str">
            <v>*</v>
          </cell>
          <cell r="C1661" t="str">
            <v>*</v>
          </cell>
          <cell r="D1661" t="str">
            <v>*</v>
          </cell>
          <cell r="E1661" t="str">
            <v>*</v>
          </cell>
          <cell r="F1661" t="str">
            <v>*</v>
          </cell>
          <cell r="G1661" t="str">
            <v>*</v>
          </cell>
          <cell r="H1661" t="str">
            <v>*</v>
          </cell>
        </row>
        <row r="1663">
          <cell r="A1663">
            <v>1</v>
          </cell>
          <cell r="B1663" t="str">
            <v xml:space="preserve">CAMIONETA 4x4 (130 HP)</v>
          </cell>
          <cell r="C1663">
            <v>1</v>
          </cell>
          <cell r="D1663" t="str">
            <v>HM</v>
          </cell>
          <cell r="E1663">
            <v>1.3332999999999999</v>
          </cell>
          <cell r="F1663">
            <v>80</v>
          </cell>
          <cell r="G1663">
            <v>106.66</v>
          </cell>
        </row>
        <row r="1664">
          <cell r="A1664">
            <v>2</v>
          </cell>
          <cell r="B1664" t="str">
            <v xml:space="preserve">ESTACION TOTAL</v>
          </cell>
          <cell r="C1664">
            <v>0</v>
          </cell>
          <cell r="D1664" t="str">
            <v>HM</v>
          </cell>
          <cell r="E1664">
            <v>0</v>
          </cell>
          <cell r="F1664">
            <v>12</v>
          </cell>
          <cell r="G1664">
            <v>0</v>
          </cell>
        </row>
        <row r="1665">
          <cell r="A1665">
            <v>3</v>
          </cell>
          <cell r="B1665" t="str">
            <v xml:space="preserve">WINCHE ELECTRICO C/ FRENO MANUAL</v>
          </cell>
          <cell r="C1665">
            <v>0</v>
          </cell>
          <cell r="D1665" t="str">
            <v>HM</v>
          </cell>
          <cell r="E1665">
            <v>0</v>
          </cell>
          <cell r="F1665">
            <v>15</v>
          </cell>
          <cell r="G1665">
            <v>0</v>
          </cell>
        </row>
        <row r="1666">
          <cell r="A1666">
            <v>4</v>
          </cell>
          <cell r="B1666" t="str">
            <v xml:space="preserve">FRENO MANUAL PARA TENDIDO DE CONDUCTOR</v>
          </cell>
          <cell r="C1666">
            <v>0</v>
          </cell>
          <cell r="D1666" t="str">
            <v>HM</v>
          </cell>
          <cell r="E1666">
            <v>0</v>
          </cell>
          <cell r="F1666">
            <v>10</v>
          </cell>
          <cell r="G1666">
            <v>0</v>
          </cell>
        </row>
        <row r="1667">
          <cell r="A1667">
            <v>5</v>
          </cell>
          <cell r="B1667" t="str">
            <v xml:space="preserve">MANGA DE ARRASTRE</v>
          </cell>
          <cell r="C1667">
            <v>1</v>
          </cell>
          <cell r="D1667" t="str">
            <v>HM</v>
          </cell>
          <cell r="E1667">
            <v>1.3332999999999999</v>
          </cell>
          <cell r="F1667">
            <v>5</v>
          </cell>
          <cell r="G1667">
            <v>6.67</v>
          </cell>
        </row>
        <row r="1668">
          <cell r="A1668">
            <v>6</v>
          </cell>
          <cell r="B1668" t="str">
            <v xml:space="preserve">BRIDA DE ARRASTRE</v>
          </cell>
          <cell r="C1668">
            <v>3</v>
          </cell>
          <cell r="D1668" t="str">
            <v>HM</v>
          </cell>
          <cell r="E1668">
            <v>4</v>
          </cell>
          <cell r="F1668">
            <v>2.5</v>
          </cell>
          <cell r="G1668">
            <v>10</v>
          </cell>
        </row>
        <row r="1669">
          <cell r="A1669">
            <v>7</v>
          </cell>
          <cell r="B1669" t="str">
            <v xml:space="preserve">POLEAS DE PVC PARA CABLES AUTOPORTANTES</v>
          </cell>
          <cell r="C1669">
            <v>10</v>
          </cell>
          <cell r="D1669" t="str">
            <v>HM</v>
          </cell>
          <cell r="E1669">
            <v>13.333299999999999</v>
          </cell>
          <cell r="F1669">
            <v>2.2000000000000002</v>
          </cell>
          <cell r="G1669">
            <v>29.33</v>
          </cell>
        </row>
        <row r="1670">
          <cell r="A1670">
            <v>8</v>
          </cell>
          <cell r="B1670" t="str">
            <v xml:space="preserve">RADIO DE MANO FM 2M MULTIBANDA</v>
          </cell>
          <cell r="C1670">
            <v>6</v>
          </cell>
          <cell r="D1670" t="str">
            <v>HM</v>
          </cell>
          <cell r="E1670">
            <v>8</v>
          </cell>
          <cell r="F1670">
            <v>6.5</v>
          </cell>
          <cell r="G1670">
            <v>52</v>
          </cell>
        </row>
        <row r="1671">
          <cell r="A1671">
            <v>9</v>
          </cell>
          <cell r="B1671" t="str">
            <v xml:space="preserve">TRICO DE 2 TON</v>
          </cell>
          <cell r="C1671">
            <v>3</v>
          </cell>
          <cell r="D1671" t="str">
            <v>HM</v>
          </cell>
          <cell r="E1671">
            <v>4</v>
          </cell>
          <cell r="F1671">
            <v>3</v>
          </cell>
          <cell r="G1671">
            <v>12</v>
          </cell>
        </row>
        <row r="1672">
          <cell r="A1672">
            <v>10</v>
          </cell>
          <cell r="B1672" t="str">
            <v>DINAMOMETRO</v>
          </cell>
          <cell r="C1672">
            <v>1</v>
          </cell>
          <cell r="D1672" t="str">
            <v>HM</v>
          </cell>
          <cell r="E1672">
            <v>1.3332999999999999</v>
          </cell>
          <cell r="F1672">
            <v>5</v>
          </cell>
          <cell r="G1672">
            <v>6.67</v>
          </cell>
        </row>
        <row r="1673">
          <cell r="A1673" t="str">
            <v/>
          </cell>
          <cell r="D1673" t="str">
            <v/>
          </cell>
          <cell r="F1673" t="str">
            <v/>
          </cell>
          <cell r="H1673">
            <v>223.33</v>
          </cell>
        </row>
        <row r="1674">
          <cell r="A1674">
            <v>1</v>
          </cell>
          <cell r="B1674" t="str">
            <v>OPERARIO</v>
          </cell>
          <cell r="C1674">
            <v>2</v>
          </cell>
          <cell r="D1674" t="str">
            <v>HH</v>
          </cell>
          <cell r="E1674">
            <v>2.6667000000000001</v>
          </cell>
          <cell r="F1674">
            <v>10.63</v>
          </cell>
          <cell r="G1674">
            <v>28.35</v>
          </cell>
        </row>
        <row r="1675">
          <cell r="A1675">
            <v>2</v>
          </cell>
          <cell r="B1675" t="str">
            <v>OFICIAL</v>
          </cell>
          <cell r="C1675">
            <v>4</v>
          </cell>
          <cell r="D1675" t="str">
            <v>HH</v>
          </cell>
          <cell r="E1675">
            <v>5.3333000000000004</v>
          </cell>
          <cell r="F1675">
            <v>9.6</v>
          </cell>
          <cell r="G1675">
            <v>51.2</v>
          </cell>
        </row>
        <row r="1676">
          <cell r="A1676">
            <v>3</v>
          </cell>
          <cell r="B1676" t="str">
            <v>PEON</v>
          </cell>
          <cell r="C1676">
            <v>10</v>
          </cell>
          <cell r="D1676" t="str">
            <v>HH</v>
          </cell>
          <cell r="E1676">
            <v>13.333299999999999</v>
          </cell>
          <cell r="F1676">
            <v>8</v>
          </cell>
          <cell r="G1676">
            <v>106.67</v>
          </cell>
        </row>
        <row r="1677">
          <cell r="A1677" t="str">
            <v/>
          </cell>
          <cell r="H1677">
            <v>186.22</v>
          </cell>
        </row>
        <row r="1678">
          <cell r="A1678">
            <v>1</v>
          </cell>
          <cell r="B1678" t="str">
            <v xml:space="preserve">EQUIPO DE SEGURIDAD (2% MANO DE OBRA)</v>
          </cell>
          <cell r="D1678" t="str">
            <v>%</v>
          </cell>
          <cell r="E1678">
            <v>0.02</v>
          </cell>
          <cell r="F1678">
            <v>186.22</v>
          </cell>
          <cell r="G1678">
            <v>3.72</v>
          </cell>
        </row>
        <row r="1679">
          <cell r="A1679">
            <v>2</v>
          </cell>
          <cell r="B1679" t="str">
            <v xml:space="preserve">HERRAMIENTAS (3% MANO DE OBRA)</v>
          </cell>
          <cell r="D1679" t="str">
            <v>%</v>
          </cell>
          <cell r="E1679">
            <v>0.03</v>
          </cell>
          <cell r="F1679">
            <v>186.22</v>
          </cell>
          <cell r="G1679">
            <v>5.59</v>
          </cell>
        </row>
        <row r="1680">
          <cell r="H1680">
            <v>9.31</v>
          </cell>
        </row>
        <row r="1681">
          <cell r="G1681" t="str">
            <v xml:space="preserve">COSTO DIRECTO:</v>
          </cell>
          <cell r="H1681">
            <v>418.86</v>
          </cell>
        </row>
        <row r="1684">
          <cell r="A1684" t="str">
            <v>Partida:</v>
          </cell>
          <cell r="B1684" t="str">
            <v>Descripción:</v>
          </cell>
          <cell r="D1684" t="str">
            <v xml:space="preserve">Unidad  </v>
          </cell>
          <cell r="E1684" t="str">
            <v>Rendimiento</v>
          </cell>
          <cell r="G1684" t="str">
            <v xml:space="preserve">    Costo Directo</v>
          </cell>
        </row>
        <row r="1685">
          <cell r="A1685" t="str">
            <v>48.00</v>
          </cell>
          <cell r="B1685" t="str">
            <v xml:space="preserve">Reflechado de  conductor de Al y/o Cu. desde 50 mm² hasta 120mm2 </v>
          </cell>
          <cell r="D1685" t="str">
            <v>Km</v>
          </cell>
          <cell r="E1685">
            <v>4</v>
          </cell>
          <cell r="F1685" t="str">
            <v>Km/Día</v>
          </cell>
          <cell r="G1685" t="str">
            <v>(S/.):</v>
          </cell>
          <cell r="H1685">
            <v>628.29</v>
          </cell>
        </row>
        <row r="1686">
          <cell r="B1686" t="str">
            <v xml:space="preserve">DETALLE PARTIDA</v>
          </cell>
        </row>
        <row r="1687">
          <cell r="A1687" t="str">
            <v>*</v>
          </cell>
          <cell r="B1687" t="str">
            <v>*</v>
          </cell>
          <cell r="C1687" t="str">
            <v>*</v>
          </cell>
          <cell r="D1687" t="str">
            <v>*</v>
          </cell>
          <cell r="E1687" t="str">
            <v>*</v>
          </cell>
          <cell r="F1687" t="str">
            <v>*</v>
          </cell>
          <cell r="G1687" t="str">
            <v>*</v>
          </cell>
          <cell r="H1687" t="str">
            <v>*</v>
          </cell>
        </row>
        <row r="1688">
          <cell r="A1688" t="str">
            <v>ITEM</v>
          </cell>
          <cell r="B1688" t="str">
            <v xml:space="preserve">R E C U R S O</v>
          </cell>
          <cell r="D1688" t="str">
            <v>UND.</v>
          </cell>
          <cell r="E1688" t="str">
            <v>CANTIDAD</v>
          </cell>
          <cell r="F1688" t="str">
            <v>P.UNIT.</v>
          </cell>
          <cell r="G1688" t="str">
            <v>SUBTOTAL</v>
          </cell>
          <cell r="H1688" t="str">
            <v>TOTAL</v>
          </cell>
        </row>
        <row r="1689">
          <cell r="A1689" t="str">
            <v>*</v>
          </cell>
          <cell r="B1689" t="str">
            <v>*</v>
          </cell>
          <cell r="C1689" t="str">
            <v>*</v>
          </cell>
          <cell r="D1689" t="str">
            <v>*</v>
          </cell>
          <cell r="E1689" t="str">
            <v>*</v>
          </cell>
          <cell r="F1689" t="str">
            <v>*</v>
          </cell>
          <cell r="G1689" t="str">
            <v>*</v>
          </cell>
          <cell r="H1689" t="str">
            <v>*</v>
          </cell>
        </row>
        <row r="1690">
          <cell r="A1690">
            <v>1</v>
          </cell>
          <cell r="B1690" t="str">
            <v xml:space="preserve">CAMIONETA 4x4 (130 HP)</v>
          </cell>
          <cell r="C1690">
            <v>1</v>
          </cell>
          <cell r="D1690" t="str">
            <v>HM</v>
          </cell>
          <cell r="E1690">
            <v>2</v>
          </cell>
          <cell r="F1690">
            <v>80</v>
          </cell>
          <cell r="G1690">
            <v>160</v>
          </cell>
        </row>
        <row r="1691">
          <cell r="A1691">
            <v>2</v>
          </cell>
          <cell r="B1691" t="str">
            <v xml:space="preserve">ESTACION TOTAL</v>
          </cell>
          <cell r="C1691">
            <v>0</v>
          </cell>
          <cell r="D1691" t="str">
            <v>HM</v>
          </cell>
          <cell r="E1691">
            <v>0</v>
          </cell>
          <cell r="F1691">
            <v>12</v>
          </cell>
          <cell r="G1691">
            <v>0</v>
          </cell>
        </row>
        <row r="1692">
          <cell r="A1692">
            <v>3</v>
          </cell>
          <cell r="B1692" t="str">
            <v xml:space="preserve">WINCHE ELECTRICO C/ FRENO MANUAL</v>
          </cell>
          <cell r="C1692">
            <v>0</v>
          </cell>
          <cell r="D1692" t="str">
            <v>HM</v>
          </cell>
          <cell r="E1692">
            <v>0</v>
          </cell>
          <cell r="F1692">
            <v>15</v>
          </cell>
          <cell r="G1692">
            <v>0</v>
          </cell>
        </row>
        <row r="1693">
          <cell r="A1693">
            <v>4</v>
          </cell>
          <cell r="B1693" t="str">
            <v xml:space="preserve">FRENO MANUAL PARA TENDIDO DE CONDUCTOR</v>
          </cell>
          <cell r="C1693">
            <v>0</v>
          </cell>
          <cell r="D1693" t="str">
            <v>HM</v>
          </cell>
          <cell r="E1693">
            <v>0</v>
          </cell>
          <cell r="F1693">
            <v>10</v>
          </cell>
          <cell r="G1693">
            <v>0</v>
          </cell>
        </row>
        <row r="1694">
          <cell r="A1694">
            <v>5</v>
          </cell>
          <cell r="B1694" t="str">
            <v xml:space="preserve">MANGA DE ARRASTRE</v>
          </cell>
          <cell r="C1694">
            <v>1</v>
          </cell>
          <cell r="D1694" t="str">
            <v>HM</v>
          </cell>
          <cell r="E1694">
            <v>2</v>
          </cell>
          <cell r="F1694">
            <v>5</v>
          </cell>
          <cell r="G1694">
            <v>10</v>
          </cell>
        </row>
        <row r="1695">
          <cell r="A1695">
            <v>6</v>
          </cell>
          <cell r="B1695" t="str">
            <v xml:space="preserve">BRIDA DE ARRASTRE</v>
          </cell>
          <cell r="C1695">
            <v>3</v>
          </cell>
          <cell r="D1695" t="str">
            <v>HM</v>
          </cell>
          <cell r="E1695">
            <v>6</v>
          </cell>
          <cell r="F1695">
            <v>2.5</v>
          </cell>
          <cell r="G1695">
            <v>15</v>
          </cell>
        </row>
        <row r="1696">
          <cell r="A1696">
            <v>7</v>
          </cell>
          <cell r="B1696" t="str">
            <v xml:space="preserve">POLEAS DE PVC PARA CABLES AUTOPORTANTES</v>
          </cell>
          <cell r="C1696">
            <v>10</v>
          </cell>
          <cell r="D1696" t="str">
            <v>HM</v>
          </cell>
          <cell r="E1696">
            <v>20</v>
          </cell>
          <cell r="F1696">
            <v>2.2000000000000002</v>
          </cell>
          <cell r="G1696">
            <v>44</v>
          </cell>
        </row>
        <row r="1697">
          <cell r="A1697">
            <v>8</v>
          </cell>
          <cell r="B1697" t="str">
            <v xml:space="preserve">RADIO DE MANO FM 2M MULTIBANDA</v>
          </cell>
          <cell r="C1697">
            <v>6</v>
          </cell>
          <cell r="D1697" t="str">
            <v>HM</v>
          </cell>
          <cell r="E1697">
            <v>12</v>
          </cell>
          <cell r="F1697">
            <v>6.5</v>
          </cell>
          <cell r="G1697">
            <v>78</v>
          </cell>
        </row>
        <row r="1698">
          <cell r="A1698">
            <v>9</v>
          </cell>
          <cell r="B1698" t="str">
            <v xml:space="preserve">TRICO DE 2 TON</v>
          </cell>
          <cell r="C1698">
            <v>3</v>
          </cell>
          <cell r="D1698" t="str">
            <v>HM</v>
          </cell>
          <cell r="E1698">
            <v>6</v>
          </cell>
          <cell r="F1698">
            <v>3</v>
          </cell>
          <cell r="G1698">
            <v>18</v>
          </cell>
        </row>
        <row r="1699">
          <cell r="A1699">
            <v>10</v>
          </cell>
          <cell r="B1699" t="str">
            <v>DINAMOMETRO</v>
          </cell>
          <cell r="C1699">
            <v>1</v>
          </cell>
          <cell r="D1699" t="str">
            <v>HM</v>
          </cell>
          <cell r="E1699">
            <v>2</v>
          </cell>
          <cell r="F1699">
            <v>5</v>
          </cell>
          <cell r="G1699">
            <v>10</v>
          </cell>
        </row>
        <row r="1700">
          <cell r="A1700" t="str">
            <v/>
          </cell>
          <cell r="D1700" t="str">
            <v/>
          </cell>
          <cell r="F1700" t="str">
            <v/>
          </cell>
          <cell r="H1700">
            <v>335</v>
          </cell>
        </row>
        <row r="1701">
          <cell r="A1701">
            <v>1</v>
          </cell>
          <cell r="B1701" t="str">
            <v>OPERARIO</v>
          </cell>
          <cell r="C1701">
            <v>2</v>
          </cell>
          <cell r="D1701" t="str">
            <v>HH</v>
          </cell>
          <cell r="E1701">
            <v>4</v>
          </cell>
          <cell r="F1701">
            <v>10.63</v>
          </cell>
          <cell r="G1701">
            <v>42.52</v>
          </cell>
        </row>
        <row r="1702">
          <cell r="A1702">
            <v>2</v>
          </cell>
          <cell r="B1702" t="str">
            <v>OFICIAL</v>
          </cell>
          <cell r="C1702">
            <v>4</v>
          </cell>
          <cell r="D1702" t="str">
            <v>HH</v>
          </cell>
          <cell r="E1702">
            <v>8</v>
          </cell>
          <cell r="F1702">
            <v>9.6</v>
          </cell>
          <cell r="G1702">
            <v>76.8</v>
          </cell>
        </row>
        <row r="1703">
          <cell r="A1703">
            <v>3</v>
          </cell>
          <cell r="B1703" t="str">
            <v>PEON</v>
          </cell>
          <cell r="C1703">
            <v>10</v>
          </cell>
          <cell r="D1703" t="str">
            <v>HH</v>
          </cell>
          <cell r="E1703">
            <v>20</v>
          </cell>
          <cell r="F1703">
            <v>8</v>
          </cell>
          <cell r="G1703">
            <v>160</v>
          </cell>
        </row>
        <row r="1704">
          <cell r="A1704" t="str">
            <v/>
          </cell>
          <cell r="H1704">
            <v>279.32</v>
          </cell>
        </row>
        <row r="1705">
          <cell r="A1705">
            <v>1</v>
          </cell>
          <cell r="B1705" t="str">
            <v xml:space="preserve">EQUIPO DE SEGURIDAD (2% MANO DE OBRA)</v>
          </cell>
          <cell r="D1705" t="str">
            <v>%</v>
          </cell>
          <cell r="E1705">
            <v>0.02</v>
          </cell>
          <cell r="F1705">
            <v>279.32</v>
          </cell>
          <cell r="G1705">
            <v>5.59</v>
          </cell>
        </row>
        <row r="1706">
          <cell r="A1706">
            <v>2</v>
          </cell>
          <cell r="B1706" t="str">
            <v xml:space="preserve">HERRAMIENTAS (3% MANO DE OBRA)</v>
          </cell>
          <cell r="D1706" t="str">
            <v>%</v>
          </cell>
          <cell r="E1706">
            <v>0.03</v>
          </cell>
          <cell r="F1706">
            <v>279.32</v>
          </cell>
          <cell r="G1706">
            <v>8.3800000000000008</v>
          </cell>
        </row>
        <row r="1707">
          <cell r="H1707">
            <v>13.97</v>
          </cell>
        </row>
        <row r="1708">
          <cell r="G1708" t="str">
            <v xml:space="preserve">COSTO DIRECTO:</v>
          </cell>
          <cell r="H1708">
            <v>628.29</v>
          </cell>
        </row>
        <row r="1711">
          <cell r="A1711" t="str">
            <v>Partida:</v>
          </cell>
          <cell r="B1711" t="str">
            <v>Descripción:</v>
          </cell>
          <cell r="D1711" t="str">
            <v xml:space="preserve">Unidad  </v>
          </cell>
          <cell r="E1711" t="str">
            <v>Rendimiento</v>
          </cell>
          <cell r="G1711" t="str">
            <v xml:space="preserve">    Costo Directo</v>
          </cell>
        </row>
        <row r="1712">
          <cell r="A1712" t="str">
            <v>49.00</v>
          </cell>
          <cell r="B1712" t="str">
            <v xml:space="preserve">Rotura y reposición de vereda</v>
          </cell>
          <cell r="D1712" t="str">
            <v>m2</v>
          </cell>
          <cell r="E1712">
            <v>6</v>
          </cell>
          <cell r="F1712" t="str">
            <v>m2/Día</v>
          </cell>
          <cell r="G1712" t="str">
            <v>(S/.):</v>
          </cell>
          <cell r="H1712">
            <v>89.22</v>
          </cell>
        </row>
        <row r="1713">
          <cell r="B1713" t="str">
            <v xml:space="preserve">DETALLE PARTIDA</v>
          </cell>
        </row>
        <row r="1714">
          <cell r="A1714" t="str">
            <v>*</v>
          </cell>
          <cell r="B1714" t="str">
            <v>*</v>
          </cell>
          <cell r="C1714" t="str">
            <v>*</v>
          </cell>
          <cell r="D1714" t="str">
            <v>*</v>
          </cell>
          <cell r="E1714" t="str">
            <v>*</v>
          </cell>
          <cell r="F1714" t="str">
            <v>*</v>
          </cell>
          <cell r="G1714" t="str">
            <v>*</v>
          </cell>
          <cell r="H1714" t="str">
            <v>*</v>
          </cell>
        </row>
        <row r="1715">
          <cell r="A1715" t="str">
            <v>ITEM</v>
          </cell>
          <cell r="B1715" t="str">
            <v xml:space="preserve">R E C U R S O</v>
          </cell>
          <cell r="D1715" t="str">
            <v>UND.</v>
          </cell>
          <cell r="E1715" t="str">
            <v>CANTIDAD</v>
          </cell>
          <cell r="F1715" t="str">
            <v>P.UNIT.</v>
          </cell>
          <cell r="G1715" t="str">
            <v>SUBTOTAL</v>
          </cell>
          <cell r="H1715" t="str">
            <v>TOTAL</v>
          </cell>
        </row>
        <row r="1716">
          <cell r="A1716" t="str">
            <v>*</v>
          </cell>
          <cell r="B1716" t="str">
            <v>*</v>
          </cell>
          <cell r="C1716" t="str">
            <v>*</v>
          </cell>
          <cell r="D1716" t="str">
            <v>*</v>
          </cell>
          <cell r="E1716" t="str">
            <v>*</v>
          </cell>
          <cell r="F1716" t="str">
            <v>*</v>
          </cell>
          <cell r="G1716" t="str">
            <v>*</v>
          </cell>
          <cell r="H1716" t="str">
            <v>*</v>
          </cell>
        </row>
        <row r="1717">
          <cell r="A1717">
            <v>1</v>
          </cell>
          <cell r="B1717" t="str">
            <v xml:space="preserve">CEMENTO PORTLAND TIPO I</v>
          </cell>
          <cell r="D1717" t="str">
            <v>BLS</v>
          </cell>
          <cell r="E1717">
            <v>1</v>
          </cell>
          <cell r="F1717">
            <v>27</v>
          </cell>
          <cell r="G1717">
            <v>27</v>
          </cell>
        </row>
        <row r="1718">
          <cell r="A1718">
            <v>2</v>
          </cell>
          <cell r="B1718" t="str">
            <v>HORMIGON</v>
          </cell>
          <cell r="D1718" t="str">
            <v>M3</v>
          </cell>
          <cell r="E1718">
            <v>0.14000000000000001</v>
          </cell>
          <cell r="F1718">
            <v>70</v>
          </cell>
          <cell r="G1718">
            <v>9.8000000000000007</v>
          </cell>
        </row>
        <row r="1719">
          <cell r="A1719" t="str">
            <v/>
          </cell>
          <cell r="D1719" t="str">
            <v/>
          </cell>
          <cell r="F1719" t="str">
            <v/>
          </cell>
          <cell r="H1719">
            <v>36.799999999999997</v>
          </cell>
        </row>
        <row r="1720">
          <cell r="A1720">
            <v>1</v>
          </cell>
          <cell r="B1720" t="str">
            <v xml:space="preserve">CAMIONETA 4x4 (130 HP)</v>
          </cell>
          <cell r="C1720">
            <v>0.25</v>
          </cell>
          <cell r="D1720" t="str">
            <v>HM</v>
          </cell>
          <cell r="E1720">
            <v>0.33329999999999999</v>
          </cell>
          <cell r="F1720">
            <v>80</v>
          </cell>
          <cell r="G1720">
            <v>26.66</v>
          </cell>
        </row>
        <row r="1721">
          <cell r="A1721" t="str">
            <v/>
          </cell>
          <cell r="D1721" t="str">
            <v/>
          </cell>
          <cell r="F1721" t="str">
            <v/>
          </cell>
          <cell r="H1721">
            <v>26.66</v>
          </cell>
        </row>
        <row r="1722">
          <cell r="A1722">
            <v>1</v>
          </cell>
          <cell r="B1722" t="str">
            <v>OPERARIO</v>
          </cell>
          <cell r="C1722">
            <v>0</v>
          </cell>
          <cell r="D1722" t="str">
            <v>HH</v>
          </cell>
          <cell r="E1722">
            <v>0</v>
          </cell>
          <cell r="F1722">
            <v>10.63</v>
          </cell>
          <cell r="G1722">
            <v>0</v>
          </cell>
        </row>
        <row r="1723">
          <cell r="A1723">
            <v>2</v>
          </cell>
          <cell r="B1723" t="str">
            <v>OFICIAL</v>
          </cell>
          <cell r="C1723">
            <v>0.25</v>
          </cell>
          <cell r="D1723" t="str">
            <v>HH</v>
          </cell>
          <cell r="E1723">
            <v>0.33329999999999999</v>
          </cell>
          <cell r="F1723">
            <v>9.6</v>
          </cell>
          <cell r="G1723">
            <v>3.2</v>
          </cell>
        </row>
        <row r="1724">
          <cell r="A1724">
            <v>3</v>
          </cell>
          <cell r="B1724" t="str">
            <v>PEON</v>
          </cell>
          <cell r="C1724">
            <v>2</v>
          </cell>
          <cell r="D1724" t="str">
            <v>HH</v>
          </cell>
          <cell r="E1724">
            <v>2.6667000000000001</v>
          </cell>
          <cell r="F1724">
            <v>8</v>
          </cell>
          <cell r="G1724">
            <v>21.33</v>
          </cell>
        </row>
        <row r="1725">
          <cell r="A1725" t="str">
            <v/>
          </cell>
          <cell r="F1725" t="str">
            <v/>
          </cell>
          <cell r="H1725">
            <v>24.53</v>
          </cell>
        </row>
        <row r="1726">
          <cell r="A1726">
            <v>1</v>
          </cell>
          <cell r="B1726" t="str">
            <v xml:space="preserve">EQUIPO DE SEGURIDAD (2% MANO DE OBRA)</v>
          </cell>
          <cell r="D1726" t="str">
            <v>%</v>
          </cell>
          <cell r="E1726">
            <v>0.02</v>
          </cell>
          <cell r="F1726">
            <v>24.53</v>
          </cell>
          <cell r="G1726">
            <v>0.49</v>
          </cell>
        </row>
        <row r="1727">
          <cell r="A1727">
            <v>2</v>
          </cell>
          <cell r="B1727" t="str">
            <v xml:space="preserve">HERRAMIENTAS (3% MANO DE OBRA)</v>
          </cell>
          <cell r="D1727" t="str">
            <v>%</v>
          </cell>
          <cell r="E1727">
            <v>0.03</v>
          </cell>
          <cell r="F1727">
            <v>24.53</v>
          </cell>
          <cell r="G1727">
            <v>0.74</v>
          </cell>
        </row>
        <row r="1728">
          <cell r="H1728">
            <v>1.23</v>
          </cell>
        </row>
        <row r="1729">
          <cell r="G1729" t="str">
            <v xml:space="preserve">COSTO DIRECTO:</v>
          </cell>
          <cell r="H1729">
            <v>89.22</v>
          </cell>
        </row>
        <row r="1732">
          <cell r="A1732" t="str">
            <v>Partida:</v>
          </cell>
          <cell r="B1732" t="str">
            <v>Descripción:</v>
          </cell>
          <cell r="D1732" t="str">
            <v xml:space="preserve">Unidad  </v>
          </cell>
          <cell r="E1732" t="str">
            <v>Rendimiento</v>
          </cell>
          <cell r="G1732" t="str">
            <v xml:space="preserve">    Costo Directo</v>
          </cell>
        </row>
        <row r="1733">
          <cell r="A1733" t="str">
            <v>50.00</v>
          </cell>
          <cell r="B1733" t="str">
            <v xml:space="preserve">Eliminación de material excedente</v>
          </cell>
          <cell r="D1733" t="str">
            <v>m3</v>
          </cell>
          <cell r="E1733">
            <v>25</v>
          </cell>
          <cell r="F1733" t="str">
            <v>m3/Día</v>
          </cell>
          <cell r="G1733" t="str">
            <v>(S/.):</v>
          </cell>
          <cell r="H1733">
            <v>47.1</v>
          </cell>
        </row>
        <row r="1734">
          <cell r="B1734" t="str">
            <v xml:space="preserve">DETALLE PARTIDA</v>
          </cell>
        </row>
        <row r="1735">
          <cell r="A1735" t="str">
            <v>*</v>
          </cell>
          <cell r="B1735" t="str">
            <v>*</v>
          </cell>
          <cell r="C1735" t="str">
            <v>*</v>
          </cell>
          <cell r="D1735" t="str">
            <v>*</v>
          </cell>
          <cell r="E1735" t="str">
            <v>*</v>
          </cell>
          <cell r="F1735" t="str">
            <v>*</v>
          </cell>
          <cell r="G1735" t="str">
            <v>*</v>
          </cell>
          <cell r="H1735" t="str">
            <v>*</v>
          </cell>
        </row>
        <row r="1736">
          <cell r="A1736" t="str">
            <v>ITEM</v>
          </cell>
          <cell r="B1736" t="str">
            <v xml:space="preserve">R E C U R S O</v>
          </cell>
          <cell r="D1736" t="str">
            <v>UND.</v>
          </cell>
          <cell r="E1736" t="str">
            <v>CANTIDAD</v>
          </cell>
          <cell r="F1736" t="str">
            <v>P.UNIT.</v>
          </cell>
          <cell r="G1736" t="str">
            <v>SUBTOTAL</v>
          </cell>
          <cell r="H1736" t="str">
            <v>TOTAL</v>
          </cell>
        </row>
        <row r="1737">
          <cell r="A1737" t="str">
            <v>*</v>
          </cell>
          <cell r="B1737" t="str">
            <v>*</v>
          </cell>
          <cell r="C1737" t="str">
            <v>*</v>
          </cell>
          <cell r="D1737" t="str">
            <v>*</v>
          </cell>
          <cell r="E1737" t="str">
            <v>*</v>
          </cell>
          <cell r="F1737" t="str">
            <v>*</v>
          </cell>
          <cell r="G1737" t="str">
            <v>*</v>
          </cell>
          <cell r="H1737" t="str">
            <v>*</v>
          </cell>
        </row>
        <row r="1738">
          <cell r="A1738">
            <v>1</v>
          </cell>
          <cell r="B1738" t="str">
            <v xml:space="preserve">CAMION VOLQUETE</v>
          </cell>
          <cell r="C1738">
            <v>1</v>
          </cell>
          <cell r="D1738" t="str">
            <v>HM</v>
          </cell>
          <cell r="E1738">
            <v>0.32</v>
          </cell>
          <cell r="F1738">
            <v>80</v>
          </cell>
          <cell r="G1738">
            <v>25.6</v>
          </cell>
        </row>
        <row r="1739">
          <cell r="A1739" t="str">
            <v/>
          </cell>
          <cell r="D1739" t="str">
            <v/>
          </cell>
          <cell r="F1739" t="str">
            <v/>
          </cell>
          <cell r="H1739">
            <v>25.6</v>
          </cell>
        </row>
        <row r="1740">
          <cell r="A1740">
            <v>1</v>
          </cell>
          <cell r="B1740" t="str">
            <v>OFICIAL</v>
          </cell>
          <cell r="C1740">
            <v>0</v>
          </cell>
          <cell r="D1740" t="str">
            <v>HH</v>
          </cell>
          <cell r="E1740">
            <v>0</v>
          </cell>
          <cell r="F1740">
            <v>9.6</v>
          </cell>
          <cell r="G1740">
            <v>0</v>
          </cell>
        </row>
        <row r="1741">
          <cell r="A1741">
            <v>2</v>
          </cell>
          <cell r="B1741" t="str">
            <v>PEON</v>
          </cell>
          <cell r="C1741">
            <v>8</v>
          </cell>
          <cell r="D1741" t="str">
            <v>HH</v>
          </cell>
          <cell r="E1741">
            <v>2.56</v>
          </cell>
          <cell r="F1741">
            <v>8</v>
          </cell>
          <cell r="G1741">
            <v>20.48</v>
          </cell>
        </row>
        <row r="1742">
          <cell r="A1742" t="str">
            <v/>
          </cell>
          <cell r="H1742">
            <v>20.48</v>
          </cell>
        </row>
        <row r="1743">
          <cell r="A1743">
            <v>1</v>
          </cell>
          <cell r="B1743" t="str">
            <v xml:space="preserve">EQUIPO DE SEGURIDAD (2% MANO DE OBRA)</v>
          </cell>
          <cell r="D1743" t="str">
            <v>%</v>
          </cell>
          <cell r="E1743">
            <v>0.02</v>
          </cell>
          <cell r="F1743">
            <v>20.48</v>
          </cell>
          <cell r="G1743">
            <v>0.41</v>
          </cell>
        </row>
        <row r="1744">
          <cell r="A1744">
            <v>2</v>
          </cell>
          <cell r="B1744" t="str">
            <v xml:space="preserve">HERRAMIENTAS (3% MANO DE OBRA)</v>
          </cell>
          <cell r="D1744" t="str">
            <v>%</v>
          </cell>
          <cell r="E1744">
            <v>0.03</v>
          </cell>
          <cell r="F1744">
            <v>20.48</v>
          </cell>
          <cell r="G1744">
            <v>0.61</v>
          </cell>
        </row>
        <row r="1745">
          <cell r="H1745">
            <v>1.02</v>
          </cell>
        </row>
        <row r="1746">
          <cell r="G1746" t="str">
            <v xml:space="preserve">COSTO DIRECTO:</v>
          </cell>
          <cell r="H1746">
            <v>47.1</v>
          </cell>
        </row>
        <row r="1749">
          <cell r="A1749" t="str">
            <v>Partida:</v>
          </cell>
          <cell r="B1749" t="str">
            <v>Descripción:</v>
          </cell>
          <cell r="D1749" t="str">
            <v xml:space="preserve">Unidad  </v>
          </cell>
          <cell r="E1749" t="str">
            <v>Rendimiento</v>
          </cell>
          <cell r="G1749" t="str">
            <v xml:space="preserve">    Costo Directo</v>
          </cell>
        </row>
        <row r="1750">
          <cell r="B1750" t="str">
            <v xml:space="preserve">Corte y poda de arboles</v>
          </cell>
          <cell r="D1750" t="str">
            <v>Un.</v>
          </cell>
          <cell r="E1750">
            <v>5</v>
          </cell>
          <cell r="F1750" t="str">
            <v>Un./Día</v>
          </cell>
          <cell r="G1750" t="str">
            <v>(S/.):</v>
          </cell>
          <cell r="H1750">
            <v>77.7</v>
          </cell>
        </row>
        <row r="1751">
          <cell r="B1751" t="str">
            <v xml:space="preserve">DETALLE PARTIDA</v>
          </cell>
        </row>
        <row r="1752">
          <cell r="A1752" t="str">
            <v>*</v>
          </cell>
          <cell r="B1752" t="str">
            <v>*</v>
          </cell>
          <cell r="C1752" t="str">
            <v>*</v>
          </cell>
          <cell r="D1752" t="str">
            <v>*</v>
          </cell>
          <cell r="E1752" t="str">
            <v>*</v>
          </cell>
          <cell r="F1752" t="str">
            <v>*</v>
          </cell>
          <cell r="G1752" t="str">
            <v>*</v>
          </cell>
          <cell r="H1752" t="str">
            <v>*</v>
          </cell>
        </row>
        <row r="1753">
          <cell r="A1753" t="str">
            <v>ITEM</v>
          </cell>
          <cell r="B1753" t="str">
            <v xml:space="preserve">R E C U R S O</v>
          </cell>
          <cell r="D1753" t="str">
            <v>UND.</v>
          </cell>
          <cell r="E1753" t="str">
            <v>CANTIDAD</v>
          </cell>
          <cell r="F1753" t="str">
            <v>P.UNIT.</v>
          </cell>
          <cell r="G1753" t="str">
            <v>SUBTOTAL</v>
          </cell>
          <cell r="H1753" t="str">
            <v>TOTAL</v>
          </cell>
        </row>
        <row r="1754">
          <cell r="A1754" t="str">
            <v>*</v>
          </cell>
          <cell r="B1754" t="str">
            <v>*</v>
          </cell>
          <cell r="C1754" t="str">
            <v>*</v>
          </cell>
          <cell r="D1754" t="str">
            <v>*</v>
          </cell>
          <cell r="E1754" t="str">
            <v>*</v>
          </cell>
          <cell r="F1754" t="str">
            <v>*</v>
          </cell>
          <cell r="G1754" t="str">
            <v>*</v>
          </cell>
          <cell r="H1754" t="str">
            <v>*</v>
          </cell>
        </row>
        <row r="1755">
          <cell r="A1755">
            <v>1</v>
          </cell>
          <cell r="B1755" t="str">
            <v xml:space="preserve">Costo del arbol</v>
          </cell>
          <cell r="C1755">
            <v>1</v>
          </cell>
          <cell r="D1755" t="str">
            <v>UND.</v>
          </cell>
          <cell r="E1755">
            <v>1</v>
          </cell>
          <cell r="F1755">
            <v>60</v>
          </cell>
          <cell r="G1755">
            <v>60</v>
          </cell>
        </row>
        <row r="1756">
          <cell r="A1756" t="str">
            <v/>
          </cell>
          <cell r="D1756" t="str">
            <v/>
          </cell>
          <cell r="F1756" t="str">
            <v/>
          </cell>
          <cell r="H1756">
            <v>60</v>
          </cell>
        </row>
        <row r="1757">
          <cell r="A1757">
            <v>1</v>
          </cell>
          <cell r="B1757" t="str">
            <v>OFICIAL</v>
          </cell>
          <cell r="C1757">
            <v>1</v>
          </cell>
          <cell r="D1757" t="str">
            <v>HH</v>
          </cell>
          <cell r="E1757">
            <v>1.6</v>
          </cell>
          <cell r="F1757">
            <v>6.75</v>
          </cell>
          <cell r="G1757">
            <v>10.8</v>
          </cell>
        </row>
        <row r="1758">
          <cell r="A1758">
            <v>2</v>
          </cell>
          <cell r="B1758" t="str">
            <v>PEON</v>
          </cell>
          <cell r="C1758">
            <v>1</v>
          </cell>
          <cell r="D1758" t="str">
            <v>HH</v>
          </cell>
          <cell r="E1758">
            <v>1.6</v>
          </cell>
          <cell r="F1758">
            <v>3.78</v>
          </cell>
          <cell r="G1758">
            <v>6.05</v>
          </cell>
        </row>
        <row r="1759">
          <cell r="A1759" t="str">
            <v/>
          </cell>
          <cell r="H1759">
            <v>16.850000000000001</v>
          </cell>
        </row>
        <row r="1760">
          <cell r="A1760">
            <v>1</v>
          </cell>
          <cell r="B1760" t="str">
            <v xml:space="preserve">EQUIPO DE SEGURIDAD (2% MANO DE OBRA)</v>
          </cell>
          <cell r="D1760" t="str">
            <v>%</v>
          </cell>
          <cell r="E1760">
            <v>0.02</v>
          </cell>
          <cell r="F1760">
            <v>16.850000000000001</v>
          </cell>
          <cell r="G1760">
            <v>0.34</v>
          </cell>
        </row>
        <row r="1761">
          <cell r="A1761">
            <v>2</v>
          </cell>
          <cell r="B1761" t="str">
            <v xml:space="preserve">HERRAMIENTAS (3% MANO DE OBRA)</v>
          </cell>
          <cell r="D1761" t="str">
            <v>%</v>
          </cell>
          <cell r="E1761">
            <v>0.03</v>
          </cell>
          <cell r="F1761">
            <v>16.850000000000001</v>
          </cell>
          <cell r="G1761">
            <v>0.51</v>
          </cell>
        </row>
        <row r="1762">
          <cell r="H1762">
            <v>0.85</v>
          </cell>
        </row>
        <row r="1763">
          <cell r="G1763" t="str">
            <v xml:space="preserve">COSTO DIRECTO:</v>
          </cell>
          <cell r="H1763">
            <v>77.7</v>
          </cell>
        </row>
        <row r="1766">
          <cell r="A1766" t="str">
            <v>Partida:</v>
          </cell>
          <cell r="B1766" t="str">
            <v>Descripción:</v>
          </cell>
          <cell r="D1766" t="str">
            <v xml:space="preserve">Unidad  </v>
          </cell>
          <cell r="E1766" t="str">
            <v>Rendimiento</v>
          </cell>
          <cell r="G1766" t="str">
            <v xml:space="preserve">    Costo Directo</v>
          </cell>
        </row>
        <row r="1767">
          <cell r="A1767">
            <v>51</v>
          </cell>
          <cell r="B1767" t="str">
            <v xml:space="preserve">Coordinación con los dirigentes y/o propietarios de las zonas a intervenir</v>
          </cell>
          <cell r="D1767" t="str">
            <v xml:space="preserve">Unidad  </v>
          </cell>
          <cell r="E1767">
            <v>10</v>
          </cell>
          <cell r="F1767" t="str">
            <v xml:space="preserve">Unidad  /Día</v>
          </cell>
          <cell r="G1767" t="str">
            <v>(S/.):</v>
          </cell>
          <cell r="H1767">
            <v>95.68</v>
          </cell>
        </row>
        <row r="1768">
          <cell r="B1768" t="str">
            <v xml:space="preserve">DETALLE PARTIDA</v>
          </cell>
        </row>
        <row r="1769">
          <cell r="A1769" t="str">
            <v>*</v>
          </cell>
          <cell r="B1769" t="str">
            <v>*</v>
          </cell>
          <cell r="C1769" t="str">
            <v>*</v>
          </cell>
          <cell r="D1769" t="str">
            <v>*</v>
          </cell>
          <cell r="E1769" t="str">
            <v>*</v>
          </cell>
          <cell r="F1769" t="str">
            <v>*</v>
          </cell>
          <cell r="G1769" t="str">
            <v>*</v>
          </cell>
          <cell r="H1769" t="str">
            <v>*</v>
          </cell>
        </row>
        <row r="1770">
          <cell r="A1770" t="str">
            <v>ITEM</v>
          </cell>
          <cell r="B1770" t="str">
            <v xml:space="preserve">R E C U R S O</v>
          </cell>
          <cell r="D1770" t="str">
            <v>UND.</v>
          </cell>
          <cell r="E1770" t="str">
            <v>CANTIDAD</v>
          </cell>
          <cell r="F1770" t="str">
            <v>P.UNIT.</v>
          </cell>
          <cell r="G1770" t="str">
            <v>SUBTOTAL</v>
          </cell>
          <cell r="H1770" t="str">
            <v>TOTAL</v>
          </cell>
        </row>
        <row r="1771">
          <cell r="A1771" t="str">
            <v>*</v>
          </cell>
          <cell r="B1771" t="str">
            <v>*</v>
          </cell>
          <cell r="C1771" t="str">
            <v>*</v>
          </cell>
          <cell r="D1771" t="str">
            <v>*</v>
          </cell>
          <cell r="E1771" t="str">
            <v>*</v>
          </cell>
          <cell r="F1771" t="str">
            <v>*</v>
          </cell>
          <cell r="G1771" t="str">
            <v>*</v>
          </cell>
          <cell r="H1771" t="str">
            <v>*</v>
          </cell>
        </row>
        <row r="1772">
          <cell r="A1772">
            <v>1</v>
          </cell>
          <cell r="B1772" t="str">
            <v>CAMIONETA</v>
          </cell>
          <cell r="C1772">
            <v>0.5</v>
          </cell>
          <cell r="D1772" t="str">
            <v>HM</v>
          </cell>
          <cell r="E1772">
            <v>0.4</v>
          </cell>
          <cell r="F1772">
            <v>80</v>
          </cell>
          <cell r="G1772">
            <v>32</v>
          </cell>
        </row>
        <row r="1773">
          <cell r="A1773" t="str">
            <v/>
          </cell>
          <cell r="D1773" t="str">
            <v/>
          </cell>
          <cell r="F1773" t="str">
            <v/>
          </cell>
          <cell r="H1773">
            <v>32</v>
          </cell>
        </row>
        <row r="1774">
          <cell r="A1774">
            <v>1</v>
          </cell>
          <cell r="B1774" t="str">
            <v xml:space="preserve">ING RESIDENTE</v>
          </cell>
          <cell r="C1774">
            <v>1</v>
          </cell>
          <cell r="D1774" t="str">
            <v>HH</v>
          </cell>
          <cell r="E1774">
            <v>0.8</v>
          </cell>
          <cell r="F1774">
            <v>70</v>
          </cell>
          <cell r="G1774">
            <v>56</v>
          </cell>
        </row>
        <row r="1775">
          <cell r="A1775">
            <v>2</v>
          </cell>
          <cell r="B1775" t="str">
            <v>OFICIAL</v>
          </cell>
          <cell r="C1775">
            <v>1</v>
          </cell>
          <cell r="D1775" t="str">
            <v>HH</v>
          </cell>
          <cell r="E1775">
            <v>0.8</v>
          </cell>
          <cell r="F1775">
            <v>9.6</v>
          </cell>
          <cell r="G1775">
            <v>7.68</v>
          </cell>
        </row>
        <row r="1776">
          <cell r="A1776" t="str">
            <v/>
          </cell>
          <cell r="H1776">
            <v>63.68</v>
          </cell>
        </row>
        <row r="1777">
          <cell r="G1777" t="str">
            <v xml:space="preserve">COSTO DIRECTO:</v>
          </cell>
          <cell r="H1777">
            <v>95.68</v>
          </cell>
        </row>
        <row r="1781">
          <cell r="A1781" t="str">
            <v>Partida:</v>
          </cell>
          <cell r="B1781" t="str">
            <v>Descripción:</v>
          </cell>
          <cell r="D1781" t="str">
            <v xml:space="preserve">Unidad  </v>
          </cell>
          <cell r="E1781" t="str">
            <v>Rendimiento</v>
          </cell>
          <cell r="G1781" t="str">
            <v xml:space="preserve">    Costo Directo</v>
          </cell>
        </row>
        <row r="1782">
          <cell r="A1782">
            <v>52</v>
          </cell>
          <cell r="B1782" t="str">
            <v xml:space="preserve">Expediente de Replanteo de Red Primaria (4 ejemplares)</v>
          </cell>
          <cell r="D1782" t="str">
            <v>Glb.</v>
          </cell>
          <cell r="E1782">
            <v>1</v>
          </cell>
          <cell r="F1782" t="str">
            <v>Glb./Día</v>
          </cell>
          <cell r="G1782" t="str">
            <v>(S/.):</v>
          </cell>
          <cell r="H1782">
            <v>332.2</v>
          </cell>
        </row>
        <row r="1783">
          <cell r="B1783" t="str">
            <v xml:space="preserve">DETALLE PARTIDA</v>
          </cell>
        </row>
        <row r="1784">
          <cell r="A1784" t="str">
            <v>*</v>
          </cell>
          <cell r="B1784" t="str">
            <v>*</v>
          </cell>
          <cell r="C1784" t="str">
            <v>*</v>
          </cell>
          <cell r="D1784" t="str">
            <v>*</v>
          </cell>
          <cell r="E1784" t="str">
            <v>*</v>
          </cell>
          <cell r="F1784" t="str">
            <v>*</v>
          </cell>
          <cell r="G1784" t="str">
            <v>*</v>
          </cell>
          <cell r="H1784" t="str">
            <v>*</v>
          </cell>
        </row>
        <row r="1785">
          <cell r="A1785" t="str">
            <v>ITEM</v>
          </cell>
          <cell r="B1785" t="str">
            <v xml:space="preserve">R E C U R S O</v>
          </cell>
          <cell r="D1785" t="str">
            <v>UND.</v>
          </cell>
          <cell r="E1785" t="str">
            <v>CANTIDAD</v>
          </cell>
          <cell r="F1785" t="str">
            <v>P.UNIT.</v>
          </cell>
          <cell r="G1785" t="str">
            <v>SUBTOTAL</v>
          </cell>
          <cell r="H1785" t="str">
            <v>TOTAL</v>
          </cell>
        </row>
        <row r="1786">
          <cell r="A1786" t="str">
            <v>*</v>
          </cell>
          <cell r="B1786" t="str">
            <v>*</v>
          </cell>
          <cell r="C1786" t="str">
            <v>*</v>
          </cell>
          <cell r="D1786" t="str">
            <v>*</v>
          </cell>
          <cell r="E1786" t="str">
            <v>*</v>
          </cell>
          <cell r="F1786" t="str">
            <v>*</v>
          </cell>
          <cell r="G1786" t="str">
            <v>*</v>
          </cell>
          <cell r="H1786" t="str">
            <v>*</v>
          </cell>
        </row>
        <row r="1787">
          <cell r="A1787">
            <v>1</v>
          </cell>
          <cell r="B1787" t="str">
            <v xml:space="preserve">PAPEL BOND TAMAÑO A-1</v>
          </cell>
          <cell r="D1787" t="str">
            <v>MLL</v>
          </cell>
          <cell r="E1787">
            <v>0.1</v>
          </cell>
          <cell r="F1787">
            <v>160</v>
          </cell>
          <cell r="G1787">
            <v>16</v>
          </cell>
        </row>
        <row r="1788">
          <cell r="A1788">
            <v>2</v>
          </cell>
          <cell r="B1788" t="str">
            <v xml:space="preserve">PAPEL BOND TAMAÑO A-4</v>
          </cell>
          <cell r="D1788" t="str">
            <v>MLL</v>
          </cell>
          <cell r="E1788">
            <v>1</v>
          </cell>
          <cell r="F1788">
            <v>20</v>
          </cell>
          <cell r="G1788">
            <v>20</v>
          </cell>
        </row>
        <row r="1789">
          <cell r="A1789" t="str">
            <v/>
          </cell>
          <cell r="D1789" t="str">
            <v/>
          </cell>
          <cell r="F1789" t="str">
            <v/>
          </cell>
          <cell r="H1789">
            <v>36</v>
          </cell>
        </row>
        <row r="1790">
          <cell r="A1790">
            <v>1</v>
          </cell>
          <cell r="B1790" t="str">
            <v xml:space="preserve">EQUIPO DE COMPUTO</v>
          </cell>
          <cell r="C1790">
            <v>1</v>
          </cell>
          <cell r="D1790" t="str">
            <v>HM</v>
          </cell>
          <cell r="E1790">
            <v>8</v>
          </cell>
          <cell r="F1790">
            <v>2</v>
          </cell>
          <cell r="G1790">
            <v>16</v>
          </cell>
        </row>
        <row r="1791">
          <cell r="A1791">
            <v>2</v>
          </cell>
          <cell r="B1791" t="str">
            <v xml:space="preserve">IMPRESORA LASER</v>
          </cell>
          <cell r="C1791">
            <v>1</v>
          </cell>
          <cell r="D1791" t="str">
            <v>HM</v>
          </cell>
          <cell r="E1791">
            <v>8</v>
          </cell>
          <cell r="F1791">
            <v>7</v>
          </cell>
          <cell r="G1791">
            <v>56</v>
          </cell>
        </row>
        <row r="1792">
          <cell r="A1792">
            <v>3</v>
          </cell>
          <cell r="B1792" t="str">
            <v>PLOTTER</v>
          </cell>
          <cell r="C1792">
            <v>1</v>
          </cell>
          <cell r="D1792" t="str">
            <v>HM</v>
          </cell>
          <cell r="E1792">
            <v>8</v>
          </cell>
          <cell r="F1792">
            <v>10</v>
          </cell>
          <cell r="G1792">
            <v>80</v>
          </cell>
        </row>
        <row r="1793">
          <cell r="A1793" t="str">
            <v/>
          </cell>
          <cell r="D1793" t="str">
            <v/>
          </cell>
          <cell r="F1793" t="str">
            <v/>
          </cell>
          <cell r="H1793">
            <v>152</v>
          </cell>
        </row>
        <row r="1794">
          <cell r="A1794">
            <v>1</v>
          </cell>
          <cell r="B1794" t="str">
            <v xml:space="preserve">DIBUJANTE CADISTA</v>
          </cell>
          <cell r="C1794">
            <v>1</v>
          </cell>
          <cell r="D1794" t="str">
            <v>HH</v>
          </cell>
          <cell r="E1794">
            <v>8</v>
          </cell>
          <cell r="F1794">
            <v>8.75</v>
          </cell>
          <cell r="G1794">
            <v>70</v>
          </cell>
        </row>
        <row r="1795">
          <cell r="A1795">
            <v>2</v>
          </cell>
          <cell r="B1795" t="str">
            <v>TOPOGRAFO</v>
          </cell>
          <cell r="C1795">
            <v>1</v>
          </cell>
          <cell r="D1795" t="str">
            <v>HH</v>
          </cell>
          <cell r="E1795">
            <v>8</v>
          </cell>
          <cell r="F1795">
            <v>8.75</v>
          </cell>
          <cell r="G1795">
            <v>70</v>
          </cell>
        </row>
        <row r="1796">
          <cell r="A1796" t="str">
            <v/>
          </cell>
          <cell r="H1796">
            <v>140</v>
          </cell>
        </row>
        <row r="1797">
          <cell r="A1797">
            <v>1</v>
          </cell>
          <cell r="B1797" t="str">
            <v xml:space="preserve">HERRAMIENTAS (3% MANO DE OBRA)</v>
          </cell>
          <cell r="D1797" t="str">
            <v>%</v>
          </cell>
          <cell r="E1797">
            <v>0.03</v>
          </cell>
          <cell r="F1797">
            <v>140</v>
          </cell>
          <cell r="G1797">
            <v>4.2</v>
          </cell>
        </row>
        <row r="1798">
          <cell r="H1798">
            <v>4.2</v>
          </cell>
        </row>
        <row r="1799">
          <cell r="G1799" t="str">
            <v xml:space="preserve">COSTO DIRECTO:</v>
          </cell>
          <cell r="H1799">
            <v>332.2</v>
          </cell>
        </row>
        <row r="1802">
          <cell r="A1802" t="str">
            <v>Partida:</v>
          </cell>
          <cell r="B1802" t="str">
            <v>Descripción:</v>
          </cell>
          <cell r="D1802" t="str">
            <v xml:space="preserve">Unidad  </v>
          </cell>
          <cell r="E1802" t="str">
            <v>Rendimiento</v>
          </cell>
          <cell r="G1802" t="str">
            <v xml:space="preserve">    Costo Directo</v>
          </cell>
        </row>
        <row r="1803">
          <cell r="A1803" t="str">
            <v>53.00</v>
          </cell>
          <cell r="B1803" t="str">
            <v xml:space="preserve">Acondicionamiento de Nodos BT por circuito : Montaje de grapas, mordazas, clevis, abrazaderas, etc (NUEVOS + Demont. Y Mont.. Exist..)</v>
          </cell>
          <cell r="D1803" t="str">
            <v>Un</v>
          </cell>
          <cell r="E1803">
            <v>20</v>
          </cell>
          <cell r="F1803" t="str">
            <v>Un/Día</v>
          </cell>
          <cell r="G1803" t="str">
            <v>(S/.):</v>
          </cell>
          <cell r="H1803">
            <v>34.15</v>
          </cell>
        </row>
        <row r="1804">
          <cell r="B1804" t="str">
            <v xml:space="preserve">DETALLE PARTIDA</v>
          </cell>
        </row>
        <row r="1805">
          <cell r="A1805" t="str">
            <v>*</v>
          </cell>
          <cell r="B1805" t="str">
            <v>*</v>
          </cell>
          <cell r="C1805" t="str">
            <v>*</v>
          </cell>
          <cell r="D1805" t="str">
            <v>*</v>
          </cell>
          <cell r="E1805" t="str">
            <v>*</v>
          </cell>
          <cell r="F1805" t="str">
            <v>*</v>
          </cell>
          <cell r="G1805" t="str">
            <v>*</v>
          </cell>
          <cell r="H1805" t="str">
            <v>*</v>
          </cell>
        </row>
        <row r="1806">
          <cell r="A1806" t="str">
            <v>ITEM</v>
          </cell>
          <cell r="B1806" t="str">
            <v xml:space="preserve">R E C U R S O</v>
          </cell>
          <cell r="D1806" t="str">
            <v>UND.</v>
          </cell>
          <cell r="E1806" t="str">
            <v>CANTIDAD</v>
          </cell>
          <cell r="F1806" t="str">
            <v>P.UNIT.</v>
          </cell>
          <cell r="G1806" t="str">
            <v>SUBTOTAL</v>
          </cell>
          <cell r="H1806" t="str">
            <v>TOTAL</v>
          </cell>
        </row>
        <row r="1807">
          <cell r="A1807" t="str">
            <v>*</v>
          </cell>
          <cell r="B1807" t="str">
            <v>*</v>
          </cell>
          <cell r="C1807" t="str">
            <v>*</v>
          </cell>
          <cell r="D1807" t="str">
            <v>*</v>
          </cell>
          <cell r="E1807" t="str">
            <v>*</v>
          </cell>
          <cell r="F1807" t="str">
            <v>*</v>
          </cell>
          <cell r="G1807" t="str">
            <v>*</v>
          </cell>
          <cell r="H1807" t="str">
            <v>*</v>
          </cell>
        </row>
        <row r="1808">
          <cell r="A1808">
            <v>1</v>
          </cell>
          <cell r="B1808" t="str">
            <v xml:space="preserve">CAMIONETA 4x4 (130 HP)</v>
          </cell>
          <cell r="C1808">
            <v>0.5</v>
          </cell>
          <cell r="D1808" t="str">
            <v>HM</v>
          </cell>
          <cell r="E1808">
            <v>0.2</v>
          </cell>
          <cell r="F1808">
            <v>80</v>
          </cell>
          <cell r="G1808">
            <v>16</v>
          </cell>
        </row>
        <row r="1809">
          <cell r="A1809">
            <v>2</v>
          </cell>
          <cell r="B1809" t="str">
            <v>ESCALERA</v>
          </cell>
          <cell r="C1809">
            <v>1</v>
          </cell>
          <cell r="D1809" t="str">
            <v>HM</v>
          </cell>
          <cell r="E1809">
            <v>0.4</v>
          </cell>
          <cell r="F1809">
            <v>3</v>
          </cell>
          <cell r="G1809">
            <v>1.2</v>
          </cell>
        </row>
        <row r="1810">
          <cell r="A1810" t="str">
            <v/>
          </cell>
          <cell r="D1810" t="str">
            <v/>
          </cell>
          <cell r="F1810" t="str">
            <v/>
          </cell>
          <cell r="H1810">
            <v>16</v>
          </cell>
        </row>
        <row r="1811">
          <cell r="A1811">
            <v>1</v>
          </cell>
          <cell r="B1811" t="str">
            <v>OPERARIO</v>
          </cell>
          <cell r="C1811">
            <v>1</v>
          </cell>
          <cell r="D1811" t="str">
            <v>HH</v>
          </cell>
          <cell r="E1811">
            <v>0.4</v>
          </cell>
          <cell r="F1811">
            <v>10.63</v>
          </cell>
          <cell r="G1811">
            <v>4.25</v>
          </cell>
        </row>
        <row r="1812">
          <cell r="A1812">
            <v>2</v>
          </cell>
          <cell r="B1812" t="str">
            <v>OFICIAL</v>
          </cell>
          <cell r="C1812">
            <v>2</v>
          </cell>
          <cell r="D1812" t="str">
            <v>HH</v>
          </cell>
          <cell r="E1812">
            <v>0.8</v>
          </cell>
          <cell r="F1812">
            <v>9.6</v>
          </cell>
          <cell r="G1812">
            <v>7.68</v>
          </cell>
        </row>
        <row r="1813">
          <cell r="A1813">
            <v>3</v>
          </cell>
          <cell r="B1813" t="str">
            <v>PEON</v>
          </cell>
          <cell r="C1813">
            <v>3</v>
          </cell>
          <cell r="D1813" t="str">
            <v>HH</v>
          </cell>
          <cell r="E1813">
            <v>1.2</v>
          </cell>
          <cell r="F1813">
            <v>8</v>
          </cell>
          <cell r="G1813">
            <v>9.6</v>
          </cell>
        </row>
        <row r="1814">
          <cell r="A1814" t="str">
            <v/>
          </cell>
          <cell r="H1814">
            <v>17.28</v>
          </cell>
        </row>
        <row r="1815">
          <cell r="A1815">
            <v>1</v>
          </cell>
          <cell r="B1815" t="str">
            <v xml:space="preserve">EQUIPO DE SEGURIDAD (2% MANO DE OBRA)</v>
          </cell>
          <cell r="D1815" t="str">
            <v>%</v>
          </cell>
          <cell r="E1815">
            <v>0.02</v>
          </cell>
          <cell r="F1815">
            <v>17.28</v>
          </cell>
          <cell r="G1815">
            <v>0.35</v>
          </cell>
        </row>
        <row r="1816">
          <cell r="A1816">
            <v>2</v>
          </cell>
          <cell r="B1816" t="str">
            <v xml:space="preserve">HERRAMIENTAS (3% MANO DE OBRA)</v>
          </cell>
          <cell r="D1816" t="str">
            <v>%</v>
          </cell>
          <cell r="E1816">
            <v>0.03</v>
          </cell>
          <cell r="F1816">
            <v>17.28</v>
          </cell>
          <cell r="G1816">
            <v>0.52</v>
          </cell>
        </row>
        <row r="1817">
          <cell r="H1817">
            <v>0.87</v>
          </cell>
        </row>
        <row r="1818">
          <cell r="G1818" t="str">
            <v xml:space="preserve">COSTO DIRECTO:</v>
          </cell>
          <cell r="H1818">
            <v>34.15</v>
          </cell>
        </row>
        <row r="1821">
          <cell r="A1821" t="str">
            <v>Partida:</v>
          </cell>
          <cell r="B1821" t="str">
            <v>Descripción:</v>
          </cell>
          <cell r="D1821" t="str">
            <v xml:space="preserve">Unidad  </v>
          </cell>
          <cell r="E1821" t="str">
            <v>Rendimiento</v>
          </cell>
          <cell r="G1821" t="str">
            <v xml:space="preserve">    Costo Directo</v>
          </cell>
        </row>
        <row r="1822">
          <cell r="B1822" t="str">
            <v xml:space="preserve">Desconexion y Conexión de Acometidas Domiciuliaras</v>
          </cell>
          <cell r="D1822" t="str">
            <v>Un</v>
          </cell>
          <cell r="E1822">
            <v>15</v>
          </cell>
          <cell r="F1822" t="str">
            <v>Un/Día</v>
          </cell>
          <cell r="G1822" t="str">
            <v>(S/.):</v>
          </cell>
          <cell r="H1822">
            <v>17.920000000000002</v>
          </cell>
        </row>
        <row r="1823">
          <cell r="B1823" t="str">
            <v xml:space="preserve">DETALLE PARTIDA</v>
          </cell>
        </row>
        <row r="1824">
          <cell r="A1824" t="str">
            <v>*</v>
          </cell>
          <cell r="B1824" t="str">
            <v>*</v>
          </cell>
          <cell r="C1824" t="str">
            <v>*</v>
          </cell>
          <cell r="D1824" t="str">
            <v>*</v>
          </cell>
          <cell r="E1824" t="str">
            <v>*</v>
          </cell>
          <cell r="F1824" t="str">
            <v>*</v>
          </cell>
          <cell r="G1824" t="str">
            <v>*</v>
          </cell>
          <cell r="H1824" t="str">
            <v>*</v>
          </cell>
        </row>
        <row r="1825">
          <cell r="A1825" t="str">
            <v>ITEM</v>
          </cell>
          <cell r="B1825" t="str">
            <v xml:space="preserve">R E C U R S O</v>
          </cell>
          <cell r="D1825" t="str">
            <v>UND.</v>
          </cell>
          <cell r="E1825" t="str">
            <v>CANTIDAD</v>
          </cell>
          <cell r="F1825" t="str">
            <v>P.UNIT.</v>
          </cell>
          <cell r="G1825" t="str">
            <v>SUBTOTAL</v>
          </cell>
          <cell r="H1825" t="str">
            <v>TOTAL</v>
          </cell>
        </row>
        <row r="1826">
          <cell r="A1826" t="str">
            <v>*</v>
          </cell>
          <cell r="B1826" t="str">
            <v>*</v>
          </cell>
          <cell r="C1826" t="str">
            <v>*</v>
          </cell>
          <cell r="D1826" t="str">
            <v>*</v>
          </cell>
          <cell r="E1826" t="str">
            <v>*</v>
          </cell>
          <cell r="F1826" t="str">
            <v>*</v>
          </cell>
          <cell r="G1826" t="str">
            <v>*</v>
          </cell>
          <cell r="H1826" t="str">
            <v>*</v>
          </cell>
        </row>
        <row r="1827">
          <cell r="A1827">
            <v>1</v>
          </cell>
          <cell r="B1827" t="str">
            <v xml:space="preserve">CAMIONETA 4x4 (130 HP)</v>
          </cell>
          <cell r="C1827">
            <v>0.5</v>
          </cell>
          <cell r="D1827" t="str">
            <v>HM</v>
          </cell>
          <cell r="E1827">
            <v>0.26669999999999999</v>
          </cell>
          <cell r="F1827">
            <v>15</v>
          </cell>
          <cell r="G1827">
            <v>4</v>
          </cell>
        </row>
        <row r="1828">
          <cell r="A1828">
            <v>2</v>
          </cell>
          <cell r="B1828" t="str">
            <v>ESCALERA</v>
          </cell>
          <cell r="C1828">
            <v>1</v>
          </cell>
          <cell r="D1828" t="str">
            <v>HM</v>
          </cell>
          <cell r="E1828">
            <v>0.5333</v>
          </cell>
          <cell r="F1828">
            <v>0.1</v>
          </cell>
          <cell r="G1828">
            <v>0.05</v>
          </cell>
        </row>
        <row r="1829">
          <cell r="A1829" t="str">
            <v/>
          </cell>
          <cell r="D1829" t="str">
            <v/>
          </cell>
          <cell r="F1829" t="str">
            <v/>
          </cell>
          <cell r="H1829">
            <v>4</v>
          </cell>
        </row>
        <row r="1830">
          <cell r="A1830">
            <v>1</v>
          </cell>
          <cell r="B1830" t="str">
            <v>OPERARIO</v>
          </cell>
          <cell r="C1830">
            <v>1</v>
          </cell>
          <cell r="D1830" t="str">
            <v>HH</v>
          </cell>
          <cell r="E1830">
            <v>0.5333</v>
          </cell>
          <cell r="F1830">
            <v>7.15</v>
          </cell>
          <cell r="G1830">
            <v>3.81</v>
          </cell>
        </row>
        <row r="1831">
          <cell r="A1831">
            <v>2</v>
          </cell>
          <cell r="B1831" t="str">
            <v>OFICIAL</v>
          </cell>
          <cell r="C1831">
            <v>2</v>
          </cell>
          <cell r="D1831" t="str">
            <v>HH</v>
          </cell>
          <cell r="E1831">
            <v>1.0667</v>
          </cell>
          <cell r="F1831">
            <v>6.75</v>
          </cell>
          <cell r="G1831">
            <v>7.2</v>
          </cell>
        </row>
        <row r="1832">
          <cell r="A1832">
            <v>3</v>
          </cell>
          <cell r="B1832" t="str">
            <v>PEON</v>
          </cell>
          <cell r="C1832">
            <v>3</v>
          </cell>
          <cell r="D1832" t="str">
            <v>HH</v>
          </cell>
          <cell r="E1832">
            <v>1.6</v>
          </cell>
          <cell r="F1832">
            <v>3.78</v>
          </cell>
          <cell r="G1832">
            <v>6.05</v>
          </cell>
        </row>
        <row r="1833">
          <cell r="A1833" t="str">
            <v/>
          </cell>
          <cell r="H1833">
            <v>13.25</v>
          </cell>
        </row>
        <row r="1834">
          <cell r="A1834">
            <v>1</v>
          </cell>
          <cell r="B1834" t="str">
            <v xml:space="preserve">EQUIPO DE SEGURIDAD (2% MANO DE OBRA)</v>
          </cell>
          <cell r="D1834" t="str">
            <v>%</v>
          </cell>
          <cell r="E1834">
            <v>0.02</v>
          </cell>
          <cell r="F1834">
            <v>13.25</v>
          </cell>
          <cell r="G1834">
            <v>0.27</v>
          </cell>
        </row>
        <row r="1835">
          <cell r="A1835">
            <v>2</v>
          </cell>
          <cell r="B1835" t="str">
            <v xml:space="preserve">HERRAMIENTAS (3% MANO DE OBRA)</v>
          </cell>
          <cell r="D1835" t="str">
            <v>%</v>
          </cell>
          <cell r="E1835">
            <v>0.03</v>
          </cell>
          <cell r="F1835">
            <v>13.25</v>
          </cell>
          <cell r="G1835">
            <v>0.4</v>
          </cell>
        </row>
        <row r="1836">
          <cell r="H1836">
            <v>0.67</v>
          </cell>
        </row>
        <row r="1837">
          <cell r="G1837" t="str">
            <v xml:space="preserve">COSTO DIRECTO:</v>
          </cell>
          <cell r="H1837">
            <v>17.920000000000002</v>
          </cell>
        </row>
        <row r="1840">
          <cell r="A1840" t="str">
            <v>Partida:</v>
          </cell>
          <cell r="B1840" t="str">
            <v>Descripción:</v>
          </cell>
          <cell r="D1840" t="str">
            <v xml:space="preserve">Unidad  </v>
          </cell>
          <cell r="E1840" t="str">
            <v>Rendimiento</v>
          </cell>
          <cell r="G1840" t="str">
            <v xml:space="preserve">    Costo Directo</v>
          </cell>
        </row>
        <row r="1841">
          <cell r="A1841" t="str">
            <v>54.00</v>
          </cell>
          <cell r="B1841" t="str">
            <v xml:space="preserve">Desmontaje y montaje de equipos de Alumbrado Público</v>
          </cell>
          <cell r="D1841" t="str">
            <v>Un</v>
          </cell>
          <cell r="E1841">
            <v>14</v>
          </cell>
          <cell r="F1841" t="str">
            <v>Un/Día</v>
          </cell>
          <cell r="G1841" t="str">
            <v>(S/.):</v>
          </cell>
          <cell r="H1841">
            <v>48.77</v>
          </cell>
        </row>
        <row r="1842">
          <cell r="B1842" t="str">
            <v xml:space="preserve">DETALLE PARTIDA</v>
          </cell>
        </row>
        <row r="1843">
          <cell r="A1843" t="str">
            <v>*</v>
          </cell>
          <cell r="B1843" t="str">
            <v>*</v>
          </cell>
          <cell r="C1843" t="str">
            <v>*</v>
          </cell>
          <cell r="D1843" t="str">
            <v>*</v>
          </cell>
          <cell r="E1843" t="str">
            <v>*</v>
          </cell>
          <cell r="F1843" t="str">
            <v>*</v>
          </cell>
          <cell r="G1843" t="str">
            <v>*</v>
          </cell>
          <cell r="H1843" t="str">
            <v>*</v>
          </cell>
        </row>
        <row r="1844">
          <cell r="A1844" t="str">
            <v>ITEM</v>
          </cell>
          <cell r="B1844" t="str">
            <v xml:space="preserve">R E C U R S O</v>
          </cell>
          <cell r="D1844" t="str">
            <v>UND.</v>
          </cell>
          <cell r="E1844" t="str">
            <v>CANTIDAD</v>
          </cell>
          <cell r="F1844" t="str">
            <v>P.UNIT.</v>
          </cell>
          <cell r="G1844" t="str">
            <v>SUBTOTAL</v>
          </cell>
          <cell r="H1844" t="str">
            <v>TOTAL</v>
          </cell>
        </row>
        <row r="1845">
          <cell r="A1845" t="str">
            <v>*</v>
          </cell>
          <cell r="B1845" t="str">
            <v>*</v>
          </cell>
          <cell r="C1845" t="str">
            <v>*</v>
          </cell>
          <cell r="D1845" t="str">
            <v>*</v>
          </cell>
          <cell r="E1845" t="str">
            <v>*</v>
          </cell>
          <cell r="F1845" t="str">
            <v>*</v>
          </cell>
          <cell r="G1845" t="str">
            <v>*</v>
          </cell>
          <cell r="H1845" t="str">
            <v>*</v>
          </cell>
        </row>
        <row r="1846">
          <cell r="A1846">
            <v>1</v>
          </cell>
          <cell r="B1846" t="str">
            <v xml:space="preserve">CAMIONETA 4x4 (130 HP)</v>
          </cell>
          <cell r="C1846">
            <v>0.5</v>
          </cell>
          <cell r="D1846" t="str">
            <v>HM</v>
          </cell>
          <cell r="E1846">
            <v>0.28570000000000001</v>
          </cell>
          <cell r="F1846">
            <v>80</v>
          </cell>
          <cell r="G1846">
            <v>22.86</v>
          </cell>
        </row>
        <row r="1847">
          <cell r="A1847">
            <v>2</v>
          </cell>
          <cell r="B1847" t="str">
            <v>ESCALERA</v>
          </cell>
          <cell r="C1847">
            <v>1</v>
          </cell>
          <cell r="D1847" t="str">
            <v>HM</v>
          </cell>
          <cell r="E1847">
            <v>0.57140000000000002</v>
          </cell>
          <cell r="F1847">
            <v>3</v>
          </cell>
          <cell r="G1847">
            <v>1.71</v>
          </cell>
        </row>
        <row r="1848">
          <cell r="A1848" t="str">
            <v/>
          </cell>
          <cell r="D1848" t="str">
            <v/>
          </cell>
          <cell r="F1848" t="str">
            <v/>
          </cell>
          <cell r="H1848">
            <v>22.86</v>
          </cell>
        </row>
        <row r="1849">
          <cell r="A1849">
            <v>1</v>
          </cell>
          <cell r="B1849" t="str">
            <v>OPERARIO</v>
          </cell>
          <cell r="C1849">
            <v>1</v>
          </cell>
          <cell r="D1849" t="str">
            <v>HH</v>
          </cell>
          <cell r="E1849">
            <v>0.57140000000000002</v>
          </cell>
          <cell r="F1849">
            <v>10.63</v>
          </cell>
          <cell r="G1849">
            <v>6.07</v>
          </cell>
        </row>
        <row r="1850">
          <cell r="A1850">
            <v>2</v>
          </cell>
          <cell r="B1850" t="str">
            <v>OFICIAL</v>
          </cell>
          <cell r="C1850">
            <v>2</v>
          </cell>
          <cell r="D1850" t="str">
            <v>HH</v>
          </cell>
          <cell r="E1850">
            <v>1.1429</v>
          </cell>
          <cell r="F1850">
            <v>9.6</v>
          </cell>
          <cell r="G1850">
            <v>10.97</v>
          </cell>
        </row>
        <row r="1851">
          <cell r="A1851">
            <v>3</v>
          </cell>
          <cell r="B1851" t="str">
            <v>PEON</v>
          </cell>
          <cell r="C1851">
            <v>3</v>
          </cell>
          <cell r="D1851" t="str">
            <v>HH</v>
          </cell>
          <cell r="E1851">
            <v>1.7142999999999999</v>
          </cell>
          <cell r="F1851">
            <v>8</v>
          </cell>
          <cell r="G1851">
            <v>13.71</v>
          </cell>
        </row>
        <row r="1852">
          <cell r="A1852" t="str">
            <v/>
          </cell>
          <cell r="H1852">
            <v>24.68</v>
          </cell>
        </row>
        <row r="1853">
          <cell r="A1853">
            <v>1</v>
          </cell>
          <cell r="B1853" t="str">
            <v xml:space="preserve">EQUIPO DE SEGURIDAD (2% MANO DE OBRA)</v>
          </cell>
          <cell r="D1853" t="str">
            <v>%</v>
          </cell>
          <cell r="E1853">
            <v>0.02</v>
          </cell>
          <cell r="F1853">
            <v>24.68</v>
          </cell>
          <cell r="G1853">
            <v>0.49</v>
          </cell>
        </row>
        <row r="1854">
          <cell r="A1854">
            <v>2</v>
          </cell>
          <cell r="B1854" t="str">
            <v xml:space="preserve">HERRAMIENTAS (3% MANO DE OBRA)</v>
          </cell>
          <cell r="D1854" t="str">
            <v>%</v>
          </cell>
          <cell r="E1854">
            <v>0.03</v>
          </cell>
          <cell r="F1854">
            <v>24.68</v>
          </cell>
          <cell r="G1854">
            <v>0.74</v>
          </cell>
        </row>
        <row r="1855">
          <cell r="H1855">
            <v>1.23</v>
          </cell>
        </row>
        <row r="1856">
          <cell r="G1856" t="str">
            <v xml:space="preserve">COSTO DIRECTO:</v>
          </cell>
          <cell r="H1856">
            <v>48.77</v>
          </cell>
        </row>
        <row r="1859">
          <cell r="A1859" t="str">
            <v>Partida:</v>
          </cell>
          <cell r="B1859" t="str">
            <v>Descripción:</v>
          </cell>
          <cell r="D1859" t="str">
            <v xml:space="preserve">Unidad  </v>
          </cell>
          <cell r="E1859" t="str">
            <v>Rendimiento</v>
          </cell>
          <cell r="G1859" t="str">
            <v xml:space="preserve">    Costo Directo</v>
          </cell>
        </row>
        <row r="1860">
          <cell r="A1860" t="str">
            <v>55.00</v>
          </cell>
          <cell r="B1860" t="str">
            <v xml:space="preserve">Tendido de conductor autoportante de BT de 3x25+ N25mm² - 3x35+n25mm², 3x25+16+ N25 mm² - 3x35+16+ N25 mm²</v>
          </cell>
          <cell r="D1860" t="str">
            <v>Km</v>
          </cell>
          <cell r="E1860">
            <v>3.5</v>
          </cell>
          <cell r="F1860" t="str">
            <v>Km/Día</v>
          </cell>
          <cell r="G1860" t="str">
            <v>(S/.):</v>
          </cell>
          <cell r="H1860">
            <v>534.41999999999996</v>
          </cell>
        </row>
        <row r="1861">
          <cell r="B1861" t="str">
            <v xml:space="preserve">DETALLE PARTIDA</v>
          </cell>
        </row>
        <row r="1862">
          <cell r="A1862" t="str">
            <v>*</v>
          </cell>
          <cell r="B1862" t="str">
            <v>*</v>
          </cell>
          <cell r="C1862" t="str">
            <v>*</v>
          </cell>
          <cell r="D1862" t="str">
            <v>*</v>
          </cell>
          <cell r="E1862" t="str">
            <v>*</v>
          </cell>
          <cell r="F1862" t="str">
            <v>*</v>
          </cell>
          <cell r="G1862" t="str">
            <v>*</v>
          </cell>
          <cell r="H1862" t="str">
            <v>*</v>
          </cell>
        </row>
        <row r="1863">
          <cell r="A1863" t="str">
            <v>ITEM</v>
          </cell>
          <cell r="B1863" t="str">
            <v xml:space="preserve">R E C U R S O</v>
          </cell>
          <cell r="D1863" t="str">
            <v>UND.</v>
          </cell>
          <cell r="E1863" t="str">
            <v>CANTIDAD</v>
          </cell>
          <cell r="F1863" t="str">
            <v>P.UNIT.</v>
          </cell>
          <cell r="G1863" t="str">
            <v>SUBTOTAL</v>
          </cell>
          <cell r="H1863" t="str">
            <v>TOTAL</v>
          </cell>
        </row>
        <row r="1864">
          <cell r="A1864" t="str">
            <v>*</v>
          </cell>
          <cell r="B1864" t="str">
            <v>*</v>
          </cell>
          <cell r="C1864" t="str">
            <v>*</v>
          </cell>
          <cell r="D1864" t="str">
            <v>*</v>
          </cell>
          <cell r="E1864" t="str">
            <v>*</v>
          </cell>
          <cell r="F1864" t="str">
            <v>*</v>
          </cell>
          <cell r="G1864" t="str">
            <v>*</v>
          </cell>
          <cell r="H1864" t="str">
            <v>*</v>
          </cell>
        </row>
        <row r="1865">
          <cell r="A1865">
            <v>1</v>
          </cell>
          <cell r="B1865" t="str">
            <v xml:space="preserve">CAMIONETA 4x4 (130 HP)</v>
          </cell>
          <cell r="C1865">
            <v>0.5</v>
          </cell>
          <cell r="D1865" t="str">
            <v>HM</v>
          </cell>
          <cell r="E1865">
            <v>1.1429</v>
          </cell>
          <cell r="F1865">
            <v>80</v>
          </cell>
          <cell r="G1865">
            <v>91.43</v>
          </cell>
        </row>
        <row r="1866">
          <cell r="A1866">
            <v>2</v>
          </cell>
          <cell r="B1866" t="str">
            <v xml:space="preserve">ESTACION TOTAL</v>
          </cell>
          <cell r="C1866">
            <v>1</v>
          </cell>
          <cell r="D1866" t="str">
            <v>HM</v>
          </cell>
          <cell r="E1866">
            <v>2.2856999999999998</v>
          </cell>
          <cell r="F1866">
            <v>12</v>
          </cell>
          <cell r="G1866">
            <v>27.43</v>
          </cell>
        </row>
        <row r="1867">
          <cell r="A1867">
            <v>3</v>
          </cell>
          <cell r="B1867" t="str">
            <v xml:space="preserve">WINCHE ELECTRICO C/ FRENO MANUAL</v>
          </cell>
          <cell r="C1867">
            <v>1</v>
          </cell>
          <cell r="D1867" t="str">
            <v>HM</v>
          </cell>
          <cell r="E1867">
            <v>2.2856999999999998</v>
          </cell>
          <cell r="F1867">
            <v>15</v>
          </cell>
          <cell r="G1867">
            <v>34.29</v>
          </cell>
        </row>
        <row r="1868">
          <cell r="A1868">
            <v>4</v>
          </cell>
          <cell r="B1868" t="str">
            <v xml:space="preserve">FRENO MANUAL PARA TENDIDO DE CONDUCTOR</v>
          </cell>
          <cell r="C1868">
            <v>1</v>
          </cell>
          <cell r="D1868" t="str">
            <v>HM</v>
          </cell>
          <cell r="E1868">
            <v>2.2856999999999998</v>
          </cell>
          <cell r="F1868">
            <v>10</v>
          </cell>
          <cell r="G1868">
            <v>22.86</v>
          </cell>
        </row>
        <row r="1869">
          <cell r="A1869">
            <v>5</v>
          </cell>
          <cell r="B1869" t="str">
            <v xml:space="preserve">MANGA DE ARRASTRE</v>
          </cell>
          <cell r="C1869">
            <v>1</v>
          </cell>
          <cell r="D1869" t="str">
            <v>HM</v>
          </cell>
          <cell r="E1869">
            <v>2.2856999999999998</v>
          </cell>
          <cell r="F1869">
            <v>5</v>
          </cell>
          <cell r="G1869">
            <v>11.43</v>
          </cell>
        </row>
        <row r="1870">
          <cell r="A1870">
            <v>6</v>
          </cell>
          <cell r="B1870" t="str">
            <v xml:space="preserve">BRIDA DE ARRASTRE</v>
          </cell>
          <cell r="C1870">
            <v>3</v>
          </cell>
          <cell r="D1870" t="str">
            <v>HM</v>
          </cell>
          <cell r="E1870">
            <v>6.8571</v>
          </cell>
          <cell r="F1870">
            <v>2.5</v>
          </cell>
          <cell r="G1870">
            <v>17.14</v>
          </cell>
        </row>
        <row r="1871">
          <cell r="A1871">
            <v>7</v>
          </cell>
          <cell r="B1871" t="str">
            <v xml:space="preserve">POLEAS DE AL DE D=300 mm </v>
          </cell>
          <cell r="C1871">
            <v>10</v>
          </cell>
          <cell r="D1871" t="str">
            <v>HM</v>
          </cell>
          <cell r="E1871">
            <v>22.857099999999999</v>
          </cell>
          <cell r="F1871">
            <v>1.25</v>
          </cell>
          <cell r="G1871">
            <v>28.57</v>
          </cell>
        </row>
        <row r="1872">
          <cell r="A1872">
            <v>8</v>
          </cell>
          <cell r="B1872" t="str">
            <v xml:space="preserve">RADIO DE MANO FM 2M MULTIBANDA</v>
          </cell>
          <cell r="C1872">
            <v>4</v>
          </cell>
          <cell r="D1872" t="str">
            <v>HM</v>
          </cell>
          <cell r="E1872">
            <v>9.1428999999999991</v>
          </cell>
          <cell r="F1872">
            <v>6.5</v>
          </cell>
          <cell r="G1872">
            <v>59.43</v>
          </cell>
        </row>
        <row r="1873">
          <cell r="A1873">
            <v>9</v>
          </cell>
          <cell r="B1873" t="str">
            <v xml:space="preserve">TRICO DE 2 TON</v>
          </cell>
          <cell r="C1873">
            <v>3</v>
          </cell>
          <cell r="D1873" t="str">
            <v>HM</v>
          </cell>
          <cell r="E1873">
            <v>6.8571</v>
          </cell>
          <cell r="F1873">
            <v>3</v>
          </cell>
          <cell r="G1873">
            <v>20.57</v>
          </cell>
        </row>
        <row r="1874">
          <cell r="A1874">
            <v>10</v>
          </cell>
          <cell r="B1874" t="str">
            <v>DINAMOMETRO</v>
          </cell>
          <cell r="C1874">
            <v>1</v>
          </cell>
          <cell r="D1874" t="str">
            <v>HM</v>
          </cell>
          <cell r="E1874">
            <v>2.2856999999999998</v>
          </cell>
          <cell r="F1874">
            <v>5</v>
          </cell>
          <cell r="G1874">
            <v>11.43</v>
          </cell>
        </row>
        <row r="1875">
          <cell r="A1875" t="str">
            <v/>
          </cell>
          <cell r="D1875" t="str">
            <v/>
          </cell>
          <cell r="F1875" t="str">
            <v/>
          </cell>
          <cell r="H1875">
            <v>324.58</v>
          </cell>
        </row>
        <row r="1876">
          <cell r="A1876">
            <v>1</v>
          </cell>
          <cell r="B1876" t="str">
            <v>OPERARIO</v>
          </cell>
          <cell r="C1876">
            <v>1</v>
          </cell>
          <cell r="D1876" t="str">
            <v>HH</v>
          </cell>
          <cell r="E1876">
            <v>2.2856999999999998</v>
          </cell>
          <cell r="F1876">
            <v>10.63</v>
          </cell>
          <cell r="G1876">
            <v>24.3</v>
          </cell>
        </row>
        <row r="1877">
          <cell r="A1877">
            <v>2</v>
          </cell>
          <cell r="B1877" t="str">
            <v>OFICIAL</v>
          </cell>
          <cell r="C1877">
            <v>3</v>
          </cell>
          <cell r="D1877" t="str">
            <v>HH</v>
          </cell>
          <cell r="E1877">
            <v>6.8571</v>
          </cell>
          <cell r="F1877">
            <v>9.6</v>
          </cell>
          <cell r="G1877">
            <v>65.83</v>
          </cell>
        </row>
        <row r="1878">
          <cell r="A1878">
            <v>3</v>
          </cell>
          <cell r="B1878" t="str">
            <v>PEON</v>
          </cell>
          <cell r="C1878">
            <v>6</v>
          </cell>
          <cell r="D1878" t="str">
            <v>HH</v>
          </cell>
          <cell r="E1878">
            <v>13.7143</v>
          </cell>
          <cell r="F1878">
            <v>8</v>
          </cell>
          <cell r="G1878">
            <v>109.71</v>
          </cell>
        </row>
        <row r="1879">
          <cell r="A1879" t="str">
            <v/>
          </cell>
          <cell r="H1879">
            <v>199.84</v>
          </cell>
        </row>
        <row r="1880">
          <cell r="A1880">
            <v>1</v>
          </cell>
          <cell r="B1880" t="str">
            <v xml:space="preserve">EQUIPO DE SEGURIDAD (2% MANO DE OBRA)</v>
          </cell>
          <cell r="D1880" t="str">
            <v>%</v>
          </cell>
          <cell r="E1880">
            <v>0.02</v>
          </cell>
          <cell r="F1880">
            <v>199.84</v>
          </cell>
          <cell r="G1880">
            <v>4</v>
          </cell>
        </row>
        <row r="1881">
          <cell r="A1881">
            <v>2</v>
          </cell>
          <cell r="B1881" t="str">
            <v xml:space="preserve">HERRAMIENTAS (3% MANO DE OBRA)</v>
          </cell>
          <cell r="D1881" t="str">
            <v>%</v>
          </cell>
          <cell r="E1881">
            <v>0.03</v>
          </cell>
          <cell r="F1881">
            <v>199.84</v>
          </cell>
          <cell r="G1881">
            <v>6</v>
          </cell>
        </row>
        <row r="1882">
          <cell r="H1882">
            <v>10</v>
          </cell>
        </row>
        <row r="1883">
          <cell r="G1883" t="str">
            <v xml:space="preserve">COSTO DIRECTO:</v>
          </cell>
          <cell r="H1883">
            <v>534.41999999999996</v>
          </cell>
        </row>
        <row r="1886">
          <cell r="A1886" t="str">
            <v>Partida:</v>
          </cell>
          <cell r="B1886" t="str">
            <v>Descripción:</v>
          </cell>
          <cell r="D1886" t="str">
            <v xml:space="preserve">Unidad  </v>
          </cell>
          <cell r="E1886" t="str">
            <v>Rendimiento</v>
          </cell>
          <cell r="G1886" t="str">
            <v xml:space="preserve">    Costo Directo</v>
          </cell>
        </row>
        <row r="1887">
          <cell r="A1887" t="str">
            <v>56.00</v>
          </cell>
          <cell r="B1887" t="str">
            <v xml:space="preserve">Tendido de conductor autoportante de BT de 3x50+ N35 mm², 3x50+16+ N35 mm², 3x70+ N50 mm², 3x70+16+ N50 mm²</v>
          </cell>
          <cell r="D1887" t="str">
            <v>Km</v>
          </cell>
          <cell r="E1887">
            <v>3</v>
          </cell>
          <cell r="F1887" t="str">
            <v>Km/Día</v>
          </cell>
          <cell r="G1887" t="str">
            <v>(S/.):</v>
          </cell>
          <cell r="H1887">
            <v>561.59</v>
          </cell>
        </row>
        <row r="1888">
          <cell r="B1888" t="str">
            <v xml:space="preserve">DETALLE PARTIDA</v>
          </cell>
        </row>
        <row r="1889">
          <cell r="A1889" t="str">
            <v>*</v>
          </cell>
          <cell r="B1889" t="str">
            <v>*</v>
          </cell>
          <cell r="C1889" t="str">
            <v>*</v>
          </cell>
          <cell r="D1889" t="str">
            <v>*</v>
          </cell>
          <cell r="E1889" t="str">
            <v>*</v>
          </cell>
          <cell r="F1889" t="str">
            <v>*</v>
          </cell>
          <cell r="G1889" t="str">
            <v>*</v>
          </cell>
          <cell r="H1889" t="str">
            <v>*</v>
          </cell>
        </row>
        <row r="1890">
          <cell r="A1890" t="str">
            <v>ITEM</v>
          </cell>
          <cell r="B1890" t="str">
            <v xml:space="preserve">R E C U R S O</v>
          </cell>
          <cell r="D1890" t="str">
            <v>UND.</v>
          </cell>
          <cell r="E1890" t="str">
            <v>CANTIDAD</v>
          </cell>
          <cell r="F1890" t="str">
            <v>P.UNIT.</v>
          </cell>
          <cell r="G1890" t="str">
            <v>SUBTOTAL</v>
          </cell>
          <cell r="H1890" t="str">
            <v>TOTAL</v>
          </cell>
        </row>
        <row r="1891">
          <cell r="A1891" t="str">
            <v>*</v>
          </cell>
          <cell r="B1891" t="str">
            <v>*</v>
          </cell>
          <cell r="C1891" t="str">
            <v>*</v>
          </cell>
          <cell r="D1891" t="str">
            <v>*</v>
          </cell>
          <cell r="E1891" t="str">
            <v>*</v>
          </cell>
          <cell r="F1891" t="str">
            <v>*</v>
          </cell>
          <cell r="G1891" t="str">
            <v>*</v>
          </cell>
          <cell r="H1891" t="str">
            <v>*</v>
          </cell>
        </row>
        <row r="1892">
          <cell r="A1892">
            <v>1</v>
          </cell>
          <cell r="B1892" t="str">
            <v xml:space="preserve">CAMIONETA 4x4 (130 HP)</v>
          </cell>
          <cell r="C1892">
            <v>0.5</v>
          </cell>
          <cell r="D1892" t="str">
            <v>HM</v>
          </cell>
          <cell r="E1892">
            <v>1.3332999999999999</v>
          </cell>
          <cell r="F1892">
            <v>80</v>
          </cell>
          <cell r="G1892">
            <v>106.66</v>
          </cell>
        </row>
        <row r="1893">
          <cell r="A1893">
            <v>2</v>
          </cell>
          <cell r="B1893" t="str">
            <v xml:space="preserve">ESTACION TOTAL</v>
          </cell>
          <cell r="C1893">
            <v>1</v>
          </cell>
          <cell r="D1893" t="str">
            <v>HM</v>
          </cell>
          <cell r="E1893">
            <v>2.6667000000000001</v>
          </cell>
          <cell r="F1893">
            <v>12</v>
          </cell>
          <cell r="G1893">
            <v>32</v>
          </cell>
        </row>
        <row r="1894">
          <cell r="A1894">
            <v>3</v>
          </cell>
          <cell r="B1894" t="str">
            <v xml:space="preserve">WINCHE ELECTRICO C/ FRENO MANUAL</v>
          </cell>
          <cell r="C1894">
            <v>1</v>
          </cell>
          <cell r="D1894" t="str">
            <v>HM</v>
          </cell>
          <cell r="E1894">
            <v>2.6667000000000001</v>
          </cell>
          <cell r="F1894">
            <v>15</v>
          </cell>
          <cell r="G1894">
            <v>40</v>
          </cell>
        </row>
        <row r="1895">
          <cell r="A1895">
            <v>4</v>
          </cell>
          <cell r="B1895" t="str">
            <v xml:space="preserve">FRENO MANUAL PARA TENDIDO DE CONDUCTOR</v>
          </cell>
          <cell r="C1895">
            <v>1</v>
          </cell>
          <cell r="D1895" t="str">
            <v>HM</v>
          </cell>
          <cell r="E1895">
            <v>2.6667000000000001</v>
          </cell>
          <cell r="F1895">
            <v>10</v>
          </cell>
          <cell r="G1895">
            <v>26.67</v>
          </cell>
        </row>
        <row r="1896">
          <cell r="A1896">
            <v>5</v>
          </cell>
          <cell r="B1896" t="str">
            <v xml:space="preserve">MANGA DE ARRASTRE</v>
          </cell>
          <cell r="C1896">
            <v>1</v>
          </cell>
          <cell r="D1896" t="str">
            <v>HM</v>
          </cell>
          <cell r="E1896">
            <v>2.6667000000000001</v>
          </cell>
          <cell r="F1896">
            <v>5</v>
          </cell>
          <cell r="G1896">
            <v>13.33</v>
          </cell>
        </row>
        <row r="1897">
          <cell r="A1897">
            <v>6</v>
          </cell>
          <cell r="B1897" t="str">
            <v xml:space="preserve">BRIDA DE ARRASTRE</v>
          </cell>
          <cell r="C1897">
            <v>3</v>
          </cell>
          <cell r="D1897" t="str">
            <v>HM</v>
          </cell>
          <cell r="E1897">
            <v>8</v>
          </cell>
          <cell r="F1897">
            <v>2.5</v>
          </cell>
          <cell r="G1897">
            <v>20</v>
          </cell>
        </row>
        <row r="1898">
          <cell r="A1898">
            <v>7</v>
          </cell>
          <cell r="B1898" t="str">
            <v xml:space="preserve">POLEAS DE AL DE D=300 mm </v>
          </cell>
          <cell r="C1898">
            <v>10</v>
          </cell>
          <cell r="D1898" t="str">
            <v>HM</v>
          </cell>
          <cell r="E1898">
            <v>26.666699999999999</v>
          </cell>
          <cell r="F1898">
            <v>1.25</v>
          </cell>
          <cell r="G1898">
            <v>33.33</v>
          </cell>
        </row>
        <row r="1899">
          <cell r="A1899">
            <v>8</v>
          </cell>
          <cell r="B1899" t="str">
            <v xml:space="preserve">RADIO DE MANO FM 2M MULTIBANDA</v>
          </cell>
          <cell r="C1899">
            <v>4</v>
          </cell>
          <cell r="D1899" t="str">
            <v>HM</v>
          </cell>
          <cell r="E1899">
            <v>10.666700000000001</v>
          </cell>
          <cell r="F1899">
            <v>0.7</v>
          </cell>
          <cell r="G1899">
            <v>7.47</v>
          </cell>
        </row>
        <row r="1900">
          <cell r="A1900">
            <v>9</v>
          </cell>
          <cell r="B1900" t="str">
            <v xml:space="preserve">TRICO DE 2 TON</v>
          </cell>
          <cell r="C1900">
            <v>3</v>
          </cell>
          <cell r="D1900" t="str">
            <v>HM</v>
          </cell>
          <cell r="E1900">
            <v>8</v>
          </cell>
          <cell r="F1900">
            <v>3</v>
          </cell>
          <cell r="G1900">
            <v>24</v>
          </cell>
        </row>
        <row r="1901">
          <cell r="A1901">
            <v>10</v>
          </cell>
          <cell r="B1901" t="str">
            <v>DINAMOMETRO</v>
          </cell>
          <cell r="C1901">
            <v>1</v>
          </cell>
          <cell r="D1901" t="str">
            <v>HM</v>
          </cell>
          <cell r="E1901">
            <v>2.6667000000000001</v>
          </cell>
          <cell r="F1901">
            <v>5</v>
          </cell>
          <cell r="G1901">
            <v>13.33</v>
          </cell>
        </row>
        <row r="1902">
          <cell r="A1902" t="str">
            <v/>
          </cell>
          <cell r="D1902" t="str">
            <v/>
          </cell>
          <cell r="F1902" t="str">
            <v/>
          </cell>
          <cell r="H1902">
            <v>316.79000000000002</v>
          </cell>
        </row>
        <row r="1903">
          <cell r="A1903">
            <v>1</v>
          </cell>
          <cell r="B1903" t="str">
            <v>OPERARIO</v>
          </cell>
          <cell r="C1903">
            <v>1</v>
          </cell>
          <cell r="D1903" t="str">
            <v>HH</v>
          </cell>
          <cell r="E1903">
            <v>2.6667000000000001</v>
          </cell>
          <cell r="F1903">
            <v>10.63</v>
          </cell>
          <cell r="G1903">
            <v>28.35</v>
          </cell>
        </row>
        <row r="1904">
          <cell r="A1904">
            <v>2</v>
          </cell>
          <cell r="B1904" t="str">
            <v>OFICIAL</v>
          </cell>
          <cell r="C1904">
            <v>3</v>
          </cell>
          <cell r="D1904" t="str">
            <v>HH</v>
          </cell>
          <cell r="E1904">
            <v>8</v>
          </cell>
          <cell r="F1904">
            <v>9.6</v>
          </cell>
          <cell r="G1904">
            <v>76.8</v>
          </cell>
        </row>
        <row r="1905">
          <cell r="A1905">
            <v>3</v>
          </cell>
          <cell r="B1905" t="str">
            <v>PEON</v>
          </cell>
          <cell r="C1905">
            <v>6</v>
          </cell>
          <cell r="D1905" t="str">
            <v>HH</v>
          </cell>
          <cell r="E1905">
            <v>16</v>
          </cell>
          <cell r="F1905">
            <v>8</v>
          </cell>
          <cell r="G1905">
            <v>128</v>
          </cell>
        </row>
        <row r="1906">
          <cell r="A1906" t="str">
            <v/>
          </cell>
          <cell r="H1906">
            <v>233.15</v>
          </cell>
        </row>
        <row r="1907">
          <cell r="A1907">
            <v>1</v>
          </cell>
          <cell r="B1907" t="str">
            <v xml:space="preserve">EQUIPO DE SEGURIDAD (2% MANO DE OBRA)</v>
          </cell>
          <cell r="D1907" t="str">
            <v>%</v>
          </cell>
          <cell r="E1907">
            <v>0.02</v>
          </cell>
          <cell r="F1907">
            <v>233.15</v>
          </cell>
          <cell r="G1907">
            <v>4.66</v>
          </cell>
        </row>
        <row r="1908">
          <cell r="A1908">
            <v>2</v>
          </cell>
          <cell r="B1908" t="str">
            <v xml:space="preserve">HERRAMIENTAS (3% MANO DE OBRA)</v>
          </cell>
          <cell r="D1908" t="str">
            <v>%</v>
          </cell>
          <cell r="E1908">
            <v>0.03</v>
          </cell>
          <cell r="F1908">
            <v>233.15</v>
          </cell>
          <cell r="G1908">
            <v>6.99</v>
          </cell>
        </row>
        <row r="1909">
          <cell r="H1909">
            <v>11.65</v>
          </cell>
        </row>
        <row r="1910">
          <cell r="G1910" t="str">
            <v xml:space="preserve">COSTO DIRECTO:</v>
          </cell>
          <cell r="H1910">
            <v>561.59</v>
          </cell>
        </row>
        <row r="1913">
          <cell r="A1913" t="str">
            <v>Partida:</v>
          </cell>
          <cell r="B1913" t="str">
            <v>Descripción:</v>
          </cell>
          <cell r="D1913" t="str">
            <v xml:space="preserve">Unidad  </v>
          </cell>
          <cell r="E1913" t="str">
            <v>Rendimiento</v>
          </cell>
          <cell r="G1913" t="str">
            <v xml:space="preserve">    Costo Directo</v>
          </cell>
        </row>
        <row r="1914">
          <cell r="B1914" t="str">
            <v xml:space="preserve">Tendido de conductor autoportante de BT de 3x120+ N70 mm², 3x120+16+ N70 mm².</v>
          </cell>
          <cell r="D1914" t="str">
            <v>Km</v>
          </cell>
          <cell r="E1914">
            <v>2</v>
          </cell>
          <cell r="F1914" t="str">
            <v>Km/Día</v>
          </cell>
          <cell r="G1914" t="str">
            <v>(S/.):</v>
          </cell>
          <cell r="H1914">
            <v>575.29</v>
          </cell>
        </row>
        <row r="1915">
          <cell r="B1915" t="str">
            <v xml:space="preserve">DETALLE PARTIDA</v>
          </cell>
        </row>
        <row r="1916">
          <cell r="A1916" t="str">
            <v>*</v>
          </cell>
          <cell r="B1916" t="str">
            <v>*</v>
          </cell>
          <cell r="C1916" t="str">
            <v>*</v>
          </cell>
          <cell r="D1916" t="str">
            <v>*</v>
          </cell>
          <cell r="E1916" t="str">
            <v>*</v>
          </cell>
          <cell r="F1916" t="str">
            <v>*</v>
          </cell>
          <cell r="G1916" t="str">
            <v>*</v>
          </cell>
          <cell r="H1916" t="str">
            <v>*</v>
          </cell>
        </row>
        <row r="1917">
          <cell r="A1917" t="str">
            <v>ITEM</v>
          </cell>
          <cell r="B1917" t="str">
            <v xml:space="preserve">R E C U R S O</v>
          </cell>
          <cell r="D1917" t="str">
            <v>UND.</v>
          </cell>
          <cell r="E1917" t="str">
            <v>CANTIDAD</v>
          </cell>
          <cell r="F1917" t="str">
            <v>P.UNIT.</v>
          </cell>
          <cell r="G1917" t="str">
            <v>SUBTOTAL</v>
          </cell>
          <cell r="H1917" t="str">
            <v>TOTAL</v>
          </cell>
        </row>
        <row r="1918">
          <cell r="A1918" t="str">
            <v>*</v>
          </cell>
          <cell r="B1918" t="str">
            <v>*</v>
          </cell>
          <cell r="C1918" t="str">
            <v>*</v>
          </cell>
          <cell r="D1918" t="str">
            <v>*</v>
          </cell>
          <cell r="E1918" t="str">
            <v>*</v>
          </cell>
          <cell r="F1918" t="str">
            <v>*</v>
          </cell>
          <cell r="G1918" t="str">
            <v>*</v>
          </cell>
          <cell r="H1918" t="str">
            <v>*</v>
          </cell>
        </row>
        <row r="1919">
          <cell r="A1919">
            <v>1</v>
          </cell>
          <cell r="B1919" t="str">
            <v xml:space="preserve">CAMIONETA 4x4 (130 HP)</v>
          </cell>
          <cell r="C1919">
            <v>0.5</v>
          </cell>
          <cell r="D1919" t="str">
            <v>HM</v>
          </cell>
          <cell r="E1919">
            <v>2</v>
          </cell>
          <cell r="F1919">
            <v>15</v>
          </cell>
          <cell r="G1919">
            <v>30</v>
          </cell>
        </row>
        <row r="1920">
          <cell r="A1920">
            <v>2</v>
          </cell>
          <cell r="B1920" t="str">
            <v xml:space="preserve">ESTACION TOTAL</v>
          </cell>
          <cell r="C1920">
            <v>1</v>
          </cell>
          <cell r="D1920" t="str">
            <v>HM</v>
          </cell>
          <cell r="E1920">
            <v>4</v>
          </cell>
          <cell r="F1920">
            <v>12</v>
          </cell>
          <cell r="G1920">
            <v>48</v>
          </cell>
        </row>
        <row r="1921">
          <cell r="A1921">
            <v>3</v>
          </cell>
          <cell r="B1921" t="str">
            <v xml:space="preserve">WINCHE ELECTRICO C/ FRENO MANUAL</v>
          </cell>
          <cell r="C1921">
            <v>1</v>
          </cell>
          <cell r="D1921" t="str">
            <v>HM</v>
          </cell>
          <cell r="E1921">
            <v>4</v>
          </cell>
          <cell r="F1921">
            <v>15</v>
          </cell>
          <cell r="G1921">
            <v>60</v>
          </cell>
        </row>
        <row r="1922">
          <cell r="A1922">
            <v>4</v>
          </cell>
          <cell r="B1922" t="str">
            <v xml:space="preserve">FRENO MANUAL PARA TENDIDO DE CONDUCTOR</v>
          </cell>
          <cell r="C1922">
            <v>1</v>
          </cell>
          <cell r="D1922" t="str">
            <v>HM</v>
          </cell>
          <cell r="E1922">
            <v>4</v>
          </cell>
          <cell r="F1922">
            <v>10</v>
          </cell>
          <cell r="G1922">
            <v>40</v>
          </cell>
        </row>
        <row r="1923">
          <cell r="A1923">
            <v>5</v>
          </cell>
          <cell r="B1923" t="str">
            <v xml:space="preserve">MANGA DE ARRASTRE</v>
          </cell>
          <cell r="C1923">
            <v>1</v>
          </cell>
          <cell r="D1923" t="str">
            <v>HM</v>
          </cell>
          <cell r="E1923">
            <v>4</v>
          </cell>
          <cell r="F1923">
            <v>5</v>
          </cell>
          <cell r="G1923">
            <v>20</v>
          </cell>
        </row>
        <row r="1924">
          <cell r="A1924">
            <v>6</v>
          </cell>
          <cell r="B1924" t="str">
            <v xml:space="preserve">BRIDA DE ARRASTRE</v>
          </cell>
          <cell r="C1924">
            <v>3</v>
          </cell>
          <cell r="D1924" t="str">
            <v>HM</v>
          </cell>
          <cell r="E1924">
            <v>12</v>
          </cell>
          <cell r="F1924">
            <v>2.5</v>
          </cell>
          <cell r="G1924">
            <v>30</v>
          </cell>
        </row>
        <row r="1925">
          <cell r="A1925">
            <v>7</v>
          </cell>
          <cell r="B1925" t="str">
            <v xml:space="preserve">POLEAS DE AL DE D=300 mm </v>
          </cell>
          <cell r="C1925">
            <v>10</v>
          </cell>
          <cell r="D1925" t="str">
            <v>HM</v>
          </cell>
          <cell r="E1925">
            <v>40</v>
          </cell>
          <cell r="F1925">
            <v>1.2</v>
          </cell>
          <cell r="G1925">
            <v>48</v>
          </cell>
        </row>
        <row r="1926">
          <cell r="A1926">
            <v>8</v>
          </cell>
          <cell r="B1926" t="str">
            <v xml:space="preserve">RADIO DE MANO FM 2M MULTIBANDA</v>
          </cell>
          <cell r="C1926">
            <v>4</v>
          </cell>
          <cell r="D1926" t="str">
            <v>HM</v>
          </cell>
          <cell r="E1926">
            <v>16</v>
          </cell>
          <cell r="F1926">
            <v>0.7</v>
          </cell>
          <cell r="G1926">
            <v>11.2</v>
          </cell>
        </row>
        <row r="1927">
          <cell r="A1927">
            <v>9</v>
          </cell>
          <cell r="B1927" t="str">
            <v xml:space="preserve">TRICO DE 2 TON</v>
          </cell>
          <cell r="C1927">
            <v>3</v>
          </cell>
          <cell r="D1927" t="str">
            <v>HM</v>
          </cell>
          <cell r="E1927">
            <v>12</v>
          </cell>
          <cell r="F1927">
            <v>3</v>
          </cell>
          <cell r="G1927">
            <v>36</v>
          </cell>
        </row>
        <row r="1928">
          <cell r="A1928">
            <v>10</v>
          </cell>
          <cell r="B1928" t="str">
            <v>DINAMOMETRO</v>
          </cell>
          <cell r="C1928">
            <v>1</v>
          </cell>
          <cell r="D1928" t="str">
            <v>HM</v>
          </cell>
          <cell r="E1928">
            <v>4</v>
          </cell>
          <cell r="F1928">
            <v>2.5</v>
          </cell>
          <cell r="G1928">
            <v>10</v>
          </cell>
        </row>
        <row r="1929">
          <cell r="A1929" t="str">
            <v/>
          </cell>
          <cell r="D1929" t="str">
            <v/>
          </cell>
          <cell r="F1929" t="str">
            <v/>
          </cell>
          <cell r="H1929">
            <v>333.2</v>
          </cell>
        </row>
        <row r="1930">
          <cell r="A1930">
            <v>1</v>
          </cell>
          <cell r="B1930" t="str">
            <v>OPERARIO</v>
          </cell>
          <cell r="C1930">
            <v>1</v>
          </cell>
          <cell r="D1930" t="str">
            <v>HH</v>
          </cell>
          <cell r="E1930">
            <v>4</v>
          </cell>
          <cell r="F1930">
            <v>7.15</v>
          </cell>
          <cell r="G1930">
            <v>28.6</v>
          </cell>
        </row>
        <row r="1931">
          <cell r="A1931">
            <v>2</v>
          </cell>
          <cell r="B1931" t="str">
            <v>OFICIAL</v>
          </cell>
          <cell r="C1931">
            <v>3</v>
          </cell>
          <cell r="D1931" t="str">
            <v>HH</v>
          </cell>
          <cell r="E1931">
            <v>12</v>
          </cell>
          <cell r="F1931">
            <v>6.75</v>
          </cell>
          <cell r="G1931">
            <v>81</v>
          </cell>
        </row>
        <row r="1932">
          <cell r="A1932">
            <v>3</v>
          </cell>
          <cell r="B1932" t="str">
            <v>PEON</v>
          </cell>
          <cell r="C1932">
            <v>8</v>
          </cell>
          <cell r="D1932" t="str">
            <v>HH</v>
          </cell>
          <cell r="E1932">
            <v>32</v>
          </cell>
          <cell r="F1932">
            <v>3.78</v>
          </cell>
          <cell r="G1932">
            <v>120.96</v>
          </cell>
        </row>
        <row r="1933">
          <cell r="A1933" t="str">
            <v/>
          </cell>
          <cell r="H1933">
            <v>230.56</v>
          </cell>
        </row>
        <row r="1934">
          <cell r="A1934">
            <v>1</v>
          </cell>
          <cell r="B1934" t="str">
            <v xml:space="preserve">EQUIPO DE SEGURIDAD (2% MANO DE OBRA)</v>
          </cell>
          <cell r="D1934" t="str">
            <v>%</v>
          </cell>
          <cell r="E1934">
            <v>0.02</v>
          </cell>
          <cell r="F1934">
            <v>230.56</v>
          </cell>
          <cell r="G1934">
            <v>4.6100000000000003</v>
          </cell>
        </row>
        <row r="1935">
          <cell r="A1935">
            <v>2</v>
          </cell>
          <cell r="B1935" t="str">
            <v xml:space="preserve">HERRAMIENTAS (3% MANO DE OBRA)</v>
          </cell>
          <cell r="D1935" t="str">
            <v>%</v>
          </cell>
          <cell r="E1935">
            <v>0.03</v>
          </cell>
          <cell r="F1935">
            <v>230.56</v>
          </cell>
          <cell r="G1935">
            <v>6.92</v>
          </cell>
        </row>
        <row r="1936">
          <cell r="H1936">
            <v>11.53</v>
          </cell>
        </row>
        <row r="1937">
          <cell r="G1937" t="str">
            <v xml:space="preserve">COSTO DIRECTO:</v>
          </cell>
          <cell r="H1937">
            <v>575.29</v>
          </cell>
        </row>
        <row r="1946">
          <cell r="A1946" t="str">
            <v>Partida:</v>
          </cell>
          <cell r="B1946" t="str">
            <v>Descripción:</v>
          </cell>
          <cell r="D1946" t="str">
            <v xml:space="preserve">Unidad  </v>
          </cell>
          <cell r="E1946" t="str">
            <v>Rendimiento</v>
          </cell>
          <cell r="G1946" t="str">
            <v xml:space="preserve">    Costo Directo</v>
          </cell>
        </row>
        <row r="1947">
          <cell r="A1947" t="str">
            <v>1.00</v>
          </cell>
          <cell r="B1947" t="str">
            <v xml:space="preserve">Transporte de estructuras desmontadas (Postes y armados) a almacen ELSE</v>
          </cell>
          <cell r="D1947" t="str">
            <v>Estr</v>
          </cell>
          <cell r="E1947">
            <v>20</v>
          </cell>
          <cell r="F1947" t="str">
            <v>Estr/Día</v>
          </cell>
          <cell r="G1947" t="str">
            <v>(S/.):</v>
          </cell>
          <cell r="H1947">
            <v>44.19</v>
          </cell>
        </row>
        <row r="1948">
          <cell r="B1948" t="str">
            <v xml:space="preserve">DETALLE PARTIDA</v>
          </cell>
        </row>
        <row r="1949">
          <cell r="A1949" t="str">
            <v>*</v>
          </cell>
          <cell r="B1949" t="str">
            <v>*</v>
          </cell>
          <cell r="C1949" t="str">
            <v>*</v>
          </cell>
          <cell r="D1949" t="str">
            <v>*</v>
          </cell>
          <cell r="E1949" t="str">
            <v>*</v>
          </cell>
          <cell r="F1949" t="str">
            <v>*</v>
          </cell>
          <cell r="G1949" t="str">
            <v>*</v>
          </cell>
          <cell r="H1949" t="str">
            <v>*</v>
          </cell>
        </row>
        <row r="1950">
          <cell r="A1950" t="str">
            <v>ITEM</v>
          </cell>
          <cell r="B1950" t="str">
            <v xml:space="preserve">R E C U R S O</v>
          </cell>
          <cell r="D1950" t="str">
            <v>UND.</v>
          </cell>
          <cell r="E1950" t="str">
            <v>CANTIDAD</v>
          </cell>
          <cell r="F1950" t="str">
            <v>P.UNIT.</v>
          </cell>
          <cell r="G1950" t="str">
            <v>SUBTOTAL</v>
          </cell>
          <cell r="H1950" t="str">
            <v>TOTAL</v>
          </cell>
        </row>
        <row r="1951">
          <cell r="A1951" t="str">
            <v>*</v>
          </cell>
          <cell r="B1951" t="str">
            <v>*</v>
          </cell>
          <cell r="C1951" t="str">
            <v>*</v>
          </cell>
          <cell r="D1951" t="str">
            <v>*</v>
          </cell>
          <cell r="E1951" t="str">
            <v>*</v>
          </cell>
          <cell r="F1951" t="str">
            <v>*</v>
          </cell>
          <cell r="G1951" t="str">
            <v>*</v>
          </cell>
          <cell r="H1951" t="str">
            <v>*</v>
          </cell>
        </row>
        <row r="1952">
          <cell r="A1952">
            <v>1</v>
          </cell>
          <cell r="B1952" t="str">
            <v xml:space="preserve">C. GRUA 6 TN.</v>
          </cell>
          <cell r="C1952">
            <v>1</v>
          </cell>
          <cell r="D1952" t="str">
            <v>HM</v>
          </cell>
          <cell r="E1952">
            <v>0.4</v>
          </cell>
          <cell r="F1952">
            <v>80</v>
          </cell>
          <cell r="G1952">
            <v>32</v>
          </cell>
        </row>
        <row r="1953">
          <cell r="A1953" t="str">
            <v/>
          </cell>
          <cell r="D1953" t="str">
            <v/>
          </cell>
          <cell r="F1953" t="str">
            <v/>
          </cell>
          <cell r="H1953">
            <v>32</v>
          </cell>
        </row>
        <row r="1954">
          <cell r="A1954">
            <v>1</v>
          </cell>
          <cell r="B1954" t="str">
            <v>OPERARIO</v>
          </cell>
          <cell r="C1954">
            <v>1</v>
          </cell>
          <cell r="D1954" t="str">
            <v>HH</v>
          </cell>
          <cell r="E1954">
            <v>0.4</v>
          </cell>
          <cell r="F1954">
            <v>7.15</v>
          </cell>
          <cell r="G1954">
            <v>2.86</v>
          </cell>
        </row>
        <row r="1955">
          <cell r="A1955">
            <v>2</v>
          </cell>
          <cell r="B1955" t="str">
            <v>OFICIAL</v>
          </cell>
          <cell r="C1955">
            <v>1</v>
          </cell>
          <cell r="D1955" t="str">
            <v>HH</v>
          </cell>
          <cell r="E1955">
            <v>0.4</v>
          </cell>
          <cell r="F1955">
            <v>6.75</v>
          </cell>
          <cell r="G1955">
            <v>2.7</v>
          </cell>
        </row>
        <row r="1956">
          <cell r="A1956">
            <v>3</v>
          </cell>
          <cell r="B1956" t="str">
            <v>PEON</v>
          </cell>
          <cell r="C1956">
            <v>4</v>
          </cell>
          <cell r="D1956" t="str">
            <v>HH</v>
          </cell>
          <cell r="E1956">
            <v>1.6</v>
          </cell>
          <cell r="F1956">
            <v>3.78</v>
          </cell>
          <cell r="G1956">
            <v>6.05</v>
          </cell>
        </row>
        <row r="1957">
          <cell r="A1957" t="str">
            <v/>
          </cell>
          <cell r="H1957">
            <v>11.61</v>
          </cell>
        </row>
        <row r="1958">
          <cell r="A1958">
            <v>1</v>
          </cell>
          <cell r="B1958" t="str">
            <v xml:space="preserve">EQUIPO DE SEGURIDAD (2% MANO DE OBRA)</v>
          </cell>
          <cell r="D1958" t="str">
            <v>%</v>
          </cell>
          <cell r="E1958">
            <v>0.02</v>
          </cell>
          <cell r="F1958">
            <v>11.61</v>
          </cell>
          <cell r="G1958">
            <v>0.23</v>
          </cell>
        </row>
        <row r="1959">
          <cell r="A1959">
            <v>2</v>
          </cell>
          <cell r="B1959" t="str">
            <v xml:space="preserve">HERRAMIENTAS (3% MANO DE OBRA)</v>
          </cell>
          <cell r="D1959" t="str">
            <v>%</v>
          </cell>
          <cell r="E1959">
            <v>0.03</v>
          </cell>
          <cell r="F1959">
            <v>11.61</v>
          </cell>
          <cell r="G1959">
            <v>0.35</v>
          </cell>
        </row>
        <row r="1960">
          <cell r="H1960">
            <v>0.57999999999999996</v>
          </cell>
        </row>
        <row r="1961">
          <cell r="G1961" t="str">
            <v xml:space="preserve">COSTO DIRECTO:</v>
          </cell>
          <cell r="H1961">
            <v>44.19</v>
          </cell>
        </row>
        <row r="1964">
          <cell r="A1964" t="str">
            <v>Partida:</v>
          </cell>
          <cell r="B1964" t="str">
            <v>Descripción:</v>
          </cell>
          <cell r="D1964" t="str">
            <v xml:space="preserve">Unidad  </v>
          </cell>
          <cell r="E1964" t="str">
            <v>Rendimiento</v>
          </cell>
          <cell r="G1964" t="str">
            <v xml:space="preserve">    Costo Directo</v>
          </cell>
        </row>
        <row r="1965">
          <cell r="A1965" t="str">
            <v>2.00</v>
          </cell>
          <cell r="B1965" t="str">
            <v xml:space="preserve">- Montaje de Armados ATV-7,  ATV-8</v>
          </cell>
          <cell r="D1965" t="str">
            <v>Jgo</v>
          </cell>
          <cell r="E1965">
            <v>4</v>
          </cell>
          <cell r="F1965" t="str">
            <v>Jgo/Día</v>
          </cell>
          <cell r="G1965" t="str">
            <v>(S/.):</v>
          </cell>
          <cell r="H1965">
            <v>113.05</v>
          </cell>
        </row>
        <row r="1966">
          <cell r="B1966" t="str">
            <v xml:space="preserve">DETALLE PARTIDA</v>
          </cell>
        </row>
        <row r="1967">
          <cell r="A1967" t="str">
            <v>*</v>
          </cell>
          <cell r="B1967" t="str">
            <v>*</v>
          </cell>
          <cell r="C1967" t="str">
            <v>*</v>
          </cell>
          <cell r="D1967" t="str">
            <v>*</v>
          </cell>
          <cell r="E1967" t="str">
            <v>*</v>
          </cell>
          <cell r="F1967" t="str">
            <v>*</v>
          </cell>
          <cell r="G1967" t="str">
            <v>*</v>
          </cell>
          <cell r="H1967" t="str">
            <v>*</v>
          </cell>
        </row>
        <row r="1968">
          <cell r="A1968" t="str">
            <v>ITEM</v>
          </cell>
          <cell r="B1968" t="str">
            <v xml:space="preserve">R E C U R S O</v>
          </cell>
          <cell r="D1968" t="str">
            <v>UND.</v>
          </cell>
          <cell r="E1968" t="str">
            <v>CANTIDAD</v>
          </cell>
          <cell r="F1968" t="str">
            <v>P.UNIT.</v>
          </cell>
          <cell r="G1968" t="str">
            <v>SUBTOTAL</v>
          </cell>
          <cell r="H1968" t="str">
            <v>TOTAL</v>
          </cell>
        </row>
        <row r="1969">
          <cell r="A1969" t="str">
            <v>*</v>
          </cell>
          <cell r="B1969" t="str">
            <v>*</v>
          </cell>
          <cell r="C1969" t="str">
            <v>*</v>
          </cell>
          <cell r="D1969" t="str">
            <v>*</v>
          </cell>
          <cell r="E1969" t="str">
            <v>*</v>
          </cell>
          <cell r="F1969" t="str">
            <v>*</v>
          </cell>
          <cell r="G1969" t="str">
            <v>*</v>
          </cell>
          <cell r="H1969" t="str">
            <v>*</v>
          </cell>
        </row>
        <row r="1970">
          <cell r="A1970">
            <v>1</v>
          </cell>
          <cell r="B1970" t="str">
            <v xml:space="preserve">CAMIONETA 4x4 (130 HP)</v>
          </cell>
          <cell r="C1970">
            <v>1</v>
          </cell>
          <cell r="D1970" t="str">
            <v>HM</v>
          </cell>
          <cell r="E1970">
            <v>2</v>
          </cell>
          <cell r="F1970">
            <v>15</v>
          </cell>
          <cell r="G1970">
            <v>30</v>
          </cell>
        </row>
        <row r="1971">
          <cell r="A1971" t="str">
            <v/>
          </cell>
          <cell r="D1971" t="str">
            <v/>
          </cell>
          <cell r="F1971" t="str">
            <v/>
          </cell>
          <cell r="H1971">
            <v>30</v>
          </cell>
        </row>
        <row r="1972">
          <cell r="A1972">
            <v>1</v>
          </cell>
          <cell r="B1972" t="str">
            <v>OPERARIO</v>
          </cell>
          <cell r="C1972">
            <v>1</v>
          </cell>
          <cell r="D1972" t="str">
            <v>HH</v>
          </cell>
          <cell r="E1972">
            <v>2</v>
          </cell>
          <cell r="F1972">
            <v>7.15</v>
          </cell>
          <cell r="G1972">
            <v>14.3</v>
          </cell>
        </row>
        <row r="1973">
          <cell r="A1973">
            <v>2</v>
          </cell>
          <cell r="B1973" t="str">
            <v>OFICIAL</v>
          </cell>
          <cell r="C1973">
            <v>2</v>
          </cell>
          <cell r="D1973" t="str">
            <v>HH</v>
          </cell>
          <cell r="E1973">
            <v>4</v>
          </cell>
          <cell r="F1973">
            <v>6.75</v>
          </cell>
          <cell r="G1973">
            <v>27</v>
          </cell>
        </row>
        <row r="1974">
          <cell r="A1974">
            <v>3</v>
          </cell>
          <cell r="B1974" t="str">
            <v>PEON</v>
          </cell>
          <cell r="C1974">
            <v>5</v>
          </cell>
          <cell r="D1974" t="str">
            <v>HH</v>
          </cell>
          <cell r="E1974">
            <v>10</v>
          </cell>
          <cell r="F1974">
            <v>3.78</v>
          </cell>
          <cell r="G1974">
            <v>37.799999999999997</v>
          </cell>
        </row>
        <row r="1975">
          <cell r="A1975" t="str">
            <v/>
          </cell>
          <cell r="H1975">
            <v>79.099999999999994</v>
          </cell>
        </row>
        <row r="1976">
          <cell r="A1976">
            <v>1</v>
          </cell>
          <cell r="B1976" t="str">
            <v xml:space="preserve">EQUIPO DE SEGURIDAD (2% MANO DE OBRA)</v>
          </cell>
          <cell r="D1976" t="str">
            <v>%</v>
          </cell>
          <cell r="E1976">
            <v>0.02</v>
          </cell>
          <cell r="F1976">
            <v>79.099999999999994</v>
          </cell>
          <cell r="G1976">
            <v>1.58</v>
          </cell>
        </row>
        <row r="1977">
          <cell r="A1977">
            <v>2</v>
          </cell>
          <cell r="B1977" t="str">
            <v xml:space="preserve">HERRAMIENTAS (3% MANO DE OBRA)</v>
          </cell>
          <cell r="D1977" t="str">
            <v>%</v>
          </cell>
          <cell r="E1977">
            <v>0.03</v>
          </cell>
          <cell r="F1977">
            <v>79.099999999999994</v>
          </cell>
          <cell r="G1977">
            <v>2.37</v>
          </cell>
        </row>
        <row r="1978">
          <cell r="H1978">
            <v>3.95</v>
          </cell>
        </row>
        <row r="1979">
          <cell r="G1979" t="str">
            <v xml:space="preserve">COSTO DIRECTO:</v>
          </cell>
          <cell r="H1979">
            <v>113.05</v>
          </cell>
        </row>
        <row r="1982">
          <cell r="A1982" t="str">
            <v>Partida:</v>
          </cell>
          <cell r="B1982" t="str">
            <v>Descripción:</v>
          </cell>
          <cell r="D1982" t="str">
            <v xml:space="preserve">Unidad  </v>
          </cell>
          <cell r="E1982" t="str">
            <v>Rendimiento</v>
          </cell>
          <cell r="G1982" t="str">
            <v xml:space="preserve">    Costo Directo</v>
          </cell>
        </row>
        <row r="1983">
          <cell r="A1983" t="str">
            <v>3.00</v>
          </cell>
          <cell r="B1983" t="str">
            <v xml:space="preserve">- Montaje de Armados AT2,  ATV4</v>
          </cell>
          <cell r="D1983" t="str">
            <v>Jgo</v>
          </cell>
          <cell r="E1983">
            <v>6</v>
          </cell>
          <cell r="F1983" t="str">
            <v>Jgo/Día</v>
          </cell>
          <cell r="G1983" t="str">
            <v>(S/.):</v>
          </cell>
          <cell r="H1983">
            <v>64.78</v>
          </cell>
        </row>
        <row r="1984">
          <cell r="B1984" t="str">
            <v xml:space="preserve">DETALLE PARTIDA</v>
          </cell>
        </row>
        <row r="1985">
          <cell r="A1985" t="str">
            <v>*</v>
          </cell>
          <cell r="B1985" t="str">
            <v>*</v>
          </cell>
          <cell r="C1985" t="str">
            <v>*</v>
          </cell>
          <cell r="D1985" t="str">
            <v>*</v>
          </cell>
          <cell r="E1985" t="str">
            <v>*</v>
          </cell>
          <cell r="F1985" t="str">
            <v>*</v>
          </cell>
          <cell r="G1985" t="str">
            <v>*</v>
          </cell>
          <cell r="H1985" t="str">
            <v>*</v>
          </cell>
        </row>
        <row r="1986">
          <cell r="A1986" t="str">
            <v>ITEM</v>
          </cell>
          <cell r="B1986" t="str">
            <v xml:space="preserve">R E C U R S O</v>
          </cell>
          <cell r="D1986" t="str">
            <v>UND.</v>
          </cell>
          <cell r="E1986" t="str">
            <v>CANTIDAD</v>
          </cell>
          <cell r="F1986" t="str">
            <v>P.UNIT.</v>
          </cell>
          <cell r="G1986" t="str">
            <v>SUBTOTAL</v>
          </cell>
          <cell r="H1986" t="str">
            <v>TOTAL</v>
          </cell>
        </row>
        <row r="1987">
          <cell r="A1987" t="str">
            <v>*</v>
          </cell>
          <cell r="B1987" t="str">
            <v>*</v>
          </cell>
          <cell r="C1987" t="str">
            <v>*</v>
          </cell>
          <cell r="D1987" t="str">
            <v>*</v>
          </cell>
          <cell r="E1987" t="str">
            <v>*</v>
          </cell>
          <cell r="F1987" t="str">
            <v>*</v>
          </cell>
          <cell r="G1987" t="str">
            <v>*</v>
          </cell>
          <cell r="H1987" t="str">
            <v>*</v>
          </cell>
        </row>
        <row r="1988">
          <cell r="A1988">
            <v>1</v>
          </cell>
          <cell r="B1988" t="str">
            <v xml:space="preserve">CAMIONETA 4x4 (130 HP)</v>
          </cell>
          <cell r="C1988">
            <v>1</v>
          </cell>
          <cell r="D1988" t="str">
            <v>HM</v>
          </cell>
          <cell r="E1988">
            <v>1.3332999999999999</v>
          </cell>
          <cell r="F1988">
            <v>15</v>
          </cell>
          <cell r="G1988">
            <v>20</v>
          </cell>
        </row>
        <row r="1989">
          <cell r="A1989" t="str">
            <v/>
          </cell>
          <cell r="D1989" t="str">
            <v/>
          </cell>
          <cell r="F1989" t="str">
            <v/>
          </cell>
          <cell r="H1989">
            <v>20</v>
          </cell>
        </row>
        <row r="1990">
          <cell r="A1990">
            <v>1</v>
          </cell>
          <cell r="B1990" t="str">
            <v>OPERARIO</v>
          </cell>
          <cell r="C1990">
            <v>1</v>
          </cell>
          <cell r="D1990" t="str">
            <v>HH</v>
          </cell>
          <cell r="E1990">
            <v>1.3332999999999999</v>
          </cell>
          <cell r="F1990">
            <v>7.15</v>
          </cell>
          <cell r="G1990">
            <v>9.5299999999999994</v>
          </cell>
        </row>
        <row r="1991">
          <cell r="A1991">
            <v>2</v>
          </cell>
          <cell r="B1991" t="str">
            <v>OFICIAL</v>
          </cell>
          <cell r="C1991">
            <v>2</v>
          </cell>
          <cell r="D1991" t="str">
            <v>HH</v>
          </cell>
          <cell r="E1991">
            <v>2.6667000000000001</v>
          </cell>
          <cell r="F1991">
            <v>6.75</v>
          </cell>
          <cell r="G1991">
            <v>18</v>
          </cell>
        </row>
        <row r="1992">
          <cell r="A1992">
            <v>3</v>
          </cell>
          <cell r="B1992" t="str">
            <v>PEON</v>
          </cell>
          <cell r="C1992">
            <v>3</v>
          </cell>
          <cell r="D1992" t="str">
            <v>HH</v>
          </cell>
          <cell r="E1992">
            <v>4</v>
          </cell>
          <cell r="F1992">
            <v>3.78</v>
          </cell>
          <cell r="G1992">
            <v>15.12</v>
          </cell>
        </row>
        <row r="1993">
          <cell r="A1993" t="str">
            <v/>
          </cell>
          <cell r="H1993">
            <v>42.65</v>
          </cell>
        </row>
        <row r="1994">
          <cell r="A1994">
            <v>1</v>
          </cell>
          <cell r="B1994" t="str">
            <v xml:space="preserve">EQUIPO DE SEGURIDAD (2% MANO DE OBRA)</v>
          </cell>
          <cell r="D1994" t="str">
            <v>%</v>
          </cell>
          <cell r="E1994">
            <v>0.02</v>
          </cell>
          <cell r="F1994">
            <v>42.65</v>
          </cell>
          <cell r="G1994">
            <v>0.85</v>
          </cell>
        </row>
        <row r="1995">
          <cell r="A1995">
            <v>2</v>
          </cell>
          <cell r="B1995" t="str">
            <v xml:space="preserve">HERRAMIENTAS (3% MANO DE OBRA)</v>
          </cell>
          <cell r="D1995" t="str">
            <v>%</v>
          </cell>
          <cell r="E1995">
            <v>0.03</v>
          </cell>
          <cell r="F1995">
            <v>42.65</v>
          </cell>
          <cell r="G1995">
            <v>1.28</v>
          </cell>
        </row>
        <row r="1996">
          <cell r="H1996">
            <v>2.13</v>
          </cell>
        </row>
        <row r="1997">
          <cell r="G1997" t="str">
            <v xml:space="preserve">COSTO DIRECTO:</v>
          </cell>
          <cell r="H1997">
            <v>64.78</v>
          </cell>
        </row>
        <row r="1998">
          <cell r="B1998" t="str">
            <v xml:space="preserve">DETALLE PARTIDA</v>
          </cell>
        </row>
        <row r="2000">
          <cell r="A2000" t="str">
            <v>Partida:</v>
          </cell>
          <cell r="B2000" t="str">
            <v>Descripción:</v>
          </cell>
          <cell r="D2000" t="str">
            <v xml:space="preserve">Unidad  </v>
          </cell>
          <cell r="E2000" t="str">
            <v>Rendimiento</v>
          </cell>
          <cell r="G2000" t="str">
            <v xml:space="preserve">    Costo Directo</v>
          </cell>
        </row>
        <row r="2001">
          <cell r="A2001" t="str">
            <v>4.00</v>
          </cell>
          <cell r="B2001" t="str">
            <v xml:space="preserve">Corte del servicio y reposisción en medio urbano</v>
          </cell>
          <cell r="D2001" t="str">
            <v>Corte</v>
          </cell>
          <cell r="E2001">
            <v>3</v>
          </cell>
          <cell r="F2001" t="str">
            <v>Corte/Día</v>
          </cell>
          <cell r="G2001" t="str">
            <v>(S/.):</v>
          </cell>
          <cell r="H2001">
            <v>104.97</v>
          </cell>
        </row>
        <row r="2002">
          <cell r="B2002" t="str">
            <v xml:space="preserve">DETALLE PARTIDA</v>
          </cell>
        </row>
        <row r="2003">
          <cell r="A2003" t="str">
            <v>*</v>
          </cell>
          <cell r="B2003" t="str">
            <v>*</v>
          </cell>
          <cell r="C2003" t="str">
            <v>*</v>
          </cell>
          <cell r="D2003" t="str">
            <v>*</v>
          </cell>
          <cell r="E2003" t="str">
            <v>*</v>
          </cell>
          <cell r="F2003" t="str">
            <v>*</v>
          </cell>
          <cell r="G2003" t="str">
            <v>*</v>
          </cell>
          <cell r="H2003" t="str">
            <v>*</v>
          </cell>
        </row>
        <row r="2004">
          <cell r="A2004" t="str">
            <v>ITEM</v>
          </cell>
          <cell r="B2004" t="str">
            <v xml:space="preserve">R E C U R S O</v>
          </cell>
          <cell r="D2004" t="str">
            <v>UND.</v>
          </cell>
          <cell r="E2004" t="str">
            <v>CANTIDAD</v>
          </cell>
          <cell r="F2004" t="str">
            <v>P.UNIT.</v>
          </cell>
          <cell r="G2004" t="str">
            <v>SUBTOTAL</v>
          </cell>
          <cell r="H2004" t="str">
            <v>TOTAL</v>
          </cell>
        </row>
        <row r="2005">
          <cell r="A2005" t="str">
            <v>*</v>
          </cell>
          <cell r="B2005" t="str">
            <v>*</v>
          </cell>
          <cell r="C2005" t="str">
            <v>*</v>
          </cell>
          <cell r="D2005" t="str">
            <v>*</v>
          </cell>
          <cell r="E2005" t="str">
            <v>*</v>
          </cell>
          <cell r="F2005" t="str">
            <v>*</v>
          </cell>
          <cell r="G2005" t="str">
            <v>*</v>
          </cell>
          <cell r="H2005" t="str">
            <v>*</v>
          </cell>
        </row>
        <row r="2006">
          <cell r="A2006">
            <v>1</v>
          </cell>
          <cell r="B2006" t="str">
            <v xml:space="preserve">CAMIONETA 4x4 (130 HP)</v>
          </cell>
          <cell r="C2006">
            <v>1</v>
          </cell>
          <cell r="D2006" t="str">
            <v>HM</v>
          </cell>
          <cell r="E2006">
            <v>2.6667000000000001</v>
          </cell>
          <cell r="F2006">
            <v>15</v>
          </cell>
          <cell r="G2006">
            <v>40</v>
          </cell>
        </row>
        <row r="2007">
          <cell r="A2007">
            <v>2</v>
          </cell>
          <cell r="B2007" t="str">
            <v xml:space="preserve">EQUIPO DE PUESTA A TIERRA TEMPORAL</v>
          </cell>
          <cell r="C2007">
            <v>4</v>
          </cell>
          <cell r="D2007" t="str">
            <v>HM</v>
          </cell>
          <cell r="E2007">
            <v>10.666700000000001</v>
          </cell>
          <cell r="F2007">
            <v>0.5</v>
          </cell>
          <cell r="G2007">
            <v>5.33</v>
          </cell>
        </row>
        <row r="2008">
          <cell r="A2008">
            <v>3</v>
          </cell>
          <cell r="B2008" t="str">
            <v xml:space="preserve">RADIO DE MANO FM 2M MULTIBANDA</v>
          </cell>
          <cell r="C2008">
            <v>4</v>
          </cell>
          <cell r="D2008" t="str">
            <v>HM</v>
          </cell>
          <cell r="E2008">
            <v>10.666700000000001</v>
          </cell>
          <cell r="F2008">
            <v>0.7</v>
          </cell>
          <cell r="G2008">
            <v>7.47</v>
          </cell>
        </row>
        <row r="2009">
          <cell r="A2009">
            <v>4</v>
          </cell>
          <cell r="B2009" t="str">
            <v xml:space="preserve">REVELADOR DE TENSION DE M.T. (10 kV)</v>
          </cell>
          <cell r="C2009">
            <v>1</v>
          </cell>
          <cell r="D2009" t="str">
            <v>HM</v>
          </cell>
          <cell r="E2009">
            <v>2.6667000000000001</v>
          </cell>
          <cell r="F2009">
            <v>1</v>
          </cell>
          <cell r="G2009">
            <v>2.67</v>
          </cell>
        </row>
        <row r="2010">
          <cell r="A2010" t="str">
            <v/>
          </cell>
          <cell r="D2010" t="str">
            <v/>
          </cell>
          <cell r="F2010" t="str">
            <v/>
          </cell>
          <cell r="H2010">
            <v>55.47</v>
          </cell>
        </row>
        <row r="2011">
          <cell r="A2011">
            <v>1</v>
          </cell>
          <cell r="B2011" t="str">
            <v>OPERARIO</v>
          </cell>
          <cell r="C2011">
            <v>1</v>
          </cell>
          <cell r="D2011" t="str">
            <v>HH</v>
          </cell>
          <cell r="E2011">
            <v>2.6667000000000001</v>
          </cell>
          <cell r="F2011">
            <v>7.15</v>
          </cell>
          <cell r="G2011">
            <v>19.07</v>
          </cell>
        </row>
        <row r="2012">
          <cell r="A2012">
            <v>2</v>
          </cell>
          <cell r="B2012" t="str">
            <v>OFICIAL</v>
          </cell>
          <cell r="C2012">
            <v>1</v>
          </cell>
          <cell r="D2012" t="str">
            <v>HH</v>
          </cell>
          <cell r="E2012">
            <v>2.6667000000000001</v>
          </cell>
          <cell r="F2012">
            <v>6.75</v>
          </cell>
          <cell r="G2012">
            <v>18</v>
          </cell>
        </row>
        <row r="2013">
          <cell r="A2013">
            <v>3</v>
          </cell>
          <cell r="B2013" t="str">
            <v>PEON</v>
          </cell>
          <cell r="C2013">
            <v>1</v>
          </cell>
          <cell r="D2013" t="str">
            <v>HH</v>
          </cell>
          <cell r="E2013">
            <v>2.6667000000000001</v>
          </cell>
          <cell r="F2013">
            <v>3.78</v>
          </cell>
          <cell r="G2013">
            <v>10.08</v>
          </cell>
        </row>
        <row r="2014">
          <cell r="A2014" t="str">
            <v/>
          </cell>
          <cell r="F2014" t="str">
            <v/>
          </cell>
          <cell r="H2014">
            <v>47.15</v>
          </cell>
        </row>
        <row r="2015">
          <cell r="A2015">
            <v>1</v>
          </cell>
          <cell r="B2015" t="str">
            <v xml:space="preserve">EQUIPO DE SEGURIDAD (2% MANO DE OBRA)</v>
          </cell>
          <cell r="D2015" t="str">
            <v>%</v>
          </cell>
          <cell r="E2015">
            <v>0.02</v>
          </cell>
          <cell r="F2015">
            <v>47.15</v>
          </cell>
          <cell r="G2015">
            <v>0.94</v>
          </cell>
        </row>
        <row r="2016">
          <cell r="A2016">
            <v>2</v>
          </cell>
          <cell r="B2016" t="str">
            <v xml:space="preserve">HERRAMIENTAS (3% MANO DE OBRA)</v>
          </cell>
          <cell r="D2016" t="str">
            <v>%</v>
          </cell>
          <cell r="E2016">
            <v>0.03</v>
          </cell>
          <cell r="F2016">
            <v>47.15</v>
          </cell>
          <cell r="G2016">
            <v>1.41</v>
          </cell>
        </row>
        <row r="2017">
          <cell r="H2017">
            <v>2.35</v>
          </cell>
        </row>
        <row r="2018">
          <cell r="G2018" t="str">
            <v xml:space="preserve">COSTO DIRECTO:</v>
          </cell>
          <cell r="H2018">
            <v>104.97</v>
          </cell>
        </row>
        <row r="2021">
          <cell r="A2021" t="str">
            <v>Partida:</v>
          </cell>
          <cell r="B2021" t="str">
            <v>Descripción:</v>
          </cell>
          <cell r="D2021" t="str">
            <v xml:space="preserve">Unidad  </v>
          </cell>
          <cell r="E2021" t="str">
            <v>Rendimiento</v>
          </cell>
          <cell r="G2021" t="str">
            <v xml:space="preserve">    Costo Directo</v>
          </cell>
        </row>
        <row r="2022">
          <cell r="A2022" t="str">
            <v>5.00</v>
          </cell>
          <cell r="B2022" t="str">
            <v xml:space="preserve">Transporte  de postes de C.A.C. de 9 a 12 mt a punto de izaje urbano</v>
          </cell>
          <cell r="D2022" t="str">
            <v>Un</v>
          </cell>
          <cell r="E2022">
            <v>10</v>
          </cell>
          <cell r="F2022" t="str">
            <v>Un/Día</v>
          </cell>
          <cell r="G2022" t="str">
            <v>(S/.):</v>
          </cell>
          <cell r="H2022">
            <v>88.38</v>
          </cell>
        </row>
        <row r="2023">
          <cell r="B2023" t="str">
            <v xml:space="preserve">DETALLE PARTIDA</v>
          </cell>
        </row>
        <row r="2024">
          <cell r="A2024" t="str">
            <v>*</v>
          </cell>
          <cell r="B2024" t="str">
            <v>*</v>
          </cell>
          <cell r="C2024" t="str">
            <v>*</v>
          </cell>
          <cell r="D2024" t="str">
            <v>*</v>
          </cell>
          <cell r="E2024" t="str">
            <v>*</v>
          </cell>
          <cell r="F2024" t="str">
            <v>*</v>
          </cell>
          <cell r="G2024" t="str">
            <v>*</v>
          </cell>
          <cell r="H2024" t="str">
            <v>*</v>
          </cell>
        </row>
        <row r="2025">
          <cell r="A2025" t="str">
            <v>ITEM</v>
          </cell>
          <cell r="B2025" t="str">
            <v xml:space="preserve">R E C U R S O</v>
          </cell>
          <cell r="D2025" t="str">
            <v>UND.</v>
          </cell>
          <cell r="E2025" t="str">
            <v>CANTIDAD</v>
          </cell>
          <cell r="F2025" t="str">
            <v>P.UNIT.</v>
          </cell>
          <cell r="G2025" t="str">
            <v>SUBTOTAL</v>
          </cell>
          <cell r="H2025" t="str">
            <v>TOTAL</v>
          </cell>
        </row>
        <row r="2026">
          <cell r="A2026" t="str">
            <v>*</v>
          </cell>
          <cell r="B2026" t="str">
            <v>*</v>
          </cell>
          <cell r="C2026" t="str">
            <v>*</v>
          </cell>
          <cell r="D2026" t="str">
            <v>*</v>
          </cell>
          <cell r="E2026" t="str">
            <v>*</v>
          </cell>
          <cell r="F2026" t="str">
            <v>*</v>
          </cell>
          <cell r="G2026" t="str">
            <v>*</v>
          </cell>
          <cell r="H2026" t="str">
            <v>*</v>
          </cell>
        </row>
        <row r="2027">
          <cell r="A2027">
            <v>1</v>
          </cell>
          <cell r="B2027" t="str">
            <v xml:space="preserve">C. GRUA 6 TN.</v>
          </cell>
          <cell r="C2027">
            <v>1</v>
          </cell>
          <cell r="D2027" t="str">
            <v>HM</v>
          </cell>
          <cell r="E2027">
            <v>0.8</v>
          </cell>
          <cell r="F2027">
            <v>80</v>
          </cell>
          <cell r="G2027">
            <v>64</v>
          </cell>
        </row>
        <row r="2028">
          <cell r="A2028">
            <v>2</v>
          </cell>
          <cell r="B2028" t="str">
            <v xml:space="preserve">CAMIONETA 4x4 (130 HP)</v>
          </cell>
          <cell r="C2028">
            <v>1</v>
          </cell>
          <cell r="D2028" t="str">
            <v>HM</v>
          </cell>
          <cell r="E2028">
            <v>0.8</v>
          </cell>
          <cell r="F2028">
            <v>15</v>
          </cell>
          <cell r="G2028">
            <v>12</v>
          </cell>
        </row>
        <row r="2029">
          <cell r="A2029" t="str">
            <v/>
          </cell>
          <cell r="D2029" t="str">
            <v/>
          </cell>
          <cell r="F2029" t="str">
            <v/>
          </cell>
          <cell r="H2029">
            <v>64</v>
          </cell>
        </row>
        <row r="2030">
          <cell r="A2030">
            <v>1</v>
          </cell>
          <cell r="B2030" t="str">
            <v>OPERARIO</v>
          </cell>
          <cell r="C2030">
            <v>1</v>
          </cell>
          <cell r="D2030" t="str">
            <v>HH</v>
          </cell>
          <cell r="E2030">
            <v>0.8</v>
          </cell>
          <cell r="F2030">
            <v>7.15</v>
          </cell>
          <cell r="G2030">
            <v>5.72</v>
          </cell>
        </row>
        <row r="2031">
          <cell r="A2031">
            <v>2</v>
          </cell>
          <cell r="B2031" t="str">
            <v>OFICIAL</v>
          </cell>
          <cell r="C2031">
            <v>1</v>
          </cell>
          <cell r="D2031" t="str">
            <v>HH</v>
          </cell>
          <cell r="E2031">
            <v>0.8</v>
          </cell>
          <cell r="F2031">
            <v>6.75</v>
          </cell>
          <cell r="G2031">
            <v>5.4</v>
          </cell>
        </row>
        <row r="2032">
          <cell r="A2032">
            <v>3</v>
          </cell>
          <cell r="B2032" t="str">
            <v>PEON</v>
          </cell>
          <cell r="C2032">
            <v>4</v>
          </cell>
          <cell r="D2032" t="str">
            <v>HH</v>
          </cell>
          <cell r="E2032">
            <v>3.2</v>
          </cell>
          <cell r="F2032">
            <v>3.78</v>
          </cell>
          <cell r="G2032">
            <v>12.1</v>
          </cell>
        </row>
        <row r="2033">
          <cell r="A2033" t="str">
            <v/>
          </cell>
          <cell r="H2033">
            <v>23.22</v>
          </cell>
        </row>
        <row r="2034">
          <cell r="A2034">
            <v>1</v>
          </cell>
          <cell r="B2034" t="str">
            <v xml:space="preserve">EQUIPO DE SEGURIDAD (2% MANO DE OBRA)</v>
          </cell>
          <cell r="D2034" t="str">
            <v>%</v>
          </cell>
          <cell r="E2034">
            <v>0.02</v>
          </cell>
          <cell r="F2034">
            <v>23.22</v>
          </cell>
          <cell r="G2034">
            <v>0.46</v>
          </cell>
        </row>
        <row r="2035">
          <cell r="A2035">
            <v>2</v>
          </cell>
          <cell r="B2035" t="str">
            <v xml:space="preserve">HERRAMIENTAS (3% MANO DE OBRA)</v>
          </cell>
          <cell r="D2035" t="str">
            <v>%</v>
          </cell>
          <cell r="E2035">
            <v>0.03</v>
          </cell>
          <cell r="F2035">
            <v>23.22</v>
          </cell>
          <cell r="G2035">
            <v>0.7</v>
          </cell>
        </row>
        <row r="2036">
          <cell r="H2036">
            <v>1.1599999999999999</v>
          </cell>
        </row>
        <row r="2037">
          <cell r="G2037" t="str">
            <v xml:space="preserve">COSTO DIRECTO:</v>
          </cell>
          <cell r="H2037">
            <v>88.38</v>
          </cell>
        </row>
        <row r="2040">
          <cell r="A2040" t="str">
            <v>Partida:</v>
          </cell>
          <cell r="B2040" t="str">
            <v>Descripción:</v>
          </cell>
          <cell r="D2040" t="str">
            <v xml:space="preserve">Unidad  </v>
          </cell>
          <cell r="E2040" t="str">
            <v>Rendimiento</v>
          </cell>
          <cell r="G2040" t="str">
            <v xml:space="preserve">    Costo Directo</v>
          </cell>
        </row>
        <row r="2041">
          <cell r="A2041" t="str">
            <v>6.00</v>
          </cell>
          <cell r="B2041" t="str">
            <v xml:space="preserve">Transporte  de postes de C.A.C. de 13 a 15 mt a punto de izaje urbano</v>
          </cell>
          <cell r="D2041" t="str">
            <v>Un.</v>
          </cell>
          <cell r="E2041">
            <v>10</v>
          </cell>
          <cell r="F2041" t="str">
            <v>Un./Día</v>
          </cell>
          <cell r="G2041" t="str">
            <v>(S/.):</v>
          </cell>
          <cell r="H2041">
            <v>113.78</v>
          </cell>
        </row>
        <row r="2042">
          <cell r="B2042" t="str">
            <v xml:space="preserve">DETALLE PARTIDA</v>
          </cell>
        </row>
        <row r="2043">
          <cell r="A2043" t="str">
            <v>*</v>
          </cell>
          <cell r="B2043" t="str">
            <v>*</v>
          </cell>
          <cell r="C2043" t="str">
            <v>*</v>
          </cell>
          <cell r="D2043" t="str">
            <v>*</v>
          </cell>
          <cell r="E2043" t="str">
            <v>*</v>
          </cell>
          <cell r="F2043" t="str">
            <v>*</v>
          </cell>
          <cell r="G2043" t="str">
            <v>*</v>
          </cell>
          <cell r="H2043" t="str">
            <v>*</v>
          </cell>
        </row>
        <row r="2044">
          <cell r="A2044" t="str">
            <v>ITEM</v>
          </cell>
          <cell r="B2044" t="str">
            <v xml:space="preserve">R E C U R S O</v>
          </cell>
          <cell r="D2044" t="str">
            <v>UND.</v>
          </cell>
          <cell r="E2044" t="str">
            <v>CANTIDAD</v>
          </cell>
          <cell r="F2044" t="str">
            <v>P.UNIT.</v>
          </cell>
          <cell r="G2044" t="str">
            <v>SUBTOTAL</v>
          </cell>
          <cell r="H2044" t="str">
            <v>TOTAL</v>
          </cell>
        </row>
        <row r="2045">
          <cell r="A2045" t="str">
            <v>*</v>
          </cell>
          <cell r="B2045" t="str">
            <v>*</v>
          </cell>
          <cell r="C2045" t="str">
            <v>*</v>
          </cell>
          <cell r="D2045" t="str">
            <v>*</v>
          </cell>
          <cell r="E2045" t="str">
            <v>*</v>
          </cell>
          <cell r="F2045" t="str">
            <v>*</v>
          </cell>
          <cell r="G2045" t="str">
            <v>*</v>
          </cell>
          <cell r="H2045" t="str">
            <v>*</v>
          </cell>
        </row>
        <row r="2046">
          <cell r="A2046">
            <v>1</v>
          </cell>
          <cell r="B2046" t="str">
            <v xml:space="preserve">C. GRUA 6 TN.</v>
          </cell>
          <cell r="C2046">
            <v>1</v>
          </cell>
          <cell r="D2046" t="str">
            <v>HM</v>
          </cell>
          <cell r="E2046">
            <v>0.8</v>
          </cell>
          <cell r="F2046">
            <v>80</v>
          </cell>
          <cell r="G2046">
            <v>64</v>
          </cell>
        </row>
        <row r="2047">
          <cell r="A2047">
            <v>2</v>
          </cell>
          <cell r="B2047" t="str">
            <v xml:space="preserve">CAMIONETA 4x4 (130 HP)</v>
          </cell>
          <cell r="C2047">
            <v>1</v>
          </cell>
          <cell r="D2047" t="str">
            <v>HM</v>
          </cell>
          <cell r="E2047">
            <v>0.8</v>
          </cell>
          <cell r="F2047">
            <v>15</v>
          </cell>
          <cell r="G2047">
            <v>12</v>
          </cell>
        </row>
        <row r="2048">
          <cell r="A2048" t="str">
            <v/>
          </cell>
          <cell r="D2048" t="str">
            <v/>
          </cell>
          <cell r="F2048" t="str">
            <v/>
          </cell>
          <cell r="H2048">
            <v>64</v>
          </cell>
        </row>
        <row r="2049">
          <cell r="A2049">
            <v>1</v>
          </cell>
          <cell r="B2049" t="str">
            <v>OPERARIO</v>
          </cell>
          <cell r="C2049">
            <v>1</v>
          </cell>
          <cell r="D2049" t="str">
            <v>HH</v>
          </cell>
          <cell r="E2049">
            <v>0.8</v>
          </cell>
          <cell r="F2049">
            <v>7.15</v>
          </cell>
          <cell r="G2049">
            <v>5.72</v>
          </cell>
        </row>
        <row r="2050">
          <cell r="A2050">
            <v>2</v>
          </cell>
          <cell r="B2050" t="str">
            <v>OFICIAL</v>
          </cell>
          <cell r="C2050">
            <v>1</v>
          </cell>
          <cell r="D2050" t="str">
            <v>HH</v>
          </cell>
          <cell r="E2050">
            <v>0.8</v>
          </cell>
          <cell r="F2050">
            <v>6.75</v>
          </cell>
          <cell r="G2050">
            <v>5.4</v>
          </cell>
        </row>
        <row r="2051">
          <cell r="A2051">
            <v>3</v>
          </cell>
          <cell r="B2051" t="str">
            <v>PEON</v>
          </cell>
          <cell r="C2051">
            <v>12</v>
          </cell>
          <cell r="D2051" t="str">
            <v>HH</v>
          </cell>
          <cell r="E2051">
            <v>9.6</v>
          </cell>
          <cell r="F2051">
            <v>3.78</v>
          </cell>
          <cell r="G2051">
            <v>36.29</v>
          </cell>
        </row>
        <row r="2052">
          <cell r="A2052" t="str">
            <v/>
          </cell>
          <cell r="H2052">
            <v>47.41</v>
          </cell>
        </row>
        <row r="2053">
          <cell r="A2053">
            <v>1</v>
          </cell>
          <cell r="B2053" t="str">
            <v xml:space="preserve">EQUIPO DE SEGURIDAD (2% MANO DE OBRA)</v>
          </cell>
          <cell r="D2053" t="str">
            <v>%</v>
          </cell>
          <cell r="E2053">
            <v>0.02</v>
          </cell>
          <cell r="F2053">
            <v>47.41</v>
          </cell>
          <cell r="G2053">
            <v>0.95</v>
          </cell>
        </row>
        <row r="2054">
          <cell r="A2054">
            <v>2</v>
          </cell>
          <cell r="B2054" t="str">
            <v xml:space="preserve">HERRAMIENTAS (3% MANO DE OBRA)</v>
          </cell>
          <cell r="D2054" t="str">
            <v>%</v>
          </cell>
          <cell r="E2054">
            <v>0.03</v>
          </cell>
          <cell r="F2054">
            <v>47.41</v>
          </cell>
          <cell r="G2054">
            <v>1.42</v>
          </cell>
        </row>
        <row r="2055">
          <cell r="H2055">
            <v>2.37</v>
          </cell>
        </row>
        <row r="2056">
          <cell r="G2056" t="str">
            <v xml:space="preserve">COSTO DIRECTO:</v>
          </cell>
          <cell r="H2056">
            <v>113.78</v>
          </cell>
        </row>
        <row r="2059">
          <cell r="A2059" t="str">
            <v>Partida:</v>
          </cell>
          <cell r="B2059" t="str">
            <v>Descripción:</v>
          </cell>
          <cell r="D2059" t="str">
            <v xml:space="preserve">Unidad  </v>
          </cell>
          <cell r="E2059" t="str">
            <v>Rendimiento</v>
          </cell>
          <cell r="G2059" t="str">
            <v xml:space="preserve">    Costo Directo</v>
          </cell>
        </row>
        <row r="2060">
          <cell r="A2060" t="str">
            <v>7.00</v>
          </cell>
          <cell r="B2060" t="str">
            <v xml:space="preserve">Reflechado de conductor de 35 mm²  hasta 70mm2 (Desmontaje y Montaje)</v>
          </cell>
          <cell r="D2060" t="str">
            <v>Km</v>
          </cell>
          <cell r="E2060">
            <v>4</v>
          </cell>
          <cell r="F2060" t="str">
            <v>Km/Día</v>
          </cell>
          <cell r="G2060" t="str">
            <v>(S/.):</v>
          </cell>
          <cell r="H2060">
            <v>382.98</v>
          </cell>
        </row>
        <row r="2061">
          <cell r="B2061" t="str">
            <v xml:space="preserve">DETALLE PARTIDA</v>
          </cell>
        </row>
        <row r="2062">
          <cell r="A2062" t="str">
            <v>*</v>
          </cell>
          <cell r="B2062" t="str">
            <v>*</v>
          </cell>
          <cell r="C2062" t="str">
            <v>*</v>
          </cell>
          <cell r="D2062" t="str">
            <v>*</v>
          </cell>
          <cell r="E2062" t="str">
            <v>*</v>
          </cell>
          <cell r="F2062" t="str">
            <v>*</v>
          </cell>
          <cell r="G2062" t="str">
            <v>*</v>
          </cell>
          <cell r="H2062" t="str">
            <v>*</v>
          </cell>
        </row>
        <row r="2063">
          <cell r="A2063" t="str">
            <v>ITEM</v>
          </cell>
          <cell r="B2063" t="str">
            <v xml:space="preserve">R E C U R S O</v>
          </cell>
          <cell r="D2063" t="str">
            <v>UND.</v>
          </cell>
          <cell r="E2063" t="str">
            <v>CANTIDAD</v>
          </cell>
          <cell r="F2063" t="str">
            <v>P.UNIT.</v>
          </cell>
          <cell r="G2063" t="str">
            <v>SUBTOTAL</v>
          </cell>
          <cell r="H2063" t="str">
            <v>TOTAL</v>
          </cell>
        </row>
        <row r="2064">
          <cell r="A2064" t="str">
            <v>*</v>
          </cell>
          <cell r="B2064" t="str">
            <v>*</v>
          </cell>
          <cell r="C2064" t="str">
            <v>*</v>
          </cell>
          <cell r="D2064" t="str">
            <v>*</v>
          </cell>
          <cell r="E2064" t="str">
            <v>*</v>
          </cell>
          <cell r="F2064" t="str">
            <v>*</v>
          </cell>
          <cell r="G2064" t="str">
            <v>*</v>
          </cell>
          <cell r="H2064" t="str">
            <v>*</v>
          </cell>
        </row>
        <row r="2065">
          <cell r="A2065">
            <v>1</v>
          </cell>
          <cell r="B2065" t="str">
            <v xml:space="preserve">CAMIONETA 4x4 (130 HP)</v>
          </cell>
          <cell r="C2065">
            <v>1</v>
          </cell>
          <cell r="D2065" t="str">
            <v>HM</v>
          </cell>
          <cell r="E2065">
            <v>2</v>
          </cell>
          <cell r="F2065">
            <v>15</v>
          </cell>
          <cell r="G2065">
            <v>30</v>
          </cell>
        </row>
        <row r="2066">
          <cell r="A2066">
            <v>2</v>
          </cell>
          <cell r="B2066" t="str">
            <v xml:space="preserve">ESTACION TOTAL</v>
          </cell>
          <cell r="C2066">
            <v>1</v>
          </cell>
          <cell r="D2066" t="str">
            <v>HM</v>
          </cell>
          <cell r="E2066">
            <v>2</v>
          </cell>
          <cell r="F2066">
            <v>12</v>
          </cell>
          <cell r="G2066">
            <v>24</v>
          </cell>
        </row>
        <row r="2067">
          <cell r="A2067">
            <v>3</v>
          </cell>
          <cell r="B2067" t="str">
            <v xml:space="preserve">WINCHE ELECTRICO C/ FRENO MANUAL</v>
          </cell>
          <cell r="C2067">
            <v>1</v>
          </cell>
          <cell r="D2067" t="str">
            <v>HM</v>
          </cell>
          <cell r="E2067">
            <v>2</v>
          </cell>
          <cell r="F2067">
            <v>15</v>
          </cell>
          <cell r="G2067">
            <v>30</v>
          </cell>
        </row>
        <row r="2068">
          <cell r="A2068">
            <v>4</v>
          </cell>
          <cell r="B2068" t="str">
            <v xml:space="preserve">FRENO MANUAL PARA TENDIDO DE CONDUCTOR</v>
          </cell>
          <cell r="C2068">
            <v>1</v>
          </cell>
          <cell r="D2068" t="str">
            <v>HM</v>
          </cell>
          <cell r="E2068">
            <v>2</v>
          </cell>
          <cell r="F2068">
            <v>10</v>
          </cell>
          <cell r="G2068">
            <v>20</v>
          </cell>
        </row>
        <row r="2069">
          <cell r="A2069">
            <v>5</v>
          </cell>
          <cell r="B2069" t="str">
            <v xml:space="preserve">MANGA DE ARRASTRE</v>
          </cell>
          <cell r="C2069">
            <v>1</v>
          </cell>
          <cell r="D2069" t="str">
            <v>HM</v>
          </cell>
          <cell r="E2069">
            <v>2</v>
          </cell>
          <cell r="F2069">
            <v>5</v>
          </cell>
          <cell r="G2069">
            <v>10</v>
          </cell>
        </row>
        <row r="2070">
          <cell r="A2070">
            <v>6</v>
          </cell>
          <cell r="B2070" t="str">
            <v xml:space="preserve">BRIDA DE ARRASTRE</v>
          </cell>
          <cell r="C2070">
            <v>3</v>
          </cell>
          <cell r="D2070" t="str">
            <v>HM</v>
          </cell>
          <cell r="E2070">
            <v>6</v>
          </cell>
          <cell r="F2070">
            <v>2.5</v>
          </cell>
          <cell r="G2070">
            <v>15</v>
          </cell>
        </row>
        <row r="2071">
          <cell r="A2071">
            <v>7</v>
          </cell>
          <cell r="B2071" t="str">
            <v xml:space="preserve">POLEAS DE PVC PARA CABLES AUTOPORTANTES</v>
          </cell>
          <cell r="C2071">
            <v>10</v>
          </cell>
          <cell r="D2071" t="str">
            <v>HM</v>
          </cell>
          <cell r="E2071">
            <v>20</v>
          </cell>
          <cell r="F2071">
            <v>2.2000000000000002</v>
          </cell>
          <cell r="G2071">
            <v>44</v>
          </cell>
        </row>
        <row r="2072">
          <cell r="A2072">
            <v>8</v>
          </cell>
          <cell r="B2072" t="str">
            <v xml:space="preserve">RADIO DE MANO FM 2M MULTIBANDA</v>
          </cell>
          <cell r="C2072">
            <v>6</v>
          </cell>
          <cell r="D2072" t="str">
            <v>HM</v>
          </cell>
          <cell r="E2072">
            <v>12</v>
          </cell>
          <cell r="F2072">
            <v>0.7</v>
          </cell>
          <cell r="G2072">
            <v>8.4</v>
          </cell>
        </row>
        <row r="2073">
          <cell r="A2073">
            <v>9</v>
          </cell>
          <cell r="B2073" t="str">
            <v xml:space="preserve">TRICO DE 2 TON</v>
          </cell>
          <cell r="C2073">
            <v>3</v>
          </cell>
          <cell r="D2073" t="str">
            <v>HM</v>
          </cell>
          <cell r="E2073">
            <v>6</v>
          </cell>
          <cell r="F2073">
            <v>3</v>
          </cell>
          <cell r="G2073">
            <v>18</v>
          </cell>
        </row>
        <row r="2074">
          <cell r="A2074">
            <v>10</v>
          </cell>
          <cell r="B2074" t="str">
            <v>DINAMOMETRO</v>
          </cell>
          <cell r="C2074">
            <v>1</v>
          </cell>
          <cell r="D2074" t="str">
            <v>HM</v>
          </cell>
          <cell r="E2074">
            <v>2</v>
          </cell>
          <cell r="F2074">
            <v>2.5</v>
          </cell>
          <cell r="G2074">
            <v>5</v>
          </cell>
        </row>
        <row r="2075">
          <cell r="A2075" t="str">
            <v/>
          </cell>
          <cell r="D2075" t="str">
            <v/>
          </cell>
          <cell r="F2075" t="str">
            <v/>
          </cell>
          <cell r="H2075">
            <v>204.4</v>
          </cell>
        </row>
        <row r="2076">
          <cell r="A2076">
            <v>1</v>
          </cell>
          <cell r="B2076" t="str">
            <v>OPERARIO</v>
          </cell>
          <cell r="C2076">
            <v>2</v>
          </cell>
          <cell r="D2076" t="str">
            <v>HH</v>
          </cell>
          <cell r="E2076">
            <v>4</v>
          </cell>
          <cell r="F2076">
            <v>7.15</v>
          </cell>
          <cell r="G2076">
            <v>28.6</v>
          </cell>
        </row>
        <row r="2077">
          <cell r="A2077">
            <v>2</v>
          </cell>
          <cell r="B2077" t="str">
            <v>OFICIAL</v>
          </cell>
          <cell r="C2077">
            <v>6</v>
          </cell>
          <cell r="D2077" t="str">
            <v>HH</v>
          </cell>
          <cell r="E2077">
            <v>12</v>
          </cell>
          <cell r="F2077">
            <v>6.75</v>
          </cell>
          <cell r="G2077">
            <v>81</v>
          </cell>
        </row>
        <row r="2078">
          <cell r="A2078">
            <v>3</v>
          </cell>
          <cell r="B2078" t="str">
            <v>PEON</v>
          </cell>
          <cell r="C2078">
            <v>8</v>
          </cell>
          <cell r="D2078" t="str">
            <v>HH</v>
          </cell>
          <cell r="E2078">
            <v>16</v>
          </cell>
          <cell r="F2078">
            <v>3.78</v>
          </cell>
          <cell r="G2078">
            <v>60.48</v>
          </cell>
        </row>
        <row r="2079">
          <cell r="A2079" t="str">
            <v/>
          </cell>
          <cell r="F2079" t="str">
            <v/>
          </cell>
          <cell r="H2079">
            <v>170.08</v>
          </cell>
        </row>
        <row r="2080">
          <cell r="A2080">
            <v>1</v>
          </cell>
          <cell r="B2080" t="str">
            <v xml:space="preserve">EQUIPO DE SEGURIDAD (2% MANO DE OBRA)</v>
          </cell>
          <cell r="D2080" t="str">
            <v>%</v>
          </cell>
          <cell r="E2080">
            <v>0.02</v>
          </cell>
          <cell r="F2080">
            <v>170.08</v>
          </cell>
          <cell r="G2080">
            <v>3.4</v>
          </cell>
        </row>
        <row r="2081">
          <cell r="A2081">
            <v>2</v>
          </cell>
          <cell r="B2081" t="str">
            <v xml:space="preserve">HERRAMIENTAS (3% MANO DE OBRA)</v>
          </cell>
          <cell r="D2081" t="str">
            <v>%</v>
          </cell>
          <cell r="E2081">
            <v>0.03</v>
          </cell>
          <cell r="F2081">
            <v>170.08</v>
          </cell>
          <cell r="G2081">
            <v>5.0999999999999996</v>
          </cell>
        </row>
        <row r="2082">
          <cell r="H2082">
            <v>8.5</v>
          </cell>
        </row>
        <row r="2083">
          <cell r="G2083" t="str">
            <v xml:space="preserve">COSTO DIRECTO:</v>
          </cell>
          <cell r="H2083">
            <v>382.98</v>
          </cell>
        </row>
        <row r="2084">
          <cell r="A2084" t="str">
            <v>Partida:</v>
          </cell>
          <cell r="B2084" t="str">
            <v>Descripción:</v>
          </cell>
          <cell r="D2084" t="str">
            <v xml:space="preserve">Unidad  </v>
          </cell>
          <cell r="E2084" t="str">
            <v>Rendimiento</v>
          </cell>
          <cell r="G2084" t="str">
            <v xml:space="preserve">    Costo Directo</v>
          </cell>
        </row>
        <row r="2085">
          <cell r="A2085" t="str">
            <v>8.00</v>
          </cell>
          <cell r="B2085" t="str">
            <v xml:space="preserve">Instalación de seccionadores fusible tipo expulsión en linea, incluye conexionado</v>
          </cell>
          <cell r="D2085" t="str">
            <v>Un</v>
          </cell>
          <cell r="E2085">
            <v>15</v>
          </cell>
          <cell r="F2085" t="str">
            <v>Un/Día</v>
          </cell>
          <cell r="G2085" t="str">
            <v>(S/.):</v>
          </cell>
          <cell r="H2085">
            <v>13.9</v>
          </cell>
        </row>
        <row r="2086">
          <cell r="B2086" t="str">
            <v xml:space="preserve">DETALLE PARTIDA</v>
          </cell>
        </row>
        <row r="2087">
          <cell r="A2087" t="str">
            <v>*</v>
          </cell>
          <cell r="B2087" t="str">
            <v>*</v>
          </cell>
          <cell r="C2087" t="str">
            <v>*</v>
          </cell>
          <cell r="D2087" t="str">
            <v>*</v>
          </cell>
          <cell r="E2087" t="str">
            <v>*</v>
          </cell>
          <cell r="F2087" t="str">
            <v>*</v>
          </cell>
          <cell r="G2087" t="str">
            <v>*</v>
          </cell>
          <cell r="H2087" t="str">
            <v>*</v>
          </cell>
        </row>
        <row r="2088">
          <cell r="A2088" t="str">
            <v>ITEM</v>
          </cell>
          <cell r="B2088" t="str">
            <v xml:space="preserve">R E C U R S O</v>
          </cell>
          <cell r="D2088" t="str">
            <v>UND.</v>
          </cell>
          <cell r="E2088" t="str">
            <v>CANTIDAD</v>
          </cell>
          <cell r="F2088" t="str">
            <v>P.UNIT.</v>
          </cell>
          <cell r="G2088" t="str">
            <v>SUBTOTAL</v>
          </cell>
          <cell r="H2088" t="str">
            <v>TOTAL</v>
          </cell>
        </row>
        <row r="2089">
          <cell r="A2089" t="str">
            <v>*</v>
          </cell>
          <cell r="B2089" t="str">
            <v>*</v>
          </cell>
          <cell r="C2089" t="str">
            <v>*</v>
          </cell>
          <cell r="D2089" t="str">
            <v>*</v>
          </cell>
          <cell r="E2089" t="str">
            <v>*</v>
          </cell>
          <cell r="F2089" t="str">
            <v>*</v>
          </cell>
          <cell r="G2089" t="str">
            <v>*</v>
          </cell>
          <cell r="H2089" t="str">
            <v>*</v>
          </cell>
        </row>
        <row r="2090">
          <cell r="A2090">
            <v>1</v>
          </cell>
          <cell r="B2090" t="str">
            <v xml:space="preserve">CAMIONETA 4x4 (130 HP)</v>
          </cell>
          <cell r="C2090">
            <v>0.5</v>
          </cell>
          <cell r="D2090" t="str">
            <v>HM</v>
          </cell>
          <cell r="E2090">
            <v>0.26669999999999999</v>
          </cell>
          <cell r="F2090">
            <v>15</v>
          </cell>
          <cell r="G2090">
            <v>4</v>
          </cell>
        </row>
        <row r="2091">
          <cell r="A2091" t="str">
            <v/>
          </cell>
          <cell r="D2091" t="str">
            <v/>
          </cell>
          <cell r="F2091" t="str">
            <v/>
          </cell>
          <cell r="H2091">
            <v>4</v>
          </cell>
        </row>
        <row r="2092">
          <cell r="A2092">
            <v>1</v>
          </cell>
          <cell r="B2092" t="str">
            <v>OPERARIO</v>
          </cell>
          <cell r="C2092">
            <v>1</v>
          </cell>
          <cell r="D2092" t="str">
            <v>HH</v>
          </cell>
          <cell r="E2092">
            <v>0.5333</v>
          </cell>
          <cell r="F2092">
            <v>7.15</v>
          </cell>
          <cell r="G2092">
            <v>3.81</v>
          </cell>
        </row>
        <row r="2093">
          <cell r="A2093">
            <v>2</v>
          </cell>
          <cell r="B2093" t="str">
            <v>OFICIAL</v>
          </cell>
          <cell r="C2093">
            <v>1</v>
          </cell>
          <cell r="D2093" t="str">
            <v>HH</v>
          </cell>
          <cell r="E2093">
            <v>0.5333</v>
          </cell>
          <cell r="F2093">
            <v>6.75</v>
          </cell>
          <cell r="G2093">
            <v>3.6</v>
          </cell>
        </row>
        <row r="2094">
          <cell r="A2094">
            <v>3</v>
          </cell>
          <cell r="B2094" t="str">
            <v>PEON</v>
          </cell>
          <cell r="C2094">
            <v>1</v>
          </cell>
          <cell r="D2094" t="str">
            <v>HH</v>
          </cell>
          <cell r="E2094">
            <v>0.5333</v>
          </cell>
          <cell r="F2094">
            <v>3.78</v>
          </cell>
          <cell r="G2094">
            <v>2.02</v>
          </cell>
        </row>
        <row r="2095">
          <cell r="A2095" t="str">
            <v/>
          </cell>
          <cell r="H2095">
            <v>9.43</v>
          </cell>
        </row>
        <row r="2096">
          <cell r="A2096">
            <v>1</v>
          </cell>
          <cell r="B2096" t="str">
            <v xml:space="preserve">EQUIPO DE SEGURIDAD (2% MANO DE OBRA)</v>
          </cell>
          <cell r="D2096" t="str">
            <v>%</v>
          </cell>
          <cell r="E2096">
            <v>0.02</v>
          </cell>
          <cell r="F2096">
            <v>9.43</v>
          </cell>
          <cell r="G2096">
            <v>0.19</v>
          </cell>
        </row>
        <row r="2097">
          <cell r="A2097">
            <v>2</v>
          </cell>
          <cell r="B2097" t="str">
            <v xml:space="preserve">HERRAMIENTAS (3% MANO DE OBRA)</v>
          </cell>
          <cell r="D2097" t="str">
            <v>%</v>
          </cell>
          <cell r="E2097">
            <v>0.03</v>
          </cell>
          <cell r="F2097">
            <v>9.43</v>
          </cell>
          <cell r="G2097">
            <v>0.28000000000000003</v>
          </cell>
        </row>
        <row r="2098">
          <cell r="H2098">
            <v>0.47</v>
          </cell>
        </row>
        <row r="2099">
          <cell r="G2099" t="str">
            <v xml:space="preserve">COSTO DIRECTO:</v>
          </cell>
          <cell r="H2099">
            <v>13.9</v>
          </cell>
        </row>
        <row r="2102">
          <cell r="A2102" t="str">
            <v>Partida:</v>
          </cell>
          <cell r="B2102" t="str">
            <v>Descripción:</v>
          </cell>
          <cell r="D2102" t="str">
            <v xml:space="preserve">Unidad  </v>
          </cell>
          <cell r="E2102" t="str">
            <v>Rendimiento</v>
          </cell>
          <cell r="G2102" t="str">
            <v xml:space="preserve">    Costo Directo</v>
          </cell>
        </row>
        <row r="2103">
          <cell r="A2103" t="str">
            <v>9.00</v>
          </cell>
          <cell r="B2103" t="str">
            <v xml:space="preserve">Instalación de pararrayos unipolares de linea, incluye conexionado</v>
          </cell>
          <cell r="D2103" t="str">
            <v>Un</v>
          </cell>
          <cell r="E2103">
            <v>15</v>
          </cell>
          <cell r="F2103" t="str">
            <v>Un/Día</v>
          </cell>
          <cell r="G2103" t="str">
            <v>(S/.):</v>
          </cell>
          <cell r="H2103">
            <v>13.9</v>
          </cell>
        </row>
        <row r="2104">
          <cell r="B2104" t="str">
            <v xml:space="preserve">DETALLE PARTIDA</v>
          </cell>
        </row>
        <row r="2105">
          <cell r="A2105" t="str">
            <v>*</v>
          </cell>
          <cell r="B2105" t="str">
            <v>*</v>
          </cell>
          <cell r="C2105" t="str">
            <v>*</v>
          </cell>
          <cell r="D2105" t="str">
            <v>*</v>
          </cell>
          <cell r="E2105" t="str">
            <v>*</v>
          </cell>
          <cell r="F2105" t="str">
            <v>*</v>
          </cell>
          <cell r="G2105" t="str">
            <v>*</v>
          </cell>
          <cell r="H2105" t="str">
            <v>*</v>
          </cell>
        </row>
        <row r="2106">
          <cell r="A2106" t="str">
            <v>ITEM</v>
          </cell>
          <cell r="B2106" t="str">
            <v xml:space="preserve">R E C U R S O</v>
          </cell>
          <cell r="D2106" t="str">
            <v>UND.</v>
          </cell>
          <cell r="E2106" t="str">
            <v>CANTIDAD</v>
          </cell>
          <cell r="F2106" t="str">
            <v>P.UNIT.</v>
          </cell>
          <cell r="G2106" t="str">
            <v>SUBTOTAL</v>
          </cell>
          <cell r="H2106" t="str">
            <v>TOTAL</v>
          </cell>
        </row>
        <row r="2107">
          <cell r="A2107" t="str">
            <v>*</v>
          </cell>
          <cell r="B2107" t="str">
            <v>*</v>
          </cell>
          <cell r="C2107" t="str">
            <v>*</v>
          </cell>
          <cell r="D2107" t="str">
            <v>*</v>
          </cell>
          <cell r="E2107" t="str">
            <v>*</v>
          </cell>
          <cell r="F2107" t="str">
            <v>*</v>
          </cell>
          <cell r="G2107" t="str">
            <v>*</v>
          </cell>
          <cell r="H2107" t="str">
            <v>*</v>
          </cell>
        </row>
        <row r="2108">
          <cell r="A2108">
            <v>1</v>
          </cell>
          <cell r="B2108" t="str">
            <v xml:space="preserve">CAMIONETA 4x4 (130 HP)</v>
          </cell>
          <cell r="C2108">
            <v>0.5</v>
          </cell>
          <cell r="D2108" t="str">
            <v>HM</v>
          </cell>
          <cell r="E2108">
            <v>0.26669999999999999</v>
          </cell>
          <cell r="F2108">
            <v>15</v>
          </cell>
          <cell r="G2108">
            <v>4</v>
          </cell>
        </row>
        <row r="2109">
          <cell r="A2109" t="str">
            <v/>
          </cell>
          <cell r="D2109" t="str">
            <v/>
          </cell>
          <cell r="F2109" t="str">
            <v/>
          </cell>
          <cell r="H2109">
            <v>4</v>
          </cell>
        </row>
        <row r="2110">
          <cell r="A2110">
            <v>1</v>
          </cell>
          <cell r="B2110" t="str">
            <v>OPERARIO</v>
          </cell>
          <cell r="C2110">
            <v>1</v>
          </cell>
          <cell r="D2110" t="str">
            <v>HH</v>
          </cell>
          <cell r="E2110">
            <v>0.5333</v>
          </cell>
          <cell r="F2110">
            <v>7.15</v>
          </cell>
          <cell r="G2110">
            <v>3.81</v>
          </cell>
        </row>
        <row r="2111">
          <cell r="A2111">
            <v>2</v>
          </cell>
          <cell r="B2111" t="str">
            <v>OFICIAL</v>
          </cell>
          <cell r="C2111">
            <v>1</v>
          </cell>
          <cell r="D2111" t="str">
            <v>HH</v>
          </cell>
          <cell r="E2111">
            <v>0.5333</v>
          </cell>
          <cell r="F2111">
            <v>6.75</v>
          </cell>
          <cell r="G2111">
            <v>3.6</v>
          </cell>
        </row>
        <row r="2112">
          <cell r="A2112">
            <v>3</v>
          </cell>
          <cell r="B2112" t="str">
            <v>PEON</v>
          </cell>
          <cell r="C2112">
            <v>1</v>
          </cell>
          <cell r="D2112" t="str">
            <v>HH</v>
          </cell>
          <cell r="E2112">
            <v>0.5333</v>
          </cell>
          <cell r="F2112">
            <v>3.78</v>
          </cell>
          <cell r="G2112">
            <v>2.02</v>
          </cell>
        </row>
        <row r="2113">
          <cell r="A2113" t="str">
            <v/>
          </cell>
          <cell r="H2113">
            <v>9.43</v>
          </cell>
        </row>
        <row r="2114">
          <cell r="A2114">
            <v>1</v>
          </cell>
          <cell r="B2114" t="str">
            <v xml:space="preserve">EQUIPO DE SEGURIDAD (2% MANO DE OBRA)</v>
          </cell>
          <cell r="D2114" t="str">
            <v>%</v>
          </cell>
          <cell r="E2114">
            <v>0.02</v>
          </cell>
          <cell r="F2114">
            <v>9.43</v>
          </cell>
          <cell r="G2114">
            <v>0.19</v>
          </cell>
        </row>
        <row r="2115">
          <cell r="A2115">
            <v>2</v>
          </cell>
          <cell r="B2115" t="str">
            <v xml:space="preserve">HERRAMIENTAS (3% MANO DE OBRA)</v>
          </cell>
          <cell r="D2115" t="str">
            <v>%</v>
          </cell>
          <cell r="E2115">
            <v>0.03</v>
          </cell>
          <cell r="F2115">
            <v>9.43</v>
          </cell>
          <cell r="G2115">
            <v>0.28000000000000003</v>
          </cell>
        </row>
        <row r="2116">
          <cell r="H2116">
            <v>0.47</v>
          </cell>
        </row>
        <row r="2117">
          <cell r="G2117" t="str">
            <v xml:space="preserve">COSTO DIRECTO:</v>
          </cell>
          <cell r="H2117">
            <v>13.9</v>
          </cell>
        </row>
        <row r="2120">
          <cell r="A2120" t="str">
            <v>Partida:</v>
          </cell>
          <cell r="B2120" t="str">
            <v>Descripción:</v>
          </cell>
          <cell r="D2120" t="str">
            <v xml:space="preserve">Unidad  </v>
          </cell>
          <cell r="E2120" t="str">
            <v>Rendimiento</v>
          </cell>
          <cell r="G2120" t="str">
            <v xml:space="preserve">    Costo Directo</v>
          </cell>
        </row>
        <row r="2121">
          <cell r="A2121" t="str">
            <v>10.00</v>
          </cell>
          <cell r="B2121" t="str">
            <v xml:space="preserve">Instalacion de aisladores tipo PIN</v>
          </cell>
          <cell r="D2121" t="str">
            <v>Un</v>
          </cell>
          <cell r="E2121">
            <v>25</v>
          </cell>
          <cell r="F2121" t="str">
            <v>Un/Día</v>
          </cell>
          <cell r="G2121" t="str">
            <v>(S/.):</v>
          </cell>
          <cell r="H2121">
            <v>8.34</v>
          </cell>
        </row>
        <row r="2122">
          <cell r="B2122" t="str">
            <v xml:space="preserve">DETALLE PARTIDA</v>
          </cell>
        </row>
        <row r="2123">
          <cell r="A2123" t="str">
            <v>*</v>
          </cell>
          <cell r="B2123" t="str">
            <v>*</v>
          </cell>
          <cell r="C2123" t="str">
            <v>*</v>
          </cell>
          <cell r="D2123" t="str">
            <v>*</v>
          </cell>
          <cell r="E2123" t="str">
            <v>*</v>
          </cell>
          <cell r="F2123" t="str">
            <v>*</v>
          </cell>
          <cell r="G2123" t="str">
            <v>*</v>
          </cell>
          <cell r="H2123" t="str">
            <v>*</v>
          </cell>
        </row>
        <row r="2124">
          <cell r="A2124" t="str">
            <v>ITEM</v>
          </cell>
          <cell r="B2124" t="str">
            <v xml:space="preserve">R E C U R S O</v>
          </cell>
          <cell r="D2124" t="str">
            <v>UND.</v>
          </cell>
          <cell r="E2124" t="str">
            <v>CANTIDAD</v>
          </cell>
          <cell r="F2124" t="str">
            <v>P.UNIT.</v>
          </cell>
          <cell r="G2124" t="str">
            <v>SUBTOTAL</v>
          </cell>
          <cell r="H2124" t="str">
            <v>TOTAL</v>
          </cell>
        </row>
        <row r="2125">
          <cell r="A2125" t="str">
            <v>*</v>
          </cell>
          <cell r="B2125" t="str">
            <v>*</v>
          </cell>
          <cell r="C2125" t="str">
            <v>*</v>
          </cell>
          <cell r="D2125" t="str">
            <v>*</v>
          </cell>
          <cell r="E2125" t="str">
            <v>*</v>
          </cell>
          <cell r="F2125" t="str">
            <v>*</v>
          </cell>
          <cell r="G2125" t="str">
            <v>*</v>
          </cell>
          <cell r="H2125" t="str">
            <v>*</v>
          </cell>
        </row>
        <row r="2126">
          <cell r="A2126">
            <v>1</v>
          </cell>
          <cell r="B2126" t="str">
            <v xml:space="preserve">CAMIONETA 4x4 (130 HP)</v>
          </cell>
          <cell r="C2126">
            <v>0.5</v>
          </cell>
          <cell r="D2126" t="str">
            <v>HM</v>
          </cell>
          <cell r="E2126">
            <v>0.16</v>
          </cell>
          <cell r="F2126">
            <v>15</v>
          </cell>
          <cell r="G2126">
            <v>2.4</v>
          </cell>
        </row>
        <row r="2127">
          <cell r="A2127" t="str">
            <v/>
          </cell>
          <cell r="D2127" t="str">
            <v/>
          </cell>
          <cell r="F2127" t="str">
            <v/>
          </cell>
          <cell r="H2127">
            <v>2.4</v>
          </cell>
        </row>
        <row r="2128">
          <cell r="A2128">
            <v>1</v>
          </cell>
          <cell r="B2128" t="str">
            <v>OPERARIO</v>
          </cell>
          <cell r="C2128">
            <v>1</v>
          </cell>
          <cell r="D2128" t="str">
            <v>HH</v>
          </cell>
          <cell r="E2128">
            <v>0.32</v>
          </cell>
          <cell r="F2128">
            <v>7.15</v>
          </cell>
          <cell r="G2128">
            <v>2.29</v>
          </cell>
        </row>
        <row r="2129">
          <cell r="A2129">
            <v>2</v>
          </cell>
          <cell r="B2129" t="str">
            <v>OFICIAL</v>
          </cell>
          <cell r="C2129">
            <v>1</v>
          </cell>
          <cell r="D2129" t="str">
            <v>HH</v>
          </cell>
          <cell r="E2129">
            <v>0.32</v>
          </cell>
          <cell r="F2129">
            <v>6.75</v>
          </cell>
          <cell r="G2129">
            <v>2.16</v>
          </cell>
        </row>
        <row r="2130">
          <cell r="A2130">
            <v>3</v>
          </cell>
          <cell r="B2130" t="str">
            <v>PEON</v>
          </cell>
          <cell r="C2130">
            <v>1</v>
          </cell>
          <cell r="D2130" t="str">
            <v>HH</v>
          </cell>
          <cell r="E2130">
            <v>0.32</v>
          </cell>
          <cell r="F2130">
            <v>3.78</v>
          </cell>
          <cell r="G2130">
            <v>1.21</v>
          </cell>
        </row>
        <row r="2131">
          <cell r="A2131" t="str">
            <v/>
          </cell>
          <cell r="H2131">
            <v>5.66</v>
          </cell>
        </row>
        <row r="2132">
          <cell r="A2132">
            <v>1</v>
          </cell>
          <cell r="B2132" t="str">
            <v xml:space="preserve">EQUIPO DE SEGURIDAD (2% MANO DE OBRA)</v>
          </cell>
          <cell r="D2132" t="str">
            <v>%</v>
          </cell>
          <cell r="E2132">
            <v>0.02</v>
          </cell>
          <cell r="F2132">
            <v>5.66</v>
          </cell>
          <cell r="G2132">
            <v>0.11</v>
          </cell>
        </row>
        <row r="2133">
          <cell r="A2133">
            <v>2</v>
          </cell>
          <cell r="B2133" t="str">
            <v xml:space="preserve">HERRAMIENTAS (3% MANO DE OBRA)</v>
          </cell>
          <cell r="D2133" t="str">
            <v>%</v>
          </cell>
          <cell r="E2133">
            <v>0.03</v>
          </cell>
          <cell r="F2133">
            <v>5.66</v>
          </cell>
          <cell r="G2133">
            <v>0.17</v>
          </cell>
        </row>
        <row r="2134">
          <cell r="H2134">
            <v>0.28000000000000003</v>
          </cell>
        </row>
        <row r="2135">
          <cell r="G2135" t="str">
            <v xml:space="preserve">COSTO DIRECTO:</v>
          </cell>
          <cell r="H2135">
            <v>8.34</v>
          </cell>
        </row>
        <row r="2138">
          <cell r="A2138" t="str">
            <v>Partida:</v>
          </cell>
          <cell r="B2138" t="str">
            <v>Descripción:</v>
          </cell>
          <cell r="D2138" t="str">
            <v xml:space="preserve">Unidad  </v>
          </cell>
          <cell r="E2138" t="str">
            <v>Rendimiento</v>
          </cell>
          <cell r="G2138" t="str">
            <v xml:space="preserve">    Costo Directo</v>
          </cell>
        </row>
        <row r="2139">
          <cell r="A2139" t="str">
            <v>11.00</v>
          </cell>
          <cell r="B2139" t="str">
            <v xml:space="preserve">Instalacion de aisladores de supension RPP25</v>
          </cell>
          <cell r="D2139" t="str">
            <v>Un</v>
          </cell>
          <cell r="E2139">
            <v>15</v>
          </cell>
          <cell r="F2139" t="str">
            <v>Un/Día</v>
          </cell>
          <cell r="G2139" t="str">
            <v>(S/.):</v>
          </cell>
          <cell r="H2139">
            <v>16.010000000000002</v>
          </cell>
        </row>
        <row r="2140">
          <cell r="B2140" t="str">
            <v xml:space="preserve">DETALLE PARTIDA</v>
          </cell>
        </row>
        <row r="2141">
          <cell r="A2141" t="str">
            <v>*</v>
          </cell>
          <cell r="B2141" t="str">
            <v>*</v>
          </cell>
          <cell r="C2141" t="str">
            <v>*</v>
          </cell>
          <cell r="D2141" t="str">
            <v>*</v>
          </cell>
          <cell r="E2141" t="str">
            <v>*</v>
          </cell>
          <cell r="F2141" t="str">
            <v>*</v>
          </cell>
          <cell r="G2141" t="str">
            <v>*</v>
          </cell>
          <cell r="H2141" t="str">
            <v>*</v>
          </cell>
        </row>
        <row r="2142">
          <cell r="A2142" t="str">
            <v>ITEM</v>
          </cell>
          <cell r="B2142" t="str">
            <v xml:space="preserve">R E C U R S O</v>
          </cell>
          <cell r="D2142" t="str">
            <v>UND.</v>
          </cell>
          <cell r="E2142" t="str">
            <v>CANTIDAD</v>
          </cell>
          <cell r="F2142" t="str">
            <v>P.UNIT.</v>
          </cell>
          <cell r="G2142" t="str">
            <v>SUBTOTAL</v>
          </cell>
          <cell r="H2142" t="str">
            <v>TOTAL</v>
          </cell>
        </row>
        <row r="2143">
          <cell r="A2143" t="str">
            <v>*</v>
          </cell>
          <cell r="B2143" t="str">
            <v>*</v>
          </cell>
          <cell r="C2143" t="str">
            <v>*</v>
          </cell>
          <cell r="D2143" t="str">
            <v>*</v>
          </cell>
          <cell r="E2143" t="str">
            <v>*</v>
          </cell>
          <cell r="F2143" t="str">
            <v>*</v>
          </cell>
          <cell r="G2143" t="str">
            <v>*</v>
          </cell>
          <cell r="H2143" t="str">
            <v>*</v>
          </cell>
        </row>
        <row r="2144">
          <cell r="A2144">
            <v>1</v>
          </cell>
          <cell r="B2144" t="str">
            <v xml:space="preserve">CAMIONETA 4x4 (130 HP)</v>
          </cell>
          <cell r="C2144">
            <v>0.5</v>
          </cell>
          <cell r="D2144" t="str">
            <v>HM</v>
          </cell>
          <cell r="E2144">
            <v>0.26669999999999999</v>
          </cell>
          <cell r="F2144">
            <v>15</v>
          </cell>
          <cell r="G2144">
            <v>4</v>
          </cell>
        </row>
        <row r="2145">
          <cell r="A2145" t="str">
            <v/>
          </cell>
          <cell r="D2145" t="str">
            <v/>
          </cell>
          <cell r="F2145" t="str">
            <v/>
          </cell>
          <cell r="H2145">
            <v>4</v>
          </cell>
        </row>
        <row r="2146">
          <cell r="A2146">
            <v>1</v>
          </cell>
          <cell r="B2146" t="str">
            <v>OPERARIO</v>
          </cell>
          <cell r="C2146">
            <v>1</v>
          </cell>
          <cell r="D2146" t="str">
            <v>HH</v>
          </cell>
          <cell r="E2146">
            <v>0.5333</v>
          </cell>
          <cell r="F2146">
            <v>7.15</v>
          </cell>
          <cell r="G2146">
            <v>3.81</v>
          </cell>
        </row>
        <row r="2147">
          <cell r="A2147">
            <v>2</v>
          </cell>
          <cell r="B2147" t="str">
            <v>OFICIAL</v>
          </cell>
          <cell r="C2147">
            <v>1</v>
          </cell>
          <cell r="D2147" t="str">
            <v>HH</v>
          </cell>
          <cell r="E2147">
            <v>0.5333</v>
          </cell>
          <cell r="F2147">
            <v>6.75</v>
          </cell>
          <cell r="G2147">
            <v>3.6</v>
          </cell>
        </row>
        <row r="2148">
          <cell r="A2148">
            <v>3</v>
          </cell>
          <cell r="B2148" t="str">
            <v>PEON</v>
          </cell>
          <cell r="C2148">
            <v>2</v>
          </cell>
          <cell r="D2148" t="str">
            <v>HH</v>
          </cell>
          <cell r="E2148">
            <v>1.0667</v>
          </cell>
          <cell r="F2148">
            <v>3.78</v>
          </cell>
          <cell r="G2148">
            <v>4.03</v>
          </cell>
        </row>
        <row r="2149">
          <cell r="A2149" t="str">
            <v/>
          </cell>
          <cell r="F2149" t="str">
            <v/>
          </cell>
          <cell r="H2149">
            <v>11.44</v>
          </cell>
        </row>
        <row r="2150">
          <cell r="A2150">
            <v>1</v>
          </cell>
          <cell r="B2150" t="str">
            <v xml:space="preserve">EQUIPO DE SEGURIDAD (2% MANO DE OBRA)</v>
          </cell>
          <cell r="D2150" t="str">
            <v>%</v>
          </cell>
          <cell r="E2150">
            <v>0.02</v>
          </cell>
          <cell r="F2150">
            <v>11.44</v>
          </cell>
          <cell r="G2150">
            <v>0.23</v>
          </cell>
        </row>
        <row r="2151">
          <cell r="A2151">
            <v>2</v>
          </cell>
          <cell r="B2151" t="str">
            <v xml:space="preserve">HERRAMIENTAS (3% MANO DE OBRA)</v>
          </cell>
          <cell r="D2151" t="str">
            <v>%</v>
          </cell>
          <cell r="E2151">
            <v>0.03</v>
          </cell>
          <cell r="F2151">
            <v>11.44</v>
          </cell>
          <cell r="G2151">
            <v>0.34</v>
          </cell>
        </row>
        <row r="2152">
          <cell r="H2152">
            <v>0.56999999999999995</v>
          </cell>
        </row>
        <row r="2153">
          <cell r="G2153" t="str">
            <v xml:space="preserve">COSTO DIRECTO:</v>
          </cell>
          <cell r="H2153">
            <v>16.010000000000002</v>
          </cell>
        </row>
      </sheetData>
      <sheetData sheetId="3">
        <row r="583">
          <cell r="S583" t="str">
            <v>1.00</v>
          </cell>
          <cell r="T583">
            <v>1</v>
          </cell>
          <cell r="V583" t="str">
            <v xml:space="preserve">Replanteo topografico, Ubicación de estructuras e Ingenieria de Detalle </v>
          </cell>
          <cell r="X583" t="str">
            <v>Km.</v>
          </cell>
          <cell r="AJ583">
            <v>0.24</v>
          </cell>
          <cell r="AR583">
            <v>0.35</v>
          </cell>
          <cell r="AT583">
            <v>0.2</v>
          </cell>
          <cell r="AV583">
            <v>0.39</v>
          </cell>
          <cell r="AW583">
            <v>0.02</v>
          </cell>
          <cell r="AX583">
            <v>0.17</v>
          </cell>
          <cell r="AY583">
            <v>0.49</v>
          </cell>
          <cell r="AZ583">
            <v>0.26</v>
          </cell>
          <cell r="BB583">
            <v>0.13</v>
          </cell>
          <cell r="BF583">
            <v>0.27</v>
          </cell>
          <cell r="BI583">
            <v>0.21</v>
          </cell>
          <cell r="BW583">
            <v>398</v>
          </cell>
          <cell r="CI583">
            <v>95.52</v>
          </cell>
          <cell r="CQ583">
            <v>139.30000000000001</v>
          </cell>
          <cell r="CS583">
            <v>79.599999999999994</v>
          </cell>
          <cell r="CU583">
            <v>155.22</v>
          </cell>
          <cell r="CV583">
            <v>7.96</v>
          </cell>
          <cell r="CW583">
            <v>67.66</v>
          </cell>
          <cell r="CX583">
            <v>195.02</v>
          </cell>
          <cell r="CY583">
            <v>103.48</v>
          </cell>
          <cell r="DA583">
            <v>51.74</v>
          </cell>
          <cell r="DE583">
            <v>107.46</v>
          </cell>
          <cell r="DH583">
            <v>83.58</v>
          </cell>
          <cell r="DV583">
            <v>2.73</v>
          </cell>
          <cell r="DW583">
            <v>1086.54</v>
          </cell>
        </row>
        <row r="584">
          <cell r="S584" t="str">
            <v>2.00</v>
          </cell>
          <cell r="T584">
            <v>2</v>
          </cell>
          <cell r="V584" t="str">
            <v xml:space="preserve">Izaje de poste de Cº Aº Cº de 8 a 9 m, incluye excavación de hoyo y vaciado con concreto ciclópeo </v>
          </cell>
          <cell r="X584" t="str">
            <v>Un</v>
          </cell>
          <cell r="AJ584">
            <v>0</v>
          </cell>
          <cell r="AR584">
            <v>2</v>
          </cell>
          <cell r="AT584">
            <v>2</v>
          </cell>
          <cell r="AV584">
            <v>0</v>
          </cell>
          <cell r="AW584">
            <v>0</v>
          </cell>
          <cell r="AX584">
            <v>1</v>
          </cell>
          <cell r="AY584">
            <v>0</v>
          </cell>
          <cell r="AZ584">
            <v>0</v>
          </cell>
          <cell r="BB584">
            <v>0</v>
          </cell>
          <cell r="BF584">
            <v>1</v>
          </cell>
          <cell r="BI584">
            <v>0</v>
          </cell>
          <cell r="BW584">
            <v>234.92</v>
          </cell>
          <cell r="CI584">
            <v>0</v>
          </cell>
          <cell r="CQ584">
            <v>469.84</v>
          </cell>
          <cell r="CS584">
            <v>469.84</v>
          </cell>
          <cell r="CU584">
            <v>0</v>
          </cell>
          <cell r="CV584">
            <v>0</v>
          </cell>
          <cell r="CW584">
            <v>234.92</v>
          </cell>
          <cell r="CX584">
            <v>0</v>
          </cell>
          <cell r="CY584">
            <v>0</v>
          </cell>
          <cell r="DA584">
            <v>0</v>
          </cell>
          <cell r="DE584">
            <v>234.92</v>
          </cell>
          <cell r="DH584">
            <v>0</v>
          </cell>
          <cell r="DV584">
            <v>6</v>
          </cell>
          <cell r="DW584">
            <v>1409.52</v>
          </cell>
        </row>
        <row r="585">
          <cell r="S585" t="str">
            <v>3.00</v>
          </cell>
          <cell r="T585">
            <v>3</v>
          </cell>
          <cell r="V585" t="str">
            <v xml:space="preserve">Izaje de poste de Cº Aº Cº de 10 a 13 m, incluye excavación de hoyo y vaciado con concreto ciclópeo </v>
          </cell>
          <cell r="X585" t="str">
            <v>Un</v>
          </cell>
          <cell r="AJ585">
            <v>0</v>
          </cell>
          <cell r="AR585">
            <v>1</v>
          </cell>
          <cell r="AT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6</v>
          </cell>
          <cell r="AZ585">
            <v>1</v>
          </cell>
          <cell r="BB585">
            <v>2</v>
          </cell>
          <cell r="BF585">
            <v>0</v>
          </cell>
          <cell r="BI585">
            <v>5</v>
          </cell>
          <cell r="BW585">
            <v>389.77</v>
          </cell>
          <cell r="CI585">
            <v>0</v>
          </cell>
          <cell r="CQ585">
            <v>389.77</v>
          </cell>
          <cell r="CS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2338.62</v>
          </cell>
          <cell r="CY585">
            <v>389.77</v>
          </cell>
          <cell r="DA585">
            <v>779.54</v>
          </cell>
          <cell r="DE585">
            <v>0</v>
          </cell>
          <cell r="DH585">
            <v>1948.85</v>
          </cell>
          <cell r="DV585">
            <v>15</v>
          </cell>
          <cell r="DW585">
            <v>5846.55</v>
          </cell>
        </row>
        <row r="586">
          <cell r="S586" t="str">
            <v>4.00</v>
          </cell>
          <cell r="T586">
            <v>4</v>
          </cell>
          <cell r="V586" t="str">
            <v xml:space="preserve">Izaje de poste de Cº Aº Cº de 15 m, incluye excavación de hoyo y vaciado con concreto ciclópeo </v>
          </cell>
          <cell r="X586" t="str">
            <v>Un</v>
          </cell>
          <cell r="AJ586">
            <v>4</v>
          </cell>
          <cell r="AR586">
            <v>7</v>
          </cell>
          <cell r="AT586">
            <v>4</v>
          </cell>
          <cell r="AV586">
            <v>5</v>
          </cell>
          <cell r="AW586">
            <v>0</v>
          </cell>
          <cell r="AX586">
            <v>1</v>
          </cell>
          <cell r="AY586">
            <v>1</v>
          </cell>
          <cell r="AZ586">
            <v>5</v>
          </cell>
          <cell r="BB586">
            <v>0</v>
          </cell>
          <cell r="BF586">
            <v>3</v>
          </cell>
          <cell r="BI586">
            <v>0</v>
          </cell>
          <cell r="BW586">
            <v>428.79</v>
          </cell>
          <cell r="CI586">
            <v>1715.16</v>
          </cell>
          <cell r="CQ586">
            <v>3001.53</v>
          </cell>
          <cell r="CS586">
            <v>1715.16</v>
          </cell>
          <cell r="CU586">
            <v>2143.9499999999998</v>
          </cell>
          <cell r="CV586">
            <v>0</v>
          </cell>
          <cell r="CW586">
            <v>428.79</v>
          </cell>
          <cell r="CX586">
            <v>428.79</v>
          </cell>
          <cell r="CY586">
            <v>2143.9499999999998</v>
          </cell>
          <cell r="DA586">
            <v>0</v>
          </cell>
          <cell r="DE586">
            <v>1286.3699999999999</v>
          </cell>
          <cell r="DH586">
            <v>0</v>
          </cell>
          <cell r="DV586">
            <v>30</v>
          </cell>
          <cell r="DW586">
            <v>12863.7</v>
          </cell>
        </row>
        <row r="587">
          <cell r="S587" t="str">
            <v>5.00</v>
          </cell>
          <cell r="T587">
            <v>5</v>
          </cell>
          <cell r="V587" t="str">
            <v xml:space="preserve">Montaje de Armados AT1 ,  AT1-M,  AT1-A, AB1</v>
          </cell>
          <cell r="X587" t="str">
            <v>Jgo</v>
          </cell>
          <cell r="AJ587">
            <v>0</v>
          </cell>
          <cell r="AR587">
            <v>0</v>
          </cell>
          <cell r="AT587">
            <v>0</v>
          </cell>
          <cell r="AV587">
            <v>1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B587">
            <v>1</v>
          </cell>
          <cell r="BF587">
            <v>3</v>
          </cell>
          <cell r="BI587">
            <v>0</v>
          </cell>
          <cell r="BW587">
            <v>136.29</v>
          </cell>
          <cell r="CI587">
            <v>0</v>
          </cell>
          <cell r="CQ587">
            <v>0</v>
          </cell>
          <cell r="CS587">
            <v>0</v>
          </cell>
          <cell r="CU587">
            <v>136.29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DA587">
            <v>136.29</v>
          </cell>
          <cell r="DE587">
            <v>408.87</v>
          </cell>
          <cell r="DH587">
            <v>0</v>
          </cell>
          <cell r="DV587">
            <v>5</v>
          </cell>
          <cell r="DW587">
            <v>681.45</v>
          </cell>
        </row>
        <row r="588">
          <cell r="V588" t="str">
            <v xml:space="preserve">Montaje de Armados AB1 ,  AB1-A</v>
          </cell>
          <cell r="X588" t="str">
            <v>Jgo</v>
          </cell>
          <cell r="AJ588">
            <v>0</v>
          </cell>
          <cell r="AR588">
            <v>0</v>
          </cell>
          <cell r="AT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B588">
            <v>0</v>
          </cell>
          <cell r="BF588">
            <v>0</v>
          </cell>
          <cell r="BI588">
            <v>0</v>
          </cell>
          <cell r="CI588">
            <v>0</v>
          </cell>
          <cell r="CQ588">
            <v>0</v>
          </cell>
          <cell r="CS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DA588">
            <v>0</v>
          </cell>
          <cell r="DE588">
            <v>0</v>
          </cell>
          <cell r="DH588">
            <v>0</v>
          </cell>
          <cell r="DV588">
            <v>0</v>
          </cell>
        </row>
        <row r="589">
          <cell r="S589" t="str">
            <v>6.00</v>
          </cell>
          <cell r="T589">
            <v>6</v>
          </cell>
          <cell r="V589" t="str">
            <v xml:space="preserve">Montaje de Armados AT2,  AT3, AT4,  AT5, SECC</v>
          </cell>
          <cell r="X589" t="str">
            <v>Jgo</v>
          </cell>
          <cell r="AJ589">
            <v>0</v>
          </cell>
          <cell r="AR589">
            <v>2</v>
          </cell>
          <cell r="AT589">
            <v>0</v>
          </cell>
          <cell r="AV589">
            <v>3</v>
          </cell>
          <cell r="AW589">
            <v>0</v>
          </cell>
          <cell r="AX589">
            <v>1</v>
          </cell>
          <cell r="AY589">
            <v>0</v>
          </cell>
          <cell r="AZ589">
            <v>4</v>
          </cell>
          <cell r="BB589">
            <v>1</v>
          </cell>
          <cell r="BF589">
            <v>1</v>
          </cell>
          <cell r="BI589">
            <v>1</v>
          </cell>
          <cell r="BW589">
            <v>215.62</v>
          </cell>
          <cell r="CI589">
            <v>0</v>
          </cell>
          <cell r="CQ589">
            <v>431.24</v>
          </cell>
          <cell r="CS589">
            <v>0</v>
          </cell>
          <cell r="CU589">
            <v>646.86</v>
          </cell>
          <cell r="CV589">
            <v>0</v>
          </cell>
          <cell r="CW589">
            <v>215.62</v>
          </cell>
          <cell r="CX589">
            <v>0</v>
          </cell>
          <cell r="CY589">
            <v>862.48</v>
          </cell>
          <cell r="DA589">
            <v>215.62</v>
          </cell>
          <cell r="DE589">
            <v>215.62</v>
          </cell>
          <cell r="DH589">
            <v>215.62</v>
          </cell>
          <cell r="DV589">
            <v>13</v>
          </cell>
          <cell r="DW589">
            <v>2803.06</v>
          </cell>
        </row>
        <row r="590">
          <cell r="S590" t="str">
            <v>7.00</v>
          </cell>
          <cell r="T590">
            <v>7</v>
          </cell>
          <cell r="V590" t="str">
            <v xml:space="preserve">Montaje de Armados AT2-A, AT3-A, AT5-A</v>
          </cell>
          <cell r="X590" t="str">
            <v>Jgo</v>
          </cell>
          <cell r="AJ590">
            <v>0</v>
          </cell>
          <cell r="AR590">
            <v>0</v>
          </cell>
          <cell r="AT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B590">
            <v>0</v>
          </cell>
          <cell r="BF590">
            <v>2</v>
          </cell>
          <cell r="BI590">
            <v>0</v>
          </cell>
          <cell r="BW590">
            <v>258.76</v>
          </cell>
          <cell r="CI590">
            <v>0</v>
          </cell>
          <cell r="CQ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DA590">
            <v>0</v>
          </cell>
          <cell r="DE590">
            <v>517.52</v>
          </cell>
          <cell r="DH590">
            <v>0</v>
          </cell>
          <cell r="DV590">
            <v>2</v>
          </cell>
          <cell r="DW590">
            <v>517.52</v>
          </cell>
        </row>
        <row r="591">
          <cell r="V591" t="str">
            <v xml:space="preserve">Montaje de Armados AB2,  AB3, AB4,  AB5</v>
          </cell>
          <cell r="X591" t="str">
            <v>Jgo</v>
          </cell>
          <cell r="AJ591">
            <v>0</v>
          </cell>
          <cell r="AR591">
            <v>0</v>
          </cell>
          <cell r="AT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B591">
            <v>0</v>
          </cell>
          <cell r="BF591">
            <v>0</v>
          </cell>
          <cell r="BI591">
            <v>0</v>
          </cell>
          <cell r="CI591">
            <v>0</v>
          </cell>
          <cell r="CQ591">
            <v>0</v>
          </cell>
          <cell r="CS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DA591">
            <v>0</v>
          </cell>
          <cell r="DE591">
            <v>0</v>
          </cell>
          <cell r="DH591">
            <v>0</v>
          </cell>
          <cell r="DV591">
            <v>0</v>
          </cell>
        </row>
        <row r="592">
          <cell r="S592" t="str">
            <v>8.00</v>
          </cell>
          <cell r="T592">
            <v>8</v>
          </cell>
          <cell r="V592" t="str">
            <v xml:space="preserve">Montaje de Armados ATV3, ATV4</v>
          </cell>
          <cell r="X592" t="str">
            <v>Jgo</v>
          </cell>
          <cell r="AJ592">
            <v>0</v>
          </cell>
          <cell r="AR592">
            <v>0</v>
          </cell>
          <cell r="AT592">
            <v>2</v>
          </cell>
          <cell r="AV592">
            <v>0</v>
          </cell>
          <cell r="AW592">
            <v>1</v>
          </cell>
          <cell r="AX592">
            <v>0</v>
          </cell>
          <cell r="AY592">
            <v>1</v>
          </cell>
          <cell r="AZ592">
            <v>0</v>
          </cell>
          <cell r="BB592">
            <v>0</v>
          </cell>
          <cell r="BF592">
            <v>0</v>
          </cell>
          <cell r="BI592">
            <v>0</v>
          </cell>
          <cell r="BW592">
            <v>117.61</v>
          </cell>
          <cell r="CI592">
            <v>0</v>
          </cell>
          <cell r="CQ592">
            <v>0</v>
          </cell>
          <cell r="CS592">
            <v>235.22</v>
          </cell>
          <cell r="CU592">
            <v>0</v>
          </cell>
          <cell r="CV592">
            <v>117.61</v>
          </cell>
          <cell r="CW592">
            <v>0</v>
          </cell>
          <cell r="CX592">
            <v>117.61</v>
          </cell>
          <cell r="CY592">
            <v>0</v>
          </cell>
          <cell r="DA592">
            <v>0</v>
          </cell>
          <cell r="DE592">
            <v>0</v>
          </cell>
          <cell r="DH592">
            <v>0</v>
          </cell>
          <cell r="DV592">
            <v>4</v>
          </cell>
          <cell r="DW592">
            <v>470.44</v>
          </cell>
        </row>
        <row r="593">
          <cell r="S593" t="str">
            <v>9.00</v>
          </cell>
          <cell r="T593">
            <v>9</v>
          </cell>
          <cell r="V593" t="str">
            <v xml:space="preserve">Montaje de Armados ABV3; ABV4</v>
          </cell>
          <cell r="X593" t="str">
            <v>Jgo</v>
          </cell>
          <cell r="AJ593">
            <v>0</v>
          </cell>
          <cell r="AR593">
            <v>0</v>
          </cell>
          <cell r="AT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B593">
            <v>0</v>
          </cell>
          <cell r="BF593">
            <v>0</v>
          </cell>
          <cell r="BI593">
            <v>0</v>
          </cell>
          <cell r="BW593">
            <v>35.97</v>
          </cell>
          <cell r="CI593">
            <v>0</v>
          </cell>
          <cell r="CQ593">
            <v>0</v>
          </cell>
          <cell r="CS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DA593">
            <v>0</v>
          </cell>
          <cell r="DE593">
            <v>0</v>
          </cell>
          <cell r="DH593">
            <v>0</v>
          </cell>
          <cell r="DV593">
            <v>0</v>
          </cell>
          <cell r="DW593">
            <v>0</v>
          </cell>
        </row>
        <row r="594">
          <cell r="S594" t="str">
            <v>10.00</v>
          </cell>
          <cell r="T594">
            <v>10</v>
          </cell>
          <cell r="V594" t="str">
            <v xml:space="preserve">Montaje de Armado ATXE, ATV5</v>
          </cell>
          <cell r="X594" t="str">
            <v>Jgo</v>
          </cell>
          <cell r="AJ594">
            <v>2</v>
          </cell>
          <cell r="AR594">
            <v>4</v>
          </cell>
          <cell r="AT594">
            <v>3</v>
          </cell>
          <cell r="AV594">
            <v>4</v>
          </cell>
          <cell r="AW594">
            <v>0</v>
          </cell>
          <cell r="AX594">
            <v>3</v>
          </cell>
          <cell r="AY594">
            <v>5</v>
          </cell>
          <cell r="AZ594">
            <v>0</v>
          </cell>
          <cell r="BB594">
            <v>1</v>
          </cell>
          <cell r="BF594">
            <v>0</v>
          </cell>
          <cell r="BI594">
            <v>0</v>
          </cell>
          <cell r="BW594">
            <v>215.62</v>
          </cell>
          <cell r="CI594">
            <v>431.24</v>
          </cell>
          <cell r="CQ594">
            <v>862.48</v>
          </cell>
          <cell r="CS594">
            <v>646.86</v>
          </cell>
          <cell r="CU594">
            <v>862.48</v>
          </cell>
          <cell r="CV594">
            <v>0</v>
          </cell>
          <cell r="CW594">
            <v>646.86</v>
          </cell>
          <cell r="CX594">
            <v>1078.0999999999999</v>
          </cell>
          <cell r="CY594">
            <v>0</v>
          </cell>
          <cell r="DA594">
            <v>215.62</v>
          </cell>
          <cell r="DE594">
            <v>0</v>
          </cell>
          <cell r="DH594">
            <v>0</v>
          </cell>
          <cell r="DV594">
            <v>22</v>
          </cell>
          <cell r="DW594">
            <v>4743.6400000000003</v>
          </cell>
        </row>
        <row r="595">
          <cell r="S595" t="str">
            <v>11.00</v>
          </cell>
          <cell r="T595">
            <v>11</v>
          </cell>
          <cell r="V595" t="str">
            <v xml:space="preserve">Montaje de Armado ATV1</v>
          </cell>
          <cell r="X595" t="str">
            <v>Jgo</v>
          </cell>
          <cell r="AJ595">
            <v>0</v>
          </cell>
          <cell r="AR595">
            <v>0</v>
          </cell>
          <cell r="AT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B595">
            <v>0</v>
          </cell>
          <cell r="BF595">
            <v>0</v>
          </cell>
          <cell r="BI595">
            <v>0</v>
          </cell>
          <cell r="BW595">
            <v>55.53</v>
          </cell>
          <cell r="CI595">
            <v>0</v>
          </cell>
          <cell r="CQ595">
            <v>0</v>
          </cell>
          <cell r="CS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DA595">
            <v>0</v>
          </cell>
          <cell r="DE595">
            <v>0</v>
          </cell>
          <cell r="DH595">
            <v>0</v>
          </cell>
          <cell r="DV595">
            <v>0</v>
          </cell>
          <cell r="DW595">
            <v>0</v>
          </cell>
        </row>
        <row r="596">
          <cell r="V596" t="str">
            <v xml:space="preserve">Montaje de Armado ABV5</v>
          </cell>
          <cell r="X596" t="str">
            <v>Jgo</v>
          </cell>
          <cell r="AJ596">
            <v>0</v>
          </cell>
          <cell r="AR596">
            <v>0</v>
          </cell>
          <cell r="AT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B596">
            <v>0</v>
          </cell>
          <cell r="BF596">
            <v>0</v>
          </cell>
          <cell r="BI596">
            <v>0</v>
          </cell>
          <cell r="CI596">
            <v>0</v>
          </cell>
          <cell r="CQ596">
            <v>0</v>
          </cell>
          <cell r="CS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DA596">
            <v>0</v>
          </cell>
          <cell r="DE596">
            <v>0</v>
          </cell>
          <cell r="DH596">
            <v>0</v>
          </cell>
          <cell r="DV596">
            <v>0</v>
          </cell>
        </row>
        <row r="597">
          <cell r="S597" t="str">
            <v>12.00</v>
          </cell>
          <cell r="T597">
            <v>12</v>
          </cell>
          <cell r="V597" t="str">
            <v xml:space="preserve">Montaje de Armados ATV6, ATV7,  ATV8, ATV9</v>
          </cell>
          <cell r="X597" t="str">
            <v>Jgo</v>
          </cell>
          <cell r="AJ597">
            <v>2</v>
          </cell>
          <cell r="AR597">
            <v>0</v>
          </cell>
          <cell r="AT597">
            <v>1</v>
          </cell>
          <cell r="AV597">
            <v>3</v>
          </cell>
          <cell r="AW597">
            <v>0</v>
          </cell>
          <cell r="AX597">
            <v>1</v>
          </cell>
          <cell r="AY597">
            <v>2</v>
          </cell>
          <cell r="AZ597">
            <v>0</v>
          </cell>
          <cell r="BB597">
            <v>0</v>
          </cell>
          <cell r="BF597">
            <v>0</v>
          </cell>
          <cell r="BI597">
            <v>0</v>
          </cell>
          <cell r="BW597">
            <v>458.14</v>
          </cell>
          <cell r="CI597">
            <v>916.28</v>
          </cell>
          <cell r="CQ597">
            <v>0</v>
          </cell>
          <cell r="CS597">
            <v>458.14</v>
          </cell>
          <cell r="CU597">
            <v>1374.42</v>
          </cell>
          <cell r="CV597">
            <v>0</v>
          </cell>
          <cell r="CW597">
            <v>458.14</v>
          </cell>
          <cell r="CX597">
            <v>916.28</v>
          </cell>
          <cell r="CY597">
            <v>0</v>
          </cell>
          <cell r="DA597">
            <v>0</v>
          </cell>
          <cell r="DE597">
            <v>0</v>
          </cell>
          <cell r="DH597">
            <v>0</v>
          </cell>
          <cell r="DV597">
            <v>9</v>
          </cell>
          <cell r="DW597">
            <v>4123.26</v>
          </cell>
        </row>
        <row r="598">
          <cell r="S598" t="str">
            <v>13.00</v>
          </cell>
          <cell r="T598">
            <v>13</v>
          </cell>
          <cell r="V598" t="str">
            <v xml:space="preserve">Montaje de Armados ATP1, ATP2-B, ATP3-B</v>
          </cell>
          <cell r="X598" t="str">
            <v>Jgo</v>
          </cell>
          <cell r="AJ598">
            <v>0</v>
          </cell>
          <cell r="AR598">
            <v>2</v>
          </cell>
          <cell r="AT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3</v>
          </cell>
          <cell r="BB598">
            <v>0</v>
          </cell>
          <cell r="BF598">
            <v>0</v>
          </cell>
          <cell r="BI598">
            <v>4</v>
          </cell>
          <cell r="BW598">
            <v>121.31</v>
          </cell>
          <cell r="CI598">
            <v>0</v>
          </cell>
          <cell r="CQ598">
            <v>242.62</v>
          </cell>
          <cell r="CS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363.93</v>
          </cell>
          <cell r="DA598">
            <v>0</v>
          </cell>
          <cell r="DE598">
            <v>0</v>
          </cell>
          <cell r="DH598">
            <v>485.24</v>
          </cell>
          <cell r="DV598">
            <v>9</v>
          </cell>
          <cell r="DW598">
            <v>1091.79</v>
          </cell>
        </row>
        <row r="599">
          <cell r="S599" t="str">
            <v>14.00</v>
          </cell>
          <cell r="T599">
            <v>14</v>
          </cell>
          <cell r="V599" t="str">
            <v xml:space="preserve">Montaje de Armados ATP2</v>
          </cell>
          <cell r="X599" t="str">
            <v>Jgo</v>
          </cell>
          <cell r="AJ599">
            <v>0</v>
          </cell>
          <cell r="AR599">
            <v>0</v>
          </cell>
          <cell r="AT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B599">
            <v>0</v>
          </cell>
          <cell r="BF599">
            <v>0</v>
          </cell>
          <cell r="BI599">
            <v>0</v>
          </cell>
          <cell r="BW599">
            <v>27.67</v>
          </cell>
          <cell r="CI599">
            <v>0</v>
          </cell>
          <cell r="CQ599">
            <v>0</v>
          </cell>
          <cell r="CS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DA599">
            <v>0</v>
          </cell>
          <cell r="DE599">
            <v>0</v>
          </cell>
          <cell r="DH599">
            <v>0</v>
          </cell>
          <cell r="DV599">
            <v>0</v>
          </cell>
          <cell r="DW599">
            <v>0</v>
          </cell>
        </row>
        <row r="600">
          <cell r="S600" t="str">
            <v>15.00</v>
          </cell>
          <cell r="T600">
            <v>15</v>
          </cell>
          <cell r="V600" t="str">
            <v xml:space="preserve">Montaje de Armados ATP3 </v>
          </cell>
          <cell r="X600" t="str">
            <v>Jgo</v>
          </cell>
          <cell r="AJ600">
            <v>0</v>
          </cell>
          <cell r="AR600">
            <v>3</v>
          </cell>
          <cell r="AT600">
            <v>0</v>
          </cell>
          <cell r="AV600">
            <v>0</v>
          </cell>
          <cell r="AW600">
            <v>2</v>
          </cell>
          <cell r="AX600">
            <v>0</v>
          </cell>
          <cell r="AY600">
            <v>0</v>
          </cell>
          <cell r="AZ600">
            <v>3</v>
          </cell>
          <cell r="BB600">
            <v>0</v>
          </cell>
          <cell r="BF600">
            <v>0</v>
          </cell>
          <cell r="BI600">
            <v>2</v>
          </cell>
          <cell r="BW600">
            <v>95.5</v>
          </cell>
          <cell r="CI600">
            <v>0</v>
          </cell>
          <cell r="CQ600">
            <v>286.5</v>
          </cell>
          <cell r="CS600">
            <v>0</v>
          </cell>
          <cell r="CU600">
            <v>0</v>
          </cell>
          <cell r="CV600">
            <v>191</v>
          </cell>
          <cell r="CW600">
            <v>0</v>
          </cell>
          <cell r="CX600">
            <v>0</v>
          </cell>
          <cell r="CY600">
            <v>286.5</v>
          </cell>
          <cell r="DA600">
            <v>0</v>
          </cell>
          <cell r="DE600">
            <v>0</v>
          </cell>
          <cell r="DH600">
            <v>191</v>
          </cell>
          <cell r="DV600">
            <v>10</v>
          </cell>
          <cell r="DW600">
            <v>955</v>
          </cell>
        </row>
        <row r="601">
          <cell r="S601" t="str">
            <v>16.00</v>
          </cell>
          <cell r="T601">
            <v>16</v>
          </cell>
          <cell r="V601" t="str">
            <v xml:space="preserve">Montaje de Armados ATP5</v>
          </cell>
          <cell r="X601" t="str">
            <v>Jgo</v>
          </cell>
          <cell r="AJ601">
            <v>0</v>
          </cell>
          <cell r="AR601">
            <v>0</v>
          </cell>
          <cell r="AT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B601">
            <v>0</v>
          </cell>
          <cell r="BF601">
            <v>0</v>
          </cell>
          <cell r="BI601">
            <v>0</v>
          </cell>
          <cell r="BW601">
            <v>93.05</v>
          </cell>
          <cell r="CI601">
            <v>0</v>
          </cell>
          <cell r="CQ601">
            <v>0</v>
          </cell>
          <cell r="CS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DA601">
            <v>0</v>
          </cell>
          <cell r="DE601">
            <v>0</v>
          </cell>
          <cell r="DH601">
            <v>0</v>
          </cell>
          <cell r="DV601">
            <v>0</v>
          </cell>
          <cell r="DW601">
            <v>0</v>
          </cell>
        </row>
        <row r="602">
          <cell r="V602" t="str">
            <v xml:space="preserve">Montaje de Armados ATH1</v>
          </cell>
          <cell r="X602" t="str">
            <v>Jgo</v>
          </cell>
          <cell r="AJ602">
            <v>0</v>
          </cell>
          <cell r="AR602">
            <v>0</v>
          </cell>
          <cell r="AT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B602">
            <v>0</v>
          </cell>
          <cell r="BF602">
            <v>0</v>
          </cell>
          <cell r="BI602">
            <v>0</v>
          </cell>
          <cell r="CI602">
            <v>0</v>
          </cell>
          <cell r="CQ602">
            <v>0</v>
          </cell>
          <cell r="CS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DA602">
            <v>0</v>
          </cell>
          <cell r="DE602">
            <v>0</v>
          </cell>
          <cell r="DH602">
            <v>0</v>
          </cell>
          <cell r="DV602">
            <v>0</v>
          </cell>
        </row>
        <row r="603">
          <cell r="V603" t="str">
            <v xml:space="preserve">Montaje de Armados ATH3</v>
          </cell>
          <cell r="X603" t="str">
            <v>Jgo</v>
          </cell>
          <cell r="AJ603">
            <v>0</v>
          </cell>
          <cell r="AR603">
            <v>0</v>
          </cell>
          <cell r="AT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B603">
            <v>0</v>
          </cell>
          <cell r="BF603">
            <v>0</v>
          </cell>
          <cell r="BI603">
            <v>0</v>
          </cell>
          <cell r="CI603">
            <v>0</v>
          </cell>
          <cell r="CQ603">
            <v>0</v>
          </cell>
          <cell r="CS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DA603">
            <v>0</v>
          </cell>
          <cell r="DE603">
            <v>0</v>
          </cell>
          <cell r="DH603">
            <v>0</v>
          </cell>
          <cell r="DV603">
            <v>0</v>
          </cell>
        </row>
        <row r="604">
          <cell r="V604" t="str">
            <v xml:space="preserve">Montaje de Armados A2TV1</v>
          </cell>
          <cell r="X604" t="str">
            <v>Jgo</v>
          </cell>
          <cell r="AJ604">
            <v>0</v>
          </cell>
          <cell r="AR604">
            <v>0</v>
          </cell>
          <cell r="AT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B604">
            <v>0</v>
          </cell>
          <cell r="BF604">
            <v>0</v>
          </cell>
          <cell r="BI604">
            <v>0</v>
          </cell>
          <cell r="CI604">
            <v>0</v>
          </cell>
          <cell r="CQ604">
            <v>0</v>
          </cell>
          <cell r="CS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DA604">
            <v>0</v>
          </cell>
          <cell r="DE604">
            <v>0</v>
          </cell>
          <cell r="DH604">
            <v>0</v>
          </cell>
          <cell r="DV604">
            <v>0</v>
          </cell>
        </row>
        <row r="605">
          <cell r="V605" t="str">
            <v xml:space="preserve">Montaje de Armados A2TV2</v>
          </cell>
          <cell r="X605" t="str">
            <v>Jgo</v>
          </cell>
          <cell r="AJ605">
            <v>0</v>
          </cell>
          <cell r="AR605">
            <v>0</v>
          </cell>
          <cell r="AT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B605">
            <v>0</v>
          </cell>
          <cell r="BF605">
            <v>0</v>
          </cell>
          <cell r="BI605">
            <v>0</v>
          </cell>
          <cell r="CI605">
            <v>0</v>
          </cell>
          <cell r="CQ605">
            <v>0</v>
          </cell>
          <cell r="CS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DA605">
            <v>0</v>
          </cell>
          <cell r="DE605">
            <v>0</v>
          </cell>
          <cell r="DH605">
            <v>0</v>
          </cell>
          <cell r="DV605">
            <v>0</v>
          </cell>
        </row>
        <row r="606">
          <cell r="S606" t="str">
            <v>17.00</v>
          </cell>
          <cell r="T606">
            <v>17</v>
          </cell>
          <cell r="V606" t="str">
            <v xml:space="preserve">Montaje de INTERRUPTOR DE ACCIONAMIENTO Y COMANDO MECANICO IACM</v>
          </cell>
          <cell r="X606" t="str">
            <v>Un</v>
          </cell>
          <cell r="AJ606">
            <v>0</v>
          </cell>
          <cell r="AR606">
            <v>0</v>
          </cell>
          <cell r="AT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B606">
            <v>0</v>
          </cell>
          <cell r="BF606">
            <v>0</v>
          </cell>
          <cell r="BI606">
            <v>0</v>
          </cell>
          <cell r="BW606">
            <v>454.36</v>
          </cell>
          <cell r="CI606">
            <v>0</v>
          </cell>
          <cell r="CQ606">
            <v>0</v>
          </cell>
          <cell r="CS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DA606">
            <v>0</v>
          </cell>
          <cell r="DE606">
            <v>0</v>
          </cell>
          <cell r="DH606">
            <v>0</v>
          </cell>
          <cell r="DV606">
            <v>0</v>
          </cell>
          <cell r="DW606">
            <v>0</v>
          </cell>
        </row>
        <row r="607">
          <cell r="S607" t="str">
            <v>18.00</v>
          </cell>
          <cell r="T607">
            <v>18</v>
          </cell>
          <cell r="V607" t="str">
            <v xml:space="preserve">Desmontaje y Montaje de INTERRUPTOR DE ACCIONAMIENTO Y COMANDO MECANICO IACM</v>
          </cell>
          <cell r="X607" t="str">
            <v>Un</v>
          </cell>
          <cell r="AJ607">
            <v>0</v>
          </cell>
          <cell r="AR607">
            <v>0</v>
          </cell>
          <cell r="AT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B607">
            <v>0</v>
          </cell>
          <cell r="BF607">
            <v>0</v>
          </cell>
          <cell r="BI607">
            <v>0</v>
          </cell>
          <cell r="BW607">
            <v>908.72</v>
          </cell>
          <cell r="CI607">
            <v>0</v>
          </cell>
          <cell r="CQ607">
            <v>0</v>
          </cell>
          <cell r="CS607">
            <v>0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DA607">
            <v>0</v>
          </cell>
          <cell r="DE607">
            <v>0</v>
          </cell>
          <cell r="DH607">
            <v>0</v>
          </cell>
          <cell r="DV607">
            <v>0</v>
          </cell>
          <cell r="DW607">
            <v>0</v>
          </cell>
        </row>
        <row r="608">
          <cell r="S608" t="str">
            <v>19.00</v>
          </cell>
          <cell r="T608">
            <v>19</v>
          </cell>
          <cell r="V608" t="str">
            <v xml:space="preserve">Instalación de retenida oblicua, incluye excavación de hoyo y material de relleno</v>
          </cell>
          <cell r="X608" t="str">
            <v>Un</v>
          </cell>
          <cell r="AJ608">
            <v>1</v>
          </cell>
          <cell r="AR608">
            <v>3</v>
          </cell>
          <cell r="AT608">
            <v>1</v>
          </cell>
          <cell r="AV608">
            <v>2</v>
          </cell>
          <cell r="AW608">
            <v>0</v>
          </cell>
          <cell r="AX608">
            <v>0</v>
          </cell>
          <cell r="AY608">
            <v>3</v>
          </cell>
          <cell r="AZ608">
            <v>2</v>
          </cell>
          <cell r="BB608">
            <v>1</v>
          </cell>
          <cell r="BF608">
            <v>1</v>
          </cell>
          <cell r="BI608">
            <v>0</v>
          </cell>
          <cell r="BW608">
            <v>215.62</v>
          </cell>
          <cell r="CI608">
            <v>215.62</v>
          </cell>
          <cell r="CQ608">
            <v>646.86</v>
          </cell>
          <cell r="CS608">
            <v>215.62</v>
          </cell>
          <cell r="CU608">
            <v>431.24</v>
          </cell>
          <cell r="CV608">
            <v>0</v>
          </cell>
          <cell r="CW608">
            <v>0</v>
          </cell>
          <cell r="CX608">
            <v>646.86</v>
          </cell>
          <cell r="CY608">
            <v>431.24</v>
          </cell>
          <cell r="DA608">
            <v>215.62</v>
          </cell>
          <cell r="DE608">
            <v>215.62</v>
          </cell>
          <cell r="DH608">
            <v>0</v>
          </cell>
          <cell r="DV608">
            <v>14</v>
          </cell>
          <cell r="DW608">
            <v>3018.68</v>
          </cell>
        </row>
        <row r="609">
          <cell r="S609" t="str">
            <v>20.00</v>
          </cell>
          <cell r="T609">
            <v>20</v>
          </cell>
          <cell r="V609" t="str">
            <v xml:space="preserve">Instalación de retenida oblicua CON RIEL incluye excavación de hoyo y material de relleno</v>
          </cell>
          <cell r="X609" t="str">
            <v>Un</v>
          </cell>
          <cell r="AJ609">
            <v>0</v>
          </cell>
          <cell r="AR609">
            <v>0</v>
          </cell>
          <cell r="AT609">
            <v>1</v>
          </cell>
          <cell r="AV609">
            <v>1</v>
          </cell>
          <cell r="AW609">
            <v>0</v>
          </cell>
          <cell r="AX609">
            <v>1</v>
          </cell>
          <cell r="AY609">
            <v>0</v>
          </cell>
          <cell r="AZ609">
            <v>0</v>
          </cell>
          <cell r="BB609">
            <v>0</v>
          </cell>
          <cell r="BF609">
            <v>0</v>
          </cell>
          <cell r="BI609">
            <v>0</v>
          </cell>
          <cell r="BW609">
            <v>258.76</v>
          </cell>
          <cell r="CI609">
            <v>0</v>
          </cell>
          <cell r="CQ609">
            <v>0</v>
          </cell>
          <cell r="CS609">
            <v>258.76</v>
          </cell>
          <cell r="CU609">
            <v>258.76</v>
          </cell>
          <cell r="CV609">
            <v>0</v>
          </cell>
          <cell r="CW609">
            <v>258.76</v>
          </cell>
          <cell r="CX609">
            <v>0</v>
          </cell>
          <cell r="CY609">
            <v>0</v>
          </cell>
          <cell r="DA609">
            <v>0</v>
          </cell>
          <cell r="DE609">
            <v>0</v>
          </cell>
          <cell r="DH609">
            <v>0</v>
          </cell>
          <cell r="DV609">
            <v>3</v>
          </cell>
          <cell r="DW609">
            <v>776.28</v>
          </cell>
        </row>
        <row r="610">
          <cell r="V610" t="str">
            <v xml:space="preserve">Instalación de Retenida Para ARMADO incluye excavación de hoyo y material de relleno</v>
          </cell>
          <cell r="X610" t="str">
            <v>Un</v>
          </cell>
          <cell r="AJ610">
            <v>0</v>
          </cell>
          <cell r="AR610">
            <v>0</v>
          </cell>
          <cell r="AT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B610">
            <v>0</v>
          </cell>
          <cell r="BF610">
            <v>0</v>
          </cell>
          <cell r="BI610">
            <v>0</v>
          </cell>
          <cell r="CI610">
            <v>0</v>
          </cell>
          <cell r="CQ610">
            <v>0</v>
          </cell>
          <cell r="CS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DA610">
            <v>0</v>
          </cell>
          <cell r="DE610">
            <v>0</v>
          </cell>
          <cell r="DH610">
            <v>0</v>
          </cell>
          <cell r="DV610">
            <v>0</v>
          </cell>
        </row>
        <row r="611">
          <cell r="S611" t="str">
            <v>21.00</v>
          </cell>
          <cell r="T611">
            <v>21</v>
          </cell>
          <cell r="V611" t="str">
            <v xml:space="preserve">Instalación de retenida vertical, incluye excavación de hoyo y material de relleno</v>
          </cell>
          <cell r="X611" t="str">
            <v>Un</v>
          </cell>
          <cell r="AJ611">
            <v>0</v>
          </cell>
          <cell r="AR611">
            <v>0</v>
          </cell>
          <cell r="AT611">
            <v>1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B611">
            <v>0</v>
          </cell>
          <cell r="BF611">
            <v>0</v>
          </cell>
          <cell r="BI611">
            <v>2</v>
          </cell>
          <cell r="BW611">
            <v>245.31</v>
          </cell>
          <cell r="CI611">
            <v>0</v>
          </cell>
          <cell r="CQ611">
            <v>0</v>
          </cell>
          <cell r="CS611">
            <v>245.31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DA611">
            <v>0</v>
          </cell>
          <cell r="DE611">
            <v>0</v>
          </cell>
          <cell r="DH611">
            <v>490.62</v>
          </cell>
          <cell r="DV611">
            <v>3</v>
          </cell>
          <cell r="DW611">
            <v>735.93</v>
          </cell>
        </row>
        <row r="612">
          <cell r="S612" t="str">
            <v>22.00</v>
          </cell>
          <cell r="T612">
            <v>22</v>
          </cell>
          <cell r="V612" t="str">
            <v xml:space="preserve">Instalación de retenida vertical CON RIEL , incluye excavación de hoyo y material de relleno</v>
          </cell>
          <cell r="X612" t="str">
            <v>Un</v>
          </cell>
          <cell r="AJ612">
            <v>0</v>
          </cell>
          <cell r="AR612">
            <v>0</v>
          </cell>
          <cell r="AT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B612">
            <v>0</v>
          </cell>
          <cell r="BF612">
            <v>0</v>
          </cell>
          <cell r="BI612">
            <v>0</v>
          </cell>
          <cell r="BW612">
            <v>120.99</v>
          </cell>
          <cell r="CI612">
            <v>0</v>
          </cell>
          <cell r="CQ612">
            <v>0</v>
          </cell>
          <cell r="CS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DA612">
            <v>0</v>
          </cell>
          <cell r="DE612">
            <v>0</v>
          </cell>
          <cell r="DH612">
            <v>0</v>
          </cell>
          <cell r="DV612">
            <v>0</v>
          </cell>
          <cell r="DW612">
            <v>0</v>
          </cell>
        </row>
        <row r="613">
          <cell r="S613" t="str">
            <v>23.00</v>
          </cell>
          <cell r="T613">
            <v>23</v>
          </cell>
          <cell r="V613" t="str">
            <v xml:space="preserve">Instalación de retenida vertical tipo violin, incluye excavación de hoyo y material de relleno</v>
          </cell>
          <cell r="X613" t="str">
            <v>Un</v>
          </cell>
          <cell r="AJ613">
            <v>0</v>
          </cell>
          <cell r="AR613">
            <v>1</v>
          </cell>
          <cell r="AT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B613">
            <v>0</v>
          </cell>
          <cell r="BF613">
            <v>0</v>
          </cell>
          <cell r="BI613">
            <v>0</v>
          </cell>
          <cell r="BW613">
            <v>245.31</v>
          </cell>
          <cell r="CI613">
            <v>0</v>
          </cell>
          <cell r="CQ613">
            <v>245.31</v>
          </cell>
          <cell r="CS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DA613">
            <v>0</v>
          </cell>
          <cell r="DE613">
            <v>0</v>
          </cell>
          <cell r="DH613">
            <v>0</v>
          </cell>
          <cell r="DV613">
            <v>1</v>
          </cell>
          <cell r="DW613">
            <v>245.31</v>
          </cell>
        </row>
        <row r="614">
          <cell r="S614" t="str">
            <v>24.00</v>
          </cell>
          <cell r="T614">
            <v>24</v>
          </cell>
          <cell r="V614" t="str">
            <v xml:space="preserve">Instalación de retenida aérea</v>
          </cell>
          <cell r="X614" t="str">
            <v>Un</v>
          </cell>
          <cell r="AJ614">
            <v>0</v>
          </cell>
          <cell r="AR614">
            <v>1</v>
          </cell>
          <cell r="AT614">
            <v>2</v>
          </cell>
          <cell r="AV614">
            <v>0</v>
          </cell>
          <cell r="AW614">
            <v>0</v>
          </cell>
          <cell r="AX614">
            <v>0</v>
          </cell>
          <cell r="AY614">
            <v>1</v>
          </cell>
          <cell r="AZ614">
            <v>0</v>
          </cell>
          <cell r="BB614">
            <v>0</v>
          </cell>
          <cell r="BF614">
            <v>0</v>
          </cell>
          <cell r="BI614">
            <v>0</v>
          </cell>
          <cell r="BW614">
            <v>144.91999999999999</v>
          </cell>
          <cell r="CI614">
            <v>0</v>
          </cell>
          <cell r="CQ614">
            <v>144.91999999999999</v>
          </cell>
          <cell r="CS614">
            <v>289.83999999999997</v>
          </cell>
          <cell r="CU614">
            <v>0</v>
          </cell>
          <cell r="CV614">
            <v>0</v>
          </cell>
          <cell r="CW614">
            <v>0</v>
          </cell>
          <cell r="CX614">
            <v>144.91999999999999</v>
          </cell>
          <cell r="CY614">
            <v>0</v>
          </cell>
          <cell r="DA614">
            <v>0</v>
          </cell>
          <cell r="DE614">
            <v>0</v>
          </cell>
          <cell r="DH614">
            <v>0</v>
          </cell>
          <cell r="DV614">
            <v>4</v>
          </cell>
          <cell r="DW614">
            <v>579.67999999999995</v>
          </cell>
        </row>
        <row r="615">
          <cell r="S615" t="str">
            <v>25.00</v>
          </cell>
          <cell r="T615">
            <v>25</v>
          </cell>
          <cell r="V615" t="str">
            <v xml:space="preserve">Instalación del sistema de puesta a tierra MT incluye  material de relleno y conexionado de ferreteria al SPT.</v>
          </cell>
          <cell r="X615" t="str">
            <v>Un</v>
          </cell>
          <cell r="AJ615">
            <v>0</v>
          </cell>
          <cell r="AR615">
            <v>3</v>
          </cell>
          <cell r="AT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2</v>
          </cell>
          <cell r="AZ615">
            <v>4</v>
          </cell>
          <cell r="BB615">
            <v>0</v>
          </cell>
          <cell r="BF615">
            <v>1</v>
          </cell>
          <cell r="BI615">
            <v>1</v>
          </cell>
          <cell r="BW615">
            <v>229.19</v>
          </cell>
          <cell r="CI615">
            <v>0</v>
          </cell>
          <cell r="CQ615">
            <v>687.57</v>
          </cell>
          <cell r="CS615">
            <v>229.19</v>
          </cell>
          <cell r="CU615">
            <v>229.19</v>
          </cell>
          <cell r="CV615">
            <v>229.19</v>
          </cell>
          <cell r="CW615">
            <v>229.19</v>
          </cell>
          <cell r="CX615">
            <v>458.38</v>
          </cell>
          <cell r="CY615">
            <v>916.76</v>
          </cell>
          <cell r="DA615">
            <v>0</v>
          </cell>
          <cell r="DE615">
            <v>229.19</v>
          </cell>
          <cell r="DH615">
            <v>229.19</v>
          </cell>
          <cell r="DV615">
            <v>15</v>
          </cell>
          <cell r="DW615">
            <v>3437.85</v>
          </cell>
        </row>
        <row r="616">
          <cell r="S616" t="str">
            <v>26.00</v>
          </cell>
          <cell r="T616">
            <v>26</v>
          </cell>
          <cell r="V616" t="str">
            <v xml:space="preserve">Instalación del sistema de puesta a tierra BT incluye  material de relleno y conexionado de ferreteria al SPT.</v>
          </cell>
          <cell r="X616" t="str">
            <v>Un</v>
          </cell>
          <cell r="AJ616">
            <v>0</v>
          </cell>
          <cell r="AR616">
            <v>0</v>
          </cell>
          <cell r="AT616">
            <v>0</v>
          </cell>
          <cell r="AV616">
            <v>1</v>
          </cell>
          <cell r="AW616">
            <v>0</v>
          </cell>
          <cell r="AX616">
            <v>1</v>
          </cell>
          <cell r="AY616">
            <v>0</v>
          </cell>
          <cell r="AZ616">
            <v>0</v>
          </cell>
          <cell r="BB616">
            <v>0</v>
          </cell>
          <cell r="BF616">
            <v>0</v>
          </cell>
          <cell r="BI616">
            <v>0</v>
          </cell>
          <cell r="BW616">
            <v>229.19</v>
          </cell>
          <cell r="CI616">
            <v>0</v>
          </cell>
          <cell r="CQ616">
            <v>0</v>
          </cell>
          <cell r="CS616">
            <v>0</v>
          </cell>
          <cell r="CU616">
            <v>229.19</v>
          </cell>
          <cell r="CV616">
            <v>0</v>
          </cell>
          <cell r="CW616">
            <v>229.19</v>
          </cell>
          <cell r="CX616">
            <v>0</v>
          </cell>
          <cell r="CY616">
            <v>0</v>
          </cell>
          <cell r="DA616">
            <v>0</v>
          </cell>
          <cell r="DE616">
            <v>0</v>
          </cell>
          <cell r="DH616">
            <v>0</v>
          </cell>
          <cell r="DV616">
            <v>2</v>
          </cell>
          <cell r="DW616">
            <v>458.38</v>
          </cell>
        </row>
        <row r="617">
          <cell r="S617" t="str">
            <v>27.00</v>
          </cell>
          <cell r="T617">
            <v>27</v>
          </cell>
          <cell r="V617" t="str">
            <v xml:space="preserve">Tendido de conductores de AAAC  35- 50 mm2</v>
          </cell>
          <cell r="X617" t="str">
            <v>Km</v>
          </cell>
          <cell r="AJ617">
            <v>0</v>
          </cell>
          <cell r="AR617">
            <v>0.28999999999999998</v>
          </cell>
          <cell r="AT617">
            <v>0</v>
          </cell>
          <cell r="AV617">
            <v>0</v>
          </cell>
          <cell r="AW617">
            <v>0</v>
          </cell>
          <cell r="AX617">
            <v>0.59</v>
          </cell>
          <cell r="AY617">
            <v>0</v>
          </cell>
          <cell r="AZ617">
            <v>0.27</v>
          </cell>
          <cell r="BB617">
            <v>0.43</v>
          </cell>
          <cell r="BF617">
            <v>0</v>
          </cell>
          <cell r="BI617">
            <v>0</v>
          </cell>
          <cell r="BW617">
            <v>1000.61</v>
          </cell>
          <cell r="CI617">
            <v>0</v>
          </cell>
          <cell r="CQ617">
            <v>290.18</v>
          </cell>
          <cell r="CS617">
            <v>0</v>
          </cell>
          <cell r="CU617">
            <v>0</v>
          </cell>
          <cell r="CV617">
            <v>0</v>
          </cell>
          <cell r="CW617">
            <v>590.36</v>
          </cell>
          <cell r="CX617">
            <v>0</v>
          </cell>
          <cell r="CY617">
            <v>270.16000000000003</v>
          </cell>
          <cell r="DA617">
            <v>430.26</v>
          </cell>
          <cell r="DE617">
            <v>0</v>
          </cell>
          <cell r="DH617">
            <v>0</v>
          </cell>
          <cell r="DV617">
            <v>1.58</v>
          </cell>
          <cell r="DW617">
            <v>1580.96</v>
          </cell>
        </row>
        <row r="618">
          <cell r="S618" t="str">
            <v>28.00</v>
          </cell>
          <cell r="T618">
            <v>28</v>
          </cell>
          <cell r="V618" t="str">
            <v xml:space="preserve">Tendido de conductores de AAAC  70 120 mm2</v>
          </cell>
          <cell r="X618" t="str">
            <v>Km</v>
          </cell>
          <cell r="AJ618">
            <v>0</v>
          </cell>
          <cell r="AR618">
            <v>0</v>
          </cell>
          <cell r="AT618">
            <v>0</v>
          </cell>
          <cell r="AV618">
            <v>1.26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B618">
            <v>0</v>
          </cell>
          <cell r="BF618">
            <v>0</v>
          </cell>
          <cell r="BI618">
            <v>0</v>
          </cell>
          <cell r="BW618">
            <v>1391.24</v>
          </cell>
          <cell r="CI618">
            <v>0</v>
          </cell>
          <cell r="CQ618">
            <v>0</v>
          </cell>
          <cell r="CS618">
            <v>0</v>
          </cell>
          <cell r="CU618">
            <v>1752.96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DA618">
            <v>0</v>
          </cell>
          <cell r="DE618">
            <v>0</v>
          </cell>
          <cell r="DH618">
            <v>0</v>
          </cell>
          <cell r="DV618">
            <v>1.26</v>
          </cell>
          <cell r="DW618">
            <v>1752.96</v>
          </cell>
        </row>
        <row r="619">
          <cell r="S619" t="str">
            <v>29.00</v>
          </cell>
          <cell r="T619">
            <v>29</v>
          </cell>
          <cell r="V619" t="str">
            <v xml:space="preserve">Tendido de cable autoportante de MT tipo NA2XS2Y 3x35 mm2 15kV</v>
          </cell>
          <cell r="X619" t="str">
            <v>Km</v>
          </cell>
          <cell r="AJ619">
            <v>0</v>
          </cell>
          <cell r="AR619">
            <v>0.13</v>
          </cell>
          <cell r="AT619">
            <v>0</v>
          </cell>
          <cell r="AV619">
            <v>0</v>
          </cell>
          <cell r="AW619">
            <v>0.02</v>
          </cell>
          <cell r="AX619">
            <v>0</v>
          </cell>
          <cell r="AY619">
            <v>0</v>
          </cell>
          <cell r="AZ619">
            <v>0.19</v>
          </cell>
          <cell r="BB619">
            <v>0</v>
          </cell>
          <cell r="BF619">
            <v>0</v>
          </cell>
          <cell r="BI619">
            <v>0.16</v>
          </cell>
          <cell r="BW619">
            <v>2110.96</v>
          </cell>
          <cell r="CI619">
            <v>0</v>
          </cell>
          <cell r="CQ619">
            <v>274.42</v>
          </cell>
          <cell r="CS619">
            <v>0</v>
          </cell>
          <cell r="CU619">
            <v>0</v>
          </cell>
          <cell r="CV619">
            <v>42.22</v>
          </cell>
          <cell r="CW619">
            <v>0</v>
          </cell>
          <cell r="CX619">
            <v>0</v>
          </cell>
          <cell r="CY619">
            <v>401.08</v>
          </cell>
          <cell r="DA619">
            <v>0</v>
          </cell>
          <cell r="DE619">
            <v>0</v>
          </cell>
          <cell r="DH619">
            <v>337.75</v>
          </cell>
          <cell r="DV619">
            <v>0.5</v>
          </cell>
          <cell r="DW619">
            <v>1055.47</v>
          </cell>
        </row>
        <row r="620">
          <cell r="V620" t="str">
            <v xml:space="preserve">Tendido de cable autoportante de MT tipo NA2XS2Y 3x50 mm2 15kV</v>
          </cell>
          <cell r="X620" t="str">
            <v>Km</v>
          </cell>
          <cell r="AJ620">
            <v>0</v>
          </cell>
          <cell r="AR620">
            <v>0</v>
          </cell>
          <cell r="AT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B620">
            <v>0</v>
          </cell>
          <cell r="BF620">
            <v>0</v>
          </cell>
          <cell r="BI620">
            <v>0</v>
          </cell>
          <cell r="CI620">
            <v>0</v>
          </cell>
          <cell r="CQ620">
            <v>0</v>
          </cell>
          <cell r="CS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DA620">
            <v>0</v>
          </cell>
          <cell r="DE620">
            <v>0</v>
          </cell>
          <cell r="DH620">
            <v>0</v>
          </cell>
          <cell r="DV620">
            <v>0</v>
          </cell>
        </row>
        <row r="621">
          <cell r="S621" t="str">
            <v>30.00</v>
          </cell>
          <cell r="T621">
            <v>30</v>
          </cell>
          <cell r="V621" t="str">
            <v xml:space="preserve">Tendido de cable autoportante de MT tipo NA2XS2Y 3x70 mm2 15kV</v>
          </cell>
          <cell r="X621" t="str">
            <v>Km</v>
          </cell>
          <cell r="AJ621">
            <v>0</v>
          </cell>
          <cell r="AR621">
            <v>0</v>
          </cell>
          <cell r="AT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B621">
            <v>0</v>
          </cell>
          <cell r="BF621">
            <v>0</v>
          </cell>
          <cell r="BI621">
            <v>0</v>
          </cell>
          <cell r="BW621">
            <v>1914.92</v>
          </cell>
          <cell r="CI621">
            <v>0</v>
          </cell>
          <cell r="CQ621">
            <v>0</v>
          </cell>
          <cell r="CS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DA621">
            <v>0</v>
          </cell>
          <cell r="DE621">
            <v>0</v>
          </cell>
          <cell r="DH621">
            <v>0</v>
          </cell>
          <cell r="DV621">
            <v>0</v>
          </cell>
          <cell r="DW621">
            <v>0</v>
          </cell>
        </row>
        <row r="622">
          <cell r="S622" t="str">
            <v>31.00</v>
          </cell>
          <cell r="T622">
            <v>31</v>
          </cell>
          <cell r="V622" t="str">
            <v xml:space="preserve">Instalación de Terminación exterior unipolar para conductor de 35 mm2 Al.</v>
          </cell>
          <cell r="X622" t="str">
            <v>Un.</v>
          </cell>
          <cell r="AJ622">
            <v>0</v>
          </cell>
          <cell r="AR622">
            <v>6</v>
          </cell>
          <cell r="AT622">
            <v>0</v>
          </cell>
          <cell r="AV622">
            <v>0</v>
          </cell>
          <cell r="AW622">
            <v>6</v>
          </cell>
          <cell r="AX622">
            <v>0</v>
          </cell>
          <cell r="AY622">
            <v>0</v>
          </cell>
          <cell r="AZ622">
            <v>12</v>
          </cell>
          <cell r="BB622">
            <v>0</v>
          </cell>
          <cell r="BF622">
            <v>0</v>
          </cell>
          <cell r="BI622">
            <v>6</v>
          </cell>
          <cell r="BW622">
            <v>71.819999999999993</v>
          </cell>
          <cell r="CI622">
            <v>0</v>
          </cell>
          <cell r="CQ622">
            <v>430.92</v>
          </cell>
          <cell r="CS622">
            <v>0</v>
          </cell>
          <cell r="CU622">
            <v>0</v>
          </cell>
          <cell r="CV622">
            <v>430.92</v>
          </cell>
          <cell r="CW622">
            <v>0</v>
          </cell>
          <cell r="CX622">
            <v>0</v>
          </cell>
          <cell r="CY622">
            <v>861.84</v>
          </cell>
          <cell r="DA622">
            <v>0</v>
          </cell>
          <cell r="DE622">
            <v>0</v>
          </cell>
          <cell r="DH622">
            <v>430.92</v>
          </cell>
          <cell r="DV622">
            <v>30</v>
          </cell>
          <cell r="DW622">
            <v>2154.6</v>
          </cell>
        </row>
        <row r="623">
          <cell r="V623" t="str">
            <v xml:space="preserve">Instalación de Terminación exterior unipolar para conductor de 50 mm2 Al.</v>
          </cell>
          <cell r="X623" t="str">
            <v>Un.</v>
          </cell>
          <cell r="AJ623">
            <v>0</v>
          </cell>
          <cell r="AR623">
            <v>0</v>
          </cell>
          <cell r="AT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B623">
            <v>0</v>
          </cell>
          <cell r="BF623">
            <v>0</v>
          </cell>
          <cell r="BI623">
            <v>0</v>
          </cell>
          <cell r="CI623">
            <v>0</v>
          </cell>
          <cell r="CQ623">
            <v>0</v>
          </cell>
          <cell r="CS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DA623">
            <v>0</v>
          </cell>
          <cell r="DE623">
            <v>0</v>
          </cell>
          <cell r="DH623">
            <v>0</v>
          </cell>
          <cell r="DV623">
            <v>0</v>
          </cell>
        </row>
        <row r="624">
          <cell r="S624" t="str">
            <v>32.00</v>
          </cell>
          <cell r="T624">
            <v>32</v>
          </cell>
          <cell r="V624" t="str">
            <v xml:space="preserve">Instalación de Terminación exterior unipolar para conductor de 70 mm2 Al.</v>
          </cell>
          <cell r="X624" t="str">
            <v>Un.</v>
          </cell>
          <cell r="AJ624">
            <v>0</v>
          </cell>
          <cell r="AR624">
            <v>0</v>
          </cell>
          <cell r="AT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B624">
            <v>0</v>
          </cell>
          <cell r="BF624">
            <v>0</v>
          </cell>
          <cell r="BI624">
            <v>0</v>
          </cell>
          <cell r="BW624">
            <v>26.86</v>
          </cell>
          <cell r="CI624">
            <v>0</v>
          </cell>
          <cell r="CQ624">
            <v>0</v>
          </cell>
          <cell r="CS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DA624">
            <v>0</v>
          </cell>
          <cell r="DE624">
            <v>0</v>
          </cell>
          <cell r="DH624">
            <v>0</v>
          </cell>
          <cell r="DV624">
            <v>0</v>
          </cell>
          <cell r="DW624">
            <v>0</v>
          </cell>
        </row>
        <row r="625">
          <cell r="V625" t="str">
            <v xml:space="preserve">Instalacion de subestacion aerea monoposte tipo SAM. Incluye sistema de proteccion.</v>
          </cell>
          <cell r="X625" t="str">
            <v>Un</v>
          </cell>
          <cell r="AJ625">
            <v>0</v>
          </cell>
          <cell r="AR625">
            <v>0</v>
          </cell>
          <cell r="AT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B625">
            <v>0</v>
          </cell>
          <cell r="BF625">
            <v>0</v>
          </cell>
          <cell r="BI625">
            <v>0</v>
          </cell>
          <cell r="CI625">
            <v>0</v>
          </cell>
          <cell r="CQ625">
            <v>0</v>
          </cell>
          <cell r="CS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DA625">
            <v>0</v>
          </cell>
          <cell r="DE625">
            <v>0</v>
          </cell>
          <cell r="DH625">
            <v>0</v>
          </cell>
          <cell r="DV625">
            <v>0</v>
          </cell>
        </row>
        <row r="626">
          <cell r="V626" t="str">
            <v xml:space="preserve">Instalacion de subestacion aerea monoposte tipo SAB. Incluye sistema de proteccion.</v>
          </cell>
          <cell r="X626" t="str">
            <v>Un</v>
          </cell>
          <cell r="AJ626">
            <v>0</v>
          </cell>
          <cell r="AR626">
            <v>0</v>
          </cell>
          <cell r="AT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B626">
            <v>0</v>
          </cell>
          <cell r="BF626">
            <v>0</v>
          </cell>
          <cell r="BI626">
            <v>0</v>
          </cell>
          <cell r="CI626">
            <v>0</v>
          </cell>
          <cell r="CQ626">
            <v>0</v>
          </cell>
          <cell r="CS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DA626">
            <v>0</v>
          </cell>
          <cell r="DE626">
            <v>0</v>
          </cell>
          <cell r="DH626">
            <v>0</v>
          </cell>
          <cell r="DV626">
            <v>0</v>
          </cell>
        </row>
        <row r="627">
          <cell r="S627" t="str">
            <v>33.00</v>
          </cell>
          <cell r="T627">
            <v>33</v>
          </cell>
          <cell r="V627" t="str">
            <v xml:space="preserve">Reubicación (Desmontaje y Montaje) de S.E. Biposte incluye montaje armado, trafo, tablero, cut out, pararrayos  y conexionado</v>
          </cell>
          <cell r="X627" t="str">
            <v>Gbl</v>
          </cell>
          <cell r="AJ627">
            <v>0</v>
          </cell>
          <cell r="AR627">
            <v>1</v>
          </cell>
          <cell r="AT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1</v>
          </cell>
          <cell r="AZ627">
            <v>1</v>
          </cell>
          <cell r="BB627">
            <v>0</v>
          </cell>
          <cell r="BF627">
            <v>1</v>
          </cell>
          <cell r="BI627">
            <v>0</v>
          </cell>
          <cell r="BW627">
            <v>2338.41</v>
          </cell>
          <cell r="CI627">
            <v>0</v>
          </cell>
          <cell r="CQ627">
            <v>2338.41</v>
          </cell>
          <cell r="CS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2338.41</v>
          </cell>
          <cell r="CY627">
            <v>2338.41</v>
          </cell>
          <cell r="DA627">
            <v>0</v>
          </cell>
          <cell r="DE627">
            <v>2338.41</v>
          </cell>
          <cell r="DH627">
            <v>0</v>
          </cell>
          <cell r="DV627">
            <v>4</v>
          </cell>
          <cell r="DW627">
            <v>9353.64</v>
          </cell>
        </row>
        <row r="628">
          <cell r="S628" t="str">
            <v>34.00</v>
          </cell>
          <cell r="T628">
            <v>34</v>
          </cell>
          <cell r="V628" t="str">
            <v xml:space="preserve">Reubicación (Desmontaje y Montaje) de S.E. Monoposte incluye montaje armado, trafo, tablero, cut out, pararrayos  y conexionado</v>
          </cell>
          <cell r="X628" t="str">
            <v>Gbl</v>
          </cell>
          <cell r="AJ628">
            <v>0</v>
          </cell>
          <cell r="AR628">
            <v>0</v>
          </cell>
          <cell r="AT628">
            <v>0</v>
          </cell>
          <cell r="AV628">
            <v>1</v>
          </cell>
          <cell r="AW628">
            <v>1</v>
          </cell>
          <cell r="AX628">
            <v>1</v>
          </cell>
          <cell r="AY628">
            <v>0</v>
          </cell>
          <cell r="AZ628">
            <v>0</v>
          </cell>
          <cell r="BB628">
            <v>0</v>
          </cell>
          <cell r="BF628">
            <v>0</v>
          </cell>
          <cell r="BI628">
            <v>0</v>
          </cell>
          <cell r="BW628">
            <v>959.2</v>
          </cell>
          <cell r="CI628">
            <v>0</v>
          </cell>
          <cell r="CQ628">
            <v>0</v>
          </cell>
          <cell r="CS628">
            <v>0</v>
          </cell>
          <cell r="CU628">
            <v>959.2</v>
          </cell>
          <cell r="CV628">
            <v>959.2</v>
          </cell>
          <cell r="CW628">
            <v>959.2</v>
          </cell>
          <cell r="CX628">
            <v>0</v>
          </cell>
          <cell r="CY628">
            <v>0</v>
          </cell>
          <cell r="DA628">
            <v>0</v>
          </cell>
          <cell r="DE628">
            <v>0</v>
          </cell>
          <cell r="DH628">
            <v>0</v>
          </cell>
          <cell r="DV628">
            <v>3</v>
          </cell>
          <cell r="DW628">
            <v>2877.6</v>
          </cell>
        </row>
        <row r="629">
          <cell r="S629" t="str">
            <v>35.00</v>
          </cell>
          <cell r="T629">
            <v>35</v>
          </cell>
          <cell r="V629" t="str">
            <v xml:space="preserve">Reubicación de Poste CAC de MT 12,13,15 m</v>
          </cell>
          <cell r="X629" t="str">
            <v>Un</v>
          </cell>
          <cell r="AJ629">
            <v>0</v>
          </cell>
          <cell r="AR629">
            <v>0</v>
          </cell>
          <cell r="AT629">
            <v>0</v>
          </cell>
          <cell r="AV629">
            <v>1</v>
          </cell>
          <cell r="AW629">
            <v>0</v>
          </cell>
          <cell r="AX629">
            <v>2</v>
          </cell>
          <cell r="AY629">
            <v>0</v>
          </cell>
          <cell r="AZ629">
            <v>0</v>
          </cell>
          <cell r="BB629">
            <v>0</v>
          </cell>
          <cell r="BF629">
            <v>0</v>
          </cell>
          <cell r="BI629">
            <v>0</v>
          </cell>
          <cell r="BW629">
            <v>636.13</v>
          </cell>
          <cell r="CI629">
            <v>0</v>
          </cell>
          <cell r="CQ629">
            <v>0</v>
          </cell>
          <cell r="CS629">
            <v>0</v>
          </cell>
          <cell r="CU629">
            <v>636.13</v>
          </cell>
          <cell r="CV629">
            <v>0</v>
          </cell>
          <cell r="CW629">
            <v>1272.26</v>
          </cell>
          <cell r="CX629">
            <v>0</v>
          </cell>
          <cell r="CY629">
            <v>0</v>
          </cell>
          <cell r="DA629">
            <v>0</v>
          </cell>
          <cell r="DE629">
            <v>0</v>
          </cell>
          <cell r="DH629">
            <v>0</v>
          </cell>
          <cell r="DV629">
            <v>3</v>
          </cell>
          <cell r="DW629">
            <v>1908.39</v>
          </cell>
        </row>
        <row r="630">
          <cell r="S630" t="str">
            <v>36.00</v>
          </cell>
          <cell r="T630">
            <v>36</v>
          </cell>
          <cell r="V630" t="str">
            <v xml:space="preserve">Pruebas y puesta en servicio</v>
          </cell>
          <cell r="X630" t="str">
            <v>km</v>
          </cell>
          <cell r="AJ630">
            <v>0.24</v>
          </cell>
          <cell r="AR630">
            <v>0.35</v>
          </cell>
          <cell r="AT630">
            <v>0.2</v>
          </cell>
          <cell r="AV630">
            <v>0.39</v>
          </cell>
          <cell r="AW630">
            <v>0.02</v>
          </cell>
          <cell r="AX630">
            <v>0.17</v>
          </cell>
          <cell r="AY630">
            <v>0.49</v>
          </cell>
          <cell r="AZ630">
            <v>0.26</v>
          </cell>
          <cell r="BB630">
            <v>0.13</v>
          </cell>
          <cell r="BF630">
            <v>0.27</v>
          </cell>
          <cell r="BI630">
            <v>0.21</v>
          </cell>
          <cell r="BW630">
            <v>529.94000000000005</v>
          </cell>
          <cell r="CI630">
            <v>127.19</v>
          </cell>
          <cell r="CQ630">
            <v>185.48</v>
          </cell>
          <cell r="CS630">
            <v>105.99</v>
          </cell>
          <cell r="CU630">
            <v>206.68</v>
          </cell>
          <cell r="CV630">
            <v>10.6</v>
          </cell>
          <cell r="CW630">
            <v>90.09</v>
          </cell>
          <cell r="CX630">
            <v>259.67</v>
          </cell>
          <cell r="CY630">
            <v>137.78</v>
          </cell>
          <cell r="DA630">
            <v>68.89</v>
          </cell>
          <cell r="DE630">
            <v>143.08000000000001</v>
          </cell>
          <cell r="DH630">
            <v>111.29</v>
          </cell>
          <cell r="DV630">
            <v>2.73</v>
          </cell>
          <cell r="DW630">
            <v>1446.74</v>
          </cell>
        </row>
        <row r="631">
          <cell r="S631" t="str">
            <v/>
          </cell>
          <cell r="T631" t="str">
            <v/>
          </cell>
          <cell r="V631" t="str">
            <v xml:space="preserve">MONTAJE RED SUBTERANEA</v>
          </cell>
        </row>
        <row r="632">
          <cell r="S632" t="str">
            <v>37.00</v>
          </cell>
          <cell r="V632" t="str">
            <v xml:space="preserve">Empalme de Red Aérea con Red Subterranea</v>
          </cell>
          <cell r="X632" t="str">
            <v>Un</v>
          </cell>
          <cell r="AJ632">
            <v>0</v>
          </cell>
          <cell r="AR632">
            <v>0</v>
          </cell>
          <cell r="AT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B632">
            <v>0</v>
          </cell>
          <cell r="BF632">
            <v>0</v>
          </cell>
          <cell r="BI632">
            <v>0</v>
          </cell>
          <cell r="BW632">
            <v>237.75</v>
          </cell>
          <cell r="CI632">
            <v>0</v>
          </cell>
          <cell r="CQ632">
            <v>0</v>
          </cell>
          <cell r="CS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DA632">
            <v>0</v>
          </cell>
          <cell r="DE632">
            <v>0</v>
          </cell>
          <cell r="DH632">
            <v>0</v>
          </cell>
          <cell r="DV632">
            <v>0</v>
          </cell>
          <cell r="DW632">
            <v>0</v>
          </cell>
        </row>
        <row r="633">
          <cell r="S633" t="str">
            <v>38.00</v>
          </cell>
          <cell r="V633" t="str">
            <v xml:space="preserve">Intalacion del Tubo de F°G° de (Bajada/Subida) Hacia/Desde Red Subterranea</v>
          </cell>
          <cell r="X633" t="str">
            <v>Un</v>
          </cell>
          <cell r="AJ633">
            <v>0</v>
          </cell>
          <cell r="AR633">
            <v>0</v>
          </cell>
          <cell r="AT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B633">
            <v>0</v>
          </cell>
          <cell r="BF633">
            <v>0</v>
          </cell>
          <cell r="BI633">
            <v>0</v>
          </cell>
          <cell r="BW633">
            <v>31.59</v>
          </cell>
          <cell r="CI633">
            <v>0</v>
          </cell>
          <cell r="CQ633">
            <v>0</v>
          </cell>
          <cell r="CS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DA633">
            <v>0</v>
          </cell>
          <cell r="DE633">
            <v>0</v>
          </cell>
          <cell r="DH633">
            <v>0</v>
          </cell>
          <cell r="DV633">
            <v>0</v>
          </cell>
          <cell r="DW633">
            <v>0</v>
          </cell>
        </row>
        <row r="634">
          <cell r="S634" t="str">
            <v>39.00</v>
          </cell>
          <cell r="V634" t="str">
            <v xml:space="preserve">Demolicion de pista</v>
          </cell>
          <cell r="X634" t="str">
            <v>m2</v>
          </cell>
          <cell r="AJ634">
            <v>0</v>
          </cell>
          <cell r="AR634">
            <v>0</v>
          </cell>
          <cell r="AT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B634">
            <v>0</v>
          </cell>
          <cell r="BF634">
            <v>0</v>
          </cell>
          <cell r="BI634">
            <v>0</v>
          </cell>
          <cell r="BW634">
            <v>178.32</v>
          </cell>
          <cell r="CI634">
            <v>0</v>
          </cell>
          <cell r="CQ634">
            <v>0</v>
          </cell>
          <cell r="CS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DA634">
            <v>0</v>
          </cell>
          <cell r="DE634">
            <v>0</v>
          </cell>
          <cell r="DH634">
            <v>0</v>
          </cell>
          <cell r="DV634">
            <v>0</v>
          </cell>
          <cell r="DW634">
            <v>0</v>
          </cell>
        </row>
        <row r="635">
          <cell r="S635" t="str">
            <v>40.00</v>
          </cell>
          <cell r="V635" t="str">
            <v xml:space="preserve">Demolicion de Vereda</v>
          </cell>
          <cell r="X635" t="str">
            <v>m2</v>
          </cell>
          <cell r="AJ635">
            <v>0</v>
          </cell>
          <cell r="AR635">
            <v>0</v>
          </cell>
          <cell r="AT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B635">
            <v>0</v>
          </cell>
          <cell r="BF635">
            <v>0</v>
          </cell>
          <cell r="BI635">
            <v>0</v>
          </cell>
          <cell r="BW635">
            <v>47.21</v>
          </cell>
          <cell r="CI635">
            <v>0</v>
          </cell>
          <cell r="CQ635">
            <v>0</v>
          </cell>
          <cell r="CS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DA635">
            <v>0</v>
          </cell>
          <cell r="DE635">
            <v>0</v>
          </cell>
          <cell r="DH635">
            <v>0</v>
          </cell>
          <cell r="DV635">
            <v>0</v>
          </cell>
          <cell r="DW635">
            <v>0</v>
          </cell>
        </row>
        <row r="636">
          <cell r="S636" t="str">
            <v>41.00</v>
          </cell>
          <cell r="V636" t="str">
            <v xml:space="preserve">Retiro de Empedrado</v>
          </cell>
          <cell r="X636" t="str">
            <v>m2</v>
          </cell>
          <cell r="AJ636">
            <v>0</v>
          </cell>
          <cell r="AR636">
            <v>0</v>
          </cell>
          <cell r="AT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B636">
            <v>0</v>
          </cell>
          <cell r="BF636">
            <v>0</v>
          </cell>
          <cell r="BI636">
            <v>0</v>
          </cell>
          <cell r="BW636">
            <v>71.92</v>
          </cell>
          <cell r="CI636">
            <v>0</v>
          </cell>
          <cell r="CQ636">
            <v>0</v>
          </cell>
          <cell r="CS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DA636">
            <v>0</v>
          </cell>
          <cell r="DE636">
            <v>0</v>
          </cell>
          <cell r="DH636">
            <v>0</v>
          </cell>
          <cell r="DV636">
            <v>0</v>
          </cell>
          <cell r="DW636">
            <v>0</v>
          </cell>
        </row>
        <row r="637">
          <cell r="S637" t="str">
            <v>42.00</v>
          </cell>
          <cell r="V637" t="str">
            <v xml:space="preserve">Excavación Manual y Refine de Zanja de 0.6m. Ancho x 1.20m. Profundidad</v>
          </cell>
          <cell r="X637" t="str">
            <v>m.</v>
          </cell>
          <cell r="AJ637">
            <v>0</v>
          </cell>
          <cell r="AR637">
            <v>0</v>
          </cell>
          <cell r="AT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B637">
            <v>0</v>
          </cell>
          <cell r="BF637">
            <v>0</v>
          </cell>
          <cell r="BI637">
            <v>0</v>
          </cell>
          <cell r="BW637">
            <v>362.41</v>
          </cell>
          <cell r="CI637">
            <v>0</v>
          </cell>
          <cell r="CQ637">
            <v>0</v>
          </cell>
          <cell r="CS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DA637">
            <v>0</v>
          </cell>
          <cell r="DE637">
            <v>0</v>
          </cell>
          <cell r="DH637">
            <v>0</v>
          </cell>
          <cell r="DV637">
            <v>0</v>
          </cell>
          <cell r="DW637">
            <v>0</v>
          </cell>
        </row>
        <row r="638">
          <cell r="S638" t="str">
            <v>43.00</v>
          </cell>
          <cell r="V638" t="str">
            <v xml:space="preserve">Excavación Manual y Refine de Zanja de 0.6m. Ancho x 0.7m. Profundidad</v>
          </cell>
          <cell r="X638" t="str">
            <v>m.</v>
          </cell>
          <cell r="AJ638">
            <v>0</v>
          </cell>
          <cell r="AR638">
            <v>0</v>
          </cell>
          <cell r="AT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B638">
            <v>0</v>
          </cell>
          <cell r="BF638">
            <v>0</v>
          </cell>
          <cell r="BI638">
            <v>0</v>
          </cell>
          <cell r="BW638">
            <v>702.2</v>
          </cell>
          <cell r="CI638">
            <v>0</v>
          </cell>
          <cell r="CQ638">
            <v>0</v>
          </cell>
          <cell r="CS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DA638">
            <v>0</v>
          </cell>
          <cell r="DE638">
            <v>0</v>
          </cell>
          <cell r="DH638">
            <v>0</v>
          </cell>
          <cell r="DV638">
            <v>0</v>
          </cell>
          <cell r="DW638">
            <v>0</v>
          </cell>
        </row>
        <row r="639">
          <cell r="S639" t="str">
            <v>44.00</v>
          </cell>
          <cell r="V639" t="str">
            <v xml:space="preserve">Colocacion de Ductos de Concreto</v>
          </cell>
          <cell r="X639" t="str">
            <v>Un.</v>
          </cell>
          <cell r="AJ639">
            <v>0</v>
          </cell>
          <cell r="AR639">
            <v>0</v>
          </cell>
          <cell r="AT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B639">
            <v>0</v>
          </cell>
          <cell r="BF639">
            <v>0</v>
          </cell>
          <cell r="BI639">
            <v>0</v>
          </cell>
          <cell r="BW639">
            <v>56.03</v>
          </cell>
          <cell r="CI639">
            <v>0</v>
          </cell>
          <cell r="CQ639">
            <v>0</v>
          </cell>
          <cell r="CS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DA639">
            <v>0</v>
          </cell>
          <cell r="DE639">
            <v>0</v>
          </cell>
          <cell r="DH639">
            <v>0</v>
          </cell>
          <cell r="DV639">
            <v>0</v>
          </cell>
          <cell r="DW639">
            <v>0</v>
          </cell>
        </row>
        <row r="640">
          <cell r="S640" t="str">
            <v>45.00</v>
          </cell>
          <cell r="V640" t="str">
            <v xml:space="preserve">Lecho de arena Fina</v>
          </cell>
          <cell r="X640" t="str">
            <v>m3</v>
          </cell>
          <cell r="AJ640">
            <v>0</v>
          </cell>
          <cell r="AR640">
            <v>0</v>
          </cell>
          <cell r="AT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B640">
            <v>0</v>
          </cell>
          <cell r="BF640">
            <v>0</v>
          </cell>
          <cell r="BI640">
            <v>0</v>
          </cell>
          <cell r="BW640">
            <v>62.95</v>
          </cell>
          <cell r="CI640">
            <v>0</v>
          </cell>
          <cell r="CQ640">
            <v>0</v>
          </cell>
          <cell r="CS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DA640">
            <v>0</v>
          </cell>
          <cell r="DE640">
            <v>0</v>
          </cell>
          <cell r="DH640">
            <v>0</v>
          </cell>
          <cell r="DV640">
            <v>0</v>
          </cell>
          <cell r="DW640">
            <v>0</v>
          </cell>
        </row>
        <row r="641">
          <cell r="S641" t="str">
            <v>46.00</v>
          </cell>
          <cell r="V641" t="str">
            <v xml:space="preserve">Tendido de Cond. Tipo N2XSY (XLPE) - Subterraneo Cobre, Unipolar de 50 mm2 ó 70 mm2</v>
          </cell>
          <cell r="X641" t="str">
            <v>m.</v>
          </cell>
          <cell r="AJ641">
            <v>0</v>
          </cell>
          <cell r="AR641">
            <v>0</v>
          </cell>
          <cell r="AT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B641">
            <v>0</v>
          </cell>
          <cell r="BF641">
            <v>0</v>
          </cell>
          <cell r="BI641">
            <v>0</v>
          </cell>
          <cell r="BW641">
            <v>20.9</v>
          </cell>
          <cell r="CI641">
            <v>0</v>
          </cell>
          <cell r="CQ641">
            <v>0</v>
          </cell>
          <cell r="CS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DA641">
            <v>0</v>
          </cell>
          <cell r="DE641">
            <v>0</v>
          </cell>
          <cell r="DH641">
            <v>0</v>
          </cell>
          <cell r="DV641">
            <v>0</v>
          </cell>
          <cell r="DW641">
            <v>0</v>
          </cell>
        </row>
        <row r="642">
          <cell r="S642" t="str">
            <v>47.00</v>
          </cell>
          <cell r="V642" t="str">
            <v xml:space="preserve">Tendido de Cond. Tipo N2XSY (XLPE) - Subterraneo Cobre, Unipolar de 120 mm2</v>
          </cell>
          <cell r="X642" t="str">
            <v>m.</v>
          </cell>
          <cell r="AJ642">
            <v>0</v>
          </cell>
          <cell r="AR642">
            <v>0</v>
          </cell>
          <cell r="AT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B642">
            <v>0</v>
          </cell>
          <cell r="BF642">
            <v>0</v>
          </cell>
          <cell r="BI642">
            <v>0</v>
          </cell>
          <cell r="BW642">
            <v>418.86</v>
          </cell>
          <cell r="CI642">
            <v>0</v>
          </cell>
          <cell r="CQ642">
            <v>0</v>
          </cell>
          <cell r="CS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DA642">
            <v>0</v>
          </cell>
          <cell r="DE642">
            <v>0</v>
          </cell>
          <cell r="DH642">
            <v>0</v>
          </cell>
          <cell r="DV642">
            <v>0</v>
          </cell>
          <cell r="DW642">
            <v>0</v>
          </cell>
        </row>
        <row r="643">
          <cell r="S643" t="str">
            <v>48.00</v>
          </cell>
          <cell r="V643" t="str">
            <v xml:space="preserve">Conexión de Empalme-Derivación Cond. Subt. M.T. N2XSY(Cobre) de 50 mm2. ó  70 mm2</v>
          </cell>
          <cell r="X643" t="str">
            <v>m.</v>
          </cell>
          <cell r="AJ643">
            <v>0</v>
          </cell>
          <cell r="AR643">
            <v>0</v>
          </cell>
          <cell r="AT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B643">
            <v>0</v>
          </cell>
          <cell r="BF643">
            <v>0</v>
          </cell>
          <cell r="BI643">
            <v>0</v>
          </cell>
          <cell r="BW643">
            <v>628.29</v>
          </cell>
          <cell r="CI643">
            <v>0</v>
          </cell>
          <cell r="CQ643">
            <v>0</v>
          </cell>
          <cell r="CS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DA643">
            <v>0</v>
          </cell>
          <cell r="DE643">
            <v>0</v>
          </cell>
          <cell r="DH643">
            <v>0</v>
          </cell>
          <cell r="DV643">
            <v>0</v>
          </cell>
          <cell r="DW643">
            <v>0</v>
          </cell>
        </row>
        <row r="644">
          <cell r="S644" t="str">
            <v>49.00</v>
          </cell>
          <cell r="V644" t="str">
            <v xml:space="preserve">Conexión de Empalme-Derivación Cond. Subt. M.T. N2XSY(Cobre) de 120 mm2</v>
          </cell>
          <cell r="X644" t="str">
            <v>m.</v>
          </cell>
          <cell r="AJ644">
            <v>0</v>
          </cell>
          <cell r="AR644">
            <v>0</v>
          </cell>
          <cell r="AT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B644">
            <v>0</v>
          </cell>
          <cell r="BF644">
            <v>0</v>
          </cell>
          <cell r="BI644">
            <v>0</v>
          </cell>
          <cell r="BW644">
            <v>89.22</v>
          </cell>
          <cell r="CI644">
            <v>0</v>
          </cell>
          <cell r="CQ644">
            <v>0</v>
          </cell>
          <cell r="CS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DA644">
            <v>0</v>
          </cell>
          <cell r="DE644">
            <v>0</v>
          </cell>
          <cell r="DH644">
            <v>0</v>
          </cell>
          <cell r="DV644">
            <v>0</v>
          </cell>
          <cell r="DW644">
            <v>0</v>
          </cell>
        </row>
        <row r="645">
          <cell r="S645" t="str">
            <v>50.00</v>
          </cell>
          <cell r="V645" t="str">
            <v xml:space="preserve">Colocacion de Cinta Plastica Señalizadora de Red Subterranea M.T.</v>
          </cell>
          <cell r="X645" t="str">
            <v>m.</v>
          </cell>
          <cell r="AJ645">
            <v>0</v>
          </cell>
          <cell r="AR645">
            <v>0</v>
          </cell>
          <cell r="AT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B645">
            <v>0</v>
          </cell>
          <cell r="BF645">
            <v>0</v>
          </cell>
          <cell r="BI645">
            <v>0</v>
          </cell>
          <cell r="BW645">
            <v>47.1</v>
          </cell>
          <cell r="CI645">
            <v>0</v>
          </cell>
          <cell r="CQ645">
            <v>0</v>
          </cell>
          <cell r="CS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DA645">
            <v>0</v>
          </cell>
          <cell r="DE645">
            <v>0</v>
          </cell>
          <cell r="DH645">
            <v>0</v>
          </cell>
          <cell r="DV645">
            <v>0</v>
          </cell>
          <cell r="DW645">
            <v>0</v>
          </cell>
        </row>
        <row r="646">
          <cell r="S646" t="str">
            <v>51.00</v>
          </cell>
          <cell r="V646" t="str">
            <v xml:space="preserve">Colocacion de Ladrillos de Proteccion Mecánica de Red Subterranea M.T.</v>
          </cell>
          <cell r="X646" t="str">
            <v>m.</v>
          </cell>
          <cell r="AJ646">
            <v>0</v>
          </cell>
          <cell r="AR646">
            <v>0</v>
          </cell>
          <cell r="AT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B646">
            <v>0</v>
          </cell>
          <cell r="BF646">
            <v>0</v>
          </cell>
          <cell r="BI646">
            <v>0</v>
          </cell>
          <cell r="CI646">
            <v>0</v>
          </cell>
          <cell r="CQ646">
            <v>0</v>
          </cell>
          <cell r="CS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DA646">
            <v>0</v>
          </cell>
          <cell r="DE646">
            <v>0</v>
          </cell>
          <cell r="DH646">
            <v>0</v>
          </cell>
          <cell r="DV646">
            <v>0</v>
          </cell>
          <cell r="DW646">
            <v>0</v>
          </cell>
        </row>
        <row r="647">
          <cell r="S647" t="str">
            <v>52.00</v>
          </cell>
          <cell r="V647" t="str">
            <v xml:space="preserve">Relleno y Compactado de Zanja</v>
          </cell>
          <cell r="X647" t="str">
            <v>m3</v>
          </cell>
          <cell r="AJ647">
            <v>0</v>
          </cell>
          <cell r="AR647">
            <v>0</v>
          </cell>
          <cell r="AT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B647">
            <v>0</v>
          </cell>
          <cell r="BF647">
            <v>0</v>
          </cell>
          <cell r="BI647">
            <v>0</v>
          </cell>
          <cell r="CI647">
            <v>0</v>
          </cell>
          <cell r="CQ647">
            <v>0</v>
          </cell>
          <cell r="CS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DA647">
            <v>0</v>
          </cell>
          <cell r="DE647">
            <v>0</v>
          </cell>
          <cell r="DH647">
            <v>0</v>
          </cell>
          <cell r="DV647">
            <v>0</v>
          </cell>
          <cell r="DW647">
            <v>0</v>
          </cell>
        </row>
        <row r="648">
          <cell r="S648" t="str">
            <v>53.00</v>
          </cell>
          <cell r="V648" t="str">
            <v xml:space="preserve">Resane de Pista</v>
          </cell>
          <cell r="X648" t="str">
            <v>m2.</v>
          </cell>
          <cell r="AJ648">
            <v>0</v>
          </cell>
          <cell r="AR648">
            <v>0</v>
          </cell>
          <cell r="AT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B648">
            <v>0</v>
          </cell>
          <cell r="BF648">
            <v>0</v>
          </cell>
          <cell r="BI648">
            <v>0</v>
          </cell>
          <cell r="BW648">
            <v>34.15</v>
          </cell>
          <cell r="CI648">
            <v>0</v>
          </cell>
          <cell r="CQ648">
            <v>0</v>
          </cell>
          <cell r="CS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DA648">
            <v>0</v>
          </cell>
          <cell r="DE648">
            <v>0</v>
          </cell>
          <cell r="DH648">
            <v>0</v>
          </cell>
          <cell r="DV648">
            <v>0</v>
          </cell>
          <cell r="DW648">
            <v>0</v>
          </cell>
        </row>
        <row r="649">
          <cell r="S649" t="str">
            <v>54.00</v>
          </cell>
          <cell r="V649" t="str">
            <v xml:space="preserve">Resane de Vereda</v>
          </cell>
          <cell r="X649" t="str">
            <v>m2.</v>
          </cell>
          <cell r="AJ649">
            <v>0</v>
          </cell>
          <cell r="AR649">
            <v>0</v>
          </cell>
          <cell r="AT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B649">
            <v>0</v>
          </cell>
          <cell r="BF649">
            <v>0</v>
          </cell>
          <cell r="BI649">
            <v>0</v>
          </cell>
          <cell r="BW649">
            <v>48.77</v>
          </cell>
          <cell r="CI649">
            <v>0</v>
          </cell>
          <cell r="CQ649">
            <v>0</v>
          </cell>
          <cell r="CS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DA649">
            <v>0</v>
          </cell>
          <cell r="DE649">
            <v>0</v>
          </cell>
          <cell r="DH649">
            <v>0</v>
          </cell>
          <cell r="DV649">
            <v>0</v>
          </cell>
          <cell r="DW649">
            <v>0</v>
          </cell>
        </row>
        <row r="650">
          <cell r="S650" t="str">
            <v>55.00</v>
          </cell>
          <cell r="V650" t="str">
            <v xml:space="preserve">Eliminación de material excedente (solo trabajos red subterranea)</v>
          </cell>
          <cell r="X650" t="str">
            <v>m3.</v>
          </cell>
          <cell r="AJ650">
            <v>0</v>
          </cell>
          <cell r="AR650">
            <v>0</v>
          </cell>
          <cell r="AT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B650">
            <v>0</v>
          </cell>
          <cell r="BF650">
            <v>0</v>
          </cell>
          <cell r="BI650">
            <v>0</v>
          </cell>
          <cell r="CI650">
            <v>0</v>
          </cell>
          <cell r="CQ650">
            <v>0</v>
          </cell>
          <cell r="CS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DA650">
            <v>0</v>
          </cell>
          <cell r="DE650">
            <v>0</v>
          </cell>
          <cell r="DH650">
            <v>0</v>
          </cell>
          <cell r="DV650">
            <v>0</v>
          </cell>
          <cell r="DW650">
            <v>0</v>
          </cell>
        </row>
        <row r="651">
          <cell r="S651" t="str">
            <v/>
          </cell>
          <cell r="T651" t="str">
            <v/>
          </cell>
          <cell r="V651" t="str">
            <v>DESMONTAJE</v>
          </cell>
        </row>
        <row r="652">
          <cell r="S652" t="str">
            <v>37.00</v>
          </cell>
          <cell r="T652">
            <v>37</v>
          </cell>
          <cell r="V652" t="str">
            <v xml:space="preserve">Desmontaje de postes de CAC de 8,11,12,13 m, y entrega a almacen ELSE.</v>
          </cell>
          <cell r="X652" t="str">
            <v>Un</v>
          </cell>
          <cell r="AJ652">
            <v>4</v>
          </cell>
          <cell r="AR652">
            <v>8</v>
          </cell>
          <cell r="AT652">
            <v>3</v>
          </cell>
          <cell r="AV652">
            <v>2</v>
          </cell>
          <cell r="AW652">
            <v>0</v>
          </cell>
          <cell r="AX652">
            <v>4</v>
          </cell>
          <cell r="AY652">
            <v>7</v>
          </cell>
          <cell r="AZ652">
            <v>4</v>
          </cell>
          <cell r="BB652">
            <v>0</v>
          </cell>
          <cell r="BF652">
            <v>3</v>
          </cell>
          <cell r="BI652">
            <v>1</v>
          </cell>
          <cell r="BW652">
            <v>237.75</v>
          </cell>
          <cell r="CI652">
            <v>951</v>
          </cell>
          <cell r="CQ652">
            <v>1902</v>
          </cell>
          <cell r="CS652">
            <v>713.25</v>
          </cell>
          <cell r="CU652">
            <v>475.5</v>
          </cell>
          <cell r="CV652">
            <v>0</v>
          </cell>
          <cell r="CW652">
            <v>951</v>
          </cell>
          <cell r="CX652">
            <v>1664.25</v>
          </cell>
          <cell r="CY652">
            <v>951</v>
          </cell>
          <cell r="DA652">
            <v>0</v>
          </cell>
          <cell r="DE652">
            <v>713.25</v>
          </cell>
          <cell r="DH652">
            <v>237.75</v>
          </cell>
          <cell r="DV652">
            <v>36</v>
          </cell>
          <cell r="DW652">
            <v>8559</v>
          </cell>
        </row>
        <row r="653">
          <cell r="S653" t="str">
            <v>38.00</v>
          </cell>
          <cell r="T653">
            <v>38</v>
          </cell>
          <cell r="V653" t="str">
            <v xml:space="preserve">Desmontaje de postes de Madera desde 9 hasta 12 mt. con entrega a almacen ELSE.</v>
          </cell>
          <cell r="X653" t="str">
            <v>Un</v>
          </cell>
          <cell r="AJ653">
            <v>0</v>
          </cell>
          <cell r="AR653">
            <v>0</v>
          </cell>
          <cell r="AT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B653">
            <v>0</v>
          </cell>
          <cell r="BF653">
            <v>0</v>
          </cell>
          <cell r="BI653">
            <v>0</v>
          </cell>
          <cell r="BW653">
            <v>31.59</v>
          </cell>
          <cell r="CI653">
            <v>0</v>
          </cell>
          <cell r="CQ653">
            <v>0</v>
          </cell>
          <cell r="CS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0</v>
          </cell>
          <cell r="DA653">
            <v>0</v>
          </cell>
          <cell r="DE653">
            <v>0</v>
          </cell>
          <cell r="DH653">
            <v>0</v>
          </cell>
          <cell r="DV653">
            <v>0</v>
          </cell>
          <cell r="DW653">
            <v>0</v>
          </cell>
        </row>
        <row r="654">
          <cell r="S654" t="str">
            <v>39.00</v>
          </cell>
          <cell r="T654">
            <v>39</v>
          </cell>
          <cell r="V654" t="str">
            <v xml:space="preserve">Desmontaje de postes de Fierro desde 9 hasta 12 mt. con entrega a almacen ELSE.</v>
          </cell>
          <cell r="X654" t="str">
            <v>Un</v>
          </cell>
          <cell r="AJ654">
            <v>0</v>
          </cell>
          <cell r="AR654">
            <v>0</v>
          </cell>
          <cell r="AT654">
            <v>1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B654">
            <v>2</v>
          </cell>
          <cell r="BF654">
            <v>0</v>
          </cell>
          <cell r="BI654">
            <v>0</v>
          </cell>
          <cell r="BW654">
            <v>178.32</v>
          </cell>
          <cell r="CI654">
            <v>0</v>
          </cell>
          <cell r="CQ654">
            <v>0</v>
          </cell>
          <cell r="CS654">
            <v>178.32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0</v>
          </cell>
          <cell r="DA654">
            <v>356.64</v>
          </cell>
          <cell r="DE654">
            <v>0</v>
          </cell>
          <cell r="DH654">
            <v>0</v>
          </cell>
          <cell r="DV654">
            <v>3</v>
          </cell>
          <cell r="DW654">
            <v>534.96</v>
          </cell>
        </row>
        <row r="655">
          <cell r="S655" t="str">
            <v>40.00</v>
          </cell>
          <cell r="T655">
            <v>40</v>
          </cell>
          <cell r="V655" t="str">
            <v xml:space="preserve">Desmontaje de armados monoposte de alineamiento, con entrega a almacen ELSE.</v>
          </cell>
          <cell r="X655" t="str">
            <v>Jgo</v>
          </cell>
          <cell r="AJ655">
            <v>3</v>
          </cell>
          <cell r="AR655">
            <v>7</v>
          </cell>
          <cell r="AT655">
            <v>0</v>
          </cell>
          <cell r="AV655">
            <v>5</v>
          </cell>
          <cell r="AW655">
            <v>1</v>
          </cell>
          <cell r="AX655">
            <v>3</v>
          </cell>
          <cell r="AY655">
            <v>4</v>
          </cell>
          <cell r="AZ655">
            <v>2</v>
          </cell>
          <cell r="BB655">
            <v>1</v>
          </cell>
          <cell r="BF655">
            <v>5</v>
          </cell>
          <cell r="BI655">
            <v>5</v>
          </cell>
          <cell r="BW655">
            <v>47.21</v>
          </cell>
          <cell r="CI655">
            <v>141.63</v>
          </cell>
          <cell r="CQ655">
            <v>330.47</v>
          </cell>
          <cell r="CS655">
            <v>0</v>
          </cell>
          <cell r="CU655">
            <v>236.05</v>
          </cell>
          <cell r="CV655">
            <v>47.21</v>
          </cell>
          <cell r="CW655">
            <v>141.63</v>
          </cell>
          <cell r="CX655">
            <v>188.84</v>
          </cell>
          <cell r="CY655">
            <v>94.42</v>
          </cell>
          <cell r="DA655">
            <v>47.21</v>
          </cell>
          <cell r="DE655">
            <v>236.05</v>
          </cell>
          <cell r="DH655">
            <v>236.05</v>
          </cell>
          <cell r="DV655">
            <v>36</v>
          </cell>
          <cell r="DW655">
            <v>1699.56</v>
          </cell>
        </row>
        <row r="656">
          <cell r="S656" t="str">
            <v>41.00</v>
          </cell>
          <cell r="T656">
            <v>41</v>
          </cell>
          <cell r="V656" t="str">
            <v xml:space="preserve">Desmontaje de armados monoposte de anclaje y/o ángulo con entrega a almacen ELSE.</v>
          </cell>
          <cell r="X656" t="str">
            <v>Jgo</v>
          </cell>
          <cell r="AJ656">
            <v>1</v>
          </cell>
          <cell r="AR656">
            <v>1</v>
          </cell>
          <cell r="AT656">
            <v>4</v>
          </cell>
          <cell r="AV656">
            <v>5</v>
          </cell>
          <cell r="AW656">
            <v>0</v>
          </cell>
          <cell r="AX656">
            <v>2</v>
          </cell>
          <cell r="AY656">
            <v>2</v>
          </cell>
          <cell r="AZ656">
            <v>1</v>
          </cell>
          <cell r="BB656">
            <v>2</v>
          </cell>
          <cell r="BF656">
            <v>1</v>
          </cell>
          <cell r="BI656">
            <v>0</v>
          </cell>
          <cell r="BW656">
            <v>71.92</v>
          </cell>
          <cell r="CI656">
            <v>71.92</v>
          </cell>
          <cell r="CQ656">
            <v>71.92</v>
          </cell>
          <cell r="CS656">
            <v>287.68</v>
          </cell>
          <cell r="CU656">
            <v>359.6</v>
          </cell>
          <cell r="CV656">
            <v>0</v>
          </cell>
          <cell r="CW656">
            <v>143.84</v>
          </cell>
          <cell r="CX656">
            <v>143.84</v>
          </cell>
          <cell r="CY656">
            <v>71.92</v>
          </cell>
          <cell r="DA656">
            <v>143.84</v>
          </cell>
          <cell r="DE656">
            <v>71.92</v>
          </cell>
          <cell r="DH656">
            <v>0</v>
          </cell>
          <cell r="DV656">
            <v>19</v>
          </cell>
          <cell r="DW656">
            <v>1366.48</v>
          </cell>
        </row>
        <row r="657">
          <cell r="S657" t="str">
            <v>42.00</v>
          </cell>
          <cell r="T657">
            <v>42</v>
          </cell>
          <cell r="V657" t="str">
            <v xml:space="preserve">Desmontaje de armados SE Monoposte, incl. sistema protección y seccionamiento con entrega almacen ELSE </v>
          </cell>
          <cell r="X657" t="str">
            <v>Jgo</v>
          </cell>
          <cell r="AJ657">
            <v>0</v>
          </cell>
          <cell r="AR657">
            <v>0</v>
          </cell>
          <cell r="AT657">
            <v>0</v>
          </cell>
          <cell r="AV657">
            <v>0</v>
          </cell>
          <cell r="AW657">
            <v>0</v>
          </cell>
          <cell r="AX657">
            <v>1</v>
          </cell>
          <cell r="AY657">
            <v>0</v>
          </cell>
          <cell r="AZ657">
            <v>0</v>
          </cell>
          <cell r="BB657">
            <v>0</v>
          </cell>
          <cell r="BF657">
            <v>0</v>
          </cell>
          <cell r="BI657">
            <v>0</v>
          </cell>
          <cell r="BW657">
            <v>362.41</v>
          </cell>
          <cell r="CI657">
            <v>0</v>
          </cell>
          <cell r="CQ657">
            <v>0</v>
          </cell>
          <cell r="CS657">
            <v>0</v>
          </cell>
          <cell r="CU657">
            <v>0</v>
          </cell>
          <cell r="CV657">
            <v>0</v>
          </cell>
          <cell r="CW657">
            <v>362.41</v>
          </cell>
          <cell r="CX657">
            <v>0</v>
          </cell>
          <cell r="CY657">
            <v>0</v>
          </cell>
          <cell r="DA657">
            <v>0</v>
          </cell>
          <cell r="DE657">
            <v>0</v>
          </cell>
          <cell r="DH657">
            <v>0</v>
          </cell>
          <cell r="DV657">
            <v>1</v>
          </cell>
          <cell r="DW657">
            <v>362.41</v>
          </cell>
        </row>
        <row r="658">
          <cell r="V658" t="str">
            <v xml:space="preserve">Desmontaje de armados SE Biposte, incl. sistema de protección y seccionamiento con entrega a almacen ELSE.</v>
          </cell>
          <cell r="X658" t="str">
            <v>Jgo</v>
          </cell>
          <cell r="AJ658">
            <v>0</v>
          </cell>
          <cell r="AR658">
            <v>0</v>
          </cell>
          <cell r="AT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B658">
            <v>0</v>
          </cell>
          <cell r="BF658">
            <v>0</v>
          </cell>
          <cell r="BI658">
            <v>0</v>
          </cell>
          <cell r="CI658">
            <v>0</v>
          </cell>
          <cell r="CQ658">
            <v>0</v>
          </cell>
          <cell r="CS658">
            <v>0</v>
          </cell>
          <cell r="CU658">
            <v>0</v>
          </cell>
          <cell r="CV658">
            <v>0</v>
          </cell>
          <cell r="CW658">
            <v>0</v>
          </cell>
          <cell r="CX658">
            <v>0</v>
          </cell>
          <cell r="CY658">
            <v>0</v>
          </cell>
          <cell r="DA658">
            <v>0</v>
          </cell>
          <cell r="DE658">
            <v>0</v>
          </cell>
          <cell r="DH658">
            <v>0</v>
          </cell>
          <cell r="DV658">
            <v>0</v>
          </cell>
        </row>
        <row r="659">
          <cell r="S659" t="str">
            <v>43.00</v>
          </cell>
          <cell r="T659">
            <v>43</v>
          </cell>
          <cell r="V659" t="str">
            <v xml:space="preserve">Desmontaje de  conductor de AL y/o Cu  16 mm² hasta 70mm2 y entrega a almacen ELSE.</v>
          </cell>
          <cell r="X659" t="str">
            <v>km</v>
          </cell>
          <cell r="AJ659">
            <v>0</v>
          </cell>
          <cell r="AR659">
            <v>0.34</v>
          </cell>
          <cell r="AT659">
            <v>0</v>
          </cell>
          <cell r="AV659">
            <v>0.88</v>
          </cell>
          <cell r="AW659">
            <v>0.05</v>
          </cell>
          <cell r="AX659">
            <v>0.63</v>
          </cell>
          <cell r="AY659">
            <v>0</v>
          </cell>
          <cell r="AZ659">
            <v>0.46</v>
          </cell>
          <cell r="BB659">
            <v>0.65</v>
          </cell>
          <cell r="BF659">
            <v>0</v>
          </cell>
          <cell r="BI659">
            <v>0.45</v>
          </cell>
          <cell r="BW659">
            <v>702.2</v>
          </cell>
          <cell r="CI659">
            <v>0</v>
          </cell>
          <cell r="CQ659">
            <v>238.75</v>
          </cell>
          <cell r="CS659">
            <v>0</v>
          </cell>
          <cell r="CU659">
            <v>617.94000000000005</v>
          </cell>
          <cell r="CV659">
            <v>35.11</v>
          </cell>
          <cell r="CW659">
            <v>442.39</v>
          </cell>
          <cell r="CX659">
            <v>0</v>
          </cell>
          <cell r="CY659">
            <v>323.01</v>
          </cell>
          <cell r="DA659">
            <v>456.43</v>
          </cell>
          <cell r="DE659">
            <v>0</v>
          </cell>
          <cell r="DH659">
            <v>315.99</v>
          </cell>
          <cell r="DV659">
            <v>3.46</v>
          </cell>
          <cell r="DW659">
            <v>2429.62</v>
          </cell>
        </row>
        <row r="660">
          <cell r="V660" t="str">
            <v xml:space="preserve">Desmontaje de  conductor de AL y/o Cu  120mm2 y entrega a almacen ELSE.</v>
          </cell>
          <cell r="X660" t="str">
            <v>km</v>
          </cell>
          <cell r="AJ660">
            <v>0</v>
          </cell>
          <cell r="AR660">
            <v>0</v>
          </cell>
          <cell r="AT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B660">
            <v>0</v>
          </cell>
          <cell r="BF660">
            <v>0</v>
          </cell>
          <cell r="BI660">
            <v>0</v>
          </cell>
          <cell r="CI660">
            <v>0</v>
          </cell>
          <cell r="CQ660">
            <v>0</v>
          </cell>
          <cell r="CS660">
            <v>0</v>
          </cell>
          <cell r="CU660">
            <v>0</v>
          </cell>
          <cell r="CV660">
            <v>0</v>
          </cell>
          <cell r="CW660">
            <v>0</v>
          </cell>
          <cell r="CX660">
            <v>0</v>
          </cell>
          <cell r="CY660">
            <v>0</v>
          </cell>
          <cell r="DA660">
            <v>0</v>
          </cell>
          <cell r="DE660">
            <v>0</v>
          </cell>
          <cell r="DH660">
            <v>0</v>
          </cell>
          <cell r="DV660">
            <v>0</v>
          </cell>
        </row>
        <row r="661">
          <cell r="V661" t="str">
            <v xml:space="preserve">Demsontaje de conductor Autoportante MT, con entrega a almacen ELSE.</v>
          </cell>
          <cell r="X661" t="str">
            <v>km</v>
          </cell>
          <cell r="AJ661">
            <v>0</v>
          </cell>
          <cell r="AR661">
            <v>0</v>
          </cell>
          <cell r="AT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B661">
            <v>0</v>
          </cell>
          <cell r="BF661">
            <v>0</v>
          </cell>
          <cell r="BI661">
            <v>0</v>
          </cell>
          <cell r="CI661">
            <v>0</v>
          </cell>
          <cell r="CQ661">
            <v>0</v>
          </cell>
          <cell r="CS661">
            <v>0</v>
          </cell>
          <cell r="CU661">
            <v>0</v>
          </cell>
          <cell r="CV661">
            <v>0</v>
          </cell>
          <cell r="CW661">
            <v>0</v>
          </cell>
          <cell r="CX661">
            <v>0</v>
          </cell>
          <cell r="CY661">
            <v>0</v>
          </cell>
          <cell r="DA661">
            <v>0</v>
          </cell>
          <cell r="DE661">
            <v>0</v>
          </cell>
          <cell r="DH661">
            <v>0</v>
          </cell>
          <cell r="DV661">
            <v>0</v>
          </cell>
        </row>
        <row r="662">
          <cell r="V662" t="str">
            <v xml:space="preserve">Desmontaje  conductor de BT: Convencional - CPI , por acondicionamiento y entrega a almacen ELSE.</v>
          </cell>
          <cell r="X662" t="str">
            <v>km</v>
          </cell>
          <cell r="AJ662">
            <v>0</v>
          </cell>
          <cell r="AR662">
            <v>0</v>
          </cell>
          <cell r="AT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B662">
            <v>0</v>
          </cell>
          <cell r="BF662">
            <v>0</v>
          </cell>
          <cell r="BI662">
            <v>0</v>
          </cell>
          <cell r="CI662">
            <v>0</v>
          </cell>
          <cell r="CQ662">
            <v>0</v>
          </cell>
          <cell r="CS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DA662">
            <v>0</v>
          </cell>
          <cell r="DE662">
            <v>0</v>
          </cell>
          <cell r="DH662">
            <v>0</v>
          </cell>
          <cell r="DV662">
            <v>0</v>
          </cell>
        </row>
        <row r="663">
          <cell r="V663" t="str">
            <v xml:space="preserve">Desmontaje  conductor de BT: Autoportante, por acondicionamiento y entrega a almacen ELSE.</v>
          </cell>
          <cell r="X663" t="str">
            <v>km</v>
          </cell>
          <cell r="AJ663">
            <v>0</v>
          </cell>
          <cell r="AR663">
            <v>0</v>
          </cell>
          <cell r="AT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B663">
            <v>0</v>
          </cell>
          <cell r="BF663">
            <v>0</v>
          </cell>
          <cell r="BI663">
            <v>0</v>
          </cell>
          <cell r="CI663">
            <v>0</v>
          </cell>
          <cell r="CQ663">
            <v>0</v>
          </cell>
          <cell r="CS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DA663">
            <v>0</v>
          </cell>
          <cell r="DE663">
            <v>0</v>
          </cell>
          <cell r="DH663">
            <v>0</v>
          </cell>
          <cell r="DV663">
            <v>0</v>
          </cell>
        </row>
        <row r="664">
          <cell r="S664" t="str">
            <v>44.00</v>
          </cell>
          <cell r="T664">
            <v>44</v>
          </cell>
          <cell r="V664" t="str">
            <v xml:space="preserve">Desmontaje (o Adecuación) de  retenida simple, contrapunta o aérea, incluye accesorios y entrega a almacen ELSE.</v>
          </cell>
          <cell r="X664" t="str">
            <v>Jgo</v>
          </cell>
          <cell r="AJ664">
            <v>1</v>
          </cell>
          <cell r="AR664">
            <v>0</v>
          </cell>
          <cell r="AT664">
            <v>4</v>
          </cell>
          <cell r="AV664">
            <v>2</v>
          </cell>
          <cell r="AW664">
            <v>1</v>
          </cell>
          <cell r="AX664">
            <v>1</v>
          </cell>
          <cell r="AY664">
            <v>0</v>
          </cell>
          <cell r="AZ664">
            <v>0</v>
          </cell>
          <cell r="BB664">
            <v>0</v>
          </cell>
          <cell r="BF664">
            <v>0</v>
          </cell>
          <cell r="BI664">
            <v>0</v>
          </cell>
          <cell r="BW664">
            <v>56.03</v>
          </cell>
          <cell r="CI664">
            <v>56.03</v>
          </cell>
          <cell r="CQ664">
            <v>0</v>
          </cell>
          <cell r="CS664">
            <v>224.12</v>
          </cell>
          <cell r="CU664">
            <v>112.06</v>
          </cell>
          <cell r="CV664">
            <v>56.03</v>
          </cell>
          <cell r="CW664">
            <v>56.03</v>
          </cell>
          <cell r="CX664">
            <v>0</v>
          </cell>
          <cell r="CY664">
            <v>0</v>
          </cell>
          <cell r="DA664">
            <v>0</v>
          </cell>
          <cell r="DE664">
            <v>0</v>
          </cell>
          <cell r="DH664">
            <v>0</v>
          </cell>
          <cell r="DV664">
            <v>9</v>
          </cell>
          <cell r="DW664">
            <v>504.27</v>
          </cell>
        </row>
        <row r="665">
          <cell r="S665" t="str">
            <v>45.00</v>
          </cell>
          <cell r="T665">
            <v>45</v>
          </cell>
          <cell r="V665" t="str">
            <v xml:space="preserve">Desmontaje de Nodos BT en poste y entrega a almacen ELSE.</v>
          </cell>
          <cell r="X665" t="str">
            <v>Nodo</v>
          </cell>
          <cell r="AJ665">
            <v>12</v>
          </cell>
          <cell r="AR665">
            <v>5</v>
          </cell>
          <cell r="AT665">
            <v>1</v>
          </cell>
          <cell r="AV665">
            <v>5</v>
          </cell>
          <cell r="AW665">
            <v>0</v>
          </cell>
          <cell r="AX665">
            <v>5</v>
          </cell>
          <cell r="AY665">
            <v>8</v>
          </cell>
          <cell r="AZ665">
            <v>1</v>
          </cell>
          <cell r="BB665">
            <v>0</v>
          </cell>
          <cell r="BF665">
            <v>0</v>
          </cell>
          <cell r="BI665">
            <v>1</v>
          </cell>
          <cell r="BW665">
            <v>62.95</v>
          </cell>
          <cell r="CI665">
            <v>755.4</v>
          </cell>
          <cell r="CQ665">
            <v>314.75</v>
          </cell>
          <cell r="CS665">
            <v>62.95</v>
          </cell>
          <cell r="CU665">
            <v>314.75</v>
          </cell>
          <cell r="CV665">
            <v>0</v>
          </cell>
          <cell r="CW665">
            <v>314.75</v>
          </cell>
          <cell r="CX665">
            <v>503.6</v>
          </cell>
          <cell r="CY665">
            <v>62.95</v>
          </cell>
          <cell r="DA665">
            <v>0</v>
          </cell>
          <cell r="DE665">
            <v>0</v>
          </cell>
          <cell r="DH665">
            <v>62.95</v>
          </cell>
          <cell r="DV665">
            <v>38</v>
          </cell>
          <cell r="DW665">
            <v>2392.1</v>
          </cell>
        </row>
        <row r="666">
          <cell r="S666" t="str">
            <v/>
          </cell>
          <cell r="T666" t="str">
            <v/>
          </cell>
          <cell r="V666" t="str">
            <v xml:space="preserve">TRABAJOS COMPLEMENTARIOS</v>
          </cell>
        </row>
        <row r="667">
          <cell r="V667" t="str">
            <v xml:space="preserve">Instalacion de tablero de distribucion trifasico</v>
          </cell>
          <cell r="X667" t="str">
            <v>Un.</v>
          </cell>
          <cell r="AJ667">
            <v>0</v>
          </cell>
          <cell r="AR667">
            <v>0</v>
          </cell>
          <cell r="AT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B667">
            <v>0</v>
          </cell>
          <cell r="BF667">
            <v>0</v>
          </cell>
          <cell r="BI667">
            <v>0</v>
          </cell>
          <cell r="CI667">
            <v>0</v>
          </cell>
          <cell r="CQ667">
            <v>0</v>
          </cell>
          <cell r="CS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DA667">
            <v>0</v>
          </cell>
          <cell r="DE667">
            <v>0</v>
          </cell>
          <cell r="DH667">
            <v>0</v>
          </cell>
          <cell r="DV667">
            <v>0</v>
          </cell>
        </row>
        <row r="668">
          <cell r="S668" t="str">
            <v>46.00</v>
          </cell>
          <cell r="T668">
            <v>46</v>
          </cell>
          <cell r="V668" t="str">
            <v xml:space="preserve">Señalización y pintado de: Estruct., Simbologia SPT caja de registro del electrodo y Codigo de  SED.(número otorgada por ELSE, código y número de alimentador, señal de peligro, fases) Altura = 4.0 m. </v>
          </cell>
          <cell r="X668" t="str">
            <v>Estr</v>
          </cell>
          <cell r="AJ668">
            <v>4</v>
          </cell>
          <cell r="AR668">
            <v>16</v>
          </cell>
          <cell r="AT668">
            <v>8</v>
          </cell>
          <cell r="AV668">
            <v>10</v>
          </cell>
          <cell r="AW668">
            <v>1</v>
          </cell>
          <cell r="AX668">
            <v>8</v>
          </cell>
          <cell r="AY668">
            <v>11</v>
          </cell>
          <cell r="AZ668">
            <v>14</v>
          </cell>
          <cell r="BB668">
            <v>2</v>
          </cell>
          <cell r="BF668">
            <v>6</v>
          </cell>
          <cell r="BI668">
            <v>7</v>
          </cell>
          <cell r="BW668">
            <v>20.9</v>
          </cell>
          <cell r="CI668">
            <v>83.6</v>
          </cell>
          <cell r="CQ668">
            <v>334.4</v>
          </cell>
          <cell r="CS668">
            <v>167.2</v>
          </cell>
          <cell r="CU668">
            <v>209</v>
          </cell>
          <cell r="CV668">
            <v>20.9</v>
          </cell>
          <cell r="CW668">
            <v>167.2</v>
          </cell>
          <cell r="CX668">
            <v>229.9</v>
          </cell>
          <cell r="CY668">
            <v>292.60000000000002</v>
          </cell>
          <cell r="DA668">
            <v>41.8</v>
          </cell>
          <cell r="DE668">
            <v>125.4</v>
          </cell>
          <cell r="DH668">
            <v>146.30000000000001</v>
          </cell>
          <cell r="DV668">
            <v>87</v>
          </cell>
          <cell r="DW668">
            <v>1818.3</v>
          </cell>
        </row>
        <row r="669">
          <cell r="S669" t="str">
            <v>47.00</v>
          </cell>
          <cell r="T669">
            <v>47</v>
          </cell>
          <cell r="V669" t="str">
            <v xml:space="preserve">Reflechado de  conductor de Al y/o Cu. hasta 35 mm² </v>
          </cell>
          <cell r="X669" t="str">
            <v>Km</v>
          </cell>
          <cell r="AJ669">
            <v>0.64</v>
          </cell>
          <cell r="AR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1.55</v>
          </cell>
          <cell r="AZ669">
            <v>0</v>
          </cell>
          <cell r="BB669">
            <v>0</v>
          </cell>
          <cell r="BF669">
            <v>0.88</v>
          </cell>
          <cell r="BI669">
            <v>0.21</v>
          </cell>
          <cell r="BW669">
            <v>418.86</v>
          </cell>
          <cell r="CI669">
            <v>268.07</v>
          </cell>
          <cell r="CQ669">
            <v>0</v>
          </cell>
          <cell r="CS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649.23</v>
          </cell>
          <cell r="CY669">
            <v>0</v>
          </cell>
          <cell r="DA669">
            <v>0</v>
          </cell>
          <cell r="DE669">
            <v>368.6</v>
          </cell>
          <cell r="DH669">
            <v>87.96</v>
          </cell>
          <cell r="DV669">
            <v>3.28</v>
          </cell>
          <cell r="DW669">
            <v>1373.86</v>
          </cell>
        </row>
        <row r="670">
          <cell r="T670">
            <v>48</v>
          </cell>
          <cell r="V670" t="str">
            <v xml:space="preserve">Reflechado de conductor de Al y/o Cu de 50-120mm2</v>
          </cell>
          <cell r="X670" t="str">
            <v>Km</v>
          </cell>
          <cell r="AJ670">
            <v>0</v>
          </cell>
          <cell r="AR670">
            <v>0</v>
          </cell>
          <cell r="AT670">
            <v>0.64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B670">
            <v>0</v>
          </cell>
          <cell r="BF670">
            <v>0</v>
          </cell>
          <cell r="BI670">
            <v>0</v>
          </cell>
          <cell r="BW670">
            <v>628.29</v>
          </cell>
          <cell r="CI670">
            <v>0</v>
          </cell>
          <cell r="CQ670">
            <v>0</v>
          </cell>
          <cell r="CS670">
            <v>402.11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DA670">
            <v>0</v>
          </cell>
          <cell r="DE670">
            <v>0</v>
          </cell>
          <cell r="DH670">
            <v>0</v>
          </cell>
          <cell r="DV670">
            <v>0.64</v>
          </cell>
          <cell r="DW670">
            <v>402.11</v>
          </cell>
        </row>
        <row r="671">
          <cell r="S671" t="str">
            <v>48.00</v>
          </cell>
          <cell r="T671">
            <v>49</v>
          </cell>
          <cell r="V671" t="str">
            <v xml:space="preserve">Rotura y reposición de vereda</v>
          </cell>
          <cell r="X671" t="str">
            <v>m2</v>
          </cell>
          <cell r="AJ671">
            <v>10</v>
          </cell>
          <cell r="AR671">
            <v>9.6</v>
          </cell>
          <cell r="AT671">
            <v>7</v>
          </cell>
          <cell r="AV671">
            <v>8</v>
          </cell>
          <cell r="AW671">
            <v>0</v>
          </cell>
          <cell r="AX671">
            <v>7</v>
          </cell>
          <cell r="AY671">
            <v>10</v>
          </cell>
          <cell r="AZ671">
            <v>0</v>
          </cell>
          <cell r="BB671">
            <v>0</v>
          </cell>
          <cell r="BF671">
            <v>0</v>
          </cell>
          <cell r="BI671">
            <v>2</v>
          </cell>
          <cell r="BW671">
            <v>89.22</v>
          </cell>
          <cell r="CI671">
            <v>892.2</v>
          </cell>
          <cell r="CQ671">
            <v>856.51</v>
          </cell>
          <cell r="CS671">
            <v>624.54</v>
          </cell>
          <cell r="CU671">
            <v>713.76</v>
          </cell>
          <cell r="CV671">
            <v>0</v>
          </cell>
          <cell r="CW671">
            <v>624.54</v>
          </cell>
          <cell r="CX671">
            <v>892.2</v>
          </cell>
          <cell r="CY671">
            <v>0</v>
          </cell>
          <cell r="DA671">
            <v>0</v>
          </cell>
          <cell r="DE671">
            <v>0</v>
          </cell>
          <cell r="DH671">
            <v>178.44</v>
          </cell>
          <cell r="DV671">
            <v>53.6</v>
          </cell>
          <cell r="DW671">
            <v>4782.1899999999996</v>
          </cell>
        </row>
        <row r="672">
          <cell r="S672" t="str">
            <v>49.00</v>
          </cell>
          <cell r="T672">
            <v>50</v>
          </cell>
          <cell r="V672" t="str">
            <v xml:space="preserve">Eliminación de material excedente</v>
          </cell>
          <cell r="X672" t="str">
            <v>m3</v>
          </cell>
          <cell r="AJ672">
            <v>4.25</v>
          </cell>
          <cell r="AR672">
            <v>6.25</v>
          </cell>
          <cell r="AT672">
            <v>6.15</v>
          </cell>
          <cell r="AV672">
            <v>6</v>
          </cell>
          <cell r="AW672">
            <v>0</v>
          </cell>
          <cell r="AX672">
            <v>2.8</v>
          </cell>
          <cell r="AY672">
            <v>7.25</v>
          </cell>
          <cell r="AZ672">
            <v>5</v>
          </cell>
          <cell r="BB672">
            <v>1</v>
          </cell>
          <cell r="BF672">
            <v>2.75</v>
          </cell>
          <cell r="BI672">
            <v>4.29</v>
          </cell>
          <cell r="BW672">
            <v>47.1</v>
          </cell>
          <cell r="CI672">
            <v>200.18</v>
          </cell>
          <cell r="CQ672">
            <v>294.38</v>
          </cell>
          <cell r="CS672">
            <v>289.67</v>
          </cell>
          <cell r="CU672">
            <v>282.60000000000002</v>
          </cell>
          <cell r="CV672">
            <v>0</v>
          </cell>
          <cell r="CW672">
            <v>131.88</v>
          </cell>
          <cell r="CX672">
            <v>341.48</v>
          </cell>
          <cell r="CY672">
            <v>235.5</v>
          </cell>
          <cell r="DA672">
            <v>47.1</v>
          </cell>
          <cell r="DE672">
            <v>129.53</v>
          </cell>
          <cell r="DH672">
            <v>202.06</v>
          </cell>
          <cell r="DV672">
            <v>45.74</v>
          </cell>
          <cell r="DW672">
            <v>2154.38</v>
          </cell>
        </row>
        <row r="673">
          <cell r="V673" t="str">
            <v xml:space="preserve">Corte y poda de arboles</v>
          </cell>
          <cell r="X673" t="str">
            <v>Un.</v>
          </cell>
          <cell r="AJ673">
            <v>0</v>
          </cell>
          <cell r="AR673">
            <v>0</v>
          </cell>
          <cell r="AT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B673">
            <v>0</v>
          </cell>
          <cell r="BF673">
            <v>0</v>
          </cell>
          <cell r="BI673">
            <v>0</v>
          </cell>
          <cell r="CI673">
            <v>0</v>
          </cell>
          <cell r="CQ673">
            <v>0</v>
          </cell>
          <cell r="CS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DA673">
            <v>0</v>
          </cell>
          <cell r="DE673">
            <v>0</v>
          </cell>
          <cell r="DH673">
            <v>0</v>
          </cell>
          <cell r="DV673">
            <v>0</v>
          </cell>
        </row>
        <row r="674">
          <cell r="T674">
            <v>51</v>
          </cell>
          <cell r="V674" t="str">
            <v xml:space="preserve">Coordinación con los dirigentes y/o propietarios de las zonas a intervenir</v>
          </cell>
          <cell r="X674" t="str">
            <v>Un.</v>
          </cell>
          <cell r="AJ674">
            <v>1</v>
          </cell>
          <cell r="AR674">
            <v>1</v>
          </cell>
          <cell r="AT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B674">
            <v>1</v>
          </cell>
          <cell r="BF674">
            <v>1</v>
          </cell>
          <cell r="BI674">
            <v>1</v>
          </cell>
          <cell r="BW674">
            <v>95.68</v>
          </cell>
          <cell r="DV674">
            <v>11</v>
          </cell>
          <cell r="DW674">
            <v>1052.48</v>
          </cell>
        </row>
        <row r="675">
          <cell r="S675" t="str">
            <v>50.00</v>
          </cell>
          <cell r="T675">
            <v>52</v>
          </cell>
          <cell r="V675" t="str">
            <v xml:space="preserve">Expediente de Replanteo de Red Primaria (4 ejemplares)</v>
          </cell>
          <cell r="X675" t="str">
            <v>Un.</v>
          </cell>
          <cell r="AJ675">
            <v>1</v>
          </cell>
          <cell r="AR675">
            <v>1</v>
          </cell>
          <cell r="AT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B675">
            <v>1</v>
          </cell>
          <cell r="BF675">
            <v>1</v>
          </cell>
          <cell r="BI675">
            <v>1</v>
          </cell>
          <cell r="BW675">
            <v>332.2</v>
          </cell>
          <cell r="CI675">
            <v>332.2</v>
          </cell>
          <cell r="CQ675">
            <v>332.2</v>
          </cell>
          <cell r="CS675">
            <v>332.2</v>
          </cell>
          <cell r="CU675">
            <v>332.2</v>
          </cell>
          <cell r="CV675">
            <v>332.2</v>
          </cell>
          <cell r="CW675">
            <v>332.2</v>
          </cell>
          <cell r="CX675">
            <v>332.2</v>
          </cell>
          <cell r="CY675">
            <v>332.2</v>
          </cell>
          <cell r="DA675">
            <v>332.2</v>
          </cell>
          <cell r="DE675">
            <v>332.2</v>
          </cell>
          <cell r="DH675">
            <v>332.2</v>
          </cell>
          <cell r="DV675">
            <v>11</v>
          </cell>
          <cell r="DW675">
            <v>3654.2</v>
          </cell>
        </row>
        <row r="676">
          <cell r="S676" t="str">
            <v/>
          </cell>
          <cell r="T676" t="str">
            <v/>
          </cell>
          <cell r="V676" t="str">
            <v xml:space="preserve">ACONDICIONAMIENTO DE BT</v>
          </cell>
        </row>
        <row r="677">
          <cell r="S677" t="str">
            <v>51.00</v>
          </cell>
          <cell r="T677">
            <v>53</v>
          </cell>
          <cell r="V677" t="str">
            <v xml:space="preserve">Acondicionamiento de Nodos BT por circuito : Montaje de grapas, mordazas, clevis, abrazaderas, etc (NUEVOS + Demont. Y Mont.. Exist..)</v>
          </cell>
          <cell r="X677" t="str">
            <v>Un</v>
          </cell>
          <cell r="AJ677">
            <v>12</v>
          </cell>
          <cell r="AR677">
            <v>7</v>
          </cell>
          <cell r="AT677">
            <v>1</v>
          </cell>
          <cell r="AV677">
            <v>5</v>
          </cell>
          <cell r="AW677">
            <v>1</v>
          </cell>
          <cell r="AX677">
            <v>6</v>
          </cell>
          <cell r="AY677">
            <v>5</v>
          </cell>
          <cell r="AZ677">
            <v>0</v>
          </cell>
          <cell r="BB677">
            <v>0</v>
          </cell>
          <cell r="BF677">
            <v>4</v>
          </cell>
          <cell r="BI677">
            <v>1</v>
          </cell>
          <cell r="BW677">
            <v>34.15</v>
          </cell>
          <cell r="CI677">
            <v>409.8</v>
          </cell>
          <cell r="CQ677">
            <v>239.05</v>
          </cell>
          <cell r="CS677">
            <v>34.15</v>
          </cell>
          <cell r="CU677">
            <v>170.75</v>
          </cell>
          <cell r="CV677">
            <v>34.15</v>
          </cell>
          <cell r="CW677">
            <v>204.9</v>
          </cell>
          <cell r="CX677">
            <v>170.75</v>
          </cell>
          <cell r="CY677">
            <v>0</v>
          </cell>
          <cell r="DA677">
            <v>0</v>
          </cell>
          <cell r="DE677">
            <v>136.6</v>
          </cell>
          <cell r="DH677">
            <v>34.15</v>
          </cell>
          <cell r="DV677">
            <v>42</v>
          </cell>
          <cell r="DW677">
            <v>1434.3</v>
          </cell>
        </row>
        <row r="678">
          <cell r="V678" t="str">
            <v xml:space="preserve">Desconexion y Conexión de Acometidas Domiciliarias</v>
          </cell>
          <cell r="X678" t="str">
            <v>Un</v>
          </cell>
          <cell r="AJ678">
            <v>0</v>
          </cell>
          <cell r="AR678">
            <v>0</v>
          </cell>
          <cell r="AT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B678">
            <v>0</v>
          </cell>
          <cell r="BF678">
            <v>0</v>
          </cell>
          <cell r="BI678">
            <v>0</v>
          </cell>
          <cell r="CI678">
            <v>0</v>
          </cell>
          <cell r="CQ678">
            <v>0</v>
          </cell>
          <cell r="CS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DA678">
            <v>0</v>
          </cell>
          <cell r="DE678">
            <v>0</v>
          </cell>
          <cell r="DH678">
            <v>0</v>
          </cell>
          <cell r="DV678">
            <v>0</v>
          </cell>
        </row>
        <row r="679">
          <cell r="S679" t="str">
            <v>52.00</v>
          </cell>
          <cell r="T679">
            <v>54</v>
          </cell>
          <cell r="V679" t="str">
            <v xml:space="preserve">Desmontaje y montaje de equipos de Alumbrado Público</v>
          </cell>
          <cell r="X679" t="str">
            <v>Un</v>
          </cell>
          <cell r="AJ679">
            <v>0</v>
          </cell>
          <cell r="AR679">
            <v>0</v>
          </cell>
          <cell r="AT679">
            <v>1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B679">
            <v>0</v>
          </cell>
          <cell r="BF679">
            <v>1</v>
          </cell>
          <cell r="BI679">
            <v>0</v>
          </cell>
          <cell r="BW679">
            <v>48.77</v>
          </cell>
          <cell r="CI679">
            <v>0</v>
          </cell>
          <cell r="CQ679">
            <v>0</v>
          </cell>
          <cell r="CS679">
            <v>48.77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DA679">
            <v>0</v>
          </cell>
          <cell r="DE679">
            <v>48.77</v>
          </cell>
          <cell r="DH679">
            <v>0</v>
          </cell>
          <cell r="DV679">
            <v>2</v>
          </cell>
          <cell r="DW679">
            <v>97.54</v>
          </cell>
        </row>
        <row r="680">
          <cell r="S680" t="str">
            <v>53.00</v>
          </cell>
          <cell r="T680">
            <v>55</v>
          </cell>
          <cell r="V680" t="str">
            <v xml:space="preserve">Tendido de conductor autoportante de BT de 3x25+ N25mm² - 3x35+n25mm², 3x25+16+ N25 mm² - 3x35+16+ N25 mm²</v>
          </cell>
          <cell r="X680" t="str">
            <v>Km</v>
          </cell>
          <cell r="AJ680">
            <v>0</v>
          </cell>
          <cell r="AR680">
            <v>0.41</v>
          </cell>
          <cell r="AT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0.05</v>
          </cell>
          <cell r="AZ680">
            <v>0</v>
          </cell>
          <cell r="BB680">
            <v>0</v>
          </cell>
          <cell r="BF680">
            <v>0</v>
          </cell>
          <cell r="BI680">
            <v>0</v>
          </cell>
          <cell r="BW680">
            <v>534.41999999999996</v>
          </cell>
          <cell r="CI680">
            <v>0</v>
          </cell>
          <cell r="CQ680">
            <v>219.11</v>
          </cell>
          <cell r="CS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26.72</v>
          </cell>
          <cell r="CY680">
            <v>0</v>
          </cell>
          <cell r="DA680">
            <v>0</v>
          </cell>
          <cell r="DE680">
            <v>0</v>
          </cell>
          <cell r="DH680">
            <v>0</v>
          </cell>
          <cell r="DV680">
            <v>0.46</v>
          </cell>
          <cell r="DW680">
            <v>245.83</v>
          </cell>
        </row>
        <row r="681">
          <cell r="S681" t="str">
            <v>54.00</v>
          </cell>
          <cell r="T681">
            <v>56</v>
          </cell>
          <cell r="V681" t="str">
            <v xml:space="preserve">Tendido de conductor autoportante de BT de 3x50+ N35 mm², 3x50+16+ N35 mm², 3x70+ N50 mm², 3x70+16+ N50 mm²</v>
          </cell>
          <cell r="X681" t="str">
            <v>Km</v>
          </cell>
          <cell r="AJ681">
            <v>0</v>
          </cell>
          <cell r="AR681">
            <v>0.41</v>
          </cell>
          <cell r="AT681">
            <v>0</v>
          </cell>
          <cell r="AV681">
            <v>0</v>
          </cell>
          <cell r="AW681">
            <v>0</v>
          </cell>
          <cell r="AX681">
            <v>0.12</v>
          </cell>
          <cell r="AY681">
            <v>0</v>
          </cell>
          <cell r="AZ681">
            <v>0</v>
          </cell>
          <cell r="BB681">
            <v>0</v>
          </cell>
          <cell r="BF681">
            <v>0</v>
          </cell>
          <cell r="BI681">
            <v>0</v>
          </cell>
          <cell r="BW681">
            <v>561.59</v>
          </cell>
          <cell r="CI681">
            <v>0</v>
          </cell>
          <cell r="CQ681">
            <v>230.25</v>
          </cell>
          <cell r="CS681">
            <v>0</v>
          </cell>
          <cell r="CU681">
            <v>0</v>
          </cell>
          <cell r="CV681">
            <v>0</v>
          </cell>
          <cell r="CW681">
            <v>67.39</v>
          </cell>
          <cell r="CX681">
            <v>0</v>
          </cell>
          <cell r="CY681">
            <v>0</v>
          </cell>
          <cell r="DA681">
            <v>0</v>
          </cell>
          <cell r="DE681">
            <v>0</v>
          </cell>
          <cell r="DH681">
            <v>0</v>
          </cell>
          <cell r="DV681">
            <v>0.53</v>
          </cell>
          <cell r="DW681">
            <v>297.64</v>
          </cell>
        </row>
        <row r="682">
          <cell r="V682" t="str">
            <v xml:space="preserve">Tendido de conductor autoportante de BT de 3x120+ N70 mm², 3x120+16+ N70 mm².</v>
          </cell>
          <cell r="X682" t="str">
            <v>Km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F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>AT1</v>
          </cell>
          <cell r="B4">
            <v>3</v>
          </cell>
          <cell r="D4">
            <v>3</v>
          </cell>
          <cell r="M4">
            <v>3</v>
          </cell>
          <cell r="O4">
            <v>7.5</v>
          </cell>
        </row>
        <row r="5">
          <cell r="A5" t="str">
            <v>AT1-A</v>
          </cell>
          <cell r="B5">
            <v>3</v>
          </cell>
          <cell r="D5">
            <v>3</v>
          </cell>
          <cell r="M5">
            <v>3</v>
          </cell>
          <cell r="O5">
            <v>7.5</v>
          </cell>
        </row>
        <row r="6">
          <cell r="A6" t="str">
            <v>AT1-M</v>
          </cell>
          <cell r="B6">
            <v>3</v>
          </cell>
          <cell r="D6">
            <v>3</v>
          </cell>
          <cell r="M6">
            <v>3</v>
          </cell>
          <cell r="O6">
            <v>7.5</v>
          </cell>
        </row>
        <row r="7">
          <cell r="A7" t="str">
            <v>AT2</v>
          </cell>
          <cell r="B7">
            <v>6</v>
          </cell>
          <cell r="D7">
            <v>4</v>
          </cell>
          <cell r="E7">
            <v>2</v>
          </cell>
          <cell r="M7">
            <v>3</v>
          </cell>
          <cell r="O7">
            <v>15</v>
          </cell>
        </row>
        <row r="8">
          <cell r="A8" t="str">
            <v>AT3</v>
          </cell>
          <cell r="B8">
            <v>1</v>
          </cell>
          <cell r="C8">
            <v>6</v>
          </cell>
          <cell r="D8">
            <v>1</v>
          </cell>
          <cell r="F8">
            <v>6</v>
          </cell>
          <cell r="H8">
            <v>6</v>
          </cell>
          <cell r="L8">
            <v>3</v>
          </cell>
          <cell r="O8">
            <v>2.5</v>
          </cell>
          <cell r="Q8">
            <v>6</v>
          </cell>
        </row>
        <row r="9">
          <cell r="A9" t="str">
            <v>AT3-A</v>
          </cell>
          <cell r="B9">
            <v>1</v>
          </cell>
          <cell r="C9">
            <v>6</v>
          </cell>
          <cell r="D9">
            <v>1</v>
          </cell>
          <cell r="F9">
            <v>6</v>
          </cell>
          <cell r="H9">
            <v>6</v>
          </cell>
          <cell r="L9">
            <v>3</v>
          </cell>
          <cell r="O9">
            <v>2.5</v>
          </cell>
          <cell r="Q9">
            <v>6</v>
          </cell>
        </row>
        <row r="10">
          <cell r="A10" t="str">
            <v>AT4</v>
          </cell>
          <cell r="B10">
            <v>3</v>
          </cell>
          <cell r="C10">
            <v>3</v>
          </cell>
          <cell r="D10">
            <v>3</v>
          </cell>
          <cell r="F10">
            <v>3</v>
          </cell>
          <cell r="H10">
            <v>3</v>
          </cell>
          <cell r="M10">
            <v>3</v>
          </cell>
          <cell r="Q10">
            <v>3</v>
          </cell>
        </row>
        <row r="11">
          <cell r="A11" t="str">
            <v>AT5</v>
          </cell>
          <cell r="C11">
            <v>3</v>
          </cell>
          <cell r="F11">
            <v>3</v>
          </cell>
          <cell r="H11">
            <v>3</v>
          </cell>
          <cell r="Q11">
            <v>3</v>
          </cell>
        </row>
        <row r="12">
          <cell r="A12" t="str">
            <v>AT5.</v>
          </cell>
          <cell r="C12">
            <v>3</v>
          </cell>
          <cell r="F12">
            <v>3</v>
          </cell>
          <cell r="H12">
            <v>3</v>
          </cell>
          <cell r="L12">
            <v>3</v>
          </cell>
          <cell r="Q12">
            <v>3</v>
          </cell>
        </row>
        <row r="13">
          <cell r="A13" t="str">
            <v>AT5-A</v>
          </cell>
          <cell r="C13">
            <v>3</v>
          </cell>
          <cell r="F13">
            <v>3</v>
          </cell>
          <cell r="H13">
            <v>3</v>
          </cell>
          <cell r="Q13">
            <v>3</v>
          </cell>
        </row>
        <row r="14">
          <cell r="A14" t="str">
            <v>ATP1</v>
          </cell>
          <cell r="F14">
            <v>1</v>
          </cell>
          <cell r="I14">
            <v>1</v>
          </cell>
          <cell r="P14">
            <v>4</v>
          </cell>
        </row>
        <row r="15">
          <cell r="A15" t="str">
            <v>ATP1-A</v>
          </cell>
          <cell r="F15">
            <v>1</v>
          </cell>
          <cell r="I15">
            <v>1</v>
          </cell>
          <cell r="P15">
            <v>4</v>
          </cell>
        </row>
        <row r="16">
          <cell r="A16" t="str">
            <v>ATP2</v>
          </cell>
          <cell r="F16">
            <v>2</v>
          </cell>
          <cell r="G16">
            <v>2</v>
          </cell>
          <cell r="P16">
            <v>8</v>
          </cell>
        </row>
        <row r="17">
          <cell r="A17" t="str">
            <v>ATP2-A</v>
          </cell>
          <cell r="F17">
            <v>2</v>
          </cell>
          <cell r="G17">
            <v>2</v>
          </cell>
          <cell r="P17">
            <v>8</v>
          </cell>
        </row>
        <row r="18">
          <cell r="A18" t="str">
            <v>ATP3</v>
          </cell>
          <cell r="F18">
            <v>1</v>
          </cell>
          <cell r="G18">
            <v>1</v>
          </cell>
          <cell r="P18">
            <v>8</v>
          </cell>
          <cell r="R18">
            <v>3</v>
          </cell>
        </row>
        <row r="19">
          <cell r="A19" t="str">
            <v>ATP3-A</v>
          </cell>
          <cell r="F19">
            <v>1</v>
          </cell>
          <cell r="G19">
            <v>1</v>
          </cell>
          <cell r="P19">
            <v>8</v>
          </cell>
          <cell r="R19">
            <v>3</v>
          </cell>
        </row>
        <row r="20">
          <cell r="A20" t="str">
            <v>ATP5</v>
          </cell>
          <cell r="B20">
            <v>3</v>
          </cell>
          <cell r="D20">
            <v>3</v>
          </cell>
          <cell r="F20">
            <v>3</v>
          </cell>
          <cell r="G20">
            <v>2</v>
          </cell>
          <cell r="K20">
            <v>3</v>
          </cell>
          <cell r="M20">
            <v>3</v>
          </cell>
          <cell r="O20">
            <v>7.5</v>
          </cell>
          <cell r="P20">
            <v>19</v>
          </cell>
          <cell r="R20">
            <v>6</v>
          </cell>
        </row>
        <row r="21">
          <cell r="A21" t="str">
            <v>ATV1</v>
          </cell>
          <cell r="B21">
            <v>6</v>
          </cell>
          <cell r="D21">
            <v>6</v>
          </cell>
          <cell r="M21">
            <v>6</v>
          </cell>
          <cell r="O21">
            <v>15</v>
          </cell>
        </row>
        <row r="22">
          <cell r="A22" t="str">
            <v>ATV2</v>
          </cell>
          <cell r="C22">
            <v>12</v>
          </cell>
          <cell r="F22">
            <v>12</v>
          </cell>
          <cell r="G22">
            <v>12</v>
          </cell>
          <cell r="Q22">
            <v>12</v>
          </cell>
        </row>
        <row r="23">
          <cell r="A23" t="str">
            <v>ATV3</v>
          </cell>
          <cell r="C23">
            <v>3</v>
          </cell>
          <cell r="F23">
            <v>3</v>
          </cell>
          <cell r="J23">
            <v>3</v>
          </cell>
          <cell r="Q23">
            <v>3</v>
          </cell>
        </row>
        <row r="24">
          <cell r="A24" t="str">
            <v>ATV4</v>
          </cell>
          <cell r="C24">
            <v>6</v>
          </cell>
          <cell r="F24">
            <v>6</v>
          </cell>
          <cell r="H24">
            <v>6</v>
          </cell>
          <cell r="L24">
            <v>3</v>
          </cell>
          <cell r="Q24">
            <v>6</v>
          </cell>
        </row>
        <row r="25">
          <cell r="A25" t="str">
            <v>ATXE</v>
          </cell>
          <cell r="B25">
            <v>3</v>
          </cell>
          <cell r="D25">
            <v>3</v>
          </cell>
          <cell r="M25">
            <v>3</v>
          </cell>
          <cell r="O25">
            <v>7.5</v>
          </cell>
        </row>
        <row r="26">
          <cell r="A26" t="str">
            <v>ATV5</v>
          </cell>
          <cell r="B26">
            <v>3</v>
          </cell>
          <cell r="D26">
            <v>3</v>
          </cell>
          <cell r="M26">
            <v>3</v>
          </cell>
          <cell r="O26">
            <v>7.5</v>
          </cell>
        </row>
        <row r="27">
          <cell r="A27" t="str">
            <v>ATV6</v>
          </cell>
          <cell r="B27">
            <v>6</v>
          </cell>
          <cell r="D27">
            <v>6</v>
          </cell>
          <cell r="O27">
            <v>15</v>
          </cell>
        </row>
        <row r="28">
          <cell r="A28" t="str">
            <v>ATV7</v>
          </cell>
          <cell r="B28">
            <v>3</v>
          </cell>
          <cell r="C28">
            <v>3</v>
          </cell>
          <cell r="D28">
            <v>3</v>
          </cell>
          <cell r="F28">
            <v>3</v>
          </cell>
          <cell r="H28">
            <v>3</v>
          </cell>
          <cell r="O28">
            <v>7.5</v>
          </cell>
          <cell r="Q28">
            <v>3</v>
          </cell>
        </row>
        <row r="29">
          <cell r="A29" t="str">
            <v>ATV8</v>
          </cell>
          <cell r="B29">
            <v>3</v>
          </cell>
          <cell r="C29">
            <v>6</v>
          </cell>
          <cell r="D29">
            <v>3</v>
          </cell>
          <cell r="F29">
            <v>6</v>
          </cell>
          <cell r="H29">
            <v>6</v>
          </cell>
          <cell r="L29">
            <v>3</v>
          </cell>
          <cell r="O29">
            <v>7.5</v>
          </cell>
          <cell r="Q29">
            <v>6</v>
          </cell>
        </row>
        <row r="30">
          <cell r="A30" t="str">
            <v>ATV9</v>
          </cell>
          <cell r="C30">
            <v>3</v>
          </cell>
          <cell r="F30">
            <v>3</v>
          </cell>
          <cell r="H30">
            <v>3</v>
          </cell>
          <cell r="Q30">
            <v>3</v>
          </cell>
        </row>
        <row r="31">
          <cell r="A31" t="str">
            <v>ATH1</v>
          </cell>
          <cell r="B31">
            <v>3</v>
          </cell>
          <cell r="D31">
            <v>3</v>
          </cell>
          <cell r="M31">
            <v>3</v>
          </cell>
          <cell r="O31">
            <v>7.5</v>
          </cell>
        </row>
        <row r="32">
          <cell r="A32" t="str">
            <v>ATH3</v>
          </cell>
          <cell r="C32">
            <v>6</v>
          </cell>
          <cell r="F32">
            <v>6</v>
          </cell>
          <cell r="H32">
            <v>6</v>
          </cell>
          <cell r="L32">
            <v>3</v>
          </cell>
          <cell r="Q32">
            <v>6</v>
          </cell>
        </row>
        <row r="33">
          <cell r="A33" t="str">
            <v>KPU</v>
          </cell>
        </row>
        <row r="34">
          <cell r="A34" t="str">
            <v>SAB????</v>
          </cell>
          <cell r="L34">
            <v>3</v>
          </cell>
          <cell r="S34">
            <v>3</v>
          </cell>
          <cell r="T34">
            <v>3</v>
          </cell>
          <cell r="W34">
            <v>1</v>
          </cell>
          <cell r="Y34">
            <v>1</v>
          </cell>
        </row>
        <row r="35">
          <cell r="A35" t="str">
            <v>SAM????</v>
          </cell>
          <cell r="L35">
            <v>3</v>
          </cell>
          <cell r="S35">
            <v>3</v>
          </cell>
          <cell r="T35">
            <v>3</v>
          </cell>
          <cell r="V35">
            <v>1</v>
          </cell>
          <cell r="X35">
            <v>1</v>
          </cell>
        </row>
        <row r="36">
          <cell r="A36" t="str">
            <v>KPU</v>
          </cell>
        </row>
        <row r="37">
          <cell r="A37" t="str">
            <v>AB1</v>
          </cell>
          <cell r="B37">
            <v>2</v>
          </cell>
          <cell r="D37">
            <v>2</v>
          </cell>
          <cell r="M37">
            <v>2</v>
          </cell>
          <cell r="O37">
            <v>5</v>
          </cell>
        </row>
        <row r="38">
          <cell r="A38" t="str">
            <v>AB3</v>
          </cell>
          <cell r="C38">
            <v>4</v>
          </cell>
          <cell r="F38">
            <v>4</v>
          </cell>
          <cell r="H38">
            <v>4</v>
          </cell>
          <cell r="Q38">
            <v>4</v>
          </cell>
        </row>
        <row r="39">
          <cell r="A39" t="str">
            <v>AB5</v>
          </cell>
          <cell r="C39">
            <v>2</v>
          </cell>
          <cell r="F39">
            <v>2</v>
          </cell>
          <cell r="H39">
            <v>2</v>
          </cell>
          <cell r="Q39">
            <v>2</v>
          </cell>
        </row>
        <row r="40">
          <cell r="A40" t="str">
            <v>ABV3</v>
          </cell>
          <cell r="C40">
            <v>2</v>
          </cell>
          <cell r="F40">
            <v>2</v>
          </cell>
          <cell r="J40">
            <v>2</v>
          </cell>
          <cell r="Q40">
            <v>4</v>
          </cell>
        </row>
        <row r="41">
          <cell r="A41" t="str">
            <v>ABV4</v>
          </cell>
          <cell r="C41">
            <v>4</v>
          </cell>
          <cell r="F41">
            <v>4</v>
          </cell>
          <cell r="H41">
            <v>4</v>
          </cell>
          <cell r="L41">
            <v>2</v>
          </cell>
          <cell r="Q41">
            <v>4</v>
          </cell>
        </row>
        <row r="42">
          <cell r="A42" t="str">
            <v>ABV5</v>
          </cell>
          <cell r="B42">
            <v>2</v>
          </cell>
          <cell r="D42">
            <v>2</v>
          </cell>
          <cell r="M42">
            <v>2</v>
          </cell>
          <cell r="O42">
            <v>5</v>
          </cell>
        </row>
        <row r="43">
          <cell r="A43" t="str">
            <v>ABH1</v>
          </cell>
          <cell r="B43">
            <v>2</v>
          </cell>
          <cell r="D43">
            <v>2</v>
          </cell>
          <cell r="M43">
            <v>2</v>
          </cell>
          <cell r="O43">
            <v>5</v>
          </cell>
        </row>
        <row r="44">
          <cell r="A44" t="str">
            <v>SECC</v>
          </cell>
          <cell r="S44">
            <v>3</v>
          </cell>
        </row>
        <row r="45">
          <cell r="A45" t="str">
            <v>SECC-M</v>
          </cell>
          <cell r="V45">
            <v>1</v>
          </cell>
        </row>
        <row r="46">
          <cell r="A46" t="str">
            <v>SECC-B</v>
          </cell>
          <cell r="W46">
            <v>1</v>
          </cell>
        </row>
        <row r="47">
          <cell r="A47" t="str">
            <v>SAM-BR</v>
          </cell>
          <cell r="X47">
            <v>1</v>
          </cell>
        </row>
        <row r="48">
          <cell r="A48" t="str">
            <v>SAM-BR-B</v>
          </cell>
        </row>
        <row r="49">
          <cell r="A49" t="str">
            <v>SAB-MR</v>
          </cell>
          <cell r="Y49">
            <v>1</v>
          </cell>
        </row>
        <row r="50">
          <cell r="A50" t="str">
            <v>EMPALME</v>
          </cell>
          <cell r="N50">
            <v>1</v>
          </cell>
        </row>
        <row r="51">
          <cell r="A51" t="str">
            <v>DER-CONECT.</v>
          </cell>
          <cell r="L51">
            <v>3</v>
          </cell>
        </row>
        <row r="52">
          <cell r="A52" t="str">
            <v>EAS</v>
          </cell>
          <cell r="R52">
            <v>1</v>
          </cell>
          <cell r="AI52">
            <v>1</v>
          </cell>
        </row>
        <row r="53">
          <cell r="A53" t="str">
            <v>CSV</v>
          </cell>
          <cell r="AK53">
            <v>0.12</v>
          </cell>
          <cell r="AL53">
            <v>0.21</v>
          </cell>
          <cell r="AM53">
            <v>0.6</v>
          </cell>
          <cell r="AP53">
            <v>0.3</v>
          </cell>
        </row>
        <row r="54">
          <cell r="A54" t="str">
            <v>CSP</v>
          </cell>
          <cell r="AJ54">
            <v>1</v>
          </cell>
          <cell r="AK54">
            <v>0.3</v>
          </cell>
          <cell r="AL54">
            <v>0.39</v>
          </cell>
          <cell r="AN54">
            <v>0.6</v>
          </cell>
          <cell r="AP54">
            <v>0.39</v>
          </cell>
        </row>
        <row r="55">
          <cell r="A55" t="str">
            <v>CSE</v>
          </cell>
          <cell r="AK55">
            <v>0.12</v>
          </cell>
          <cell r="AL55">
            <v>0.21</v>
          </cell>
          <cell r="AO55">
            <v>0.6</v>
          </cell>
          <cell r="AP55">
            <v>0.21</v>
          </cell>
        </row>
        <row r="56">
          <cell r="A56" t="str">
            <v>EDS</v>
          </cell>
          <cell r="AH56">
            <v>1</v>
          </cell>
        </row>
        <row r="57">
          <cell r="A57" t="str">
            <v>TRF-(3Ø-25)</v>
          </cell>
          <cell r="AB57">
            <v>1</v>
          </cell>
        </row>
        <row r="58">
          <cell r="A58" t="str">
            <v>SAM-(3Ø-50)</v>
          </cell>
          <cell r="S58">
            <v>3</v>
          </cell>
          <cell r="V58">
            <v>1</v>
          </cell>
          <cell r="X58">
            <v>1</v>
          </cell>
          <cell r="Z58">
            <v>1</v>
          </cell>
          <cell r="AC58">
            <v>1</v>
          </cell>
        </row>
        <row r="59">
          <cell r="A59" t="str">
            <v>SAB-(3Ø-100)</v>
          </cell>
          <cell r="T59">
            <v>3</v>
          </cell>
          <cell r="W59">
            <v>1</v>
          </cell>
          <cell r="Y59">
            <v>1</v>
          </cell>
          <cell r="AA59">
            <v>1</v>
          </cell>
          <cell r="AD59">
            <v>1</v>
          </cell>
        </row>
        <row r="60">
          <cell r="A60" t="str">
            <v>SAB-(3Ø-160)</v>
          </cell>
          <cell r="T60">
            <v>3</v>
          </cell>
          <cell r="W60">
            <v>1</v>
          </cell>
          <cell r="Y60">
            <v>1</v>
          </cell>
          <cell r="AA60">
            <v>1</v>
          </cell>
          <cell r="AE60">
            <v>1</v>
          </cell>
        </row>
        <row r="61">
          <cell r="A61" t="str">
            <v>TD-3Ø-220</v>
          </cell>
          <cell r="AF61">
            <v>1</v>
          </cell>
        </row>
        <row r="62">
          <cell r="A62" t="str">
            <v>TD-3Ø-380</v>
          </cell>
          <cell r="AG62">
            <v>1</v>
          </cell>
        </row>
        <row r="63">
          <cell r="A63" t="str">
            <v>NUEVO!!!</v>
          </cell>
        </row>
        <row r="70">
          <cell r="AT70" t="str">
            <v xml:space="preserve">PAPEL BOND TAMAÑO A-1</v>
          </cell>
          <cell r="AU70" t="str">
            <v>MLL</v>
          </cell>
          <cell r="AV70">
            <v>160</v>
          </cell>
          <cell r="AW70">
            <v>160</v>
          </cell>
        </row>
        <row r="71">
          <cell r="AT71" t="str">
            <v xml:space="preserve">PAPEL BOND TAMAÑO A-4</v>
          </cell>
          <cell r="AU71" t="str">
            <v>MLL</v>
          </cell>
          <cell r="AV71">
            <v>20</v>
          </cell>
          <cell r="AW71">
            <v>20</v>
          </cell>
        </row>
        <row r="72">
          <cell r="AT72" t="str">
            <v xml:space="preserve">ESTACA DE MADERA</v>
          </cell>
          <cell r="AU72" t="str">
            <v>UND</v>
          </cell>
          <cell r="AV72">
            <v>0.1</v>
          </cell>
          <cell r="AW72">
            <v>0.1</v>
          </cell>
        </row>
        <row r="74">
          <cell r="AT74" t="str">
            <v>AGUA</v>
          </cell>
          <cell r="AU74" t="str">
            <v>M3</v>
          </cell>
          <cell r="AV74">
            <v>0.6</v>
          </cell>
          <cell r="AW74">
            <v>0.6</v>
          </cell>
        </row>
        <row r="75">
          <cell r="AT75" t="str">
            <v xml:space="preserve">PIEDRAS MEDIANAS y RELLENO</v>
          </cell>
          <cell r="AU75" t="str">
            <v>M3</v>
          </cell>
          <cell r="AV75">
            <v>25</v>
          </cell>
          <cell r="AW75">
            <v>25</v>
          </cell>
        </row>
        <row r="76">
          <cell r="AT76" t="str">
            <v xml:space="preserve">CEMENTO PORTLAND TIPO I</v>
          </cell>
          <cell r="AU76" t="str">
            <v>BLS</v>
          </cell>
          <cell r="AV76">
            <v>21</v>
          </cell>
          <cell r="AW76">
            <v>21</v>
          </cell>
        </row>
        <row r="77">
          <cell r="AT77" t="str">
            <v>HORMIGON</v>
          </cell>
          <cell r="AU77" t="str">
            <v>M3</v>
          </cell>
          <cell r="AV77">
            <v>40</v>
          </cell>
          <cell r="AW77">
            <v>40</v>
          </cell>
        </row>
        <row r="78">
          <cell r="AT78" t="str">
            <v xml:space="preserve">PIEDRA CHANCADA DE 1/2''</v>
          </cell>
          <cell r="AU78" t="str">
            <v>M3</v>
          </cell>
          <cell r="AV78">
            <v>40</v>
          </cell>
          <cell r="AW78">
            <v>40</v>
          </cell>
        </row>
        <row r="79">
          <cell r="AT79" t="str">
            <v xml:space="preserve">ARENA GRUESA</v>
          </cell>
          <cell r="AU79" t="str">
            <v>M3</v>
          </cell>
          <cell r="AV79">
            <v>40</v>
          </cell>
          <cell r="AW79">
            <v>40</v>
          </cell>
        </row>
        <row r="80">
          <cell r="AT80" t="str">
            <v>BREA</v>
          </cell>
          <cell r="AU80" t="str">
            <v>Kg.</v>
          </cell>
          <cell r="AV80">
            <v>2</v>
          </cell>
          <cell r="AW80">
            <v>2</v>
          </cell>
        </row>
        <row r="81">
          <cell r="AT81" t="str">
            <v>LEÑA</v>
          </cell>
          <cell r="AU81" t="str">
            <v>Kg.</v>
          </cell>
          <cell r="AV81">
            <v>2</v>
          </cell>
          <cell r="AW81">
            <v>2</v>
          </cell>
        </row>
        <row r="82">
          <cell r="AT82" t="str">
            <v>CAL</v>
          </cell>
          <cell r="AU82" t="str">
            <v>KG.</v>
          </cell>
          <cell r="AV82">
            <v>0.21</v>
          </cell>
          <cell r="AW82">
            <v>0.21</v>
          </cell>
        </row>
        <row r="83">
          <cell r="AT83" t="str">
            <v>YESO</v>
          </cell>
          <cell r="AU83" t="str">
            <v>KG.</v>
          </cell>
          <cell r="AV83">
            <v>0.08</v>
          </cell>
          <cell r="AW83">
            <v>0.08</v>
          </cell>
        </row>
        <row r="84">
          <cell r="AT84" t="str">
            <v>AGREGADOS</v>
          </cell>
          <cell r="AU84" t="str">
            <v>M3</v>
          </cell>
          <cell r="AV84">
            <v>35</v>
          </cell>
          <cell r="AW84">
            <v>35</v>
          </cell>
        </row>
        <row r="85">
          <cell r="AT85" t="str">
            <v xml:space="preserve">TIERRA CERNIDA</v>
          </cell>
          <cell r="AU85" t="str">
            <v>M3</v>
          </cell>
          <cell r="AV85">
            <v>15</v>
          </cell>
          <cell r="AW85">
            <v>15</v>
          </cell>
        </row>
        <row r="86">
          <cell r="AT86" t="str">
            <v xml:space="preserve">SAL INDUSTRIAL</v>
          </cell>
          <cell r="AU86" t="str">
            <v>KG.</v>
          </cell>
          <cell r="AV86">
            <v>0.4</v>
          </cell>
          <cell r="AW86">
            <v>0.4</v>
          </cell>
        </row>
        <row r="87">
          <cell r="AT87" t="str">
            <v xml:space="preserve">PINTURA ESM.</v>
          </cell>
          <cell r="AU87" t="str">
            <v>GL</v>
          </cell>
          <cell r="AV87">
            <v>35</v>
          </cell>
          <cell r="AW87">
            <v>35</v>
          </cell>
        </row>
        <row r="88">
          <cell r="AT88" t="str">
            <v>THINNER</v>
          </cell>
          <cell r="AU88" t="str">
            <v>LT</v>
          </cell>
          <cell r="AV88">
            <v>4</v>
          </cell>
          <cell r="AW88">
            <v>4</v>
          </cell>
        </row>
        <row r="90">
          <cell r="AT90" t="str">
            <v xml:space="preserve">COSTO DEL ARBOL</v>
          </cell>
          <cell r="AU90" t="str">
            <v>UND.</v>
          </cell>
          <cell r="AV90">
            <v>60</v>
          </cell>
          <cell r="AW90">
            <v>60</v>
          </cell>
        </row>
        <row r="92">
          <cell r="AT92" t="str">
            <v xml:space="preserve">EQUIPO DE COMPUTO</v>
          </cell>
          <cell r="AU92" t="str">
            <v>HM</v>
          </cell>
          <cell r="AV92">
            <v>2</v>
          </cell>
          <cell r="AW92">
            <v>2</v>
          </cell>
        </row>
        <row r="93">
          <cell r="AT93" t="str">
            <v xml:space="preserve">IMPRESORA LASER</v>
          </cell>
          <cell r="AU93" t="str">
            <v>HM</v>
          </cell>
          <cell r="AV93">
            <v>7</v>
          </cell>
          <cell r="AW93">
            <v>7</v>
          </cell>
        </row>
        <row r="94">
          <cell r="AT94" t="str">
            <v>PLOTTER</v>
          </cell>
          <cell r="AU94" t="str">
            <v>HM</v>
          </cell>
          <cell r="AV94">
            <v>10</v>
          </cell>
          <cell r="AW94">
            <v>10</v>
          </cell>
        </row>
        <row r="95">
          <cell r="AT95" t="str">
            <v>TEODOLITO</v>
          </cell>
          <cell r="AU95" t="str">
            <v>HM</v>
          </cell>
          <cell r="AV95">
            <v>6</v>
          </cell>
          <cell r="AW95">
            <v>6</v>
          </cell>
        </row>
        <row r="96">
          <cell r="AT96" t="str">
            <v xml:space="preserve">ESTACION TOTAL</v>
          </cell>
          <cell r="AU96" t="str">
            <v>HM</v>
          </cell>
          <cell r="AV96">
            <v>12</v>
          </cell>
          <cell r="AW96">
            <v>12</v>
          </cell>
        </row>
        <row r="97">
          <cell r="AT97" t="str">
            <v>JALON</v>
          </cell>
          <cell r="AU97" t="str">
            <v>HM</v>
          </cell>
          <cell r="AV97">
            <v>0.7</v>
          </cell>
          <cell r="AW97">
            <v>0.7</v>
          </cell>
        </row>
        <row r="98">
          <cell r="AT98" t="str">
            <v xml:space="preserve">JALON CON PRISMA</v>
          </cell>
          <cell r="AU98" t="str">
            <v>HM</v>
          </cell>
          <cell r="AV98">
            <v>2</v>
          </cell>
          <cell r="AW98">
            <v>2</v>
          </cell>
        </row>
        <row r="99">
          <cell r="AT99" t="str">
            <v>MIRA</v>
          </cell>
          <cell r="AU99" t="str">
            <v>HM</v>
          </cell>
          <cell r="AV99">
            <v>2</v>
          </cell>
          <cell r="AW99">
            <v>2</v>
          </cell>
        </row>
        <row r="100">
          <cell r="AT100" t="str">
            <v xml:space="preserve">RADIO DE MANO FM 2M MULTIBANDA</v>
          </cell>
          <cell r="AU100" t="str">
            <v>HM</v>
          </cell>
          <cell r="AV100">
            <v>0.7</v>
          </cell>
          <cell r="AW100">
            <v>0.7</v>
          </cell>
        </row>
        <row r="101">
          <cell r="AT101" t="str">
            <v>BINOCULARES</v>
          </cell>
          <cell r="AU101" t="str">
            <v>HM</v>
          </cell>
          <cell r="AV101">
            <v>0.5</v>
          </cell>
          <cell r="AW101">
            <v>0.5</v>
          </cell>
        </row>
        <row r="103">
          <cell r="AT103" t="str">
            <v xml:space="preserve">C. GRUA 6 TN.</v>
          </cell>
          <cell r="AU103" t="str">
            <v>HM</v>
          </cell>
          <cell r="AV103">
            <v>80</v>
          </cell>
          <cell r="AW103">
            <v>80</v>
          </cell>
        </row>
        <row r="104">
          <cell r="AT104" t="str">
            <v xml:space="preserve">CAMIONETA 4x4 (130 HP)</v>
          </cell>
          <cell r="AU104" t="str">
            <v>HM</v>
          </cell>
          <cell r="AV104">
            <v>15</v>
          </cell>
          <cell r="AW104">
            <v>15</v>
          </cell>
        </row>
        <row r="105">
          <cell r="AT105" t="str">
            <v xml:space="preserve">MEDIO CAMION</v>
          </cell>
          <cell r="AU105" t="str">
            <v>HM</v>
          </cell>
          <cell r="AV105">
            <v>30</v>
          </cell>
          <cell r="AW105">
            <v>30</v>
          </cell>
        </row>
        <row r="106">
          <cell r="AT106" t="str">
            <v xml:space="preserve">CAMION VOLQUETE</v>
          </cell>
          <cell r="AU106" t="str">
            <v>HM</v>
          </cell>
          <cell r="AV106">
            <v>80</v>
          </cell>
          <cell r="AW106">
            <v>80</v>
          </cell>
        </row>
        <row r="107">
          <cell r="AT107" t="str">
            <v xml:space="preserve">WINCHE ELECTRICO C/ FRENO MANUAL</v>
          </cell>
          <cell r="AU107" t="str">
            <v>HM</v>
          </cell>
          <cell r="AV107">
            <v>15</v>
          </cell>
          <cell r="AW107">
            <v>15</v>
          </cell>
        </row>
        <row r="108">
          <cell r="AT108" t="str">
            <v xml:space="preserve">FRENO MANUAL PARA TENDIDO DE CONDUCTOR</v>
          </cell>
          <cell r="AU108" t="str">
            <v>HM</v>
          </cell>
          <cell r="AV108">
            <v>10</v>
          </cell>
          <cell r="AW108">
            <v>10</v>
          </cell>
        </row>
        <row r="109">
          <cell r="AT109" t="str">
            <v xml:space="preserve">MANGA DE ARRASTRE</v>
          </cell>
          <cell r="AU109" t="str">
            <v>HM</v>
          </cell>
          <cell r="AV109">
            <v>5</v>
          </cell>
          <cell r="AW109">
            <v>5</v>
          </cell>
        </row>
        <row r="110">
          <cell r="AT110" t="str">
            <v xml:space="preserve">BRIDA DE ARRASTRE</v>
          </cell>
          <cell r="AU110" t="str">
            <v>HM</v>
          </cell>
          <cell r="AV110">
            <v>2.5</v>
          </cell>
          <cell r="AW110">
            <v>2.5</v>
          </cell>
        </row>
        <row r="111">
          <cell r="AT111" t="str">
            <v xml:space="preserve">POLEAS DE AL DE D=300 mm </v>
          </cell>
          <cell r="AU111" t="str">
            <v>HM</v>
          </cell>
          <cell r="AV111">
            <v>1.2</v>
          </cell>
          <cell r="AW111">
            <v>1.2</v>
          </cell>
        </row>
        <row r="112">
          <cell r="AT112" t="str">
            <v xml:space="preserve">POLEAS DE PVC PARA CABLES AUTOPORTANTES</v>
          </cell>
          <cell r="AU112" t="str">
            <v>HM</v>
          </cell>
          <cell r="AV112">
            <v>2.2000000000000002</v>
          </cell>
          <cell r="AW112">
            <v>2.2000000000000002</v>
          </cell>
        </row>
        <row r="113">
          <cell r="AT113" t="str">
            <v xml:space="preserve">TRICO DE 2 TON</v>
          </cell>
          <cell r="AU113" t="str">
            <v>HM</v>
          </cell>
          <cell r="AV113">
            <v>3</v>
          </cell>
          <cell r="AW113">
            <v>3</v>
          </cell>
        </row>
        <row r="114">
          <cell r="AT114" t="str">
            <v xml:space="preserve">EQUIPO DE PUESTA A TIERRA TEMPORAL</v>
          </cell>
          <cell r="AU114" t="str">
            <v>HM</v>
          </cell>
          <cell r="AV114">
            <v>0.5</v>
          </cell>
          <cell r="AW114">
            <v>0.5</v>
          </cell>
        </row>
        <row r="115">
          <cell r="AT115" t="str">
            <v xml:space="preserve">REVELADOR DE TENSION DE M.T. (10 kV)</v>
          </cell>
          <cell r="AU115" t="str">
            <v>HM</v>
          </cell>
          <cell r="AV115">
            <v>1</v>
          </cell>
          <cell r="AW115">
            <v>1</v>
          </cell>
        </row>
        <row r="116">
          <cell r="AT116" t="str">
            <v>DINAMOMETRO</v>
          </cell>
          <cell r="AU116" t="str">
            <v>HM</v>
          </cell>
          <cell r="AV116">
            <v>2.5</v>
          </cell>
          <cell r="AW116">
            <v>2.5</v>
          </cell>
        </row>
        <row r="117">
          <cell r="AT117" t="str">
            <v>METRATER</v>
          </cell>
          <cell r="AU117" t="str">
            <v>HM</v>
          </cell>
          <cell r="AV117">
            <v>2.5</v>
          </cell>
          <cell r="AW117">
            <v>2.5</v>
          </cell>
        </row>
        <row r="118">
          <cell r="AT118" t="str">
            <v>MEGOMETRO</v>
          </cell>
          <cell r="AU118" t="str">
            <v>HM</v>
          </cell>
          <cell r="AV118">
            <v>2.5</v>
          </cell>
          <cell r="AW118">
            <v>2.5</v>
          </cell>
        </row>
        <row r="120">
          <cell r="AT120" t="str">
            <v xml:space="preserve">CINTA AISLANTE (Rollo 20 m.)</v>
          </cell>
          <cell r="AU120" t="str">
            <v>HM</v>
          </cell>
          <cell r="AV120">
            <v>3.55</v>
          </cell>
          <cell r="AW120">
            <v>3.55</v>
          </cell>
        </row>
        <row r="121">
          <cell r="AT121" t="str">
            <v>ESCALERA</v>
          </cell>
          <cell r="AU121" t="str">
            <v>HM</v>
          </cell>
          <cell r="AV121">
            <v>0.1</v>
          </cell>
          <cell r="AW121">
            <v>0.1</v>
          </cell>
        </row>
        <row r="122">
          <cell r="AT122" t="str">
            <v>TALADRO</v>
          </cell>
          <cell r="AU122" t="str">
            <v>HM</v>
          </cell>
          <cell r="AV122">
            <v>2.2000000000000002</v>
          </cell>
          <cell r="AW122">
            <v>2.2000000000000002</v>
          </cell>
        </row>
        <row r="123">
          <cell r="AT123" t="str">
            <v xml:space="preserve">PALA, PICO ó BARRENAS</v>
          </cell>
          <cell r="AU123" t="str">
            <v>HM</v>
          </cell>
          <cell r="AV123">
            <v>0.5</v>
          </cell>
          <cell r="AW123">
            <v>0.5</v>
          </cell>
        </row>
        <row r="124">
          <cell r="AT124" t="str">
            <v xml:space="preserve">CINTA METRICA</v>
          </cell>
          <cell r="AU124" t="str">
            <v>HM</v>
          </cell>
          <cell r="AV124">
            <v>0.2</v>
          </cell>
          <cell r="AW124">
            <v>0.2</v>
          </cell>
        </row>
        <row r="125">
          <cell r="AT125" t="str">
            <v>SOGAS</v>
          </cell>
          <cell r="AU125" t="str">
            <v>HM</v>
          </cell>
          <cell r="AV125">
            <v>0.5</v>
          </cell>
          <cell r="AW125">
            <v>0.5</v>
          </cell>
        </row>
        <row r="126">
          <cell r="AT126" t="str">
            <v xml:space="preserve">CAJA DE HERRAMIENTAS</v>
          </cell>
          <cell r="AU126" t="str">
            <v>HM</v>
          </cell>
          <cell r="AV126">
            <v>1.5</v>
          </cell>
          <cell r="AW126">
            <v>1.5</v>
          </cell>
        </row>
        <row r="127">
          <cell r="AT127" t="str">
            <v>POLEAS</v>
          </cell>
          <cell r="AU127" t="str">
            <v>HM</v>
          </cell>
          <cell r="AV127">
            <v>0.08</v>
          </cell>
          <cell r="AW127">
            <v>0.08</v>
          </cell>
        </row>
        <row r="128">
          <cell r="AT128" t="str">
            <v>TECLE</v>
          </cell>
          <cell r="AU128" t="str">
            <v>HM</v>
          </cell>
          <cell r="AV128">
            <v>0.95</v>
          </cell>
          <cell r="AW128">
            <v>0.95</v>
          </cell>
        </row>
        <row r="129">
          <cell r="AT129" t="str">
            <v>PORTABOBINA</v>
          </cell>
          <cell r="AU129" t="str">
            <v>HM</v>
          </cell>
          <cell r="AV129">
            <v>0.3</v>
          </cell>
          <cell r="AW129">
            <v>0.3</v>
          </cell>
        </row>
        <row r="130">
          <cell r="AT130" t="str">
            <v>TIRALINEA</v>
          </cell>
          <cell r="AU130" t="str">
            <v>HM</v>
          </cell>
          <cell r="AV130">
            <v>0.08</v>
          </cell>
          <cell r="AW130">
            <v>0.08</v>
          </cell>
        </row>
        <row r="131">
          <cell r="AT131" t="str">
            <v>COMPACTADORA</v>
          </cell>
          <cell r="AU131" t="str">
            <v>HM</v>
          </cell>
          <cell r="AV131">
            <v>5</v>
          </cell>
          <cell r="AW131">
            <v>5</v>
          </cell>
        </row>
        <row r="133">
          <cell r="AT133" t="str">
            <v xml:space="preserve">DIBUJANTE CADISTA</v>
          </cell>
          <cell r="AU133" t="str">
            <v>HH</v>
          </cell>
          <cell r="AV133">
            <v>8.75</v>
          </cell>
          <cell r="AW133">
            <v>8.75</v>
          </cell>
        </row>
        <row r="134">
          <cell r="AT134" t="str">
            <v>TOPOGRAFO</v>
          </cell>
          <cell r="AU134" t="str">
            <v>HH</v>
          </cell>
          <cell r="AV134">
            <v>8.75</v>
          </cell>
          <cell r="AW134">
            <v>8.75</v>
          </cell>
        </row>
        <row r="135">
          <cell r="AT135" t="str">
            <v>CAPATAZ</v>
          </cell>
          <cell r="AU135" t="str">
            <v>HH</v>
          </cell>
          <cell r="AV135">
            <v>8.75</v>
          </cell>
          <cell r="AW135">
            <v>8.75</v>
          </cell>
        </row>
        <row r="136">
          <cell r="AT136" t="str">
            <v>OPERARIO</v>
          </cell>
          <cell r="AU136" t="str">
            <v>HH</v>
          </cell>
          <cell r="AV136">
            <v>7.15</v>
          </cell>
          <cell r="AW136">
            <v>7.15</v>
          </cell>
        </row>
        <row r="137">
          <cell r="AT137" t="str">
            <v>OFICIAL</v>
          </cell>
          <cell r="AU137" t="str">
            <v>HH</v>
          </cell>
          <cell r="AV137">
            <v>6.75</v>
          </cell>
          <cell r="AW137">
            <v>6.75</v>
          </cell>
        </row>
        <row r="138">
          <cell r="AT138" t="str">
            <v>PEON</v>
          </cell>
          <cell r="AU138" t="str">
            <v>HH</v>
          </cell>
          <cell r="AV138">
            <v>3.78</v>
          </cell>
          <cell r="AW138">
            <v>3.78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GG"/>
      <sheetName val="Polinomica"/>
      <sheetName val="F.Polinómica"/>
      <sheetName val="UNITARIOS"/>
      <sheetName val="COS-UNI"/>
      <sheetName val="PtoTotal"/>
      <sheetName val="OT"/>
      <sheetName val="Memoria"/>
      <sheetName val="TABLA UVIMA VII E"/>
      <sheetName val="TABLA UVIMA VII"/>
      <sheetName val="TABLA AUSARAY"/>
      <sheetName val="TABLA ESTRELLA"/>
      <sheetName val="TABLA HUANCARO"/>
      <sheetName val="TABLA J.PABLO"/>
      <sheetName val="TABLA-VIVA EL PERU"/>
      <sheetName val="TABLA MINKA"/>
      <sheetName val="TABLA COOSEMTAP"/>
      <sheetName val="TABLA PIMCHAPAMPA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METRADO Y 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>
        <row r="12">
          <cell r="A12" t="str">
            <v>RP-1</v>
          </cell>
          <cell r="B12" t="str">
            <v xml:space="preserve">MACHACMARCA 01 y 02</v>
          </cell>
        </row>
        <row r="13">
          <cell r="A13">
            <v>5601</v>
          </cell>
          <cell r="B13" t="str">
            <v>AT5</v>
          </cell>
          <cell r="E13">
            <v>1</v>
          </cell>
          <cell r="I13">
            <v>3</v>
          </cell>
          <cell r="J13">
            <v>3</v>
          </cell>
          <cell r="K13" t="str">
            <v>AL35</v>
          </cell>
          <cell r="L13">
            <v>0</v>
          </cell>
          <cell r="M13">
            <v>9</v>
          </cell>
          <cell r="N13">
            <v>0</v>
          </cell>
          <cell r="O13">
            <v>3</v>
          </cell>
          <cell r="P13">
            <v>0</v>
          </cell>
          <cell r="Q13">
            <v>0</v>
          </cell>
          <cell r="R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3</v>
          </cell>
          <cell r="AE13">
            <v>0</v>
          </cell>
          <cell r="AF13">
            <v>0</v>
          </cell>
          <cell r="AG13">
            <v>3</v>
          </cell>
          <cell r="AH13">
            <v>0</v>
          </cell>
          <cell r="AI13">
            <v>0</v>
          </cell>
          <cell r="AJ13">
            <v>3</v>
          </cell>
          <cell r="AK13">
            <v>0</v>
          </cell>
          <cell r="AL13">
            <v>0</v>
          </cell>
          <cell r="AM13">
            <v>0</v>
          </cell>
          <cell r="AN13">
            <v>3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1.2</v>
          </cell>
          <cell r="BK13">
            <v>0</v>
          </cell>
          <cell r="BL13">
            <v>1.1200000000000001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</v>
          </cell>
          <cell r="BX13">
            <v>0</v>
          </cell>
        </row>
        <row r="14">
          <cell r="B14" t="str">
            <v>AT5</v>
          </cell>
          <cell r="I14">
            <v>3</v>
          </cell>
          <cell r="J14">
            <v>1</v>
          </cell>
          <cell r="K14" t="str">
            <v>AUT50</v>
          </cell>
          <cell r="L14">
            <v>3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  <cell r="Q14">
            <v>0</v>
          </cell>
          <cell r="R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0</v>
          </cell>
          <cell r="AG14">
            <v>3</v>
          </cell>
          <cell r="AH14">
            <v>0</v>
          </cell>
          <cell r="AI14">
            <v>0</v>
          </cell>
          <cell r="AJ14">
            <v>3</v>
          </cell>
          <cell r="AK14">
            <v>0</v>
          </cell>
          <cell r="AL14">
            <v>0</v>
          </cell>
          <cell r="AM14">
            <v>0</v>
          </cell>
          <cell r="AN14">
            <v>3</v>
          </cell>
          <cell r="AO14">
            <v>0</v>
          </cell>
          <cell r="AP14">
            <v>0</v>
          </cell>
          <cell r="AQ14">
            <v>1</v>
          </cell>
          <cell r="AR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B15" t="str">
            <v>ATP5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0</v>
          </cell>
          <cell r="AG15">
            <v>1</v>
          </cell>
          <cell r="AH15">
            <v>6</v>
          </cell>
          <cell r="AI15">
            <v>3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</row>
        <row r="16">
          <cell r="B16" t="str">
            <v>1RV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</v>
          </cell>
          <cell r="AR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1.1399999999999999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</row>
        <row r="17">
          <cell r="B17" t="str">
            <v>PAT1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18</v>
          </cell>
          <cell r="AP17">
            <v>0</v>
          </cell>
          <cell r="AQ17">
            <v>1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1.5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</row>
        <row r="18">
          <cell r="A18">
            <v>7909</v>
          </cell>
          <cell r="B18" t="str">
            <v>AT4</v>
          </cell>
          <cell r="C18">
            <v>1</v>
          </cell>
          <cell r="I18">
            <v>122.4</v>
          </cell>
          <cell r="J18">
            <v>3</v>
          </cell>
          <cell r="K18" t="str">
            <v>AL35</v>
          </cell>
          <cell r="L18">
            <v>0</v>
          </cell>
          <cell r="M18">
            <v>367.20000000000005</v>
          </cell>
          <cell r="N18">
            <v>3</v>
          </cell>
          <cell r="O18">
            <v>3</v>
          </cell>
          <cell r="P18">
            <v>0</v>
          </cell>
          <cell r="Q18">
            <v>2</v>
          </cell>
          <cell r="R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3</v>
          </cell>
          <cell r="AE18">
            <v>0</v>
          </cell>
          <cell r="AF18">
            <v>0</v>
          </cell>
          <cell r="AG18">
            <v>3</v>
          </cell>
          <cell r="AH18">
            <v>0</v>
          </cell>
          <cell r="AI18">
            <v>0</v>
          </cell>
          <cell r="AJ18">
            <v>3</v>
          </cell>
          <cell r="AK18">
            <v>0</v>
          </cell>
          <cell r="AL18">
            <v>3</v>
          </cell>
          <cell r="AM18">
            <v>9</v>
          </cell>
          <cell r="AN18">
            <v>3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T18">
            <v>0</v>
          </cell>
          <cell r="AU18">
            <v>0</v>
          </cell>
          <cell r="AV18">
            <v>0</v>
          </cell>
          <cell r="AW18">
            <v>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1.1499999999999999</v>
          </cell>
          <cell r="BK18">
            <v>0</v>
          </cell>
          <cell r="BL18">
            <v>0.91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</v>
          </cell>
          <cell r="BX18">
            <v>0</v>
          </cell>
        </row>
        <row r="19">
          <cell r="B19" t="str">
            <v>1RI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</v>
          </cell>
          <cell r="AR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1.1399999999999999</v>
          </cell>
          <cell r="BN19">
            <v>0</v>
          </cell>
          <cell r="BO19">
            <v>0</v>
          </cell>
          <cell r="BP19">
            <v>0</v>
          </cell>
          <cell r="BQ19">
            <v>1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</row>
        <row r="20">
          <cell r="A20">
            <v>5594</v>
          </cell>
          <cell r="B20" t="str">
            <v>AT1</v>
          </cell>
          <cell r="C20">
            <v>1</v>
          </cell>
          <cell r="I20">
            <v>98.9</v>
          </cell>
          <cell r="J20">
            <v>3</v>
          </cell>
          <cell r="K20" t="str">
            <v>AL35</v>
          </cell>
          <cell r="L20">
            <v>0</v>
          </cell>
          <cell r="M20">
            <v>296.70000000000005</v>
          </cell>
          <cell r="N20">
            <v>3</v>
          </cell>
          <cell r="O20">
            <v>0</v>
          </cell>
          <cell r="P20">
            <v>0</v>
          </cell>
          <cell r="Q20">
            <v>2</v>
          </cell>
          <cell r="R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3</v>
          </cell>
          <cell r="AM20">
            <v>9</v>
          </cell>
          <cell r="AN20">
            <v>0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T20">
            <v>1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1.1499999999999999</v>
          </cell>
          <cell r="BK20">
            <v>0</v>
          </cell>
          <cell r="BL20">
            <v>0.91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</v>
          </cell>
          <cell r="BX20">
            <v>0</v>
          </cell>
        </row>
        <row r="21">
          <cell r="A21">
            <v>40155</v>
          </cell>
          <cell r="B21" t="str">
            <v>AT5</v>
          </cell>
          <cell r="E21">
            <v>1</v>
          </cell>
          <cell r="I21">
            <v>125.1</v>
          </cell>
          <cell r="J21">
            <v>3</v>
          </cell>
          <cell r="K21" t="str">
            <v>AL35</v>
          </cell>
          <cell r="L21">
            <v>0</v>
          </cell>
          <cell r="M21">
            <v>375.29999999999995</v>
          </cell>
          <cell r="N21">
            <v>0</v>
          </cell>
          <cell r="O21">
            <v>3</v>
          </cell>
          <cell r="P21">
            <v>0</v>
          </cell>
          <cell r="Q21">
            <v>0</v>
          </cell>
          <cell r="R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3</v>
          </cell>
          <cell r="AE21">
            <v>0</v>
          </cell>
          <cell r="AF21">
            <v>0</v>
          </cell>
          <cell r="AG21">
            <v>3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0</v>
          </cell>
          <cell r="AN21">
            <v>3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1.2</v>
          </cell>
          <cell r="BK21">
            <v>0</v>
          </cell>
          <cell r="BL21">
            <v>1.1200000000000001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</v>
          </cell>
          <cell r="BX21">
            <v>0</v>
          </cell>
        </row>
        <row r="22">
          <cell r="B22" t="str">
            <v>ATSM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W22">
            <v>3</v>
          </cell>
          <cell r="X22">
            <v>3</v>
          </cell>
          <cell r="Y22">
            <v>0</v>
          </cell>
          <cell r="Z22">
            <v>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3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15</v>
          </cell>
          <cell r="AQ22">
            <v>1</v>
          </cell>
          <cell r="AR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</row>
        <row r="23">
          <cell r="B23" t="str">
            <v>PAT1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18</v>
          </cell>
          <cell r="AP23">
            <v>0</v>
          </cell>
          <cell r="AQ23">
            <v>1</v>
          </cell>
          <cell r="AR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1.5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1</v>
          </cell>
        </row>
        <row r="24">
          <cell r="B24" t="str">
            <v>PAT1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2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18</v>
          </cell>
          <cell r="AP24">
            <v>0</v>
          </cell>
          <cell r="AQ24">
            <v>1</v>
          </cell>
          <cell r="AR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1.5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1</v>
          </cell>
        </row>
        <row r="25">
          <cell r="B25" t="str">
            <v>1RV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</v>
          </cell>
          <cell r="AR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1.1399999999999999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A26">
            <v>1</v>
          </cell>
          <cell r="B26" t="str">
            <v>ATPB1</v>
          </cell>
          <cell r="E26">
            <v>1</v>
          </cell>
          <cell r="I26">
            <v>40</v>
          </cell>
          <cell r="J26">
            <v>1</v>
          </cell>
          <cell r="K26" t="str">
            <v>AUT50</v>
          </cell>
          <cell r="L26">
            <v>40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1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1.2</v>
          </cell>
          <cell r="BK26">
            <v>0</v>
          </cell>
          <cell r="BL26">
            <v>1.1200000000000001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</row>
        <row r="27">
          <cell r="A27">
            <v>2</v>
          </cell>
          <cell r="B27" t="str">
            <v>ATPB1</v>
          </cell>
          <cell r="E27">
            <v>1</v>
          </cell>
          <cell r="I27">
            <v>40</v>
          </cell>
          <cell r="J27">
            <v>1</v>
          </cell>
          <cell r="K27" t="str">
            <v>AUT50</v>
          </cell>
          <cell r="L27">
            <v>40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1.2</v>
          </cell>
          <cell r="BK27">
            <v>0</v>
          </cell>
          <cell r="BL27">
            <v>1.1200000000000001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</row>
        <row r="28">
          <cell r="A28">
            <v>3</v>
          </cell>
          <cell r="B28" t="str">
            <v>ATPB6</v>
          </cell>
          <cell r="E28">
            <v>1</v>
          </cell>
          <cell r="I28">
            <v>40</v>
          </cell>
          <cell r="J28">
            <v>1</v>
          </cell>
          <cell r="K28" t="str">
            <v>AUT50</v>
          </cell>
          <cell r="L28">
            <v>40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>
            <v>0</v>
          </cell>
          <cell r="AG28">
            <v>2</v>
          </cell>
          <cell r="AH28">
            <v>8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2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1</v>
          </cell>
          <cell r="BG28">
            <v>0</v>
          </cell>
          <cell r="BH28">
            <v>0</v>
          </cell>
          <cell r="BI28">
            <v>0</v>
          </cell>
          <cell r="BJ28">
            <v>1.2</v>
          </cell>
          <cell r="BK28">
            <v>0</v>
          </cell>
          <cell r="BL28">
            <v>1.1200000000000001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</row>
        <row r="29">
          <cell r="B29" t="str">
            <v>1RVD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</v>
          </cell>
          <cell r="Q29">
            <v>0</v>
          </cell>
          <cell r="R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0</v>
          </cell>
          <cell r="BW29">
            <v>0</v>
          </cell>
          <cell r="BX29">
            <v>0</v>
          </cell>
        </row>
        <row r="30">
          <cell r="A30">
            <v>5600</v>
          </cell>
          <cell r="B30" t="str">
            <v>ATPB6</v>
          </cell>
          <cell r="E30">
            <v>1</v>
          </cell>
          <cell r="I30">
            <v>21.5</v>
          </cell>
          <cell r="J30">
            <v>1</v>
          </cell>
          <cell r="K30" t="str">
            <v>AUT50</v>
          </cell>
          <cell r="L30">
            <v>21.5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2</v>
          </cell>
          <cell r="AF30">
            <v>0</v>
          </cell>
          <cell r="AG30">
            <v>2</v>
          </cell>
          <cell r="AH30">
            <v>8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2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1</v>
          </cell>
          <cell r="BG30">
            <v>0</v>
          </cell>
          <cell r="BH30">
            <v>0</v>
          </cell>
          <cell r="BI30">
            <v>0</v>
          </cell>
          <cell r="BJ30">
            <v>1.2</v>
          </cell>
          <cell r="BK30">
            <v>0</v>
          </cell>
          <cell r="BL30">
            <v>1.1200000000000001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</row>
        <row r="31">
          <cell r="B31" t="str">
            <v>1RVD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</v>
          </cell>
          <cell r="Q31">
            <v>0</v>
          </cell>
          <cell r="R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1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0</v>
          </cell>
        </row>
        <row r="32">
          <cell r="A32">
            <v>4</v>
          </cell>
          <cell r="B32" t="str">
            <v>ATPB1</v>
          </cell>
          <cell r="E32">
            <v>1</v>
          </cell>
          <cell r="I32">
            <v>40</v>
          </cell>
          <cell r="J32">
            <v>1</v>
          </cell>
          <cell r="K32" t="str">
            <v>AUT50</v>
          </cell>
          <cell r="L32">
            <v>40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1</v>
          </cell>
          <cell r="AH32">
            <v>4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1.2</v>
          </cell>
          <cell r="BK32">
            <v>0</v>
          </cell>
          <cell r="BL32">
            <v>1.1200000000000001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</v>
          </cell>
          <cell r="BX32">
            <v>0</v>
          </cell>
        </row>
        <row r="33">
          <cell r="A33">
            <v>5</v>
          </cell>
          <cell r="B33" t="str">
            <v>ATPB6</v>
          </cell>
          <cell r="E33">
            <v>1</v>
          </cell>
          <cell r="I33">
            <v>40.700000000000003</v>
          </cell>
          <cell r="J33">
            <v>1</v>
          </cell>
          <cell r="K33" t="str">
            <v>AUT50</v>
          </cell>
          <cell r="L33">
            <v>40.700000000000003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2</v>
          </cell>
          <cell r="AH33">
            <v>8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2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1</v>
          </cell>
          <cell r="BG33">
            <v>0</v>
          </cell>
          <cell r="BH33">
            <v>0</v>
          </cell>
          <cell r="BI33">
            <v>0</v>
          </cell>
          <cell r="BJ33">
            <v>1.2</v>
          </cell>
          <cell r="BK33">
            <v>0</v>
          </cell>
          <cell r="BL33">
            <v>1.1200000000000001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</v>
          </cell>
          <cell r="BX33">
            <v>0</v>
          </cell>
        </row>
        <row r="34">
          <cell r="B34" t="str">
            <v>1RVD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</v>
          </cell>
          <cell r="Q34">
            <v>0</v>
          </cell>
          <cell r="R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0</v>
          </cell>
        </row>
        <row r="35">
          <cell r="A35">
            <v>5599</v>
          </cell>
          <cell r="B35" t="str">
            <v>ATPB6</v>
          </cell>
          <cell r="E35">
            <v>1</v>
          </cell>
          <cell r="I35">
            <v>34</v>
          </cell>
          <cell r="J35">
            <v>1</v>
          </cell>
          <cell r="K35" t="str">
            <v>AUT50</v>
          </cell>
          <cell r="L35">
            <v>34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</v>
          </cell>
          <cell r="AF35">
            <v>0</v>
          </cell>
          <cell r="AG35">
            <v>2</v>
          </cell>
          <cell r="AH35">
            <v>8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0</v>
          </cell>
          <cell r="BI35">
            <v>0</v>
          </cell>
          <cell r="BJ35">
            <v>1.2</v>
          </cell>
          <cell r="BK35">
            <v>0</v>
          </cell>
          <cell r="BL35">
            <v>1.1200000000000001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</v>
          </cell>
          <cell r="BX35">
            <v>0</v>
          </cell>
        </row>
        <row r="36">
          <cell r="B36" t="str">
            <v>1RVD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</v>
          </cell>
          <cell r="Q36">
            <v>0</v>
          </cell>
          <cell r="R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0</v>
          </cell>
        </row>
        <row r="37">
          <cell r="A37">
            <v>6</v>
          </cell>
          <cell r="B37" t="str">
            <v>ATPB1</v>
          </cell>
          <cell r="E37">
            <v>1</v>
          </cell>
          <cell r="I37">
            <v>36</v>
          </cell>
          <cell r="J37">
            <v>1</v>
          </cell>
          <cell r="K37" t="str">
            <v>AUT50</v>
          </cell>
          <cell r="L37">
            <v>36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0</v>
          </cell>
          <cell r="AP37">
            <v>0</v>
          </cell>
          <cell r="AQ37">
            <v>1</v>
          </cell>
          <cell r="AR37">
            <v>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1.2</v>
          </cell>
          <cell r="BK37">
            <v>0</v>
          </cell>
          <cell r="BL37">
            <v>1.1200000000000001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</v>
          </cell>
          <cell r="BX37">
            <v>0</v>
          </cell>
        </row>
        <row r="38">
          <cell r="A38">
            <v>7</v>
          </cell>
          <cell r="B38" t="str">
            <v>ATPB1</v>
          </cell>
          <cell r="E38">
            <v>1</v>
          </cell>
          <cell r="I38">
            <v>36</v>
          </cell>
          <cell r="J38">
            <v>1</v>
          </cell>
          <cell r="K38" t="str">
            <v>AUT50</v>
          </cell>
          <cell r="L38">
            <v>36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4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0</v>
          </cell>
          <cell r="AP38">
            <v>0</v>
          </cell>
          <cell r="AQ38">
            <v>1</v>
          </cell>
          <cell r="AR38">
            <v>1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1.2</v>
          </cell>
          <cell r="BK38">
            <v>0</v>
          </cell>
          <cell r="BL38">
            <v>1.1200000000000001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</v>
          </cell>
          <cell r="BX38">
            <v>0</v>
          </cell>
        </row>
        <row r="39">
          <cell r="A39">
            <v>5598</v>
          </cell>
          <cell r="B39" t="str">
            <v>ATPB1</v>
          </cell>
          <cell r="E39">
            <v>1</v>
          </cell>
          <cell r="I39">
            <v>36</v>
          </cell>
          <cell r="J39">
            <v>1</v>
          </cell>
          <cell r="K39" t="str">
            <v>AUT50</v>
          </cell>
          <cell r="L39">
            <v>36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4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0</v>
          </cell>
          <cell r="AP39">
            <v>0</v>
          </cell>
          <cell r="AQ39">
            <v>1</v>
          </cell>
          <cell r="AR39">
            <v>1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1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1.2</v>
          </cell>
          <cell r="BK39">
            <v>0</v>
          </cell>
          <cell r="BL39">
            <v>1.1200000000000001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</v>
          </cell>
          <cell r="BX39">
            <v>0</v>
          </cell>
        </row>
        <row r="40">
          <cell r="A40">
            <v>8</v>
          </cell>
          <cell r="B40" t="str">
            <v>ATPB6</v>
          </cell>
          <cell r="E40">
            <v>1</v>
          </cell>
          <cell r="I40">
            <v>36</v>
          </cell>
          <cell r="J40">
            <v>1</v>
          </cell>
          <cell r="K40" t="str">
            <v>AUT50</v>
          </cell>
          <cell r="L40">
            <v>36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2</v>
          </cell>
          <cell r="AF40">
            <v>0</v>
          </cell>
          <cell r="AG40">
            <v>2</v>
          </cell>
          <cell r="AH40">
            <v>8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</v>
          </cell>
          <cell r="AO40">
            <v>0</v>
          </cell>
          <cell r="AP40">
            <v>0</v>
          </cell>
          <cell r="AQ40">
            <v>1</v>
          </cell>
          <cell r="AR40">
            <v>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1</v>
          </cell>
          <cell r="BG40">
            <v>0</v>
          </cell>
          <cell r="BH40">
            <v>0</v>
          </cell>
          <cell r="BI40">
            <v>0</v>
          </cell>
          <cell r="BJ40">
            <v>1.2</v>
          </cell>
          <cell r="BK40">
            <v>0</v>
          </cell>
          <cell r="BL40">
            <v>1.1200000000000001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</v>
          </cell>
          <cell r="BX40">
            <v>0</v>
          </cell>
        </row>
        <row r="41">
          <cell r="B41" t="str">
            <v>1RVD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</v>
          </cell>
          <cell r="Q41">
            <v>0</v>
          </cell>
          <cell r="R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</v>
          </cell>
          <cell r="AR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1</v>
          </cell>
          <cell r="BV41">
            <v>0</v>
          </cell>
          <cell r="BW41">
            <v>0</v>
          </cell>
          <cell r="BX41">
            <v>0</v>
          </cell>
        </row>
        <row r="42">
          <cell r="A42">
            <v>9</v>
          </cell>
          <cell r="B42" t="str">
            <v>ATPB6</v>
          </cell>
          <cell r="E42">
            <v>1</v>
          </cell>
          <cell r="I42">
            <v>21.5</v>
          </cell>
          <cell r="J42">
            <v>1</v>
          </cell>
          <cell r="K42" t="str">
            <v>AUT50</v>
          </cell>
          <cell r="L42">
            <v>21.5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2</v>
          </cell>
          <cell r="AF42">
            <v>0</v>
          </cell>
          <cell r="AG42">
            <v>2</v>
          </cell>
          <cell r="AH42">
            <v>8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2</v>
          </cell>
          <cell r="AO42">
            <v>0</v>
          </cell>
          <cell r="AP42">
            <v>0</v>
          </cell>
          <cell r="AQ42">
            <v>1</v>
          </cell>
          <cell r="AR42">
            <v>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1.2</v>
          </cell>
          <cell r="BK42">
            <v>0</v>
          </cell>
          <cell r="BL42">
            <v>1.1200000000000001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1</v>
          </cell>
          <cell r="BX42">
            <v>0</v>
          </cell>
        </row>
        <row r="43">
          <cell r="B43" t="str">
            <v>1RVD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</v>
          </cell>
          <cell r="Q43">
            <v>0</v>
          </cell>
          <cell r="R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</v>
          </cell>
          <cell r="AR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1</v>
          </cell>
          <cell r="BV43">
            <v>0</v>
          </cell>
          <cell r="BW43">
            <v>0</v>
          </cell>
          <cell r="BX43">
            <v>0</v>
          </cell>
        </row>
        <row r="44">
          <cell r="A44">
            <v>10</v>
          </cell>
          <cell r="B44" t="str">
            <v>ATPB1</v>
          </cell>
          <cell r="E44">
            <v>1</v>
          </cell>
          <cell r="I44">
            <v>40</v>
          </cell>
          <cell r="J44">
            <v>1</v>
          </cell>
          <cell r="K44" t="str">
            <v>AUT50</v>
          </cell>
          <cell r="L44">
            <v>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1</v>
          </cell>
          <cell r="AH44">
            <v>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0</v>
          </cell>
          <cell r="AP44">
            <v>0</v>
          </cell>
          <cell r="AQ44">
            <v>1</v>
          </cell>
          <cell r="AR44">
            <v>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1.2</v>
          </cell>
          <cell r="BK44">
            <v>0</v>
          </cell>
          <cell r="BL44">
            <v>1.1200000000000001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0</v>
          </cell>
        </row>
        <row r="45">
          <cell r="A45">
            <v>11</v>
          </cell>
          <cell r="B45" t="str">
            <v>ATPB1</v>
          </cell>
          <cell r="E45">
            <v>1</v>
          </cell>
          <cell r="I45">
            <v>40</v>
          </cell>
          <cell r="J45">
            <v>1</v>
          </cell>
          <cell r="K45" t="str">
            <v>AUT50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1</v>
          </cell>
          <cell r="AH45">
            <v>4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0</v>
          </cell>
          <cell r="AP45">
            <v>0</v>
          </cell>
          <cell r="AQ45">
            <v>1</v>
          </cell>
          <cell r="AR45">
            <v>1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1.2</v>
          </cell>
          <cell r="BK45">
            <v>0</v>
          </cell>
          <cell r="BL45">
            <v>1.1200000000000001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0</v>
          </cell>
        </row>
        <row r="46">
          <cell r="A46">
            <v>7680</v>
          </cell>
          <cell r="B46" t="str">
            <v>ATPB1</v>
          </cell>
          <cell r="E46">
            <v>1</v>
          </cell>
          <cell r="I46">
            <v>40</v>
          </cell>
          <cell r="J46">
            <v>1</v>
          </cell>
          <cell r="K46" t="str">
            <v>AUT50</v>
          </cell>
          <cell r="L46">
            <v>40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1</v>
          </cell>
          <cell r="AH46">
            <v>4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0</v>
          </cell>
          <cell r="AP46">
            <v>0</v>
          </cell>
          <cell r="AQ46">
            <v>1</v>
          </cell>
          <cell r="AR46">
            <v>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1.2</v>
          </cell>
          <cell r="BK46">
            <v>0</v>
          </cell>
          <cell r="BL46">
            <v>1.1200000000000001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0</v>
          </cell>
        </row>
        <row r="47">
          <cell r="A47">
            <v>12</v>
          </cell>
          <cell r="B47" t="str">
            <v>ATPB6</v>
          </cell>
          <cell r="E47">
            <v>1</v>
          </cell>
          <cell r="I47">
            <v>40</v>
          </cell>
          <cell r="J47">
            <v>1</v>
          </cell>
          <cell r="K47" t="str">
            <v>AUT50</v>
          </cell>
          <cell r="L47">
            <v>40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2</v>
          </cell>
          <cell r="AF47">
            <v>0</v>
          </cell>
          <cell r="AG47">
            <v>2</v>
          </cell>
          <cell r="AH47">
            <v>8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2</v>
          </cell>
          <cell r="AO47">
            <v>0</v>
          </cell>
          <cell r="AP47">
            <v>0</v>
          </cell>
          <cell r="AQ47">
            <v>1</v>
          </cell>
          <cell r="AR47">
            <v>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1</v>
          </cell>
          <cell r="BG47">
            <v>0</v>
          </cell>
          <cell r="BH47">
            <v>0</v>
          </cell>
          <cell r="BI47">
            <v>0</v>
          </cell>
          <cell r="BJ47">
            <v>1.2</v>
          </cell>
          <cell r="BK47">
            <v>0</v>
          </cell>
          <cell r="BL47">
            <v>1.1200000000000001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1</v>
          </cell>
          <cell r="BX47">
            <v>0</v>
          </cell>
        </row>
        <row r="48">
          <cell r="B48" t="str">
            <v>AT5_A</v>
          </cell>
          <cell r="I48">
            <v>3</v>
          </cell>
          <cell r="J48">
            <v>3</v>
          </cell>
          <cell r="K48" t="str">
            <v>AL35</v>
          </cell>
          <cell r="L48">
            <v>0</v>
          </cell>
          <cell r="M48">
            <v>9</v>
          </cell>
          <cell r="N48">
            <v>0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3</v>
          </cell>
          <cell r="AE48">
            <v>0</v>
          </cell>
          <cell r="AF48">
            <v>0</v>
          </cell>
          <cell r="AG48">
            <v>3</v>
          </cell>
          <cell r="AH48">
            <v>0</v>
          </cell>
          <cell r="AI48">
            <v>0</v>
          </cell>
          <cell r="AJ48">
            <v>3</v>
          </cell>
          <cell r="AK48">
            <v>0</v>
          </cell>
          <cell r="AL48">
            <v>0</v>
          </cell>
          <cell r="AM48">
            <v>0</v>
          </cell>
          <cell r="AN48">
            <v>3</v>
          </cell>
          <cell r="AO48">
            <v>0</v>
          </cell>
          <cell r="AP48">
            <v>0</v>
          </cell>
          <cell r="AQ48">
            <v>1</v>
          </cell>
          <cell r="AR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</row>
        <row r="49">
          <cell r="A49">
            <v>40156</v>
          </cell>
          <cell r="B49" t="str">
            <v>ATP5</v>
          </cell>
          <cell r="D49">
            <v>2</v>
          </cell>
          <cell r="I49">
            <v>12.2</v>
          </cell>
          <cell r="J49">
            <v>1</v>
          </cell>
          <cell r="K49" t="str">
            <v>AUT50</v>
          </cell>
          <cell r="L49">
            <v>12.2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U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</v>
          </cell>
          <cell r="AF49">
            <v>0</v>
          </cell>
          <cell r="AG49">
            <v>1</v>
          </cell>
          <cell r="AH49">
            <v>6</v>
          </cell>
          <cell r="AI49">
            <v>3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1</v>
          </cell>
          <cell r="AR49">
            <v>2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2.2999999999999998</v>
          </cell>
          <cell r="BK49">
            <v>0</v>
          </cell>
          <cell r="BL49">
            <v>3.64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2</v>
          </cell>
          <cell r="BX49">
            <v>0</v>
          </cell>
        </row>
        <row r="50">
          <cell r="B50" t="str">
            <v>ATSB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W50">
            <v>3</v>
          </cell>
          <cell r="X50">
            <v>3</v>
          </cell>
          <cell r="Y50">
            <v>0</v>
          </cell>
          <cell r="Z50">
            <v>0</v>
          </cell>
          <cell r="AA50">
            <v>3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3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15</v>
          </cell>
          <cell r="AQ50">
            <v>1</v>
          </cell>
          <cell r="AR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1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</row>
        <row r="51">
          <cell r="B51" t="str">
            <v>PAT1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18</v>
          </cell>
          <cell r="AP51">
            <v>0</v>
          </cell>
          <cell r="AQ51">
            <v>1</v>
          </cell>
          <cell r="AR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1.5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</row>
        <row r="52">
          <cell r="B52" t="str">
            <v>PAT1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18</v>
          </cell>
          <cell r="AP52">
            <v>0</v>
          </cell>
          <cell r="AQ52">
            <v>1</v>
          </cell>
          <cell r="AR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1.5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</v>
          </cell>
          <cell r="AR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</v>
          </cell>
          <cell r="AR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A56" t="str">
            <v xml:space="preserve">SUB TOTAL-1</v>
          </cell>
          <cell r="B56">
            <v>1</v>
          </cell>
          <cell r="C56">
            <v>2</v>
          </cell>
          <cell r="D56">
            <v>2</v>
          </cell>
          <cell r="E56">
            <v>18</v>
          </cell>
          <cell r="F56">
            <v>0</v>
          </cell>
          <cell r="G56">
            <v>0</v>
          </cell>
          <cell r="H56">
            <v>0</v>
          </cell>
          <cell r="I56">
            <v>949.30000000000007</v>
          </cell>
          <cell r="L56">
            <v>596.90000000000009</v>
          </cell>
          <cell r="M56">
            <v>1057.2</v>
          </cell>
          <cell r="N56">
            <v>6</v>
          </cell>
          <cell r="O56">
            <v>15</v>
          </cell>
          <cell r="P56">
            <v>15</v>
          </cell>
          <cell r="Q56">
            <v>4</v>
          </cell>
          <cell r="R56">
            <v>2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6</v>
          </cell>
          <cell r="X56">
            <v>6</v>
          </cell>
          <cell r="Y56">
            <v>0</v>
          </cell>
          <cell r="Z56">
            <v>3</v>
          </cell>
          <cell r="AA56">
            <v>3</v>
          </cell>
          <cell r="AB56">
            <v>10</v>
          </cell>
          <cell r="AC56">
            <v>0</v>
          </cell>
          <cell r="AD56">
            <v>15</v>
          </cell>
          <cell r="AE56">
            <v>16</v>
          </cell>
          <cell r="AF56">
            <v>9</v>
          </cell>
          <cell r="AG56">
            <v>40</v>
          </cell>
          <cell r="AH56">
            <v>104</v>
          </cell>
          <cell r="AI56">
            <v>6</v>
          </cell>
          <cell r="AJ56">
            <v>15</v>
          </cell>
          <cell r="AK56">
            <v>6</v>
          </cell>
          <cell r="AL56">
            <v>6</v>
          </cell>
          <cell r="AM56">
            <v>18</v>
          </cell>
          <cell r="AN56">
            <v>40</v>
          </cell>
          <cell r="AO56">
            <v>90</v>
          </cell>
          <cell r="AP56">
            <v>30</v>
          </cell>
          <cell r="AQ56">
            <v>43</v>
          </cell>
          <cell r="AR56">
            <v>22</v>
          </cell>
          <cell r="AS56">
            <v>0</v>
          </cell>
          <cell r="AT56">
            <v>1</v>
          </cell>
          <cell r="AU56">
            <v>0</v>
          </cell>
          <cell r="AV56">
            <v>0</v>
          </cell>
          <cell r="AW56">
            <v>1</v>
          </cell>
          <cell r="AX56">
            <v>3</v>
          </cell>
          <cell r="AY56">
            <v>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2</v>
          </cell>
          <cell r="BE56">
            <v>9</v>
          </cell>
          <cell r="BF56">
            <v>7</v>
          </cell>
          <cell r="BG56">
            <v>1</v>
          </cell>
          <cell r="BH56">
            <v>0</v>
          </cell>
          <cell r="BI56">
            <v>1</v>
          </cell>
          <cell r="BJ56">
            <v>26.199999999999992</v>
          </cell>
          <cell r="BK56">
            <v>0</v>
          </cell>
          <cell r="BL56">
            <v>25.620000000000012</v>
          </cell>
          <cell r="BM56">
            <v>3.42</v>
          </cell>
          <cell r="BN56">
            <v>0</v>
          </cell>
          <cell r="BO56">
            <v>7.5</v>
          </cell>
          <cell r="BP56">
            <v>0</v>
          </cell>
          <cell r="BQ56">
            <v>1</v>
          </cell>
          <cell r="BR56">
            <v>0</v>
          </cell>
          <cell r="BS56">
            <v>2</v>
          </cell>
          <cell r="BT56">
            <v>0</v>
          </cell>
          <cell r="BU56">
            <v>6</v>
          </cell>
          <cell r="BV56">
            <v>0</v>
          </cell>
          <cell r="BW56">
            <v>22</v>
          </cell>
          <cell r="BX56">
            <v>5</v>
          </cell>
        </row>
        <row r="58">
          <cell r="A58" t="str">
            <v>RP-2</v>
          </cell>
          <cell r="B58" t="str">
            <v>PICHURA</v>
          </cell>
        </row>
        <row r="59">
          <cell r="A59" t="str">
            <v>SC1</v>
          </cell>
          <cell r="B59" t="str">
            <v>ATBV1</v>
          </cell>
          <cell r="F59">
            <v>1</v>
          </cell>
          <cell r="I59">
            <v>3</v>
          </cell>
          <cell r="J59">
            <v>3</v>
          </cell>
          <cell r="K59" t="str">
            <v>AL35</v>
          </cell>
          <cell r="L59">
            <v>0</v>
          </cell>
          <cell r="M59">
            <v>9</v>
          </cell>
          <cell r="N59">
            <v>3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3</v>
          </cell>
          <cell r="AM59">
            <v>7.5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1.3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1</v>
          </cell>
          <cell r="BX59">
            <v>0</v>
          </cell>
        </row>
        <row r="60">
          <cell r="A60" t="str">
            <v>SC2</v>
          </cell>
          <cell r="B60" t="str">
            <v>ATBV4</v>
          </cell>
          <cell r="G60">
            <v>1</v>
          </cell>
          <cell r="I60">
            <v>8.1</v>
          </cell>
          <cell r="J60">
            <v>3</v>
          </cell>
          <cell r="K60" t="str">
            <v>AL35</v>
          </cell>
          <cell r="L60">
            <v>0</v>
          </cell>
          <cell r="M60">
            <v>24.299999999999997</v>
          </cell>
          <cell r="N60">
            <v>3</v>
          </cell>
          <cell r="O60">
            <v>3</v>
          </cell>
          <cell r="P60">
            <v>0</v>
          </cell>
          <cell r="Q60">
            <v>3</v>
          </cell>
          <cell r="R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</v>
          </cell>
          <cell r="AE60">
            <v>0</v>
          </cell>
          <cell r="AF60">
            <v>0</v>
          </cell>
          <cell r="AG60">
            <v>3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7.5</v>
          </cell>
          <cell r="AN60">
            <v>3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1.3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1</v>
          </cell>
          <cell r="BX60">
            <v>0</v>
          </cell>
        </row>
        <row r="61">
          <cell r="B61" t="str">
            <v>1RVD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  <cell r="Q61">
            <v>0</v>
          </cell>
          <cell r="R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</v>
          </cell>
          <cell r="AR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1</v>
          </cell>
          <cell r="BV61">
            <v>0</v>
          </cell>
          <cell r="BW61">
            <v>0</v>
          </cell>
          <cell r="BX61">
            <v>0</v>
          </cell>
        </row>
        <row r="62">
          <cell r="A62">
            <v>5618</v>
          </cell>
          <cell r="B62" t="str">
            <v>ATBV1</v>
          </cell>
          <cell r="F62">
            <v>1</v>
          </cell>
          <cell r="I62">
            <v>80</v>
          </cell>
          <cell r="J62">
            <v>3</v>
          </cell>
          <cell r="K62" t="str">
            <v>AL35</v>
          </cell>
          <cell r="L62">
            <v>0</v>
          </cell>
          <cell r="M62">
            <v>240</v>
          </cell>
          <cell r="N62">
            <v>3</v>
          </cell>
          <cell r="O62">
            <v>0</v>
          </cell>
          <cell r="P62">
            <v>0</v>
          </cell>
          <cell r="Q62">
            <v>3</v>
          </cell>
          <cell r="R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3</v>
          </cell>
          <cell r="AM62">
            <v>7.5</v>
          </cell>
          <cell r="AN62">
            <v>0</v>
          </cell>
          <cell r="AO62">
            <v>0</v>
          </cell>
          <cell r="AP62">
            <v>0</v>
          </cell>
          <cell r="AQ62">
            <v>1</v>
          </cell>
          <cell r="AR62">
            <v>1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1.3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1</v>
          </cell>
          <cell r="BX62">
            <v>0</v>
          </cell>
        </row>
        <row r="63">
          <cell r="A63" t="str">
            <v>SC3</v>
          </cell>
          <cell r="B63" t="str">
            <v>ATBV1</v>
          </cell>
          <cell r="F63">
            <v>1</v>
          </cell>
          <cell r="I63">
            <v>80</v>
          </cell>
          <cell r="J63">
            <v>3</v>
          </cell>
          <cell r="K63" t="str">
            <v>AL35</v>
          </cell>
          <cell r="L63">
            <v>0</v>
          </cell>
          <cell r="M63">
            <v>240</v>
          </cell>
          <cell r="N63">
            <v>3</v>
          </cell>
          <cell r="O63">
            <v>0</v>
          </cell>
          <cell r="P63">
            <v>0</v>
          </cell>
          <cell r="Q63">
            <v>3</v>
          </cell>
          <cell r="R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3</v>
          </cell>
          <cell r="AM63">
            <v>7.5</v>
          </cell>
          <cell r="AN63">
            <v>0</v>
          </cell>
          <cell r="AO63">
            <v>0</v>
          </cell>
          <cell r="AP63">
            <v>0</v>
          </cell>
          <cell r="AQ63">
            <v>1</v>
          </cell>
          <cell r="AR63">
            <v>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1.3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1</v>
          </cell>
          <cell r="BX63">
            <v>0</v>
          </cell>
        </row>
        <row r="64">
          <cell r="A64">
            <v>5617</v>
          </cell>
          <cell r="B64" t="str">
            <v>ATBV1</v>
          </cell>
          <cell r="F64">
            <v>1</v>
          </cell>
          <cell r="I64">
            <v>80</v>
          </cell>
          <cell r="J64">
            <v>3</v>
          </cell>
          <cell r="K64" t="str">
            <v>AL35</v>
          </cell>
          <cell r="L64">
            <v>0</v>
          </cell>
          <cell r="M64">
            <v>240</v>
          </cell>
          <cell r="N64">
            <v>3</v>
          </cell>
          <cell r="O64">
            <v>0</v>
          </cell>
          <cell r="P64">
            <v>0</v>
          </cell>
          <cell r="Q64">
            <v>3</v>
          </cell>
          <cell r="R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3</v>
          </cell>
          <cell r="AM64">
            <v>7.5</v>
          </cell>
          <cell r="AN64">
            <v>0</v>
          </cell>
          <cell r="AO64">
            <v>0</v>
          </cell>
          <cell r="AP64">
            <v>0</v>
          </cell>
          <cell r="AQ64">
            <v>1</v>
          </cell>
          <cell r="AR64">
            <v>1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1.3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</row>
        <row r="65">
          <cell r="A65">
            <v>5616</v>
          </cell>
          <cell r="B65" t="str">
            <v>ATBV1</v>
          </cell>
          <cell r="F65">
            <v>1</v>
          </cell>
          <cell r="I65">
            <v>80</v>
          </cell>
          <cell r="J65">
            <v>3</v>
          </cell>
          <cell r="K65" t="str">
            <v>AL35</v>
          </cell>
          <cell r="L65">
            <v>0</v>
          </cell>
          <cell r="M65">
            <v>240</v>
          </cell>
          <cell r="N65">
            <v>3</v>
          </cell>
          <cell r="O65">
            <v>0</v>
          </cell>
          <cell r="P65">
            <v>0</v>
          </cell>
          <cell r="Q65">
            <v>3</v>
          </cell>
          <cell r="R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3</v>
          </cell>
          <cell r="AM65">
            <v>7.5</v>
          </cell>
          <cell r="AN65">
            <v>0</v>
          </cell>
          <cell r="AO65">
            <v>0</v>
          </cell>
          <cell r="AP65">
            <v>0</v>
          </cell>
          <cell r="AQ65">
            <v>1</v>
          </cell>
          <cell r="AR65">
            <v>1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1.3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1</v>
          </cell>
          <cell r="BX65">
            <v>0</v>
          </cell>
        </row>
        <row r="66">
          <cell r="A66" t="str">
            <v>SC4</v>
          </cell>
          <cell r="B66" t="str">
            <v>ATBV1</v>
          </cell>
          <cell r="F66">
            <v>1</v>
          </cell>
          <cell r="I66">
            <v>80</v>
          </cell>
          <cell r="J66">
            <v>3</v>
          </cell>
          <cell r="K66" t="str">
            <v>AL35</v>
          </cell>
          <cell r="L66">
            <v>0</v>
          </cell>
          <cell r="M66">
            <v>240</v>
          </cell>
          <cell r="N66">
            <v>3</v>
          </cell>
          <cell r="O66">
            <v>0</v>
          </cell>
          <cell r="P66">
            <v>0</v>
          </cell>
          <cell r="Q66">
            <v>3</v>
          </cell>
          <cell r="R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3</v>
          </cell>
          <cell r="AM66">
            <v>7.5</v>
          </cell>
          <cell r="AN66">
            <v>0</v>
          </cell>
          <cell r="AO66">
            <v>0</v>
          </cell>
          <cell r="AP66">
            <v>0</v>
          </cell>
          <cell r="AQ66">
            <v>1</v>
          </cell>
          <cell r="AR66">
            <v>1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1.3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1</v>
          </cell>
          <cell r="BX66">
            <v>0</v>
          </cell>
        </row>
        <row r="67">
          <cell r="A67">
            <v>5615</v>
          </cell>
          <cell r="B67" t="str">
            <v>ATBV1</v>
          </cell>
          <cell r="F67">
            <v>1</v>
          </cell>
          <cell r="I67">
            <v>80</v>
          </cell>
          <cell r="J67">
            <v>3</v>
          </cell>
          <cell r="K67" t="str">
            <v>AL35</v>
          </cell>
          <cell r="L67">
            <v>0</v>
          </cell>
          <cell r="M67">
            <v>240</v>
          </cell>
          <cell r="N67">
            <v>3</v>
          </cell>
          <cell r="O67">
            <v>0</v>
          </cell>
          <cell r="P67">
            <v>0</v>
          </cell>
          <cell r="Q67">
            <v>3</v>
          </cell>
          <cell r="R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3</v>
          </cell>
          <cell r="AM67">
            <v>7.5</v>
          </cell>
          <cell r="AN67">
            <v>0</v>
          </cell>
          <cell r="AO67">
            <v>0</v>
          </cell>
          <cell r="AP67">
            <v>0</v>
          </cell>
          <cell r="AQ67">
            <v>1</v>
          </cell>
          <cell r="AR67">
            <v>1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1.3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1</v>
          </cell>
          <cell r="BX67">
            <v>0</v>
          </cell>
        </row>
        <row r="68">
          <cell r="A68" t="str">
            <v>SC5</v>
          </cell>
          <cell r="B68" t="str">
            <v>ATBV1</v>
          </cell>
          <cell r="F68">
            <v>1</v>
          </cell>
          <cell r="I68">
            <v>80</v>
          </cell>
          <cell r="J68">
            <v>3</v>
          </cell>
          <cell r="K68" t="str">
            <v>AL35</v>
          </cell>
          <cell r="L68">
            <v>0</v>
          </cell>
          <cell r="M68">
            <v>240</v>
          </cell>
          <cell r="N68">
            <v>3</v>
          </cell>
          <cell r="O68">
            <v>0</v>
          </cell>
          <cell r="P68">
            <v>0</v>
          </cell>
          <cell r="Q68">
            <v>3</v>
          </cell>
          <cell r="R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3</v>
          </cell>
          <cell r="AM68">
            <v>7.5</v>
          </cell>
          <cell r="AN68">
            <v>0</v>
          </cell>
          <cell r="AO68">
            <v>0</v>
          </cell>
          <cell r="AP68">
            <v>0</v>
          </cell>
          <cell r="AQ68">
            <v>1</v>
          </cell>
          <cell r="AR68">
            <v>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1.3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1</v>
          </cell>
          <cell r="BX68">
            <v>0</v>
          </cell>
        </row>
        <row r="69">
          <cell r="A69">
            <v>5614</v>
          </cell>
          <cell r="B69" t="str">
            <v>ATBV1</v>
          </cell>
          <cell r="F69">
            <v>1</v>
          </cell>
          <cell r="I69">
            <v>80</v>
          </cell>
          <cell r="J69">
            <v>3</v>
          </cell>
          <cell r="K69" t="str">
            <v>AL35</v>
          </cell>
          <cell r="L69">
            <v>0</v>
          </cell>
          <cell r="M69">
            <v>240</v>
          </cell>
          <cell r="N69">
            <v>3</v>
          </cell>
          <cell r="O69">
            <v>0</v>
          </cell>
          <cell r="P69">
            <v>0</v>
          </cell>
          <cell r="Q69">
            <v>3</v>
          </cell>
          <cell r="R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3</v>
          </cell>
          <cell r="AM69">
            <v>7.5</v>
          </cell>
          <cell r="AN69">
            <v>0</v>
          </cell>
          <cell r="AO69">
            <v>0</v>
          </cell>
          <cell r="AP69">
            <v>0</v>
          </cell>
          <cell r="AQ69">
            <v>1</v>
          </cell>
          <cell r="AR69">
            <v>1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1.3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1</v>
          </cell>
          <cell r="BX69">
            <v>0</v>
          </cell>
        </row>
        <row r="70">
          <cell r="A70" t="str">
            <v>SC6</v>
          </cell>
          <cell r="B70" t="str">
            <v>ATBV1</v>
          </cell>
          <cell r="F70">
            <v>1</v>
          </cell>
          <cell r="I70">
            <v>80</v>
          </cell>
          <cell r="J70">
            <v>3</v>
          </cell>
          <cell r="K70" t="str">
            <v>AL35</v>
          </cell>
          <cell r="L70">
            <v>0</v>
          </cell>
          <cell r="M70">
            <v>240</v>
          </cell>
          <cell r="N70">
            <v>3</v>
          </cell>
          <cell r="O70">
            <v>0</v>
          </cell>
          <cell r="P70">
            <v>0</v>
          </cell>
          <cell r="Q70">
            <v>3</v>
          </cell>
          <cell r="R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3</v>
          </cell>
          <cell r="AM70">
            <v>7.5</v>
          </cell>
          <cell r="AN70">
            <v>0</v>
          </cell>
          <cell r="AO70">
            <v>0</v>
          </cell>
          <cell r="AP70">
            <v>0</v>
          </cell>
          <cell r="AQ70">
            <v>1</v>
          </cell>
          <cell r="AR70">
            <v>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1.3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1</v>
          </cell>
          <cell r="BX70">
            <v>0</v>
          </cell>
        </row>
        <row r="71">
          <cell r="A71">
            <v>5613</v>
          </cell>
          <cell r="B71" t="str">
            <v>ATBV1</v>
          </cell>
          <cell r="F71">
            <v>1</v>
          </cell>
          <cell r="I71">
            <v>80</v>
          </cell>
          <cell r="J71">
            <v>3</v>
          </cell>
          <cell r="K71" t="str">
            <v>AL35</v>
          </cell>
          <cell r="L71">
            <v>0</v>
          </cell>
          <cell r="M71">
            <v>240</v>
          </cell>
          <cell r="N71">
            <v>3</v>
          </cell>
          <cell r="O71">
            <v>0</v>
          </cell>
          <cell r="P71">
            <v>0</v>
          </cell>
          <cell r="Q71">
            <v>3</v>
          </cell>
          <cell r="R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</v>
          </cell>
          <cell r="AM71">
            <v>7.5</v>
          </cell>
          <cell r="AN71">
            <v>0</v>
          </cell>
          <cell r="AO71">
            <v>0</v>
          </cell>
          <cell r="AP71">
            <v>0</v>
          </cell>
          <cell r="AQ71">
            <v>1</v>
          </cell>
          <cell r="AR71">
            <v>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1.3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1</v>
          </cell>
          <cell r="BX71">
            <v>0</v>
          </cell>
        </row>
        <row r="72">
          <cell r="A72" t="str">
            <v>SC7</v>
          </cell>
          <cell r="B72" t="str">
            <v>ATBV1</v>
          </cell>
          <cell r="F72">
            <v>1</v>
          </cell>
          <cell r="I72">
            <v>80</v>
          </cell>
          <cell r="J72">
            <v>3</v>
          </cell>
          <cell r="K72" t="str">
            <v>AL35</v>
          </cell>
          <cell r="L72">
            <v>0</v>
          </cell>
          <cell r="M72">
            <v>240</v>
          </cell>
          <cell r="N72">
            <v>3</v>
          </cell>
          <cell r="O72">
            <v>0</v>
          </cell>
          <cell r="P72">
            <v>0</v>
          </cell>
          <cell r="Q72">
            <v>3</v>
          </cell>
          <cell r="R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3</v>
          </cell>
          <cell r="AM72">
            <v>7.5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1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1.3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1</v>
          </cell>
          <cell r="BX72">
            <v>0</v>
          </cell>
        </row>
        <row r="73">
          <cell r="B73" t="str">
            <v>1RV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</v>
          </cell>
          <cell r="AR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1.1399999999999999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1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A74">
            <v>5612</v>
          </cell>
          <cell r="B74" t="str">
            <v>ATBV1</v>
          </cell>
          <cell r="F74">
            <v>1</v>
          </cell>
          <cell r="I74">
            <v>82.6</v>
          </cell>
          <cell r="J74">
            <v>3</v>
          </cell>
          <cell r="K74" t="str">
            <v>AL35</v>
          </cell>
          <cell r="L74">
            <v>0</v>
          </cell>
          <cell r="M74">
            <v>247.79999999999998</v>
          </cell>
          <cell r="N74">
            <v>3</v>
          </cell>
          <cell r="O74">
            <v>0</v>
          </cell>
          <cell r="P74">
            <v>0</v>
          </cell>
          <cell r="Q74">
            <v>3</v>
          </cell>
          <cell r="R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3</v>
          </cell>
          <cell r="AM74">
            <v>7.5</v>
          </cell>
          <cell r="AN74">
            <v>0</v>
          </cell>
          <cell r="AO74">
            <v>0</v>
          </cell>
          <cell r="AP74">
            <v>0</v>
          </cell>
          <cell r="AQ74">
            <v>1</v>
          </cell>
          <cell r="AR74">
            <v>1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1.3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</v>
          </cell>
          <cell r="BX74">
            <v>0</v>
          </cell>
        </row>
        <row r="75">
          <cell r="A75">
            <v>5611</v>
          </cell>
          <cell r="B75" t="str">
            <v>ATBV1</v>
          </cell>
          <cell r="F75">
            <v>1</v>
          </cell>
          <cell r="I75">
            <v>82.6</v>
          </cell>
          <cell r="J75">
            <v>3</v>
          </cell>
          <cell r="K75" t="str">
            <v>AL35</v>
          </cell>
          <cell r="L75">
            <v>0</v>
          </cell>
          <cell r="M75">
            <v>247.79999999999998</v>
          </cell>
          <cell r="N75">
            <v>3</v>
          </cell>
          <cell r="O75">
            <v>0</v>
          </cell>
          <cell r="P75">
            <v>0</v>
          </cell>
          <cell r="Q75">
            <v>3</v>
          </cell>
          <cell r="R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3</v>
          </cell>
          <cell r="AM75">
            <v>7.5</v>
          </cell>
          <cell r="AN75">
            <v>0</v>
          </cell>
          <cell r="AO75">
            <v>0</v>
          </cell>
          <cell r="AP75">
            <v>0</v>
          </cell>
          <cell r="AQ75">
            <v>1</v>
          </cell>
          <cell r="AR75">
            <v>1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1.3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1</v>
          </cell>
          <cell r="BX75">
            <v>0</v>
          </cell>
        </row>
        <row r="76">
          <cell r="B76" t="str">
            <v>1RV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</v>
          </cell>
          <cell r="AR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1.1399999999999999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A77" t="str">
            <v>SC8</v>
          </cell>
          <cell r="B77" t="str">
            <v>AT3</v>
          </cell>
          <cell r="E77">
            <v>1</v>
          </cell>
          <cell r="I77">
            <v>112.4</v>
          </cell>
          <cell r="J77">
            <v>3</v>
          </cell>
          <cell r="K77" t="str">
            <v>AL35</v>
          </cell>
          <cell r="L77">
            <v>0</v>
          </cell>
          <cell r="M77">
            <v>337.20000000000005</v>
          </cell>
          <cell r="N77">
            <v>1</v>
          </cell>
          <cell r="O77">
            <v>6</v>
          </cell>
          <cell r="P77">
            <v>0</v>
          </cell>
          <cell r="Q77">
            <v>1</v>
          </cell>
          <cell r="R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3</v>
          </cell>
          <cell r="AD77">
            <v>6</v>
          </cell>
          <cell r="AE77">
            <v>0</v>
          </cell>
          <cell r="AF77">
            <v>0</v>
          </cell>
          <cell r="AG77">
            <v>6</v>
          </cell>
          <cell r="AH77">
            <v>0</v>
          </cell>
          <cell r="AI77">
            <v>0</v>
          </cell>
          <cell r="AJ77">
            <v>6</v>
          </cell>
          <cell r="AK77">
            <v>0</v>
          </cell>
          <cell r="AL77">
            <v>1</v>
          </cell>
          <cell r="AM77">
            <v>2.5</v>
          </cell>
          <cell r="AN77">
            <v>6</v>
          </cell>
          <cell r="AO77">
            <v>0</v>
          </cell>
          <cell r="AP77">
            <v>0</v>
          </cell>
          <cell r="AQ77">
            <v>1</v>
          </cell>
          <cell r="AR77">
            <v>1</v>
          </cell>
          <cell r="AT77">
            <v>0</v>
          </cell>
          <cell r="AU77">
            <v>0</v>
          </cell>
          <cell r="AV77">
            <v>1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1.2</v>
          </cell>
          <cell r="BK77">
            <v>0</v>
          </cell>
          <cell r="BL77">
            <v>1.1200000000000001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1</v>
          </cell>
          <cell r="BX77">
            <v>0</v>
          </cell>
        </row>
        <row r="78">
          <cell r="B78" t="str">
            <v>2RI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  <cell r="Q78">
            <v>0</v>
          </cell>
          <cell r="R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</v>
          </cell>
          <cell r="AR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2.2799999999999998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2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A79" t="str">
            <v>SC9</v>
          </cell>
          <cell r="B79" t="str">
            <v>ATBV1</v>
          </cell>
          <cell r="F79">
            <v>1</v>
          </cell>
          <cell r="I79">
            <v>31.8</v>
          </cell>
          <cell r="J79">
            <v>3</v>
          </cell>
          <cell r="K79" t="str">
            <v>AL35</v>
          </cell>
          <cell r="L79">
            <v>0</v>
          </cell>
          <cell r="M79">
            <v>95.4</v>
          </cell>
          <cell r="N79">
            <v>3</v>
          </cell>
          <cell r="O79">
            <v>0</v>
          </cell>
          <cell r="P79">
            <v>0</v>
          </cell>
          <cell r="Q79">
            <v>3</v>
          </cell>
          <cell r="R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</v>
          </cell>
          <cell r="AM79">
            <v>7.5</v>
          </cell>
          <cell r="AN79">
            <v>0</v>
          </cell>
          <cell r="AO79">
            <v>0</v>
          </cell>
          <cell r="AP79">
            <v>0</v>
          </cell>
          <cell r="AQ79">
            <v>1</v>
          </cell>
          <cell r="AR79">
            <v>1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1.3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1</v>
          </cell>
          <cell r="BX79">
            <v>0</v>
          </cell>
        </row>
        <row r="80">
          <cell r="A80">
            <v>5610</v>
          </cell>
          <cell r="B80" t="str">
            <v>ATBV1</v>
          </cell>
          <cell r="F80">
            <v>1</v>
          </cell>
          <cell r="I80">
            <v>60.7</v>
          </cell>
          <cell r="J80">
            <v>3</v>
          </cell>
          <cell r="K80" t="str">
            <v>AL35</v>
          </cell>
          <cell r="L80">
            <v>0</v>
          </cell>
          <cell r="M80">
            <v>182.10000000000002</v>
          </cell>
          <cell r="N80">
            <v>3</v>
          </cell>
          <cell r="O80">
            <v>0</v>
          </cell>
          <cell r="P80">
            <v>0</v>
          </cell>
          <cell r="Q80">
            <v>3</v>
          </cell>
          <cell r="R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</v>
          </cell>
          <cell r="AM80">
            <v>7.5</v>
          </cell>
          <cell r="AN80">
            <v>0</v>
          </cell>
          <cell r="AO80">
            <v>0</v>
          </cell>
          <cell r="AP80">
            <v>0</v>
          </cell>
          <cell r="AQ80">
            <v>1</v>
          </cell>
          <cell r="AR80">
            <v>1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1.3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</row>
        <row r="81">
          <cell r="B81" t="str">
            <v>1RV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0</v>
          </cell>
          <cell r="R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</v>
          </cell>
          <cell r="AR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1.1399999999999999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</row>
        <row r="82">
          <cell r="A82">
            <v>5609</v>
          </cell>
          <cell r="B82" t="str">
            <v>AT1</v>
          </cell>
          <cell r="C82">
            <v>1</v>
          </cell>
          <cell r="I82">
            <v>130</v>
          </cell>
          <cell r="J82">
            <v>3</v>
          </cell>
          <cell r="K82" t="str">
            <v>AL35</v>
          </cell>
          <cell r="L82">
            <v>0</v>
          </cell>
          <cell r="M82">
            <v>390</v>
          </cell>
          <cell r="N82">
            <v>3</v>
          </cell>
          <cell r="O82">
            <v>0</v>
          </cell>
          <cell r="P82">
            <v>0</v>
          </cell>
          <cell r="Q82">
            <v>2</v>
          </cell>
          <cell r="R82">
            <v>1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3</v>
          </cell>
          <cell r="AM82">
            <v>9</v>
          </cell>
          <cell r="AN82">
            <v>0</v>
          </cell>
          <cell r="AO82">
            <v>0</v>
          </cell>
          <cell r="AP82">
            <v>0</v>
          </cell>
          <cell r="AQ82">
            <v>1</v>
          </cell>
          <cell r="AR82">
            <v>1</v>
          </cell>
          <cell r="AT82">
            <v>1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1.1499999999999999</v>
          </cell>
          <cell r="BK82">
            <v>0</v>
          </cell>
          <cell r="BL82">
            <v>0.91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1</v>
          </cell>
          <cell r="BX82">
            <v>0</v>
          </cell>
        </row>
        <row r="83">
          <cell r="A83">
            <v>5608</v>
          </cell>
          <cell r="B83" t="str">
            <v>AT4</v>
          </cell>
          <cell r="D83">
            <v>1</v>
          </cell>
          <cell r="I83">
            <v>80.400000000000006</v>
          </cell>
          <cell r="J83">
            <v>3</v>
          </cell>
          <cell r="K83" t="str">
            <v>AL35</v>
          </cell>
          <cell r="L83">
            <v>0</v>
          </cell>
          <cell r="M83">
            <v>241.20000000000002</v>
          </cell>
          <cell r="N83">
            <v>3</v>
          </cell>
          <cell r="O83">
            <v>3</v>
          </cell>
          <cell r="P83">
            <v>0</v>
          </cell>
          <cell r="Q83">
            <v>2</v>
          </cell>
          <cell r="R83">
            <v>1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0</v>
          </cell>
          <cell r="AG83">
            <v>3</v>
          </cell>
          <cell r="AH83">
            <v>0</v>
          </cell>
          <cell r="AI83">
            <v>0</v>
          </cell>
          <cell r="AJ83">
            <v>3</v>
          </cell>
          <cell r="AK83">
            <v>0</v>
          </cell>
          <cell r="AL83">
            <v>3</v>
          </cell>
          <cell r="AM83">
            <v>9</v>
          </cell>
          <cell r="AN83">
            <v>3</v>
          </cell>
          <cell r="AO83">
            <v>0</v>
          </cell>
          <cell r="AP83">
            <v>0</v>
          </cell>
          <cell r="AQ83">
            <v>1</v>
          </cell>
          <cell r="AR83">
            <v>1</v>
          </cell>
          <cell r="AT83">
            <v>0</v>
          </cell>
          <cell r="AU83">
            <v>0</v>
          </cell>
          <cell r="AV83">
            <v>0</v>
          </cell>
          <cell r="AW83">
            <v>1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1.1499999999999999</v>
          </cell>
          <cell r="BK83">
            <v>0</v>
          </cell>
          <cell r="BL83">
            <v>0.91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</row>
        <row r="84">
          <cell r="B84" t="str">
            <v>1RI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</v>
          </cell>
          <cell r="AR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1.1399999999999999</v>
          </cell>
          <cell r="BN84">
            <v>0</v>
          </cell>
          <cell r="BO84">
            <v>0</v>
          </cell>
          <cell r="BP84">
            <v>0</v>
          </cell>
          <cell r="BQ84">
            <v>1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</row>
        <row r="85">
          <cell r="A85">
            <v>5577</v>
          </cell>
          <cell r="B85" t="str">
            <v>AT5</v>
          </cell>
          <cell r="H85">
            <v>1</v>
          </cell>
          <cell r="I85">
            <v>103.8</v>
          </cell>
          <cell r="J85">
            <v>3</v>
          </cell>
          <cell r="K85" t="str">
            <v>AL35</v>
          </cell>
          <cell r="L85">
            <v>0</v>
          </cell>
          <cell r="M85">
            <v>311.39999999999998</v>
          </cell>
          <cell r="N85">
            <v>0</v>
          </cell>
          <cell r="O85">
            <v>3</v>
          </cell>
          <cell r="P85">
            <v>0</v>
          </cell>
          <cell r="Q85">
            <v>0</v>
          </cell>
          <cell r="R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3</v>
          </cell>
          <cell r="AE85">
            <v>0</v>
          </cell>
          <cell r="AF85">
            <v>0</v>
          </cell>
          <cell r="AG85">
            <v>3</v>
          </cell>
          <cell r="AH85">
            <v>0</v>
          </cell>
          <cell r="AI85">
            <v>0</v>
          </cell>
          <cell r="AJ85">
            <v>3</v>
          </cell>
          <cell r="AK85">
            <v>0</v>
          </cell>
          <cell r="AL85">
            <v>0</v>
          </cell>
          <cell r="AM85">
            <v>0</v>
          </cell>
          <cell r="AN85">
            <v>3</v>
          </cell>
          <cell r="AO85">
            <v>0</v>
          </cell>
          <cell r="AP85">
            <v>0</v>
          </cell>
          <cell r="AQ85">
            <v>1</v>
          </cell>
          <cell r="AR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</row>
        <row r="86">
          <cell r="B86" t="str">
            <v>ATP5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</v>
          </cell>
          <cell r="AF86">
            <v>0</v>
          </cell>
          <cell r="AG86">
            <v>1</v>
          </cell>
          <cell r="AH86">
            <v>6</v>
          </cell>
          <cell r="AI86">
            <v>3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1</v>
          </cell>
          <cell r="AR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</row>
        <row r="87">
          <cell r="B87" t="str">
            <v>PAT1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0</v>
          </cell>
          <cell r="AQ87">
            <v>1</v>
          </cell>
          <cell r="AR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1.5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1</v>
          </cell>
        </row>
        <row r="88">
          <cell r="A88" t="str">
            <v>SC1</v>
          </cell>
          <cell r="B88" t="str">
            <v>ATPB6</v>
          </cell>
          <cell r="E88">
            <v>1</v>
          </cell>
          <cell r="I88">
            <v>25.2</v>
          </cell>
          <cell r="J88">
            <v>1</v>
          </cell>
          <cell r="K88" t="str">
            <v>AUT50</v>
          </cell>
          <cell r="L88">
            <v>25.2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2</v>
          </cell>
          <cell r="AF88">
            <v>0</v>
          </cell>
          <cell r="AG88">
            <v>2</v>
          </cell>
          <cell r="AH88">
            <v>8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2</v>
          </cell>
          <cell r="AO88">
            <v>0</v>
          </cell>
          <cell r="AP88">
            <v>0</v>
          </cell>
          <cell r="AQ88">
            <v>1</v>
          </cell>
          <cell r="AR88">
            <v>1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1</v>
          </cell>
          <cell r="BG88">
            <v>0</v>
          </cell>
          <cell r="BH88">
            <v>0</v>
          </cell>
          <cell r="BI88">
            <v>0</v>
          </cell>
          <cell r="BJ88">
            <v>1.2</v>
          </cell>
          <cell r="BK88">
            <v>0</v>
          </cell>
          <cell r="BL88">
            <v>1.1200000000000001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</row>
        <row r="89">
          <cell r="B89" t="str">
            <v>1RVD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2</v>
          </cell>
          <cell r="Q89">
            <v>0</v>
          </cell>
          <cell r="R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</v>
          </cell>
          <cell r="AR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1</v>
          </cell>
          <cell r="BV89">
            <v>0</v>
          </cell>
          <cell r="BW89">
            <v>0</v>
          </cell>
          <cell r="BX89">
            <v>0</v>
          </cell>
        </row>
        <row r="90">
          <cell r="A90" t="str">
            <v>SC2</v>
          </cell>
          <cell r="B90" t="str">
            <v>ATPB1</v>
          </cell>
          <cell r="E90">
            <v>1</v>
          </cell>
          <cell r="I90">
            <v>40</v>
          </cell>
          <cell r="J90">
            <v>1</v>
          </cell>
          <cell r="K90" t="str">
            <v>AUT50</v>
          </cell>
          <cell r="L90">
            <v>40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4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1</v>
          </cell>
          <cell r="AR90">
            <v>1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1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1.2</v>
          </cell>
          <cell r="BK90">
            <v>0</v>
          </cell>
          <cell r="BL90">
            <v>1.1200000000000001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</row>
        <row r="91">
          <cell r="A91">
            <v>40163</v>
          </cell>
          <cell r="B91" t="str">
            <v>ATP5</v>
          </cell>
          <cell r="E91">
            <v>1</v>
          </cell>
          <cell r="I91">
            <v>25.9</v>
          </cell>
          <cell r="J91">
            <v>1</v>
          </cell>
          <cell r="K91" t="str">
            <v>AUT50</v>
          </cell>
          <cell r="L91">
            <v>25.9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</v>
          </cell>
          <cell r="AF91">
            <v>0</v>
          </cell>
          <cell r="AG91">
            <v>1</v>
          </cell>
          <cell r="AH91">
            <v>6</v>
          </cell>
          <cell r="AI91">
            <v>3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1</v>
          </cell>
          <cell r="AR91">
            <v>1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1.2</v>
          </cell>
          <cell r="BK91">
            <v>0</v>
          </cell>
          <cell r="BL91">
            <v>1.1200000000000001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</row>
        <row r="92">
          <cell r="B92" t="str">
            <v>1RVD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</v>
          </cell>
          <cell r="Q92">
            <v>0</v>
          </cell>
          <cell r="R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</v>
          </cell>
          <cell r="AR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1</v>
          </cell>
          <cell r="BV92">
            <v>0</v>
          </cell>
          <cell r="BW92">
            <v>0</v>
          </cell>
          <cell r="BX92">
            <v>0</v>
          </cell>
        </row>
        <row r="93">
          <cell r="B93" t="str">
            <v>PAT1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2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18</v>
          </cell>
          <cell r="AP93">
            <v>0</v>
          </cell>
          <cell r="AQ93">
            <v>1</v>
          </cell>
          <cell r="AR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1.5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1</v>
          </cell>
        </row>
        <row r="94">
          <cell r="B94" t="str">
            <v>PAT1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2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18</v>
          </cell>
          <cell r="AP94">
            <v>0</v>
          </cell>
          <cell r="AQ94">
            <v>1</v>
          </cell>
          <cell r="AR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1.5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1</v>
          </cell>
        </row>
        <row r="95">
          <cell r="B95" t="str">
            <v>ATSM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U95">
            <v>1</v>
          </cell>
          <cell r="W95">
            <v>3</v>
          </cell>
          <cell r="X95">
            <v>3</v>
          </cell>
          <cell r="Y95">
            <v>0</v>
          </cell>
          <cell r="Z95">
            <v>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3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15</v>
          </cell>
          <cell r="AQ95">
            <v>1</v>
          </cell>
          <cell r="AR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</row>
        <row r="96"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</v>
          </cell>
          <cell r="AR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</v>
          </cell>
          <cell r="AR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</row>
        <row r="98"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</v>
          </cell>
          <cell r="AR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</row>
        <row r="99">
          <cell r="A99" t="str">
            <v xml:space="preserve">SUB TOTAL-2</v>
          </cell>
          <cell r="B99">
            <v>1</v>
          </cell>
          <cell r="C99">
            <v>1</v>
          </cell>
          <cell r="D99">
            <v>1</v>
          </cell>
          <cell r="E99">
            <v>4</v>
          </cell>
          <cell r="F99">
            <v>16</v>
          </cell>
          <cell r="G99">
            <v>1</v>
          </cell>
          <cell r="H99">
            <v>1</v>
          </cell>
          <cell r="I99">
            <v>1666.5000000000002</v>
          </cell>
          <cell r="L99">
            <v>91.1</v>
          </cell>
          <cell r="M99">
            <v>4726.2</v>
          </cell>
          <cell r="N99">
            <v>58</v>
          </cell>
          <cell r="O99">
            <v>15</v>
          </cell>
          <cell r="P99">
            <v>12</v>
          </cell>
          <cell r="Q99">
            <v>56</v>
          </cell>
          <cell r="R99">
            <v>2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3</v>
          </cell>
          <cell r="X99">
            <v>3</v>
          </cell>
          <cell r="Y99">
            <v>0</v>
          </cell>
          <cell r="Z99">
            <v>3</v>
          </cell>
          <cell r="AA99">
            <v>0</v>
          </cell>
          <cell r="AB99">
            <v>6</v>
          </cell>
          <cell r="AC99">
            <v>3</v>
          </cell>
          <cell r="AD99">
            <v>15</v>
          </cell>
          <cell r="AE99">
            <v>4</v>
          </cell>
          <cell r="AF99">
            <v>1</v>
          </cell>
          <cell r="AG99">
            <v>20</v>
          </cell>
          <cell r="AH99">
            <v>24</v>
          </cell>
          <cell r="AI99">
            <v>6</v>
          </cell>
          <cell r="AJ99">
            <v>15</v>
          </cell>
          <cell r="AK99">
            <v>3</v>
          </cell>
          <cell r="AL99">
            <v>58</v>
          </cell>
          <cell r="AM99">
            <v>148</v>
          </cell>
          <cell r="AN99">
            <v>20</v>
          </cell>
          <cell r="AO99">
            <v>54</v>
          </cell>
          <cell r="AP99">
            <v>15</v>
          </cell>
          <cell r="AQ99">
            <v>40</v>
          </cell>
          <cell r="AR99">
            <v>23</v>
          </cell>
          <cell r="AS99">
            <v>0</v>
          </cell>
          <cell r="AT99">
            <v>1</v>
          </cell>
          <cell r="AU99">
            <v>0</v>
          </cell>
          <cell r="AV99">
            <v>1</v>
          </cell>
          <cell r="AW99">
            <v>1</v>
          </cell>
          <cell r="AX99">
            <v>1</v>
          </cell>
          <cell r="AY99">
            <v>0</v>
          </cell>
          <cell r="AZ99">
            <v>16</v>
          </cell>
          <cell r="BA99">
            <v>1</v>
          </cell>
          <cell r="BB99">
            <v>0</v>
          </cell>
          <cell r="BC99">
            <v>0</v>
          </cell>
          <cell r="BD99">
            <v>2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0</v>
          </cell>
          <cell r="BJ99">
            <v>7.1</v>
          </cell>
          <cell r="BK99">
            <v>22.100000000000005</v>
          </cell>
          <cell r="BL99">
            <v>6.3000000000000007</v>
          </cell>
          <cell r="BM99">
            <v>6.839999999999999</v>
          </cell>
          <cell r="BN99">
            <v>0</v>
          </cell>
          <cell r="BO99">
            <v>4.5</v>
          </cell>
          <cell r="BP99">
            <v>0</v>
          </cell>
          <cell r="BQ99">
            <v>1</v>
          </cell>
          <cell r="BR99">
            <v>2</v>
          </cell>
          <cell r="BS99">
            <v>3</v>
          </cell>
          <cell r="BT99">
            <v>0</v>
          </cell>
          <cell r="BU99">
            <v>3</v>
          </cell>
          <cell r="BV99">
            <v>0</v>
          </cell>
          <cell r="BW99">
            <v>23</v>
          </cell>
          <cell r="BX99">
            <v>3</v>
          </cell>
        </row>
        <row r="101">
          <cell r="A101" t="str">
            <v>RP-3</v>
          </cell>
          <cell r="B101" t="str">
            <v>QQUEA</v>
          </cell>
        </row>
        <row r="102">
          <cell r="A102">
            <v>40164</v>
          </cell>
          <cell r="B102" t="str">
            <v>ATSB</v>
          </cell>
          <cell r="D102">
            <v>2</v>
          </cell>
          <cell r="I102">
            <v>3</v>
          </cell>
          <cell r="J102">
            <v>3</v>
          </cell>
          <cell r="K102" t="str">
            <v>AL35</v>
          </cell>
          <cell r="L102">
            <v>0</v>
          </cell>
          <cell r="M102">
            <v>9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V102">
            <v>1</v>
          </cell>
          <cell r="W102">
            <v>3</v>
          </cell>
          <cell r="X102">
            <v>3</v>
          </cell>
          <cell r="Y102">
            <v>0</v>
          </cell>
          <cell r="Z102">
            <v>0</v>
          </cell>
          <cell r="AA102">
            <v>3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15</v>
          </cell>
          <cell r="AQ102">
            <v>1</v>
          </cell>
          <cell r="AR102">
            <v>2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1</v>
          </cell>
          <cell r="BJ102">
            <v>2.2999999999999998</v>
          </cell>
          <cell r="BK102">
            <v>0</v>
          </cell>
          <cell r="BL102">
            <v>3.64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2</v>
          </cell>
          <cell r="BX102">
            <v>0</v>
          </cell>
        </row>
        <row r="103">
          <cell r="B103" t="str">
            <v>PAT1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18</v>
          </cell>
          <cell r="AP103">
            <v>0</v>
          </cell>
          <cell r="AQ103">
            <v>1</v>
          </cell>
          <cell r="AR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1.5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1</v>
          </cell>
        </row>
        <row r="104">
          <cell r="B104" t="str">
            <v>PAT1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2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18</v>
          </cell>
          <cell r="AP104">
            <v>0</v>
          </cell>
          <cell r="AQ104">
            <v>1</v>
          </cell>
          <cell r="AR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1.5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1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</v>
          </cell>
          <cell r="AR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</v>
          </cell>
          <cell r="AR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</v>
          </cell>
          <cell r="AR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</row>
        <row r="108">
          <cell r="A108" t="str">
            <v xml:space="preserve">SUB TOTAL-3</v>
          </cell>
          <cell r="B108">
            <v>1</v>
          </cell>
          <cell r="C108">
            <v>0</v>
          </cell>
          <cell r="D108">
            <v>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3</v>
          </cell>
          <cell r="L108">
            <v>0</v>
          </cell>
          <cell r="M108">
            <v>9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1</v>
          </cell>
          <cell r="W108">
            <v>3</v>
          </cell>
          <cell r="X108">
            <v>3</v>
          </cell>
          <cell r="Y108">
            <v>0</v>
          </cell>
          <cell r="Z108">
            <v>0</v>
          </cell>
          <cell r="AA108">
            <v>3</v>
          </cell>
          <cell r="AB108">
            <v>4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3</v>
          </cell>
          <cell r="AL108">
            <v>0</v>
          </cell>
          <cell r="AM108">
            <v>0</v>
          </cell>
          <cell r="AN108">
            <v>0</v>
          </cell>
          <cell r="AO108">
            <v>36</v>
          </cell>
          <cell r="AP108">
            <v>15</v>
          </cell>
          <cell r="AQ108">
            <v>6</v>
          </cell>
          <cell r="AR108">
            <v>2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1</v>
          </cell>
          <cell r="BJ108">
            <v>2.2999999999999998</v>
          </cell>
          <cell r="BK108">
            <v>0</v>
          </cell>
          <cell r="BL108">
            <v>3.64</v>
          </cell>
          <cell r="BM108">
            <v>0</v>
          </cell>
          <cell r="BN108">
            <v>0</v>
          </cell>
          <cell r="BO108">
            <v>3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2</v>
          </cell>
          <cell r="BX108">
            <v>2</v>
          </cell>
        </row>
        <row r="110">
          <cell r="A110" t="str">
            <v>RP-4</v>
          </cell>
          <cell r="B110" t="str">
            <v xml:space="preserve">QUEROMARCA 01</v>
          </cell>
        </row>
        <row r="111">
          <cell r="A111" t="str">
            <v>SC1</v>
          </cell>
          <cell r="B111" t="str">
            <v>ATBV4</v>
          </cell>
          <cell r="G111">
            <v>1</v>
          </cell>
          <cell r="I111">
            <v>9.9</v>
          </cell>
          <cell r="J111">
            <v>3</v>
          </cell>
          <cell r="K111" t="str">
            <v>AL35</v>
          </cell>
          <cell r="L111">
            <v>0</v>
          </cell>
          <cell r="M111">
            <v>29.700000000000003</v>
          </cell>
          <cell r="N111">
            <v>3</v>
          </cell>
          <cell r="O111">
            <v>3</v>
          </cell>
          <cell r="P111">
            <v>0</v>
          </cell>
          <cell r="Q111">
            <v>3</v>
          </cell>
          <cell r="R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0</v>
          </cell>
          <cell r="AG111">
            <v>3</v>
          </cell>
          <cell r="AH111">
            <v>0</v>
          </cell>
          <cell r="AI111">
            <v>0</v>
          </cell>
          <cell r="AJ111">
            <v>3</v>
          </cell>
          <cell r="AK111">
            <v>0</v>
          </cell>
          <cell r="AL111">
            <v>3</v>
          </cell>
          <cell r="AM111">
            <v>7.5</v>
          </cell>
          <cell r="AN111">
            <v>3</v>
          </cell>
          <cell r="AO111">
            <v>0</v>
          </cell>
          <cell r="AP111">
            <v>0</v>
          </cell>
          <cell r="AQ111">
            <v>1</v>
          </cell>
          <cell r="AR111">
            <v>1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1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1.3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</row>
        <row r="112">
          <cell r="B112" t="str">
            <v>1RVD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</v>
          </cell>
          <cell r="AR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1</v>
          </cell>
          <cell r="BV112">
            <v>0</v>
          </cell>
          <cell r="BW112">
            <v>0</v>
          </cell>
          <cell r="BX112">
            <v>0</v>
          </cell>
        </row>
        <row r="113">
          <cell r="A113" t="str">
            <v>SC2</v>
          </cell>
          <cell r="B113" t="str">
            <v>ATBV1</v>
          </cell>
          <cell r="F113">
            <v>1</v>
          </cell>
          <cell r="I113">
            <v>80</v>
          </cell>
          <cell r="J113">
            <v>3</v>
          </cell>
          <cell r="K113" t="str">
            <v>AL35</v>
          </cell>
          <cell r="L113">
            <v>0</v>
          </cell>
          <cell r="M113">
            <v>240</v>
          </cell>
          <cell r="N113">
            <v>3</v>
          </cell>
          <cell r="O113">
            <v>0</v>
          </cell>
          <cell r="P113">
            <v>0</v>
          </cell>
          <cell r="Q113">
            <v>3</v>
          </cell>
          <cell r="R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3</v>
          </cell>
          <cell r="AM113">
            <v>7.5</v>
          </cell>
          <cell r="AN113">
            <v>0</v>
          </cell>
          <cell r="AO113">
            <v>0</v>
          </cell>
          <cell r="AP113">
            <v>0</v>
          </cell>
          <cell r="AQ113">
            <v>1</v>
          </cell>
          <cell r="AR113">
            <v>1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1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1.3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1</v>
          </cell>
          <cell r="BX113">
            <v>0</v>
          </cell>
        </row>
        <row r="114">
          <cell r="A114" t="str">
            <v>SC3</v>
          </cell>
          <cell r="B114" t="str">
            <v>ATBV1</v>
          </cell>
          <cell r="F114">
            <v>1</v>
          </cell>
          <cell r="I114">
            <v>80</v>
          </cell>
          <cell r="J114">
            <v>3</v>
          </cell>
          <cell r="K114" t="str">
            <v>AL35</v>
          </cell>
          <cell r="L114">
            <v>0</v>
          </cell>
          <cell r="M114">
            <v>240</v>
          </cell>
          <cell r="N114">
            <v>3</v>
          </cell>
          <cell r="O114">
            <v>0</v>
          </cell>
          <cell r="P114">
            <v>0</v>
          </cell>
          <cell r="Q114">
            <v>3</v>
          </cell>
          <cell r="R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3</v>
          </cell>
          <cell r="AM114">
            <v>7.5</v>
          </cell>
          <cell r="AN114">
            <v>0</v>
          </cell>
          <cell r="AO114">
            <v>0</v>
          </cell>
          <cell r="AP114">
            <v>0</v>
          </cell>
          <cell r="AQ114">
            <v>1</v>
          </cell>
          <cell r="AR114">
            <v>1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1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1.3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1</v>
          </cell>
          <cell r="BX114">
            <v>0</v>
          </cell>
        </row>
        <row r="115">
          <cell r="A115" t="str">
            <v>SC4</v>
          </cell>
          <cell r="B115" t="str">
            <v>ATBV1</v>
          </cell>
          <cell r="F115">
            <v>1</v>
          </cell>
          <cell r="I115">
            <v>80</v>
          </cell>
          <cell r="J115">
            <v>3</v>
          </cell>
          <cell r="K115" t="str">
            <v>AL35</v>
          </cell>
          <cell r="L115">
            <v>0</v>
          </cell>
          <cell r="M115">
            <v>240</v>
          </cell>
          <cell r="N115">
            <v>3</v>
          </cell>
          <cell r="O115">
            <v>0</v>
          </cell>
          <cell r="P115">
            <v>0</v>
          </cell>
          <cell r="Q115">
            <v>3</v>
          </cell>
          <cell r="R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3</v>
          </cell>
          <cell r="AM115">
            <v>7.5</v>
          </cell>
          <cell r="AN115">
            <v>0</v>
          </cell>
          <cell r="AO115">
            <v>0</v>
          </cell>
          <cell r="AP115">
            <v>0</v>
          </cell>
          <cell r="AQ115">
            <v>1</v>
          </cell>
          <cell r="AR115">
            <v>1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1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1.3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1</v>
          </cell>
          <cell r="BX115">
            <v>0</v>
          </cell>
        </row>
        <row r="116">
          <cell r="A116" t="str">
            <v>SC5</v>
          </cell>
          <cell r="B116" t="str">
            <v>ATBV1</v>
          </cell>
          <cell r="F116">
            <v>1</v>
          </cell>
          <cell r="I116">
            <v>80</v>
          </cell>
          <cell r="J116">
            <v>3</v>
          </cell>
          <cell r="K116" t="str">
            <v>AL35</v>
          </cell>
          <cell r="L116">
            <v>0</v>
          </cell>
          <cell r="M116">
            <v>240</v>
          </cell>
          <cell r="N116">
            <v>3</v>
          </cell>
          <cell r="O116">
            <v>0</v>
          </cell>
          <cell r="P116">
            <v>0</v>
          </cell>
          <cell r="Q116">
            <v>3</v>
          </cell>
          <cell r="R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3</v>
          </cell>
          <cell r="AM116">
            <v>7.5</v>
          </cell>
          <cell r="AN116">
            <v>0</v>
          </cell>
          <cell r="AO116">
            <v>0</v>
          </cell>
          <cell r="AP116">
            <v>0</v>
          </cell>
          <cell r="AQ116">
            <v>1</v>
          </cell>
          <cell r="AR116">
            <v>1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1.3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1</v>
          </cell>
          <cell r="BX116">
            <v>0</v>
          </cell>
        </row>
        <row r="117">
          <cell r="A117" t="str">
            <v>SC6</v>
          </cell>
          <cell r="B117" t="str">
            <v>ATBV1</v>
          </cell>
          <cell r="F117">
            <v>1</v>
          </cell>
          <cell r="I117">
            <v>80</v>
          </cell>
          <cell r="J117">
            <v>3</v>
          </cell>
          <cell r="K117" t="str">
            <v>AL35</v>
          </cell>
          <cell r="L117">
            <v>0</v>
          </cell>
          <cell r="M117">
            <v>240</v>
          </cell>
          <cell r="N117">
            <v>3</v>
          </cell>
          <cell r="O117">
            <v>0</v>
          </cell>
          <cell r="P117">
            <v>0</v>
          </cell>
          <cell r="Q117">
            <v>3</v>
          </cell>
          <cell r="R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3</v>
          </cell>
          <cell r="AM117">
            <v>7.5</v>
          </cell>
          <cell r="AN117">
            <v>0</v>
          </cell>
          <cell r="AO117">
            <v>0</v>
          </cell>
          <cell r="AP117">
            <v>0</v>
          </cell>
          <cell r="AQ117">
            <v>1</v>
          </cell>
          <cell r="AR117">
            <v>1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1.3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1</v>
          </cell>
          <cell r="BX117">
            <v>0</v>
          </cell>
        </row>
        <row r="118">
          <cell r="B118" t="str">
            <v>1RV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</v>
          </cell>
          <cell r="AR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1.1399999999999999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A119" t="str">
            <v>SC7</v>
          </cell>
          <cell r="B119" t="str">
            <v>ATBV1</v>
          </cell>
          <cell r="F119">
            <v>1</v>
          </cell>
          <cell r="I119">
            <v>80</v>
          </cell>
          <cell r="J119">
            <v>3</v>
          </cell>
          <cell r="K119" t="str">
            <v>AL35</v>
          </cell>
          <cell r="L119">
            <v>0</v>
          </cell>
          <cell r="M119">
            <v>240</v>
          </cell>
          <cell r="N119">
            <v>3</v>
          </cell>
          <cell r="O119">
            <v>0</v>
          </cell>
          <cell r="P119">
            <v>0</v>
          </cell>
          <cell r="Q119">
            <v>3</v>
          </cell>
          <cell r="R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3</v>
          </cell>
          <cell r="AM119">
            <v>7.5</v>
          </cell>
          <cell r="AN119">
            <v>0</v>
          </cell>
          <cell r="AO119">
            <v>0</v>
          </cell>
          <cell r="AP119">
            <v>0</v>
          </cell>
          <cell r="AQ119">
            <v>1</v>
          </cell>
          <cell r="AR119">
            <v>1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1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1.3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1</v>
          </cell>
          <cell r="BX119">
            <v>0</v>
          </cell>
        </row>
        <row r="120">
          <cell r="A120" t="str">
            <v>SC8</v>
          </cell>
          <cell r="B120" t="str">
            <v>ATBV1</v>
          </cell>
          <cell r="F120">
            <v>1</v>
          </cell>
          <cell r="I120">
            <v>80</v>
          </cell>
          <cell r="J120">
            <v>3</v>
          </cell>
          <cell r="K120" t="str">
            <v>AL35</v>
          </cell>
          <cell r="L120">
            <v>0</v>
          </cell>
          <cell r="M120">
            <v>240</v>
          </cell>
          <cell r="N120">
            <v>3</v>
          </cell>
          <cell r="O120">
            <v>0</v>
          </cell>
          <cell r="P120">
            <v>0</v>
          </cell>
          <cell r="Q120">
            <v>3</v>
          </cell>
          <cell r="R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</v>
          </cell>
          <cell r="AM120">
            <v>7.5</v>
          </cell>
          <cell r="AN120">
            <v>0</v>
          </cell>
          <cell r="AO120">
            <v>0</v>
          </cell>
          <cell r="AP120">
            <v>0</v>
          </cell>
          <cell r="AQ120">
            <v>1</v>
          </cell>
          <cell r="AR120">
            <v>1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1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1.3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1</v>
          </cell>
          <cell r="BX120">
            <v>0</v>
          </cell>
        </row>
        <row r="121">
          <cell r="A121" t="str">
            <v>SC9</v>
          </cell>
          <cell r="B121" t="str">
            <v>ATBV1</v>
          </cell>
          <cell r="F121">
            <v>1</v>
          </cell>
          <cell r="I121">
            <v>80</v>
          </cell>
          <cell r="J121">
            <v>3</v>
          </cell>
          <cell r="K121" t="str">
            <v>AL35</v>
          </cell>
          <cell r="L121">
            <v>0</v>
          </cell>
          <cell r="M121">
            <v>240</v>
          </cell>
          <cell r="N121">
            <v>3</v>
          </cell>
          <cell r="O121">
            <v>0</v>
          </cell>
          <cell r="P121">
            <v>0</v>
          </cell>
          <cell r="Q121">
            <v>3</v>
          </cell>
          <cell r="R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3</v>
          </cell>
          <cell r="AM121">
            <v>7.5</v>
          </cell>
          <cell r="AN121">
            <v>0</v>
          </cell>
          <cell r="AO121">
            <v>0</v>
          </cell>
          <cell r="AP121">
            <v>0</v>
          </cell>
          <cell r="AQ121">
            <v>1</v>
          </cell>
          <cell r="AR121">
            <v>1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1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1.3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1</v>
          </cell>
          <cell r="BX121">
            <v>0</v>
          </cell>
        </row>
        <row r="122">
          <cell r="A122" t="str">
            <v>SC10</v>
          </cell>
          <cell r="B122" t="str">
            <v>ATBV1</v>
          </cell>
          <cell r="F122">
            <v>1</v>
          </cell>
          <cell r="I122">
            <v>80</v>
          </cell>
          <cell r="J122">
            <v>3</v>
          </cell>
          <cell r="K122" t="str">
            <v>AL35</v>
          </cell>
          <cell r="L122">
            <v>0</v>
          </cell>
          <cell r="M122">
            <v>240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3</v>
          </cell>
          <cell r="AM122">
            <v>7.5</v>
          </cell>
          <cell r="AN122">
            <v>0</v>
          </cell>
          <cell r="AO122">
            <v>0</v>
          </cell>
          <cell r="AP122">
            <v>0</v>
          </cell>
          <cell r="AQ122">
            <v>1</v>
          </cell>
          <cell r="AR122">
            <v>1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1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1.3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1</v>
          </cell>
          <cell r="BX122">
            <v>0</v>
          </cell>
        </row>
        <row r="123">
          <cell r="A123">
            <v>40159</v>
          </cell>
          <cell r="B123" t="str">
            <v>ATBV5</v>
          </cell>
          <cell r="G123">
            <v>1</v>
          </cell>
          <cell r="I123">
            <v>68.8</v>
          </cell>
          <cell r="J123">
            <v>3</v>
          </cell>
          <cell r="K123" t="str">
            <v>AL35</v>
          </cell>
          <cell r="L123">
            <v>0</v>
          </cell>
          <cell r="M123">
            <v>206.39999999999998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1</v>
          </cell>
          <cell r="AR123">
            <v>1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1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1.3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1</v>
          </cell>
          <cell r="BX123">
            <v>0</v>
          </cell>
        </row>
        <row r="124">
          <cell r="B124" t="str">
            <v>ATSM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U124">
            <v>1</v>
          </cell>
          <cell r="W124">
            <v>3</v>
          </cell>
          <cell r="X124">
            <v>3</v>
          </cell>
          <cell r="Y124">
            <v>0</v>
          </cell>
          <cell r="Z124">
            <v>3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15</v>
          </cell>
          <cell r="AQ124">
            <v>1</v>
          </cell>
          <cell r="AR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1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</row>
        <row r="125">
          <cell r="B125" t="str">
            <v>PAT1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2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18</v>
          </cell>
          <cell r="AP125">
            <v>0</v>
          </cell>
          <cell r="AQ125">
            <v>1</v>
          </cell>
          <cell r="AR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1.5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1</v>
          </cell>
        </row>
        <row r="126">
          <cell r="B126" t="str">
            <v>PAT1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18</v>
          </cell>
          <cell r="AP126">
            <v>0</v>
          </cell>
          <cell r="AQ126">
            <v>1</v>
          </cell>
          <cell r="AR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1.5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1</v>
          </cell>
        </row>
        <row r="127">
          <cell r="B127" t="str">
            <v>1RVD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  <cell r="Q127">
            <v>0</v>
          </cell>
          <cell r="R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</v>
          </cell>
          <cell r="AR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1</v>
          </cell>
          <cell r="BV127">
            <v>0</v>
          </cell>
          <cell r="BW127">
            <v>0</v>
          </cell>
          <cell r="BX127">
            <v>0</v>
          </cell>
        </row>
        <row r="128"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</v>
          </cell>
          <cell r="AR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</v>
          </cell>
          <cell r="AR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</v>
          </cell>
          <cell r="AR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</row>
        <row r="131">
          <cell r="A131" t="str">
            <v xml:space="preserve">SUB TOTAL-4</v>
          </cell>
          <cell r="B131">
            <v>1</v>
          </cell>
          <cell r="C131">
            <v>0</v>
          </cell>
          <cell r="D131">
            <v>0</v>
          </cell>
          <cell r="E131">
            <v>0</v>
          </cell>
          <cell r="F131">
            <v>9</v>
          </cell>
          <cell r="G131">
            <v>2</v>
          </cell>
          <cell r="H131">
            <v>0</v>
          </cell>
          <cell r="I131">
            <v>798.69999999999993</v>
          </cell>
          <cell r="L131">
            <v>0</v>
          </cell>
          <cell r="M131">
            <v>2396.1</v>
          </cell>
          <cell r="N131">
            <v>30</v>
          </cell>
          <cell r="O131">
            <v>3</v>
          </cell>
          <cell r="P131">
            <v>5</v>
          </cell>
          <cell r="Q131">
            <v>30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0</v>
          </cell>
          <cell r="W131">
            <v>3</v>
          </cell>
          <cell r="X131">
            <v>3</v>
          </cell>
          <cell r="Y131">
            <v>0</v>
          </cell>
          <cell r="Z131">
            <v>3</v>
          </cell>
          <cell r="AA131">
            <v>0</v>
          </cell>
          <cell r="AB131">
            <v>4</v>
          </cell>
          <cell r="AC131">
            <v>0</v>
          </cell>
          <cell r="AD131">
            <v>3</v>
          </cell>
          <cell r="AE131">
            <v>0</v>
          </cell>
          <cell r="AF131">
            <v>0</v>
          </cell>
          <cell r="AG131">
            <v>3</v>
          </cell>
          <cell r="AH131">
            <v>0</v>
          </cell>
          <cell r="AI131">
            <v>0</v>
          </cell>
          <cell r="AJ131">
            <v>3</v>
          </cell>
          <cell r="AK131">
            <v>3</v>
          </cell>
          <cell r="AL131">
            <v>30</v>
          </cell>
          <cell r="AM131">
            <v>75</v>
          </cell>
          <cell r="AN131">
            <v>3</v>
          </cell>
          <cell r="AO131">
            <v>36</v>
          </cell>
          <cell r="AP131">
            <v>15</v>
          </cell>
          <cell r="AQ131">
            <v>20</v>
          </cell>
          <cell r="AR131">
            <v>11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9</v>
          </cell>
          <cell r="BA131">
            <v>1</v>
          </cell>
          <cell r="BB131">
            <v>1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1</v>
          </cell>
          <cell r="BH131">
            <v>0</v>
          </cell>
          <cell r="BI131">
            <v>0</v>
          </cell>
          <cell r="BJ131">
            <v>0</v>
          </cell>
          <cell r="BK131">
            <v>14.300000000000002</v>
          </cell>
          <cell r="BL131">
            <v>0</v>
          </cell>
          <cell r="BM131">
            <v>1.1399999999999999</v>
          </cell>
          <cell r="BN131">
            <v>0</v>
          </cell>
          <cell r="BO131">
            <v>3</v>
          </cell>
          <cell r="BP131">
            <v>0</v>
          </cell>
          <cell r="BQ131">
            <v>0</v>
          </cell>
          <cell r="BR131">
            <v>0</v>
          </cell>
          <cell r="BS131">
            <v>1</v>
          </cell>
          <cell r="BT131">
            <v>0</v>
          </cell>
          <cell r="BU131">
            <v>2</v>
          </cell>
          <cell r="BV131">
            <v>0</v>
          </cell>
          <cell r="BW131">
            <v>11</v>
          </cell>
          <cell r="BX131">
            <v>2</v>
          </cell>
        </row>
        <row r="133">
          <cell r="A133" t="str">
            <v>RP-5</v>
          </cell>
          <cell r="B133" t="str">
            <v xml:space="preserve">QUEROMARCA 02 y 03</v>
          </cell>
        </row>
        <row r="134">
          <cell r="A134">
            <v>20756</v>
          </cell>
          <cell r="B134" t="str">
            <v>AT5</v>
          </cell>
          <cell r="H134">
            <v>1</v>
          </cell>
          <cell r="I134">
            <v>3</v>
          </cell>
          <cell r="J134">
            <v>3</v>
          </cell>
          <cell r="K134" t="str">
            <v>AL35</v>
          </cell>
          <cell r="L134">
            <v>0</v>
          </cell>
          <cell r="M134">
            <v>9</v>
          </cell>
          <cell r="N134">
            <v>0</v>
          </cell>
          <cell r="O134">
            <v>3</v>
          </cell>
          <cell r="P134">
            <v>0</v>
          </cell>
          <cell r="Q134">
            <v>0</v>
          </cell>
          <cell r="R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3</v>
          </cell>
          <cell r="AE134">
            <v>0</v>
          </cell>
          <cell r="AF134">
            <v>0</v>
          </cell>
          <cell r="AG134">
            <v>3</v>
          </cell>
          <cell r="AH134">
            <v>0</v>
          </cell>
          <cell r="AI134">
            <v>0</v>
          </cell>
          <cell r="AJ134">
            <v>3</v>
          </cell>
          <cell r="AK134">
            <v>0</v>
          </cell>
          <cell r="AL134">
            <v>0</v>
          </cell>
          <cell r="AM134">
            <v>0</v>
          </cell>
          <cell r="AN134">
            <v>3</v>
          </cell>
          <cell r="AO134">
            <v>0</v>
          </cell>
          <cell r="AP134">
            <v>0</v>
          </cell>
          <cell r="AQ134">
            <v>1</v>
          </cell>
          <cell r="AR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1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B135" t="str">
            <v>1RV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0</v>
          </cell>
          <cell r="R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</v>
          </cell>
          <cell r="AR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1.1399999999999999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1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A136" t="str">
            <v>SC1</v>
          </cell>
          <cell r="B136" t="str">
            <v>AT3</v>
          </cell>
          <cell r="E136">
            <v>1</v>
          </cell>
          <cell r="I136">
            <v>103.1</v>
          </cell>
          <cell r="J136">
            <v>3</v>
          </cell>
          <cell r="K136" t="str">
            <v>AL35</v>
          </cell>
          <cell r="L136">
            <v>0</v>
          </cell>
          <cell r="M136">
            <v>309.29999999999995</v>
          </cell>
          <cell r="N136">
            <v>1</v>
          </cell>
          <cell r="O136">
            <v>6</v>
          </cell>
          <cell r="P136">
            <v>0</v>
          </cell>
          <cell r="Q136">
            <v>1</v>
          </cell>
          <cell r="R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3</v>
          </cell>
          <cell r="AD136">
            <v>6</v>
          </cell>
          <cell r="AE136">
            <v>0</v>
          </cell>
          <cell r="AF136">
            <v>0</v>
          </cell>
          <cell r="AG136">
            <v>6</v>
          </cell>
          <cell r="AH136">
            <v>0</v>
          </cell>
          <cell r="AI136">
            <v>0</v>
          </cell>
          <cell r="AJ136">
            <v>6</v>
          </cell>
          <cell r="AK136">
            <v>0</v>
          </cell>
          <cell r="AL136">
            <v>1</v>
          </cell>
          <cell r="AM136">
            <v>2.5</v>
          </cell>
          <cell r="AN136">
            <v>6</v>
          </cell>
          <cell r="AO136">
            <v>0</v>
          </cell>
          <cell r="AP136">
            <v>0</v>
          </cell>
          <cell r="AQ136">
            <v>1</v>
          </cell>
          <cell r="AR136">
            <v>1</v>
          </cell>
          <cell r="AT136">
            <v>0</v>
          </cell>
          <cell r="AU136">
            <v>0</v>
          </cell>
          <cell r="AV136">
            <v>1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1.2</v>
          </cell>
          <cell r="BK136">
            <v>0</v>
          </cell>
          <cell r="BL136">
            <v>1.1200000000000001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1</v>
          </cell>
          <cell r="BX136">
            <v>0</v>
          </cell>
        </row>
        <row r="137">
          <cell r="B137" t="str">
            <v>1RV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1</v>
          </cell>
          <cell r="Q137">
            <v>0</v>
          </cell>
          <cell r="R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</v>
          </cell>
          <cell r="AR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1.1399999999999999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1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B138" t="str">
            <v>1RI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</v>
          </cell>
          <cell r="AR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1.1399999999999999</v>
          </cell>
          <cell r="BN138">
            <v>0</v>
          </cell>
          <cell r="BO138">
            <v>0</v>
          </cell>
          <cell r="BP138">
            <v>0</v>
          </cell>
          <cell r="BQ138">
            <v>1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A139">
            <v>5631</v>
          </cell>
          <cell r="B139" t="str">
            <v>ATBV1</v>
          </cell>
          <cell r="F139">
            <v>1</v>
          </cell>
          <cell r="I139">
            <v>76.900000000000006</v>
          </cell>
          <cell r="J139">
            <v>3</v>
          </cell>
          <cell r="K139" t="str">
            <v>AL35</v>
          </cell>
          <cell r="L139">
            <v>0</v>
          </cell>
          <cell r="M139">
            <v>230.70000000000002</v>
          </cell>
          <cell r="N139">
            <v>3</v>
          </cell>
          <cell r="O139">
            <v>0</v>
          </cell>
          <cell r="P139">
            <v>0</v>
          </cell>
          <cell r="Q139">
            <v>3</v>
          </cell>
          <cell r="R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3</v>
          </cell>
          <cell r="AM139">
            <v>7.5</v>
          </cell>
          <cell r="AN139">
            <v>0</v>
          </cell>
          <cell r="AO139">
            <v>0</v>
          </cell>
          <cell r="AP139">
            <v>0</v>
          </cell>
          <cell r="AQ139">
            <v>1</v>
          </cell>
          <cell r="AR139">
            <v>1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1.3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1</v>
          </cell>
          <cell r="BX139">
            <v>0</v>
          </cell>
        </row>
        <row r="140">
          <cell r="A140">
            <v>5630</v>
          </cell>
          <cell r="B140" t="str">
            <v>ATBV1</v>
          </cell>
          <cell r="F140">
            <v>1</v>
          </cell>
          <cell r="I140">
            <v>70</v>
          </cell>
          <cell r="J140">
            <v>3</v>
          </cell>
          <cell r="K140" t="str">
            <v>AL35</v>
          </cell>
          <cell r="L140">
            <v>0</v>
          </cell>
          <cell r="M140">
            <v>210</v>
          </cell>
          <cell r="N140">
            <v>3</v>
          </cell>
          <cell r="O140">
            <v>0</v>
          </cell>
          <cell r="P140">
            <v>0</v>
          </cell>
          <cell r="Q140">
            <v>3</v>
          </cell>
          <cell r="R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3</v>
          </cell>
          <cell r="AM140">
            <v>7.5</v>
          </cell>
          <cell r="AN140">
            <v>0</v>
          </cell>
          <cell r="AO140">
            <v>0</v>
          </cell>
          <cell r="AP140">
            <v>0</v>
          </cell>
          <cell r="AQ140">
            <v>1</v>
          </cell>
          <cell r="AR140">
            <v>1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1.3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1</v>
          </cell>
          <cell r="BX140">
            <v>0</v>
          </cell>
        </row>
        <row r="141">
          <cell r="A141" t="str">
            <v>SC2</v>
          </cell>
          <cell r="B141" t="str">
            <v>ATBV1</v>
          </cell>
          <cell r="F141">
            <v>1</v>
          </cell>
          <cell r="I141">
            <v>70</v>
          </cell>
          <cell r="J141">
            <v>3</v>
          </cell>
          <cell r="K141" t="str">
            <v>AL35</v>
          </cell>
          <cell r="L141">
            <v>0</v>
          </cell>
          <cell r="M141">
            <v>210</v>
          </cell>
          <cell r="N141">
            <v>3</v>
          </cell>
          <cell r="O141">
            <v>0</v>
          </cell>
          <cell r="P141">
            <v>0</v>
          </cell>
          <cell r="Q141">
            <v>3</v>
          </cell>
          <cell r="R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3</v>
          </cell>
          <cell r="AM141">
            <v>7.5</v>
          </cell>
          <cell r="AN141">
            <v>0</v>
          </cell>
          <cell r="AO141">
            <v>0</v>
          </cell>
          <cell r="AP141">
            <v>0</v>
          </cell>
          <cell r="AQ141">
            <v>1</v>
          </cell>
          <cell r="AR141">
            <v>1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1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1.3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1</v>
          </cell>
          <cell r="BX141">
            <v>0</v>
          </cell>
        </row>
        <row r="142">
          <cell r="A142">
            <v>40160</v>
          </cell>
          <cell r="B142" t="str">
            <v>ATSB</v>
          </cell>
          <cell r="E142">
            <v>1</v>
          </cell>
          <cell r="G142">
            <v>1</v>
          </cell>
          <cell r="I142">
            <v>70</v>
          </cell>
          <cell r="J142">
            <v>3</v>
          </cell>
          <cell r="K142" t="str">
            <v>AL35</v>
          </cell>
          <cell r="L142">
            <v>0</v>
          </cell>
          <cell r="M142">
            <v>210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U142">
            <v>1</v>
          </cell>
          <cell r="W142">
            <v>3</v>
          </cell>
          <cell r="X142">
            <v>3</v>
          </cell>
          <cell r="Y142">
            <v>0</v>
          </cell>
          <cell r="Z142">
            <v>0</v>
          </cell>
          <cell r="AA142">
            <v>3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15</v>
          </cell>
          <cell r="AQ142">
            <v>1</v>
          </cell>
          <cell r="AR142">
            <v>2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1</v>
          </cell>
          <cell r="BJ142">
            <v>1.2</v>
          </cell>
          <cell r="BK142">
            <v>1.3</v>
          </cell>
          <cell r="BL142">
            <v>2.2400000000000002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2</v>
          </cell>
          <cell r="BX142">
            <v>0</v>
          </cell>
        </row>
        <row r="143">
          <cell r="B143" t="str">
            <v>PAT1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18</v>
          </cell>
          <cell r="AP143">
            <v>0</v>
          </cell>
          <cell r="AQ143">
            <v>1</v>
          </cell>
          <cell r="AR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1.5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1</v>
          </cell>
        </row>
        <row r="144">
          <cell r="B144" t="str">
            <v>PAT1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18</v>
          </cell>
          <cell r="AP144">
            <v>0</v>
          </cell>
          <cell r="AQ144">
            <v>1</v>
          </cell>
          <cell r="AR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1.5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1</v>
          </cell>
        </row>
        <row r="145">
          <cell r="A145" t="str">
            <v>SC3</v>
          </cell>
          <cell r="B145" t="str">
            <v>ATBV1</v>
          </cell>
          <cell r="F145">
            <v>1</v>
          </cell>
          <cell r="I145">
            <v>80</v>
          </cell>
          <cell r="J145">
            <v>3</v>
          </cell>
          <cell r="K145" t="str">
            <v>AL35</v>
          </cell>
          <cell r="L145">
            <v>0</v>
          </cell>
          <cell r="M145">
            <v>240</v>
          </cell>
          <cell r="N145">
            <v>3</v>
          </cell>
          <cell r="O145">
            <v>0</v>
          </cell>
          <cell r="P145">
            <v>0</v>
          </cell>
          <cell r="Q145">
            <v>3</v>
          </cell>
          <cell r="R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3</v>
          </cell>
          <cell r="AM145">
            <v>7.5</v>
          </cell>
          <cell r="AN145">
            <v>0</v>
          </cell>
          <cell r="AO145">
            <v>0</v>
          </cell>
          <cell r="AP145">
            <v>0</v>
          </cell>
          <cell r="AQ145">
            <v>1</v>
          </cell>
          <cell r="AR145">
            <v>1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1.3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1</v>
          </cell>
          <cell r="BX145">
            <v>0</v>
          </cell>
        </row>
        <row r="146">
          <cell r="A146">
            <v>5629</v>
          </cell>
          <cell r="B146" t="str">
            <v>ATBV1</v>
          </cell>
          <cell r="F146">
            <v>1</v>
          </cell>
          <cell r="I146">
            <v>80</v>
          </cell>
          <cell r="J146">
            <v>3</v>
          </cell>
          <cell r="K146" t="str">
            <v>AL35</v>
          </cell>
          <cell r="L146">
            <v>0</v>
          </cell>
          <cell r="M146">
            <v>240</v>
          </cell>
          <cell r="N146">
            <v>3</v>
          </cell>
          <cell r="O146">
            <v>0</v>
          </cell>
          <cell r="P146">
            <v>0</v>
          </cell>
          <cell r="Q146">
            <v>3</v>
          </cell>
          <cell r="R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3</v>
          </cell>
          <cell r="AM146">
            <v>7.5</v>
          </cell>
          <cell r="AN146">
            <v>0</v>
          </cell>
          <cell r="AO146">
            <v>0</v>
          </cell>
          <cell r="AP146">
            <v>0</v>
          </cell>
          <cell r="AQ146">
            <v>1</v>
          </cell>
          <cell r="AR146">
            <v>1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1.3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1</v>
          </cell>
          <cell r="BX146">
            <v>0</v>
          </cell>
        </row>
        <row r="147">
          <cell r="A147">
            <v>5628</v>
          </cell>
          <cell r="B147" t="str">
            <v>ATBV1</v>
          </cell>
          <cell r="F147">
            <v>1</v>
          </cell>
          <cell r="I147">
            <v>80</v>
          </cell>
          <cell r="J147">
            <v>3</v>
          </cell>
          <cell r="K147" t="str">
            <v>AL35</v>
          </cell>
          <cell r="L147">
            <v>0</v>
          </cell>
          <cell r="M147">
            <v>240</v>
          </cell>
          <cell r="N147">
            <v>3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3</v>
          </cell>
          <cell r="AM147">
            <v>7.5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1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1.3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1</v>
          </cell>
          <cell r="BX147">
            <v>0</v>
          </cell>
        </row>
        <row r="148">
          <cell r="A148" t="str">
            <v>SC4</v>
          </cell>
          <cell r="B148" t="str">
            <v>ATBV1</v>
          </cell>
          <cell r="F148">
            <v>1</v>
          </cell>
          <cell r="I148">
            <v>70</v>
          </cell>
          <cell r="J148">
            <v>3</v>
          </cell>
          <cell r="K148" t="str">
            <v>AL35</v>
          </cell>
          <cell r="L148">
            <v>0</v>
          </cell>
          <cell r="M148">
            <v>210</v>
          </cell>
          <cell r="N148">
            <v>3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3</v>
          </cell>
          <cell r="AM148">
            <v>7.5</v>
          </cell>
          <cell r="AN148">
            <v>0</v>
          </cell>
          <cell r="AO148">
            <v>0</v>
          </cell>
          <cell r="AP148">
            <v>0</v>
          </cell>
          <cell r="AQ148">
            <v>1</v>
          </cell>
          <cell r="AR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1.3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1</v>
          </cell>
          <cell r="BX148">
            <v>0</v>
          </cell>
        </row>
        <row r="149">
          <cell r="A149">
            <v>5627</v>
          </cell>
          <cell r="B149" t="str">
            <v>ATBV1</v>
          </cell>
          <cell r="F149">
            <v>1</v>
          </cell>
          <cell r="I149">
            <v>70</v>
          </cell>
          <cell r="J149">
            <v>3</v>
          </cell>
          <cell r="K149" t="str">
            <v>AL35</v>
          </cell>
          <cell r="L149">
            <v>0</v>
          </cell>
          <cell r="M149">
            <v>210</v>
          </cell>
          <cell r="N149">
            <v>3</v>
          </cell>
          <cell r="O149">
            <v>0</v>
          </cell>
          <cell r="P149">
            <v>0</v>
          </cell>
          <cell r="Q149">
            <v>3</v>
          </cell>
          <cell r="R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3</v>
          </cell>
          <cell r="AM149">
            <v>7.5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  <cell r="AR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1.3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1</v>
          </cell>
          <cell r="BX149">
            <v>0</v>
          </cell>
        </row>
        <row r="150">
          <cell r="A150">
            <v>40161</v>
          </cell>
          <cell r="B150" t="str">
            <v>ATSB</v>
          </cell>
          <cell r="E150">
            <v>1</v>
          </cell>
          <cell r="G150">
            <v>1</v>
          </cell>
          <cell r="I150">
            <v>70</v>
          </cell>
          <cell r="J150">
            <v>3</v>
          </cell>
          <cell r="K150" t="str">
            <v>AL35</v>
          </cell>
          <cell r="L150">
            <v>0</v>
          </cell>
          <cell r="M150">
            <v>210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V150">
            <v>1</v>
          </cell>
          <cell r="W150">
            <v>3</v>
          </cell>
          <cell r="X150">
            <v>3</v>
          </cell>
          <cell r="Y150">
            <v>0</v>
          </cell>
          <cell r="Z150">
            <v>0</v>
          </cell>
          <cell r="AA150">
            <v>3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3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15</v>
          </cell>
          <cell r="AQ150">
            <v>1</v>
          </cell>
          <cell r="AR150">
            <v>2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1</v>
          </cell>
          <cell r="BJ150">
            <v>1.2</v>
          </cell>
          <cell r="BK150">
            <v>1.3</v>
          </cell>
          <cell r="BL150">
            <v>2.2400000000000002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2</v>
          </cell>
          <cell r="BX150">
            <v>0</v>
          </cell>
        </row>
        <row r="151">
          <cell r="B151" t="str">
            <v>PAT1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18</v>
          </cell>
          <cell r="AP151">
            <v>0</v>
          </cell>
          <cell r="AQ151">
            <v>1</v>
          </cell>
          <cell r="AR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1.5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1</v>
          </cell>
        </row>
        <row r="152">
          <cell r="B152" t="str">
            <v>PAT1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18</v>
          </cell>
          <cell r="AP152">
            <v>0</v>
          </cell>
          <cell r="AQ152">
            <v>1</v>
          </cell>
          <cell r="AR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1.5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1</v>
          </cell>
        </row>
        <row r="153">
          <cell r="A153" t="str">
            <v>SC5</v>
          </cell>
          <cell r="B153" t="str">
            <v>ATBV4</v>
          </cell>
          <cell r="F153">
            <v>1</v>
          </cell>
          <cell r="I153">
            <v>60</v>
          </cell>
          <cell r="J153">
            <v>3</v>
          </cell>
          <cell r="K153" t="str">
            <v>AL35</v>
          </cell>
          <cell r="L153">
            <v>0</v>
          </cell>
          <cell r="M153">
            <v>180</v>
          </cell>
          <cell r="N153">
            <v>3</v>
          </cell>
          <cell r="O153">
            <v>3</v>
          </cell>
          <cell r="P153">
            <v>0</v>
          </cell>
          <cell r="Q153">
            <v>3</v>
          </cell>
          <cell r="R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0</v>
          </cell>
          <cell r="AG153">
            <v>3</v>
          </cell>
          <cell r="AH153">
            <v>0</v>
          </cell>
          <cell r="AI153">
            <v>0</v>
          </cell>
          <cell r="AJ153">
            <v>3</v>
          </cell>
          <cell r="AK153">
            <v>0</v>
          </cell>
          <cell r="AL153">
            <v>3</v>
          </cell>
          <cell r="AM153">
            <v>7.5</v>
          </cell>
          <cell r="AN153">
            <v>3</v>
          </cell>
          <cell r="AO153">
            <v>0</v>
          </cell>
          <cell r="AP153">
            <v>0</v>
          </cell>
          <cell r="AQ153">
            <v>1</v>
          </cell>
          <cell r="AR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1.3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1</v>
          </cell>
          <cell r="BX153">
            <v>0</v>
          </cell>
        </row>
        <row r="154">
          <cell r="B154" t="str">
            <v>1RVD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  <cell r="Q154">
            <v>0</v>
          </cell>
          <cell r="R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  <cell r="AR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0</v>
          </cell>
          <cell r="BW154">
            <v>0</v>
          </cell>
          <cell r="BX154">
            <v>0</v>
          </cell>
        </row>
        <row r="155">
          <cell r="A155">
            <v>5626</v>
          </cell>
          <cell r="B155" t="str">
            <v>AT4</v>
          </cell>
          <cell r="H155">
            <v>1</v>
          </cell>
          <cell r="L155">
            <v>0</v>
          </cell>
          <cell r="M155">
            <v>0</v>
          </cell>
          <cell r="N155">
            <v>3</v>
          </cell>
          <cell r="O155">
            <v>3</v>
          </cell>
          <cell r="P155">
            <v>0</v>
          </cell>
          <cell r="Q155">
            <v>2</v>
          </cell>
          <cell r="R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3</v>
          </cell>
          <cell r="AE155">
            <v>0</v>
          </cell>
          <cell r="AF155">
            <v>0</v>
          </cell>
          <cell r="AG155">
            <v>3</v>
          </cell>
          <cell r="AH155">
            <v>0</v>
          </cell>
          <cell r="AI155">
            <v>0</v>
          </cell>
          <cell r="AJ155">
            <v>3</v>
          </cell>
          <cell r="AK155">
            <v>0</v>
          </cell>
          <cell r="AL155">
            <v>3</v>
          </cell>
          <cell r="AM155">
            <v>9</v>
          </cell>
          <cell r="AN155">
            <v>3</v>
          </cell>
          <cell r="AO155">
            <v>0</v>
          </cell>
          <cell r="AP155">
            <v>0</v>
          </cell>
          <cell r="AQ155">
            <v>1</v>
          </cell>
          <cell r="AR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</row>
        <row r="156">
          <cell r="B156" t="str">
            <v>1RV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  <cell r="AR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1.1399999999999999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</row>
        <row r="157"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  <cell r="AR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</row>
        <row r="158"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  <cell r="AR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  <cell r="AR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</row>
        <row r="160">
          <cell r="A160" t="str">
            <v xml:space="preserve">SUB TOTAL-5</v>
          </cell>
          <cell r="B160">
            <v>1</v>
          </cell>
          <cell r="C160">
            <v>0</v>
          </cell>
          <cell r="D160">
            <v>0</v>
          </cell>
          <cell r="E160">
            <v>3</v>
          </cell>
          <cell r="F160">
            <v>9</v>
          </cell>
          <cell r="G160">
            <v>2</v>
          </cell>
          <cell r="H160">
            <v>2</v>
          </cell>
          <cell r="I160">
            <v>903</v>
          </cell>
          <cell r="L160">
            <v>0</v>
          </cell>
          <cell r="M160">
            <v>2709</v>
          </cell>
          <cell r="N160">
            <v>31</v>
          </cell>
          <cell r="O160">
            <v>15</v>
          </cell>
          <cell r="P160">
            <v>6</v>
          </cell>
          <cell r="Q160">
            <v>30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  <cell r="V160">
            <v>1</v>
          </cell>
          <cell r="W160">
            <v>6</v>
          </cell>
          <cell r="X160">
            <v>6</v>
          </cell>
          <cell r="Y160">
            <v>0</v>
          </cell>
          <cell r="Z160">
            <v>0</v>
          </cell>
          <cell r="AA160">
            <v>6</v>
          </cell>
          <cell r="AB160">
            <v>8</v>
          </cell>
          <cell r="AC160">
            <v>3</v>
          </cell>
          <cell r="AD160">
            <v>15</v>
          </cell>
          <cell r="AE160">
            <v>0</v>
          </cell>
          <cell r="AF160">
            <v>0</v>
          </cell>
          <cell r="AG160">
            <v>15</v>
          </cell>
          <cell r="AH160">
            <v>0</v>
          </cell>
          <cell r="AI160">
            <v>0</v>
          </cell>
          <cell r="AJ160">
            <v>15</v>
          </cell>
          <cell r="AK160">
            <v>6</v>
          </cell>
          <cell r="AL160">
            <v>31</v>
          </cell>
          <cell r="AM160">
            <v>79</v>
          </cell>
          <cell r="AN160">
            <v>15</v>
          </cell>
          <cell r="AO160">
            <v>72</v>
          </cell>
          <cell r="AP160">
            <v>30</v>
          </cell>
          <cell r="AQ160">
            <v>26</v>
          </cell>
          <cell r="AR160">
            <v>14</v>
          </cell>
          <cell r="AS160">
            <v>0</v>
          </cell>
          <cell r="AT160">
            <v>0</v>
          </cell>
          <cell r="AU160">
            <v>0</v>
          </cell>
          <cell r="AV160">
            <v>1</v>
          </cell>
          <cell r="AW160">
            <v>1</v>
          </cell>
          <cell r="AX160">
            <v>1</v>
          </cell>
          <cell r="AY160">
            <v>0</v>
          </cell>
          <cell r="AZ160">
            <v>8</v>
          </cell>
          <cell r="BA160">
            <v>1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2</v>
          </cell>
          <cell r="BJ160">
            <v>3.5999999999999996</v>
          </cell>
          <cell r="BK160">
            <v>14.300000000000002</v>
          </cell>
          <cell r="BL160">
            <v>5.6000000000000005</v>
          </cell>
          <cell r="BM160">
            <v>4.5599999999999996</v>
          </cell>
          <cell r="BN160">
            <v>0</v>
          </cell>
          <cell r="BO160">
            <v>6</v>
          </cell>
          <cell r="BP160">
            <v>0</v>
          </cell>
          <cell r="BQ160">
            <v>1</v>
          </cell>
          <cell r="BR160">
            <v>0</v>
          </cell>
          <cell r="BS160">
            <v>3</v>
          </cell>
          <cell r="BT160">
            <v>0</v>
          </cell>
          <cell r="BU160">
            <v>1</v>
          </cell>
          <cell r="BV160">
            <v>0</v>
          </cell>
          <cell r="BW160">
            <v>14</v>
          </cell>
          <cell r="BX160">
            <v>4</v>
          </cell>
        </row>
        <row r="162">
          <cell r="A162" t="str">
            <v>RP-6</v>
          </cell>
          <cell r="B162" t="str">
            <v xml:space="preserve">QUEROMARCA 04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</v>
          </cell>
          <cell r="AR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A164" t="str">
            <v>SC5</v>
          </cell>
          <cell r="H164">
            <v>1</v>
          </cell>
          <cell r="I164">
            <v>3</v>
          </cell>
          <cell r="J164">
            <v>3</v>
          </cell>
          <cell r="K164" t="str">
            <v>AL35</v>
          </cell>
          <cell r="L164">
            <v>0</v>
          </cell>
          <cell r="M164">
            <v>9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</v>
          </cell>
          <cell r="AR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</row>
        <row r="165">
          <cell r="A165">
            <v>5626</v>
          </cell>
          <cell r="B165" t="str">
            <v>ATBV4</v>
          </cell>
          <cell r="G165">
            <v>1</v>
          </cell>
          <cell r="I165">
            <v>62</v>
          </cell>
          <cell r="J165">
            <v>3</v>
          </cell>
          <cell r="K165" t="str">
            <v>AL35</v>
          </cell>
          <cell r="L165">
            <v>0</v>
          </cell>
          <cell r="M165">
            <v>186</v>
          </cell>
          <cell r="N165">
            <v>3</v>
          </cell>
          <cell r="O165">
            <v>3</v>
          </cell>
          <cell r="P165">
            <v>0</v>
          </cell>
          <cell r="Q165">
            <v>3</v>
          </cell>
          <cell r="R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0</v>
          </cell>
          <cell r="AF165">
            <v>0</v>
          </cell>
          <cell r="AG165">
            <v>3</v>
          </cell>
          <cell r="AH165">
            <v>0</v>
          </cell>
          <cell r="AI165">
            <v>0</v>
          </cell>
          <cell r="AJ165">
            <v>3</v>
          </cell>
          <cell r="AK165">
            <v>0</v>
          </cell>
          <cell r="AL165">
            <v>3</v>
          </cell>
          <cell r="AM165">
            <v>7.5</v>
          </cell>
          <cell r="AN165">
            <v>3</v>
          </cell>
          <cell r="AO165">
            <v>0</v>
          </cell>
          <cell r="AP165">
            <v>0</v>
          </cell>
          <cell r="AQ165">
            <v>1</v>
          </cell>
          <cell r="AR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1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1.3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1</v>
          </cell>
          <cell r="BX165">
            <v>0</v>
          </cell>
        </row>
        <row r="166">
          <cell r="B166" t="str">
            <v>1RVD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2</v>
          </cell>
          <cell r="Q166">
            <v>0</v>
          </cell>
          <cell r="R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</v>
          </cell>
          <cell r="AR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0</v>
          </cell>
          <cell r="BW166">
            <v>0</v>
          </cell>
          <cell r="BX166">
            <v>0</v>
          </cell>
        </row>
        <row r="167">
          <cell r="A167">
            <v>8989</v>
          </cell>
          <cell r="B167" t="str">
            <v>ATBV1</v>
          </cell>
          <cell r="F167">
            <v>1</v>
          </cell>
          <cell r="I167">
            <v>80</v>
          </cell>
          <cell r="J167">
            <v>3</v>
          </cell>
          <cell r="K167" t="str">
            <v>AL35</v>
          </cell>
          <cell r="L167">
            <v>0</v>
          </cell>
          <cell r="M167">
            <v>240</v>
          </cell>
          <cell r="N167">
            <v>3</v>
          </cell>
          <cell r="O167">
            <v>0</v>
          </cell>
          <cell r="P167">
            <v>0</v>
          </cell>
          <cell r="Q167">
            <v>3</v>
          </cell>
          <cell r="R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3</v>
          </cell>
          <cell r="AM167">
            <v>7.5</v>
          </cell>
          <cell r="AN167">
            <v>0</v>
          </cell>
          <cell r="AO167">
            <v>0</v>
          </cell>
          <cell r="AP167">
            <v>0</v>
          </cell>
          <cell r="AQ167">
            <v>1</v>
          </cell>
          <cell r="AR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1.3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1</v>
          </cell>
          <cell r="BX167">
            <v>0</v>
          </cell>
        </row>
        <row r="168">
          <cell r="A168" t="str">
            <v>SC1</v>
          </cell>
          <cell r="B168" t="str">
            <v>ATBV1</v>
          </cell>
          <cell r="F168">
            <v>1</v>
          </cell>
          <cell r="I168">
            <v>80</v>
          </cell>
          <cell r="J168">
            <v>3</v>
          </cell>
          <cell r="K168" t="str">
            <v>AL35</v>
          </cell>
          <cell r="L168">
            <v>0</v>
          </cell>
          <cell r="M168">
            <v>240</v>
          </cell>
          <cell r="N168">
            <v>3</v>
          </cell>
          <cell r="O168">
            <v>0</v>
          </cell>
          <cell r="P168">
            <v>0</v>
          </cell>
          <cell r="Q168">
            <v>3</v>
          </cell>
          <cell r="R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3</v>
          </cell>
          <cell r="AM168">
            <v>7.5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1.3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1</v>
          </cell>
          <cell r="BX168">
            <v>0</v>
          </cell>
        </row>
        <row r="169">
          <cell r="A169">
            <v>8987</v>
          </cell>
          <cell r="B169" t="str">
            <v>ATBV1</v>
          </cell>
          <cell r="F169">
            <v>1</v>
          </cell>
          <cell r="I169">
            <v>80</v>
          </cell>
          <cell r="J169">
            <v>3</v>
          </cell>
          <cell r="K169" t="str">
            <v>AL35</v>
          </cell>
          <cell r="L169">
            <v>0</v>
          </cell>
          <cell r="M169">
            <v>240</v>
          </cell>
          <cell r="N169">
            <v>3</v>
          </cell>
          <cell r="O169">
            <v>0</v>
          </cell>
          <cell r="P169">
            <v>0</v>
          </cell>
          <cell r="Q169">
            <v>3</v>
          </cell>
          <cell r="R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3</v>
          </cell>
          <cell r="AM169">
            <v>7.5</v>
          </cell>
          <cell r="AN169">
            <v>0</v>
          </cell>
          <cell r="AO169">
            <v>0</v>
          </cell>
          <cell r="AP169">
            <v>0</v>
          </cell>
          <cell r="AQ169">
            <v>1</v>
          </cell>
          <cell r="AR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1.3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1</v>
          </cell>
          <cell r="BX169">
            <v>0</v>
          </cell>
        </row>
        <row r="170">
          <cell r="A170" t="str">
            <v>SC2</v>
          </cell>
          <cell r="B170" t="str">
            <v>ATBV1</v>
          </cell>
          <cell r="F170">
            <v>1</v>
          </cell>
          <cell r="I170">
            <v>80</v>
          </cell>
          <cell r="J170">
            <v>3</v>
          </cell>
          <cell r="K170" t="str">
            <v>AL35</v>
          </cell>
          <cell r="L170">
            <v>0</v>
          </cell>
          <cell r="M170">
            <v>240</v>
          </cell>
          <cell r="N170">
            <v>3</v>
          </cell>
          <cell r="O170">
            <v>0</v>
          </cell>
          <cell r="P170">
            <v>0</v>
          </cell>
          <cell r="Q170">
            <v>3</v>
          </cell>
          <cell r="R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3</v>
          </cell>
          <cell r="AM170">
            <v>7.5</v>
          </cell>
          <cell r="AN170">
            <v>0</v>
          </cell>
          <cell r="AO170">
            <v>0</v>
          </cell>
          <cell r="AP170">
            <v>0</v>
          </cell>
          <cell r="AQ170">
            <v>1</v>
          </cell>
          <cell r="AR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1.3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1</v>
          </cell>
          <cell r="BX170">
            <v>0</v>
          </cell>
        </row>
        <row r="171">
          <cell r="A171">
            <v>31141</v>
          </cell>
          <cell r="B171" t="str">
            <v>ATBV1</v>
          </cell>
          <cell r="F171">
            <v>1</v>
          </cell>
          <cell r="I171">
            <v>70</v>
          </cell>
          <cell r="J171">
            <v>3</v>
          </cell>
          <cell r="K171" t="str">
            <v>AL35</v>
          </cell>
          <cell r="L171">
            <v>0</v>
          </cell>
          <cell r="M171">
            <v>210</v>
          </cell>
          <cell r="N171">
            <v>3</v>
          </cell>
          <cell r="O171">
            <v>0</v>
          </cell>
          <cell r="P171">
            <v>0</v>
          </cell>
          <cell r="Q171">
            <v>3</v>
          </cell>
          <cell r="R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</v>
          </cell>
          <cell r="AM171">
            <v>7.5</v>
          </cell>
          <cell r="AN171">
            <v>0</v>
          </cell>
          <cell r="AO171">
            <v>0</v>
          </cell>
          <cell r="AP171">
            <v>0</v>
          </cell>
          <cell r="AQ171">
            <v>1</v>
          </cell>
          <cell r="AR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1.3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1</v>
          </cell>
          <cell r="BX171">
            <v>0</v>
          </cell>
        </row>
        <row r="172">
          <cell r="A172">
            <v>5622</v>
          </cell>
          <cell r="B172" t="str">
            <v>ATBV1</v>
          </cell>
          <cell r="F172">
            <v>1</v>
          </cell>
          <cell r="I172">
            <v>80</v>
          </cell>
          <cell r="J172">
            <v>3</v>
          </cell>
          <cell r="K172" t="str">
            <v>AL35</v>
          </cell>
          <cell r="L172">
            <v>0</v>
          </cell>
          <cell r="M172">
            <v>240</v>
          </cell>
          <cell r="N172">
            <v>3</v>
          </cell>
          <cell r="O172">
            <v>0</v>
          </cell>
          <cell r="P172">
            <v>0</v>
          </cell>
          <cell r="Q172">
            <v>3</v>
          </cell>
          <cell r="R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</v>
          </cell>
          <cell r="AM172">
            <v>7.5</v>
          </cell>
          <cell r="AN172">
            <v>0</v>
          </cell>
          <cell r="AO172">
            <v>0</v>
          </cell>
          <cell r="AP172">
            <v>0</v>
          </cell>
          <cell r="AQ172">
            <v>1</v>
          </cell>
          <cell r="AR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1.3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1</v>
          </cell>
          <cell r="BX172">
            <v>0</v>
          </cell>
        </row>
        <row r="173">
          <cell r="A173" t="str">
            <v>SC3</v>
          </cell>
          <cell r="B173" t="str">
            <v>ATBV1</v>
          </cell>
          <cell r="F173">
            <v>1</v>
          </cell>
          <cell r="I173">
            <v>80</v>
          </cell>
          <cell r="J173">
            <v>3</v>
          </cell>
          <cell r="K173" t="str">
            <v>AL35</v>
          </cell>
          <cell r="L173">
            <v>0</v>
          </cell>
          <cell r="M173">
            <v>240</v>
          </cell>
          <cell r="N173">
            <v>3</v>
          </cell>
          <cell r="O173">
            <v>0</v>
          </cell>
          <cell r="P173">
            <v>0</v>
          </cell>
          <cell r="Q173">
            <v>3</v>
          </cell>
          <cell r="R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3</v>
          </cell>
          <cell r="AM173">
            <v>7.5</v>
          </cell>
          <cell r="AN173">
            <v>0</v>
          </cell>
          <cell r="AO173">
            <v>0</v>
          </cell>
          <cell r="AP173">
            <v>0</v>
          </cell>
          <cell r="AQ173">
            <v>1</v>
          </cell>
          <cell r="AR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1.3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1</v>
          </cell>
          <cell r="BX173">
            <v>0</v>
          </cell>
        </row>
        <row r="174">
          <cell r="A174" t="str">
            <v>SC4</v>
          </cell>
          <cell r="B174" t="str">
            <v>ATBV1</v>
          </cell>
          <cell r="F174">
            <v>1</v>
          </cell>
          <cell r="I174">
            <v>80</v>
          </cell>
          <cell r="J174">
            <v>3</v>
          </cell>
          <cell r="K174" t="str">
            <v>AL35</v>
          </cell>
          <cell r="L174">
            <v>0</v>
          </cell>
          <cell r="M174">
            <v>240</v>
          </cell>
          <cell r="N174">
            <v>3</v>
          </cell>
          <cell r="O174">
            <v>0</v>
          </cell>
          <cell r="P174">
            <v>0</v>
          </cell>
          <cell r="Q174">
            <v>3</v>
          </cell>
          <cell r="R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3</v>
          </cell>
          <cell r="AM174">
            <v>7.5</v>
          </cell>
          <cell r="AN174">
            <v>0</v>
          </cell>
          <cell r="AO174">
            <v>0</v>
          </cell>
          <cell r="AP174">
            <v>0</v>
          </cell>
          <cell r="AQ174">
            <v>1</v>
          </cell>
          <cell r="AR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1.3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1</v>
          </cell>
          <cell r="BX174">
            <v>0</v>
          </cell>
        </row>
        <row r="175">
          <cell r="A175" t="str">
            <v>SC5</v>
          </cell>
          <cell r="B175" t="str">
            <v>ATBV4</v>
          </cell>
          <cell r="G175">
            <v>1</v>
          </cell>
          <cell r="I175">
            <v>80</v>
          </cell>
          <cell r="J175">
            <v>3</v>
          </cell>
          <cell r="K175" t="str">
            <v>AL35</v>
          </cell>
          <cell r="L175">
            <v>0</v>
          </cell>
          <cell r="M175">
            <v>240</v>
          </cell>
          <cell r="N175">
            <v>3</v>
          </cell>
          <cell r="O175">
            <v>3</v>
          </cell>
          <cell r="P175">
            <v>0</v>
          </cell>
          <cell r="Q175">
            <v>3</v>
          </cell>
          <cell r="R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3</v>
          </cell>
          <cell r="AE175">
            <v>0</v>
          </cell>
          <cell r="AF175">
            <v>0</v>
          </cell>
          <cell r="AG175">
            <v>3</v>
          </cell>
          <cell r="AH175">
            <v>0</v>
          </cell>
          <cell r="AI175">
            <v>0</v>
          </cell>
          <cell r="AJ175">
            <v>3</v>
          </cell>
          <cell r="AK175">
            <v>0</v>
          </cell>
          <cell r="AL175">
            <v>3</v>
          </cell>
          <cell r="AM175">
            <v>7.5</v>
          </cell>
          <cell r="AN175">
            <v>3</v>
          </cell>
          <cell r="AO175">
            <v>0</v>
          </cell>
          <cell r="AP175">
            <v>0</v>
          </cell>
          <cell r="AQ175">
            <v>1</v>
          </cell>
          <cell r="AR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1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1.3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1</v>
          </cell>
          <cell r="BX175">
            <v>0</v>
          </cell>
        </row>
        <row r="176">
          <cell r="B176" t="str">
            <v>1RVD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  <cell r="Q176">
            <v>0</v>
          </cell>
          <cell r="R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</v>
          </cell>
          <cell r="AR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0</v>
          </cell>
          <cell r="BW176">
            <v>0</v>
          </cell>
          <cell r="BX176">
            <v>0</v>
          </cell>
        </row>
        <row r="177">
          <cell r="A177">
            <v>7668</v>
          </cell>
          <cell r="B177" t="str">
            <v>ATBV4</v>
          </cell>
          <cell r="G177">
            <v>1</v>
          </cell>
          <cell r="I177">
            <v>42.2</v>
          </cell>
          <cell r="J177">
            <v>3</v>
          </cell>
          <cell r="K177" t="str">
            <v>AL35</v>
          </cell>
          <cell r="L177">
            <v>0</v>
          </cell>
          <cell r="M177">
            <v>126.60000000000001</v>
          </cell>
          <cell r="N177">
            <v>3</v>
          </cell>
          <cell r="O177">
            <v>3</v>
          </cell>
          <cell r="P177">
            <v>0</v>
          </cell>
          <cell r="Q177">
            <v>3</v>
          </cell>
          <cell r="R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3</v>
          </cell>
          <cell r="AE177">
            <v>0</v>
          </cell>
          <cell r="AF177">
            <v>0</v>
          </cell>
          <cell r="AG177">
            <v>3</v>
          </cell>
          <cell r="AH177">
            <v>0</v>
          </cell>
          <cell r="AI177">
            <v>0</v>
          </cell>
          <cell r="AJ177">
            <v>3</v>
          </cell>
          <cell r="AK177">
            <v>0</v>
          </cell>
          <cell r="AL177">
            <v>3</v>
          </cell>
          <cell r="AM177">
            <v>7.5</v>
          </cell>
          <cell r="AN177">
            <v>3</v>
          </cell>
          <cell r="AO177">
            <v>0</v>
          </cell>
          <cell r="AP177">
            <v>0</v>
          </cell>
          <cell r="AQ177">
            <v>1</v>
          </cell>
          <cell r="AR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1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1.3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1</v>
          </cell>
          <cell r="BX177">
            <v>0</v>
          </cell>
        </row>
        <row r="178">
          <cell r="B178" t="str">
            <v>1RVD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  <cell r="Q178">
            <v>0</v>
          </cell>
          <cell r="R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</v>
          </cell>
          <cell r="AR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0</v>
          </cell>
          <cell r="BW178">
            <v>0</v>
          </cell>
          <cell r="BX178">
            <v>0</v>
          </cell>
        </row>
        <row r="179">
          <cell r="A179" t="str">
            <v>SC6</v>
          </cell>
          <cell r="B179" t="str">
            <v>ATBV1</v>
          </cell>
          <cell r="F179">
            <v>1</v>
          </cell>
          <cell r="I179">
            <v>42.2</v>
          </cell>
          <cell r="J179">
            <v>3</v>
          </cell>
          <cell r="K179" t="str">
            <v>AL35</v>
          </cell>
          <cell r="L179">
            <v>0</v>
          </cell>
          <cell r="M179">
            <v>126.60000000000001</v>
          </cell>
          <cell r="N179">
            <v>3</v>
          </cell>
          <cell r="O179">
            <v>0</v>
          </cell>
          <cell r="P179">
            <v>0</v>
          </cell>
          <cell r="Q179">
            <v>3</v>
          </cell>
          <cell r="R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3</v>
          </cell>
          <cell r="AM179">
            <v>7.5</v>
          </cell>
          <cell r="AN179">
            <v>0</v>
          </cell>
          <cell r="AO179">
            <v>0</v>
          </cell>
          <cell r="AP179">
            <v>0</v>
          </cell>
          <cell r="AQ179">
            <v>1</v>
          </cell>
          <cell r="AR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1.3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1</v>
          </cell>
          <cell r="BX179">
            <v>0</v>
          </cell>
        </row>
        <row r="180">
          <cell r="B180" t="str">
            <v>1RV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</v>
          </cell>
          <cell r="AR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1.1399999999999999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1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</row>
        <row r="181">
          <cell r="A181" t="str">
            <v>SC7</v>
          </cell>
          <cell r="B181" t="str">
            <v>ATBV4</v>
          </cell>
          <cell r="G181">
            <v>1</v>
          </cell>
          <cell r="I181">
            <v>80</v>
          </cell>
          <cell r="J181">
            <v>3</v>
          </cell>
          <cell r="K181" t="str">
            <v>AL35</v>
          </cell>
          <cell r="L181">
            <v>0</v>
          </cell>
          <cell r="M181">
            <v>240</v>
          </cell>
          <cell r="N181">
            <v>3</v>
          </cell>
          <cell r="O181">
            <v>3</v>
          </cell>
          <cell r="P181">
            <v>0</v>
          </cell>
          <cell r="Q181">
            <v>3</v>
          </cell>
          <cell r="R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3</v>
          </cell>
          <cell r="AE181">
            <v>0</v>
          </cell>
          <cell r="AF181">
            <v>0</v>
          </cell>
          <cell r="AG181">
            <v>3</v>
          </cell>
          <cell r="AH181">
            <v>0</v>
          </cell>
          <cell r="AI181">
            <v>0</v>
          </cell>
          <cell r="AJ181">
            <v>3</v>
          </cell>
          <cell r="AK181">
            <v>0</v>
          </cell>
          <cell r="AL181">
            <v>3</v>
          </cell>
          <cell r="AM181">
            <v>7.5</v>
          </cell>
          <cell r="AN181">
            <v>3</v>
          </cell>
          <cell r="AO181">
            <v>0</v>
          </cell>
          <cell r="AP181">
            <v>0</v>
          </cell>
          <cell r="AQ181">
            <v>1</v>
          </cell>
          <cell r="AR181">
            <v>1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1.3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1</v>
          </cell>
          <cell r="BX181">
            <v>0</v>
          </cell>
        </row>
        <row r="182">
          <cell r="B182" t="str">
            <v>1RVD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  <cell r="Q182">
            <v>0</v>
          </cell>
          <cell r="R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</v>
          </cell>
          <cell r="AR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0</v>
          </cell>
          <cell r="BW182">
            <v>0</v>
          </cell>
          <cell r="BX182">
            <v>0</v>
          </cell>
        </row>
        <row r="183">
          <cell r="A183" t="str">
            <v xml:space="preserve">SED NUEVA 01</v>
          </cell>
          <cell r="B183" t="str">
            <v>ATBV1</v>
          </cell>
          <cell r="G183">
            <v>1</v>
          </cell>
          <cell r="I183">
            <v>51.6</v>
          </cell>
          <cell r="J183">
            <v>3</v>
          </cell>
          <cell r="K183" t="str">
            <v>AL35</v>
          </cell>
          <cell r="L183">
            <v>0</v>
          </cell>
          <cell r="M183">
            <v>154.80000000000001</v>
          </cell>
          <cell r="N183">
            <v>3</v>
          </cell>
          <cell r="O183">
            <v>0</v>
          </cell>
          <cell r="P183">
            <v>0</v>
          </cell>
          <cell r="Q183">
            <v>3</v>
          </cell>
          <cell r="R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3</v>
          </cell>
          <cell r="AM183">
            <v>7.5</v>
          </cell>
          <cell r="AN183">
            <v>0</v>
          </cell>
          <cell r="AO183">
            <v>0</v>
          </cell>
          <cell r="AP183">
            <v>0</v>
          </cell>
          <cell r="AQ183">
            <v>1</v>
          </cell>
          <cell r="AR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1.3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1</v>
          </cell>
          <cell r="BX183">
            <v>0</v>
          </cell>
        </row>
        <row r="184">
          <cell r="B184" t="str">
            <v>AU5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</v>
          </cell>
          <cell r="AR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</row>
        <row r="185">
          <cell r="B185" t="str">
            <v>ATSM-B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</v>
          </cell>
          <cell r="W185">
            <v>3</v>
          </cell>
          <cell r="X185">
            <v>3</v>
          </cell>
          <cell r="Y185">
            <v>3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15</v>
          </cell>
          <cell r="AQ185">
            <v>1</v>
          </cell>
          <cell r="AR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1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</row>
        <row r="186">
          <cell r="B186" t="str">
            <v>PAT1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18</v>
          </cell>
          <cell r="AP186">
            <v>0</v>
          </cell>
          <cell r="AQ186">
            <v>1</v>
          </cell>
          <cell r="AR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1.5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1</v>
          </cell>
        </row>
        <row r="187">
          <cell r="B187" t="str">
            <v>PAT1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2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18</v>
          </cell>
          <cell r="AP187">
            <v>0</v>
          </cell>
          <cell r="AQ187">
            <v>1</v>
          </cell>
          <cell r="AR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1.5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1</v>
          </cell>
        </row>
        <row r="188">
          <cell r="A188" t="str">
            <v>SC8</v>
          </cell>
          <cell r="B188" t="str">
            <v>ATBV4</v>
          </cell>
          <cell r="G188">
            <v>1</v>
          </cell>
          <cell r="I188">
            <v>44.6</v>
          </cell>
          <cell r="J188">
            <v>3</v>
          </cell>
          <cell r="K188" t="str">
            <v>AL35</v>
          </cell>
          <cell r="L188">
            <v>0</v>
          </cell>
          <cell r="M188">
            <v>133.80000000000001</v>
          </cell>
          <cell r="N188">
            <v>3</v>
          </cell>
          <cell r="O188">
            <v>3</v>
          </cell>
          <cell r="P188">
            <v>0</v>
          </cell>
          <cell r="Q188">
            <v>3</v>
          </cell>
          <cell r="R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3</v>
          </cell>
          <cell r="AE188">
            <v>0</v>
          </cell>
          <cell r="AF188">
            <v>0</v>
          </cell>
          <cell r="AG188">
            <v>3</v>
          </cell>
          <cell r="AH188">
            <v>0</v>
          </cell>
          <cell r="AI188">
            <v>0</v>
          </cell>
          <cell r="AJ188">
            <v>3</v>
          </cell>
          <cell r="AK188">
            <v>0</v>
          </cell>
          <cell r="AL188">
            <v>3</v>
          </cell>
          <cell r="AM188">
            <v>7.5</v>
          </cell>
          <cell r="AN188">
            <v>3</v>
          </cell>
          <cell r="AO188">
            <v>0</v>
          </cell>
          <cell r="AP188">
            <v>0</v>
          </cell>
          <cell r="AQ188">
            <v>1</v>
          </cell>
          <cell r="AR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1.3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1</v>
          </cell>
          <cell r="BX188">
            <v>0</v>
          </cell>
        </row>
        <row r="189">
          <cell r="B189" t="str">
            <v>1RVD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  <cell r="Q189">
            <v>0</v>
          </cell>
          <cell r="R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</v>
          </cell>
          <cell r="AR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0</v>
          </cell>
          <cell r="BW189">
            <v>0</v>
          </cell>
          <cell r="BX189">
            <v>0</v>
          </cell>
        </row>
        <row r="190">
          <cell r="A190" t="str">
            <v>SC9</v>
          </cell>
          <cell r="B190" t="str">
            <v>ATBV6</v>
          </cell>
          <cell r="G190">
            <v>1</v>
          </cell>
          <cell r="I190">
            <v>82</v>
          </cell>
          <cell r="J190">
            <v>3</v>
          </cell>
          <cell r="K190" t="str">
            <v>AL35</v>
          </cell>
          <cell r="L190">
            <v>0</v>
          </cell>
          <cell r="M190">
            <v>246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1</v>
          </cell>
          <cell r="AR190">
            <v>1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1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1.3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</row>
        <row r="191">
          <cell r="B191" t="str">
            <v>1RVD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  <cell r="Q191">
            <v>0</v>
          </cell>
          <cell r="R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</v>
          </cell>
          <cell r="AR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0</v>
          </cell>
          <cell r="BW191">
            <v>0</v>
          </cell>
          <cell r="BX191">
            <v>0</v>
          </cell>
        </row>
        <row r="192">
          <cell r="B192" t="str">
            <v>1RV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</v>
          </cell>
          <cell r="AR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1.1399999999999999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1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A193" t="str">
            <v>SC10</v>
          </cell>
          <cell r="B193" t="str">
            <v>ATBV1</v>
          </cell>
          <cell r="F193">
            <v>1</v>
          </cell>
          <cell r="I193">
            <v>82.1</v>
          </cell>
          <cell r="J193">
            <v>3</v>
          </cell>
          <cell r="K193" t="str">
            <v>AL35</v>
          </cell>
          <cell r="L193">
            <v>0</v>
          </cell>
          <cell r="M193">
            <v>246.29999999999998</v>
          </cell>
          <cell r="N193">
            <v>3</v>
          </cell>
          <cell r="O193">
            <v>0</v>
          </cell>
          <cell r="P193">
            <v>0</v>
          </cell>
          <cell r="Q193">
            <v>3</v>
          </cell>
          <cell r="R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3</v>
          </cell>
          <cell r="AM193">
            <v>7.5</v>
          </cell>
          <cell r="AN193">
            <v>0</v>
          </cell>
          <cell r="AO193">
            <v>0</v>
          </cell>
          <cell r="AP193">
            <v>0</v>
          </cell>
          <cell r="AQ193">
            <v>1</v>
          </cell>
          <cell r="AR193">
            <v>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1.3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1</v>
          </cell>
          <cell r="BX193">
            <v>0</v>
          </cell>
        </row>
        <row r="194">
          <cell r="A194" t="str">
            <v>SC11</v>
          </cell>
          <cell r="B194" t="str">
            <v>ATBV1</v>
          </cell>
          <cell r="F194">
            <v>1</v>
          </cell>
          <cell r="I194">
            <v>82</v>
          </cell>
          <cell r="J194">
            <v>3</v>
          </cell>
          <cell r="K194" t="str">
            <v>AL35</v>
          </cell>
          <cell r="L194">
            <v>0</v>
          </cell>
          <cell r="M194">
            <v>246</v>
          </cell>
          <cell r="N194">
            <v>3</v>
          </cell>
          <cell r="O194">
            <v>0</v>
          </cell>
          <cell r="P194">
            <v>0</v>
          </cell>
          <cell r="Q194">
            <v>3</v>
          </cell>
          <cell r="R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3</v>
          </cell>
          <cell r="AM194">
            <v>7.5</v>
          </cell>
          <cell r="AN194">
            <v>0</v>
          </cell>
          <cell r="AO194">
            <v>0</v>
          </cell>
          <cell r="AP194">
            <v>0</v>
          </cell>
          <cell r="AQ194">
            <v>1</v>
          </cell>
          <cell r="AR194">
            <v>1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1.3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1</v>
          </cell>
          <cell r="BX194">
            <v>0</v>
          </cell>
        </row>
        <row r="195">
          <cell r="A195" t="str">
            <v>SC12</v>
          </cell>
          <cell r="B195" t="str">
            <v>ATBV4</v>
          </cell>
          <cell r="G195">
            <v>1</v>
          </cell>
          <cell r="I195">
            <v>82</v>
          </cell>
          <cell r="J195">
            <v>3</v>
          </cell>
          <cell r="K195" t="str">
            <v>AL35</v>
          </cell>
          <cell r="L195">
            <v>0</v>
          </cell>
          <cell r="M195">
            <v>246</v>
          </cell>
          <cell r="N195">
            <v>3</v>
          </cell>
          <cell r="O195">
            <v>3</v>
          </cell>
          <cell r="P195">
            <v>0</v>
          </cell>
          <cell r="Q195">
            <v>3</v>
          </cell>
          <cell r="R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3</v>
          </cell>
          <cell r="AE195">
            <v>0</v>
          </cell>
          <cell r="AF195">
            <v>0</v>
          </cell>
          <cell r="AG195">
            <v>3</v>
          </cell>
          <cell r="AH195">
            <v>0</v>
          </cell>
          <cell r="AI195">
            <v>0</v>
          </cell>
          <cell r="AJ195">
            <v>3</v>
          </cell>
          <cell r="AK195">
            <v>0</v>
          </cell>
          <cell r="AL195">
            <v>3</v>
          </cell>
          <cell r="AM195">
            <v>7.5</v>
          </cell>
          <cell r="AN195">
            <v>3</v>
          </cell>
          <cell r="AO195">
            <v>0</v>
          </cell>
          <cell r="AP195">
            <v>0</v>
          </cell>
          <cell r="AQ195">
            <v>1</v>
          </cell>
          <cell r="AR195">
            <v>1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1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1.3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1</v>
          </cell>
          <cell r="BX195">
            <v>0</v>
          </cell>
        </row>
        <row r="196">
          <cell r="B196" t="str">
            <v>1RVD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  <cell r="Q196">
            <v>0</v>
          </cell>
          <cell r="R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</v>
          </cell>
          <cell r="AR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0</v>
          </cell>
          <cell r="BW196">
            <v>0</v>
          </cell>
          <cell r="BX196">
            <v>0</v>
          </cell>
        </row>
        <row r="197">
          <cell r="A197" t="str">
            <v>SC13</v>
          </cell>
          <cell r="B197" t="str">
            <v>ATBV1</v>
          </cell>
          <cell r="G197">
            <v>1</v>
          </cell>
          <cell r="I197">
            <v>48.8</v>
          </cell>
          <cell r="J197">
            <v>3</v>
          </cell>
          <cell r="K197" t="str">
            <v>AL35</v>
          </cell>
          <cell r="L197">
            <v>0</v>
          </cell>
          <cell r="M197">
            <v>146.39999999999998</v>
          </cell>
          <cell r="N197">
            <v>3</v>
          </cell>
          <cell r="O197">
            <v>0</v>
          </cell>
          <cell r="P197">
            <v>0</v>
          </cell>
          <cell r="Q197">
            <v>3</v>
          </cell>
          <cell r="R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3</v>
          </cell>
          <cell r="AM197">
            <v>7.5</v>
          </cell>
          <cell r="AN197">
            <v>0</v>
          </cell>
          <cell r="AO197">
            <v>0</v>
          </cell>
          <cell r="AP197">
            <v>0</v>
          </cell>
          <cell r="AQ197">
            <v>1</v>
          </cell>
          <cell r="AR197">
            <v>1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1.3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1</v>
          </cell>
          <cell r="BX197">
            <v>0</v>
          </cell>
        </row>
        <row r="198">
          <cell r="B198" t="str">
            <v>ATBV1</v>
          </cell>
          <cell r="L198">
            <v>0</v>
          </cell>
          <cell r="M198">
            <v>0</v>
          </cell>
          <cell r="N198">
            <v>3</v>
          </cell>
          <cell r="O198">
            <v>0</v>
          </cell>
          <cell r="P198">
            <v>0</v>
          </cell>
          <cell r="Q198">
            <v>3</v>
          </cell>
          <cell r="R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</v>
          </cell>
          <cell r="AM198">
            <v>7.5</v>
          </cell>
          <cell r="AN198">
            <v>0</v>
          </cell>
          <cell r="AO198">
            <v>0</v>
          </cell>
          <cell r="AP198">
            <v>0</v>
          </cell>
          <cell r="AQ198">
            <v>1</v>
          </cell>
          <cell r="AR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</row>
        <row r="199">
          <cell r="A199">
            <v>40162</v>
          </cell>
          <cell r="B199" t="str">
            <v>ATBV1</v>
          </cell>
          <cell r="G199">
            <v>1</v>
          </cell>
          <cell r="I199">
            <v>52.3</v>
          </cell>
          <cell r="J199">
            <v>3</v>
          </cell>
          <cell r="K199" t="str">
            <v>AL35</v>
          </cell>
          <cell r="L199">
            <v>0</v>
          </cell>
          <cell r="M199">
            <v>156.89999999999998</v>
          </cell>
          <cell r="N199">
            <v>3</v>
          </cell>
          <cell r="O199">
            <v>0</v>
          </cell>
          <cell r="P199">
            <v>0</v>
          </cell>
          <cell r="Q199">
            <v>3</v>
          </cell>
          <cell r="R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</v>
          </cell>
          <cell r="AM199">
            <v>7.5</v>
          </cell>
          <cell r="AN199">
            <v>0</v>
          </cell>
          <cell r="AO199">
            <v>0</v>
          </cell>
          <cell r="AP199">
            <v>0</v>
          </cell>
          <cell r="AQ199">
            <v>1</v>
          </cell>
          <cell r="AR199">
            <v>1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1.3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</v>
          </cell>
          <cell r="BX199">
            <v>0</v>
          </cell>
        </row>
        <row r="200">
          <cell r="B200" t="str">
            <v>ATSM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1</v>
          </cell>
          <cell r="W200">
            <v>3</v>
          </cell>
          <cell r="X200">
            <v>3</v>
          </cell>
          <cell r="Y200">
            <v>3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3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15</v>
          </cell>
          <cell r="AQ200">
            <v>1</v>
          </cell>
          <cell r="AR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1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</row>
        <row r="201">
          <cell r="B201" t="str">
            <v>PAT1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2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18</v>
          </cell>
          <cell r="AP201">
            <v>0</v>
          </cell>
          <cell r="AQ201">
            <v>1</v>
          </cell>
          <cell r="AR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1.5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</row>
        <row r="202">
          <cell r="B202" t="str">
            <v>PAT1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2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18</v>
          </cell>
          <cell r="AP202">
            <v>0</v>
          </cell>
          <cell r="AQ202">
            <v>1</v>
          </cell>
          <cell r="AR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1.5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1</v>
          </cell>
        </row>
        <row r="203">
          <cell r="A203" t="str">
            <v>SC14</v>
          </cell>
          <cell r="B203" t="str">
            <v>ATBV4</v>
          </cell>
          <cell r="G203">
            <v>1</v>
          </cell>
          <cell r="I203">
            <v>23.8</v>
          </cell>
          <cell r="J203">
            <v>3</v>
          </cell>
          <cell r="K203" t="str">
            <v>AL35</v>
          </cell>
          <cell r="L203">
            <v>0</v>
          </cell>
          <cell r="M203">
            <v>71.400000000000006</v>
          </cell>
          <cell r="N203">
            <v>3</v>
          </cell>
          <cell r="O203">
            <v>3</v>
          </cell>
          <cell r="P203">
            <v>0</v>
          </cell>
          <cell r="Q203">
            <v>3</v>
          </cell>
          <cell r="R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3</v>
          </cell>
          <cell r="AE203">
            <v>0</v>
          </cell>
          <cell r="AF203">
            <v>0</v>
          </cell>
          <cell r="AG203">
            <v>3</v>
          </cell>
          <cell r="AH203">
            <v>0</v>
          </cell>
          <cell r="AI203">
            <v>0</v>
          </cell>
          <cell r="AJ203">
            <v>3</v>
          </cell>
          <cell r="AK203">
            <v>0</v>
          </cell>
          <cell r="AL203">
            <v>3</v>
          </cell>
          <cell r="AM203">
            <v>7.5</v>
          </cell>
          <cell r="AN203">
            <v>3</v>
          </cell>
          <cell r="AO203">
            <v>0</v>
          </cell>
          <cell r="AP203">
            <v>0</v>
          </cell>
          <cell r="AQ203">
            <v>1</v>
          </cell>
          <cell r="AR203">
            <v>1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1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1.3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</v>
          </cell>
          <cell r="BX203">
            <v>0</v>
          </cell>
        </row>
        <row r="204">
          <cell r="B204" t="str">
            <v>1RVD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</v>
          </cell>
          <cell r="Q204">
            <v>0</v>
          </cell>
          <cell r="R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</v>
          </cell>
          <cell r="AR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0</v>
          </cell>
          <cell r="BW204">
            <v>0</v>
          </cell>
          <cell r="BX204">
            <v>0</v>
          </cell>
        </row>
        <row r="205">
          <cell r="A205" t="str">
            <v>SC15</v>
          </cell>
          <cell r="B205" t="str">
            <v>ATBV1</v>
          </cell>
          <cell r="G205">
            <v>1</v>
          </cell>
          <cell r="I205">
            <v>90</v>
          </cell>
          <cell r="J205">
            <v>3</v>
          </cell>
          <cell r="K205" t="str">
            <v>AL35</v>
          </cell>
          <cell r="L205">
            <v>0</v>
          </cell>
          <cell r="M205">
            <v>270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</v>
          </cell>
          <cell r="AM205">
            <v>7.5</v>
          </cell>
          <cell r="AN205">
            <v>0</v>
          </cell>
          <cell r="AO205">
            <v>0</v>
          </cell>
          <cell r="AP205">
            <v>0</v>
          </cell>
          <cell r="AQ205">
            <v>1</v>
          </cell>
          <cell r="AR205">
            <v>1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1.3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</v>
          </cell>
          <cell r="BX205">
            <v>0</v>
          </cell>
        </row>
        <row r="206">
          <cell r="B206" t="str">
            <v>ATBV1</v>
          </cell>
          <cell r="L206">
            <v>0</v>
          </cell>
          <cell r="M206">
            <v>0</v>
          </cell>
          <cell r="N206">
            <v>3</v>
          </cell>
          <cell r="O206">
            <v>0</v>
          </cell>
          <cell r="P206">
            <v>0</v>
          </cell>
          <cell r="Q206">
            <v>3</v>
          </cell>
          <cell r="R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3</v>
          </cell>
          <cell r="AM206">
            <v>7.5</v>
          </cell>
          <cell r="AN206">
            <v>0</v>
          </cell>
          <cell r="AO206">
            <v>0</v>
          </cell>
          <cell r="AP206">
            <v>0</v>
          </cell>
          <cell r="AQ206">
            <v>1</v>
          </cell>
          <cell r="AR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A207" t="str">
            <v>SC16</v>
          </cell>
          <cell r="B207" t="str">
            <v>ATBV4</v>
          </cell>
          <cell r="G207">
            <v>1</v>
          </cell>
          <cell r="I207">
            <v>80</v>
          </cell>
          <cell r="J207">
            <v>3</v>
          </cell>
          <cell r="K207" t="str">
            <v>AL35</v>
          </cell>
          <cell r="L207">
            <v>0</v>
          </cell>
          <cell r="M207">
            <v>240</v>
          </cell>
          <cell r="N207">
            <v>3</v>
          </cell>
          <cell r="O207">
            <v>3</v>
          </cell>
          <cell r="P207">
            <v>0</v>
          </cell>
          <cell r="Q207">
            <v>3</v>
          </cell>
          <cell r="R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0</v>
          </cell>
          <cell r="AG207">
            <v>3</v>
          </cell>
          <cell r="AH207">
            <v>0</v>
          </cell>
          <cell r="AI207">
            <v>0</v>
          </cell>
          <cell r="AJ207">
            <v>3</v>
          </cell>
          <cell r="AK207">
            <v>0</v>
          </cell>
          <cell r="AL207">
            <v>3</v>
          </cell>
          <cell r="AM207">
            <v>7.5</v>
          </cell>
          <cell r="AN207">
            <v>3</v>
          </cell>
          <cell r="AO207">
            <v>0</v>
          </cell>
          <cell r="AP207">
            <v>0</v>
          </cell>
          <cell r="AQ207">
            <v>1</v>
          </cell>
          <cell r="AR207">
            <v>1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1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1.3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1</v>
          </cell>
          <cell r="BX207">
            <v>0</v>
          </cell>
        </row>
        <row r="208">
          <cell r="B208" t="str">
            <v>1RVD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2</v>
          </cell>
          <cell r="Q208">
            <v>0</v>
          </cell>
          <cell r="R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</v>
          </cell>
          <cell r="AR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0</v>
          </cell>
          <cell r="BW208">
            <v>0</v>
          </cell>
          <cell r="BX208">
            <v>0</v>
          </cell>
        </row>
        <row r="209">
          <cell r="A209" t="str">
            <v>SC17</v>
          </cell>
          <cell r="B209" t="str">
            <v>ATBV1</v>
          </cell>
          <cell r="F209">
            <v>1</v>
          </cell>
          <cell r="I209">
            <v>71.900000000000006</v>
          </cell>
          <cell r="J209">
            <v>3</v>
          </cell>
          <cell r="K209" t="str">
            <v>AL35</v>
          </cell>
          <cell r="L209">
            <v>0</v>
          </cell>
          <cell r="M209">
            <v>215.70000000000002</v>
          </cell>
          <cell r="N209">
            <v>3</v>
          </cell>
          <cell r="O209">
            <v>0</v>
          </cell>
          <cell r="P209">
            <v>0</v>
          </cell>
          <cell r="Q209">
            <v>3</v>
          </cell>
          <cell r="R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3</v>
          </cell>
          <cell r="AM209">
            <v>7.5</v>
          </cell>
          <cell r="AN209">
            <v>0</v>
          </cell>
          <cell r="AO209">
            <v>0</v>
          </cell>
          <cell r="AP209">
            <v>0</v>
          </cell>
          <cell r="AQ209">
            <v>1</v>
          </cell>
          <cell r="AR209">
            <v>1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1.3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</v>
          </cell>
          <cell r="BX209">
            <v>0</v>
          </cell>
        </row>
        <row r="210">
          <cell r="A210" t="str">
            <v>SC18</v>
          </cell>
          <cell r="B210" t="str">
            <v>ATBV4</v>
          </cell>
          <cell r="G210">
            <v>1</v>
          </cell>
          <cell r="I210">
            <v>71.900000000000006</v>
          </cell>
          <cell r="J210">
            <v>3</v>
          </cell>
          <cell r="K210" t="str">
            <v>AL35</v>
          </cell>
          <cell r="L210">
            <v>0</v>
          </cell>
          <cell r="M210">
            <v>215.70000000000002</v>
          </cell>
          <cell r="N210">
            <v>3</v>
          </cell>
          <cell r="O210">
            <v>3</v>
          </cell>
          <cell r="P210">
            <v>0</v>
          </cell>
          <cell r="Q210">
            <v>3</v>
          </cell>
          <cell r="R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3</v>
          </cell>
          <cell r="AE210">
            <v>0</v>
          </cell>
          <cell r="AF210">
            <v>0</v>
          </cell>
          <cell r="AG210">
            <v>3</v>
          </cell>
          <cell r="AH210">
            <v>0</v>
          </cell>
          <cell r="AI210">
            <v>0</v>
          </cell>
          <cell r="AJ210">
            <v>3</v>
          </cell>
          <cell r="AK210">
            <v>0</v>
          </cell>
          <cell r="AL210">
            <v>3</v>
          </cell>
          <cell r="AM210">
            <v>7.5</v>
          </cell>
          <cell r="AN210">
            <v>3</v>
          </cell>
          <cell r="AO210">
            <v>0</v>
          </cell>
          <cell r="AP210">
            <v>0</v>
          </cell>
          <cell r="AQ210">
            <v>1</v>
          </cell>
          <cell r="AR210">
            <v>1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1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1.3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1</v>
          </cell>
          <cell r="BX210">
            <v>0</v>
          </cell>
        </row>
        <row r="211">
          <cell r="B211" t="str">
            <v>1RVD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</v>
          </cell>
          <cell r="Q211">
            <v>0</v>
          </cell>
          <cell r="R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</v>
          </cell>
          <cell r="AR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0</v>
          </cell>
          <cell r="BW211">
            <v>0</v>
          </cell>
          <cell r="BX211">
            <v>0</v>
          </cell>
        </row>
        <row r="212">
          <cell r="A212" t="str">
            <v>SC20</v>
          </cell>
          <cell r="B212" t="str">
            <v>ATBV1</v>
          </cell>
          <cell r="F212">
            <v>1</v>
          </cell>
          <cell r="I212">
            <v>85</v>
          </cell>
          <cell r="J212">
            <v>3</v>
          </cell>
          <cell r="K212" t="str">
            <v>AL35</v>
          </cell>
          <cell r="L212">
            <v>0</v>
          </cell>
          <cell r="M212">
            <v>255</v>
          </cell>
          <cell r="N212">
            <v>3</v>
          </cell>
          <cell r="O212">
            <v>0</v>
          </cell>
          <cell r="P212">
            <v>0</v>
          </cell>
          <cell r="Q212">
            <v>3</v>
          </cell>
          <cell r="R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3</v>
          </cell>
          <cell r="AM212">
            <v>7.5</v>
          </cell>
          <cell r="AN212">
            <v>0</v>
          </cell>
          <cell r="AO212">
            <v>0</v>
          </cell>
          <cell r="AP212">
            <v>0</v>
          </cell>
          <cell r="AQ212">
            <v>1</v>
          </cell>
          <cell r="AR212">
            <v>1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1.3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1</v>
          </cell>
          <cell r="BX212">
            <v>0</v>
          </cell>
        </row>
        <row r="213">
          <cell r="A213" t="str">
            <v>SC21</v>
          </cell>
          <cell r="B213" t="str">
            <v>ATBV4</v>
          </cell>
          <cell r="G213">
            <v>1</v>
          </cell>
          <cell r="I213">
            <v>85</v>
          </cell>
          <cell r="J213">
            <v>3</v>
          </cell>
          <cell r="K213" t="str">
            <v>AL35</v>
          </cell>
          <cell r="L213">
            <v>0</v>
          </cell>
          <cell r="M213">
            <v>255</v>
          </cell>
          <cell r="N213">
            <v>3</v>
          </cell>
          <cell r="O213">
            <v>3</v>
          </cell>
          <cell r="P213">
            <v>0</v>
          </cell>
          <cell r="Q213">
            <v>3</v>
          </cell>
          <cell r="R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0</v>
          </cell>
          <cell r="AG213">
            <v>3</v>
          </cell>
          <cell r="AH213">
            <v>0</v>
          </cell>
          <cell r="AI213">
            <v>0</v>
          </cell>
          <cell r="AJ213">
            <v>3</v>
          </cell>
          <cell r="AK213">
            <v>0</v>
          </cell>
          <cell r="AL213">
            <v>3</v>
          </cell>
          <cell r="AM213">
            <v>7.5</v>
          </cell>
          <cell r="AN213">
            <v>3</v>
          </cell>
          <cell r="AO213">
            <v>0</v>
          </cell>
          <cell r="AP213">
            <v>0</v>
          </cell>
          <cell r="AQ213">
            <v>1</v>
          </cell>
          <cell r="AR213">
            <v>1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1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1.3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1</v>
          </cell>
          <cell r="BX213">
            <v>0</v>
          </cell>
        </row>
        <row r="214">
          <cell r="B214" t="str">
            <v>1RVD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2</v>
          </cell>
          <cell r="Q214">
            <v>0</v>
          </cell>
          <cell r="R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</v>
          </cell>
          <cell r="AR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0</v>
          </cell>
          <cell r="BW214">
            <v>0</v>
          </cell>
          <cell r="BX214">
            <v>0</v>
          </cell>
        </row>
        <row r="215">
          <cell r="A215" t="str">
            <v>SC22</v>
          </cell>
          <cell r="B215" t="str">
            <v>ATBV4</v>
          </cell>
          <cell r="G215">
            <v>1</v>
          </cell>
          <cell r="I215">
            <v>30.4</v>
          </cell>
          <cell r="J215">
            <v>3</v>
          </cell>
          <cell r="K215" t="str">
            <v>AL35</v>
          </cell>
          <cell r="L215">
            <v>0</v>
          </cell>
          <cell r="M215">
            <v>91.199999999999989</v>
          </cell>
          <cell r="N215">
            <v>3</v>
          </cell>
          <cell r="O215">
            <v>3</v>
          </cell>
          <cell r="P215">
            <v>0</v>
          </cell>
          <cell r="Q215">
            <v>3</v>
          </cell>
          <cell r="R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3</v>
          </cell>
          <cell r="AE215">
            <v>0</v>
          </cell>
          <cell r="AF215">
            <v>0</v>
          </cell>
          <cell r="AG215">
            <v>3</v>
          </cell>
          <cell r="AH215">
            <v>0</v>
          </cell>
          <cell r="AI215">
            <v>0</v>
          </cell>
          <cell r="AJ215">
            <v>3</v>
          </cell>
          <cell r="AK215">
            <v>0</v>
          </cell>
          <cell r="AL215">
            <v>3</v>
          </cell>
          <cell r="AM215">
            <v>7.5</v>
          </cell>
          <cell r="AN215">
            <v>3</v>
          </cell>
          <cell r="AO215">
            <v>0</v>
          </cell>
          <cell r="AP215">
            <v>0</v>
          </cell>
          <cell r="AQ215">
            <v>1</v>
          </cell>
          <cell r="AR215">
            <v>1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1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1.3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1</v>
          </cell>
          <cell r="BX215">
            <v>0</v>
          </cell>
        </row>
        <row r="216">
          <cell r="B216" t="str">
            <v>1RVD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  <cell r="Q216">
            <v>0</v>
          </cell>
          <cell r="R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</v>
          </cell>
          <cell r="AR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0</v>
          </cell>
          <cell r="BW216">
            <v>0</v>
          </cell>
          <cell r="BX216">
            <v>0</v>
          </cell>
        </row>
        <row r="217">
          <cell r="A217" t="str">
            <v>SC23</v>
          </cell>
          <cell r="B217" t="str">
            <v>ATBV1</v>
          </cell>
          <cell r="F217">
            <v>1</v>
          </cell>
          <cell r="I217">
            <v>69.3</v>
          </cell>
          <cell r="J217">
            <v>3</v>
          </cell>
          <cell r="K217" t="str">
            <v>AL35</v>
          </cell>
          <cell r="L217">
            <v>0</v>
          </cell>
          <cell r="M217">
            <v>207.89999999999998</v>
          </cell>
          <cell r="N217">
            <v>3</v>
          </cell>
          <cell r="O217">
            <v>0</v>
          </cell>
          <cell r="P217">
            <v>0</v>
          </cell>
          <cell r="Q217">
            <v>3</v>
          </cell>
          <cell r="R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3</v>
          </cell>
          <cell r="AM217">
            <v>7.5</v>
          </cell>
          <cell r="AN217">
            <v>0</v>
          </cell>
          <cell r="AO217">
            <v>0</v>
          </cell>
          <cell r="AP217">
            <v>0</v>
          </cell>
          <cell r="AQ217">
            <v>1</v>
          </cell>
          <cell r="AR217">
            <v>1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1.3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1</v>
          </cell>
          <cell r="BX217">
            <v>0</v>
          </cell>
        </row>
        <row r="218">
          <cell r="A218" t="str">
            <v>SC24</v>
          </cell>
          <cell r="B218" t="str">
            <v>ATBV1</v>
          </cell>
          <cell r="F218">
            <v>1</v>
          </cell>
          <cell r="I218">
            <v>68.400000000000006</v>
          </cell>
          <cell r="J218">
            <v>3</v>
          </cell>
          <cell r="K218" t="str">
            <v>AL35</v>
          </cell>
          <cell r="L218">
            <v>0</v>
          </cell>
          <cell r="M218">
            <v>205.20000000000002</v>
          </cell>
          <cell r="N218">
            <v>3</v>
          </cell>
          <cell r="O218">
            <v>0</v>
          </cell>
          <cell r="P218">
            <v>0</v>
          </cell>
          <cell r="Q218">
            <v>3</v>
          </cell>
          <cell r="R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3</v>
          </cell>
          <cell r="AM218">
            <v>7.5</v>
          </cell>
          <cell r="AN218">
            <v>0</v>
          </cell>
          <cell r="AO218">
            <v>0</v>
          </cell>
          <cell r="AP218">
            <v>0</v>
          </cell>
          <cell r="AQ218">
            <v>1</v>
          </cell>
          <cell r="AR218">
            <v>1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1.3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1</v>
          </cell>
          <cell r="BX218">
            <v>0</v>
          </cell>
        </row>
        <row r="219">
          <cell r="B219" t="str">
            <v>1RV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  <cell r="Q219">
            <v>0</v>
          </cell>
          <cell r="R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</v>
          </cell>
          <cell r="AR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1.1399999999999999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1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</row>
        <row r="220">
          <cell r="A220" t="str">
            <v>SC25</v>
          </cell>
          <cell r="B220" t="str">
            <v>ATBV4</v>
          </cell>
          <cell r="G220">
            <v>1</v>
          </cell>
          <cell r="I220">
            <v>88.8</v>
          </cell>
          <cell r="J220">
            <v>3</v>
          </cell>
          <cell r="K220" t="str">
            <v>AL35</v>
          </cell>
          <cell r="L220">
            <v>0</v>
          </cell>
          <cell r="M220">
            <v>266.39999999999998</v>
          </cell>
          <cell r="N220">
            <v>3</v>
          </cell>
          <cell r="O220">
            <v>3</v>
          </cell>
          <cell r="P220">
            <v>0</v>
          </cell>
          <cell r="Q220">
            <v>3</v>
          </cell>
          <cell r="R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3</v>
          </cell>
          <cell r="AE220">
            <v>0</v>
          </cell>
          <cell r="AF220">
            <v>0</v>
          </cell>
          <cell r="AG220">
            <v>3</v>
          </cell>
          <cell r="AH220">
            <v>0</v>
          </cell>
          <cell r="AI220">
            <v>0</v>
          </cell>
          <cell r="AJ220">
            <v>3</v>
          </cell>
          <cell r="AK220">
            <v>0</v>
          </cell>
          <cell r="AL220">
            <v>3</v>
          </cell>
          <cell r="AM220">
            <v>7.5</v>
          </cell>
          <cell r="AN220">
            <v>3</v>
          </cell>
          <cell r="AO220">
            <v>0</v>
          </cell>
          <cell r="AP220">
            <v>0</v>
          </cell>
          <cell r="AQ220">
            <v>1</v>
          </cell>
          <cell r="AR220">
            <v>1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1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1.3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</v>
          </cell>
          <cell r="BX220">
            <v>0</v>
          </cell>
        </row>
        <row r="221">
          <cell r="B221" t="str">
            <v>1RVD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  <cell r="Q221">
            <v>0</v>
          </cell>
          <cell r="R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</v>
          </cell>
          <cell r="AR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0</v>
          </cell>
          <cell r="BW221">
            <v>0</v>
          </cell>
          <cell r="BX221">
            <v>0</v>
          </cell>
        </row>
        <row r="222">
          <cell r="A222" t="str">
            <v>SC26</v>
          </cell>
          <cell r="B222" t="str">
            <v>ATBV1</v>
          </cell>
          <cell r="F222">
            <v>1</v>
          </cell>
          <cell r="I222">
            <v>37.4</v>
          </cell>
          <cell r="J222">
            <v>3</v>
          </cell>
          <cell r="K222" t="str">
            <v>AL35</v>
          </cell>
          <cell r="L222">
            <v>0</v>
          </cell>
          <cell r="M222">
            <v>112.19999999999999</v>
          </cell>
          <cell r="N222">
            <v>3</v>
          </cell>
          <cell r="O222">
            <v>0</v>
          </cell>
          <cell r="P222">
            <v>0</v>
          </cell>
          <cell r="Q222">
            <v>3</v>
          </cell>
          <cell r="R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3</v>
          </cell>
          <cell r="AM222">
            <v>7.5</v>
          </cell>
          <cell r="AN222">
            <v>0</v>
          </cell>
          <cell r="AO222">
            <v>0</v>
          </cell>
          <cell r="AP222">
            <v>0</v>
          </cell>
          <cell r="AQ222">
            <v>1</v>
          </cell>
          <cell r="AR222">
            <v>1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1.3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1</v>
          </cell>
          <cell r="BX222">
            <v>0</v>
          </cell>
        </row>
        <row r="223">
          <cell r="B223" t="str">
            <v>1RV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</v>
          </cell>
          <cell r="AR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1.1399999999999999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1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</row>
        <row r="224">
          <cell r="A224" t="str">
            <v>SC27</v>
          </cell>
          <cell r="B224" t="str">
            <v>ATBV4</v>
          </cell>
          <cell r="G224">
            <v>1</v>
          </cell>
          <cell r="I224">
            <v>36.6</v>
          </cell>
          <cell r="J224">
            <v>3</v>
          </cell>
          <cell r="K224" t="str">
            <v>AL35</v>
          </cell>
          <cell r="L224">
            <v>0</v>
          </cell>
          <cell r="M224">
            <v>109.80000000000001</v>
          </cell>
          <cell r="N224">
            <v>3</v>
          </cell>
          <cell r="O224">
            <v>3</v>
          </cell>
          <cell r="P224">
            <v>0</v>
          </cell>
          <cell r="Q224">
            <v>3</v>
          </cell>
          <cell r="R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3</v>
          </cell>
          <cell r="AE224">
            <v>0</v>
          </cell>
          <cell r="AF224">
            <v>0</v>
          </cell>
          <cell r="AG224">
            <v>3</v>
          </cell>
          <cell r="AH224">
            <v>0</v>
          </cell>
          <cell r="AI224">
            <v>0</v>
          </cell>
          <cell r="AJ224">
            <v>3</v>
          </cell>
          <cell r="AK224">
            <v>0</v>
          </cell>
          <cell r="AL224">
            <v>3</v>
          </cell>
          <cell r="AM224">
            <v>7.5</v>
          </cell>
          <cell r="AN224">
            <v>3</v>
          </cell>
          <cell r="AO224">
            <v>0</v>
          </cell>
          <cell r="AP224">
            <v>0</v>
          </cell>
          <cell r="AQ224">
            <v>1</v>
          </cell>
          <cell r="AR224">
            <v>1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1.3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1</v>
          </cell>
          <cell r="BX224">
            <v>0</v>
          </cell>
        </row>
        <row r="225">
          <cell r="B225" t="str">
            <v>1RVD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  <cell r="Q225">
            <v>0</v>
          </cell>
          <cell r="R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</v>
          </cell>
          <cell r="AR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0</v>
          </cell>
          <cell r="BW225">
            <v>0</v>
          </cell>
          <cell r="BX225">
            <v>0</v>
          </cell>
        </row>
        <row r="226">
          <cell r="A226" t="str">
            <v>SC28</v>
          </cell>
          <cell r="B226" t="str">
            <v>ATBV1</v>
          </cell>
          <cell r="F226">
            <v>1</v>
          </cell>
          <cell r="I226">
            <v>67</v>
          </cell>
          <cell r="J226">
            <v>3</v>
          </cell>
          <cell r="K226" t="str">
            <v>AL35</v>
          </cell>
          <cell r="L226">
            <v>0</v>
          </cell>
          <cell r="M226">
            <v>201</v>
          </cell>
          <cell r="N226">
            <v>3</v>
          </cell>
          <cell r="O226">
            <v>0</v>
          </cell>
          <cell r="P226">
            <v>0</v>
          </cell>
          <cell r="Q226">
            <v>3</v>
          </cell>
          <cell r="R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3</v>
          </cell>
          <cell r="AM226">
            <v>7.5</v>
          </cell>
          <cell r="AN226">
            <v>0</v>
          </cell>
          <cell r="AO226">
            <v>0</v>
          </cell>
          <cell r="AP226">
            <v>0</v>
          </cell>
          <cell r="AQ226">
            <v>1</v>
          </cell>
          <cell r="AR226">
            <v>1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1.3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1</v>
          </cell>
          <cell r="BX226">
            <v>0</v>
          </cell>
        </row>
        <row r="227">
          <cell r="A227" t="str">
            <v>SC29</v>
          </cell>
          <cell r="B227" t="str">
            <v>ATBV1</v>
          </cell>
          <cell r="F227">
            <v>1</v>
          </cell>
          <cell r="I227">
            <v>67</v>
          </cell>
          <cell r="J227">
            <v>3</v>
          </cell>
          <cell r="K227" t="str">
            <v>AL35</v>
          </cell>
          <cell r="L227">
            <v>0</v>
          </cell>
          <cell r="M227">
            <v>201</v>
          </cell>
          <cell r="N227">
            <v>3</v>
          </cell>
          <cell r="O227">
            <v>0</v>
          </cell>
          <cell r="P227">
            <v>0</v>
          </cell>
          <cell r="Q227">
            <v>3</v>
          </cell>
          <cell r="R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3</v>
          </cell>
          <cell r="AM227">
            <v>7.5</v>
          </cell>
          <cell r="AN227">
            <v>0</v>
          </cell>
          <cell r="AO227">
            <v>0</v>
          </cell>
          <cell r="AP227">
            <v>0</v>
          </cell>
          <cell r="AQ227">
            <v>1</v>
          </cell>
          <cell r="AR227">
            <v>1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1.3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1</v>
          </cell>
          <cell r="BX227">
            <v>0</v>
          </cell>
        </row>
        <row r="228">
          <cell r="B228" t="str">
            <v>1RV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</v>
          </cell>
          <cell r="AR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1.1399999999999999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1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</row>
        <row r="229">
          <cell r="A229" t="str">
            <v>SC30</v>
          </cell>
          <cell r="B229" t="str">
            <v>ATBV1</v>
          </cell>
          <cell r="F229">
            <v>1</v>
          </cell>
          <cell r="I229">
            <v>67</v>
          </cell>
          <cell r="J229">
            <v>3</v>
          </cell>
          <cell r="K229" t="str">
            <v>AL35</v>
          </cell>
          <cell r="L229">
            <v>0</v>
          </cell>
          <cell r="M229">
            <v>201</v>
          </cell>
          <cell r="N229">
            <v>3</v>
          </cell>
          <cell r="O229">
            <v>0</v>
          </cell>
          <cell r="P229">
            <v>0</v>
          </cell>
          <cell r="Q229">
            <v>3</v>
          </cell>
          <cell r="R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3</v>
          </cell>
          <cell r="AM229">
            <v>7.5</v>
          </cell>
          <cell r="AN229">
            <v>0</v>
          </cell>
          <cell r="AO229">
            <v>0</v>
          </cell>
          <cell r="AP229">
            <v>0</v>
          </cell>
          <cell r="AQ229">
            <v>1</v>
          </cell>
          <cell r="AR229">
            <v>1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1.3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1</v>
          </cell>
          <cell r="BX229">
            <v>0</v>
          </cell>
        </row>
        <row r="230">
          <cell r="A230" t="str">
            <v>SC31</v>
          </cell>
          <cell r="B230" t="str">
            <v>ATBV4</v>
          </cell>
          <cell r="G230">
            <v>1</v>
          </cell>
          <cell r="I230">
            <v>67</v>
          </cell>
          <cell r="J230">
            <v>3</v>
          </cell>
          <cell r="K230" t="str">
            <v>AL35</v>
          </cell>
          <cell r="L230">
            <v>0</v>
          </cell>
          <cell r="M230">
            <v>201</v>
          </cell>
          <cell r="N230">
            <v>3</v>
          </cell>
          <cell r="O230">
            <v>3</v>
          </cell>
          <cell r="P230">
            <v>0</v>
          </cell>
          <cell r="Q230">
            <v>3</v>
          </cell>
          <cell r="R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3</v>
          </cell>
          <cell r="AE230">
            <v>0</v>
          </cell>
          <cell r="AF230">
            <v>0</v>
          </cell>
          <cell r="AG230">
            <v>3</v>
          </cell>
          <cell r="AH230">
            <v>0</v>
          </cell>
          <cell r="AI230">
            <v>0</v>
          </cell>
          <cell r="AJ230">
            <v>3</v>
          </cell>
          <cell r="AK230">
            <v>0</v>
          </cell>
          <cell r="AL230">
            <v>3</v>
          </cell>
          <cell r="AM230">
            <v>7.5</v>
          </cell>
          <cell r="AN230">
            <v>3</v>
          </cell>
          <cell r="AO230">
            <v>0</v>
          </cell>
          <cell r="AP230">
            <v>0</v>
          </cell>
          <cell r="AQ230">
            <v>1</v>
          </cell>
          <cell r="AR230">
            <v>1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1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1.3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1</v>
          </cell>
          <cell r="BX230">
            <v>0</v>
          </cell>
        </row>
        <row r="231">
          <cell r="B231" t="str">
            <v>1RVD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  <cell r="Q231">
            <v>0</v>
          </cell>
          <cell r="R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</v>
          </cell>
          <cell r="AR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0</v>
          </cell>
          <cell r="BW231">
            <v>0</v>
          </cell>
          <cell r="BX231">
            <v>0</v>
          </cell>
        </row>
        <row r="232">
          <cell r="A232" t="str">
            <v>SC32</v>
          </cell>
          <cell r="B232" t="str">
            <v>ATBV4</v>
          </cell>
          <cell r="G232">
            <v>1</v>
          </cell>
          <cell r="I232">
            <v>47</v>
          </cell>
          <cell r="J232">
            <v>3</v>
          </cell>
          <cell r="K232" t="str">
            <v>AL35</v>
          </cell>
          <cell r="L232">
            <v>0</v>
          </cell>
          <cell r="M232">
            <v>141</v>
          </cell>
          <cell r="N232">
            <v>3</v>
          </cell>
          <cell r="O232">
            <v>3</v>
          </cell>
          <cell r="P232">
            <v>0</v>
          </cell>
          <cell r="Q232">
            <v>3</v>
          </cell>
          <cell r="R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3</v>
          </cell>
          <cell r="AE232">
            <v>0</v>
          </cell>
          <cell r="AF232">
            <v>0</v>
          </cell>
          <cell r="AG232">
            <v>3</v>
          </cell>
          <cell r="AH232">
            <v>0</v>
          </cell>
          <cell r="AI232">
            <v>0</v>
          </cell>
          <cell r="AJ232">
            <v>3</v>
          </cell>
          <cell r="AK232">
            <v>0</v>
          </cell>
          <cell r="AL232">
            <v>3</v>
          </cell>
          <cell r="AM232">
            <v>7.5</v>
          </cell>
          <cell r="AN232">
            <v>3</v>
          </cell>
          <cell r="AO232">
            <v>0</v>
          </cell>
          <cell r="AP232">
            <v>0</v>
          </cell>
          <cell r="AQ232">
            <v>1</v>
          </cell>
          <cell r="AR232">
            <v>1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1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1.3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1</v>
          </cell>
          <cell r="BX232">
            <v>0</v>
          </cell>
        </row>
        <row r="233">
          <cell r="B233" t="str">
            <v>1RVD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  <cell r="Q233">
            <v>0</v>
          </cell>
          <cell r="R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</v>
          </cell>
          <cell r="AR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0</v>
          </cell>
          <cell r="BW233">
            <v>0</v>
          </cell>
          <cell r="BX233">
            <v>0</v>
          </cell>
        </row>
        <row r="234">
          <cell r="A234" t="str">
            <v>SC33</v>
          </cell>
          <cell r="B234" t="str">
            <v>ATBV1</v>
          </cell>
          <cell r="F234">
            <v>1</v>
          </cell>
          <cell r="I234">
            <v>80</v>
          </cell>
          <cell r="J234">
            <v>3</v>
          </cell>
          <cell r="K234" t="str">
            <v>AL35</v>
          </cell>
          <cell r="L234">
            <v>0</v>
          </cell>
          <cell r="M234">
            <v>240</v>
          </cell>
          <cell r="N234">
            <v>3</v>
          </cell>
          <cell r="O234">
            <v>0</v>
          </cell>
          <cell r="P234">
            <v>0</v>
          </cell>
          <cell r="Q234">
            <v>3</v>
          </cell>
          <cell r="R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3</v>
          </cell>
          <cell r="AM234">
            <v>7.5</v>
          </cell>
          <cell r="AN234">
            <v>0</v>
          </cell>
          <cell r="AO234">
            <v>0</v>
          </cell>
          <cell r="AP234">
            <v>0</v>
          </cell>
          <cell r="AQ234">
            <v>1</v>
          </cell>
          <cell r="AR234">
            <v>1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1.3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1</v>
          </cell>
          <cell r="BX234">
            <v>0</v>
          </cell>
        </row>
        <row r="235">
          <cell r="A235" t="str">
            <v>SC34</v>
          </cell>
          <cell r="B235" t="str">
            <v>ATBV4</v>
          </cell>
          <cell r="G235">
            <v>1</v>
          </cell>
          <cell r="I235">
            <v>80</v>
          </cell>
          <cell r="J235">
            <v>3</v>
          </cell>
          <cell r="K235" t="str">
            <v>AL35</v>
          </cell>
          <cell r="L235">
            <v>0</v>
          </cell>
          <cell r="M235">
            <v>240</v>
          </cell>
          <cell r="N235">
            <v>3</v>
          </cell>
          <cell r="O235">
            <v>3</v>
          </cell>
          <cell r="P235">
            <v>0</v>
          </cell>
          <cell r="Q235">
            <v>3</v>
          </cell>
          <cell r="R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3</v>
          </cell>
          <cell r="AE235">
            <v>0</v>
          </cell>
          <cell r="AF235">
            <v>0</v>
          </cell>
          <cell r="AG235">
            <v>3</v>
          </cell>
          <cell r="AH235">
            <v>0</v>
          </cell>
          <cell r="AI235">
            <v>0</v>
          </cell>
          <cell r="AJ235">
            <v>3</v>
          </cell>
          <cell r="AK235">
            <v>0</v>
          </cell>
          <cell r="AL235">
            <v>3</v>
          </cell>
          <cell r="AM235">
            <v>7.5</v>
          </cell>
          <cell r="AN235">
            <v>3</v>
          </cell>
          <cell r="AO235">
            <v>0</v>
          </cell>
          <cell r="AP235">
            <v>0</v>
          </cell>
          <cell r="AQ235">
            <v>1</v>
          </cell>
          <cell r="AR235">
            <v>1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1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1.3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1</v>
          </cell>
          <cell r="BX235">
            <v>0</v>
          </cell>
        </row>
        <row r="236">
          <cell r="B236" t="str">
            <v>1RVD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  <cell r="Q236">
            <v>0</v>
          </cell>
          <cell r="R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</v>
          </cell>
          <cell r="AR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0</v>
          </cell>
          <cell r="BW236">
            <v>0</v>
          </cell>
          <cell r="BX236">
            <v>0</v>
          </cell>
        </row>
        <row r="237">
          <cell r="A237" t="str">
            <v xml:space="preserve">SED NUEVA 02</v>
          </cell>
          <cell r="B237" t="str">
            <v>ATBV1</v>
          </cell>
          <cell r="G237">
            <v>1</v>
          </cell>
          <cell r="I237">
            <v>18.399999999999999</v>
          </cell>
          <cell r="J237">
            <v>3</v>
          </cell>
          <cell r="K237" t="str">
            <v>AL35</v>
          </cell>
          <cell r="L237">
            <v>0</v>
          </cell>
          <cell r="M237">
            <v>55.199999999999996</v>
          </cell>
          <cell r="N237">
            <v>3</v>
          </cell>
          <cell r="O237">
            <v>0</v>
          </cell>
          <cell r="P237">
            <v>0</v>
          </cell>
          <cell r="Q237">
            <v>3</v>
          </cell>
          <cell r="R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3</v>
          </cell>
          <cell r="AM237">
            <v>7.5</v>
          </cell>
          <cell r="AN237">
            <v>0</v>
          </cell>
          <cell r="AO237">
            <v>0</v>
          </cell>
          <cell r="AP237">
            <v>0</v>
          </cell>
          <cell r="AQ237">
            <v>1</v>
          </cell>
          <cell r="AR237">
            <v>1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1.3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1</v>
          </cell>
          <cell r="BX237">
            <v>0</v>
          </cell>
        </row>
        <row r="238">
          <cell r="B238" t="str">
            <v>ATSM-B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1</v>
          </cell>
          <cell r="T238">
            <v>1</v>
          </cell>
          <cell r="W238">
            <v>3</v>
          </cell>
          <cell r="X238">
            <v>3</v>
          </cell>
          <cell r="Y238">
            <v>3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3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15</v>
          </cell>
          <cell r="AQ238">
            <v>1</v>
          </cell>
          <cell r="AR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B239" t="str">
            <v>PAT1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18</v>
          </cell>
          <cell r="AP239">
            <v>0</v>
          </cell>
          <cell r="AQ239">
            <v>1</v>
          </cell>
          <cell r="AR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1.5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</row>
        <row r="240">
          <cell r="B240" t="str">
            <v>PAT1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18</v>
          </cell>
          <cell r="AP240">
            <v>0</v>
          </cell>
          <cell r="AQ240">
            <v>1</v>
          </cell>
          <cell r="AR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1.5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</v>
          </cell>
          <cell r="AR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1</v>
          </cell>
          <cell r="AR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</v>
          </cell>
          <cell r="AR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</row>
        <row r="244">
          <cell r="A244" t="str">
            <v xml:space="preserve">SUB TOTAL-6</v>
          </cell>
          <cell r="B244">
            <v>1</v>
          </cell>
          <cell r="C244">
            <v>0</v>
          </cell>
          <cell r="D244">
            <v>0</v>
          </cell>
          <cell r="E244">
            <v>0</v>
          </cell>
          <cell r="F244">
            <v>20</v>
          </cell>
          <cell r="G244">
            <v>22</v>
          </cell>
          <cell r="H244">
            <v>1</v>
          </cell>
          <cell r="I244">
            <v>2796.7000000000007</v>
          </cell>
          <cell r="L244">
            <v>0</v>
          </cell>
          <cell r="M244">
            <v>8390.0999999999985</v>
          </cell>
          <cell r="N244">
            <v>129</v>
          </cell>
          <cell r="O244">
            <v>48</v>
          </cell>
          <cell r="P244">
            <v>39</v>
          </cell>
          <cell r="Q244">
            <v>129</v>
          </cell>
          <cell r="R244">
            <v>0</v>
          </cell>
          <cell r="S244">
            <v>3</v>
          </cell>
          <cell r="T244">
            <v>3</v>
          </cell>
          <cell r="U244">
            <v>0</v>
          </cell>
          <cell r="V244">
            <v>0</v>
          </cell>
          <cell r="W244">
            <v>9</v>
          </cell>
          <cell r="X244">
            <v>9</v>
          </cell>
          <cell r="Y244">
            <v>9</v>
          </cell>
          <cell r="Z244">
            <v>0</v>
          </cell>
          <cell r="AA244">
            <v>0</v>
          </cell>
          <cell r="AB244">
            <v>12</v>
          </cell>
          <cell r="AC244">
            <v>0</v>
          </cell>
          <cell r="AD244">
            <v>48</v>
          </cell>
          <cell r="AE244">
            <v>0</v>
          </cell>
          <cell r="AF244">
            <v>0</v>
          </cell>
          <cell r="AG244">
            <v>48</v>
          </cell>
          <cell r="AH244">
            <v>0</v>
          </cell>
          <cell r="AI244">
            <v>0</v>
          </cell>
          <cell r="AJ244">
            <v>48</v>
          </cell>
          <cell r="AK244">
            <v>9</v>
          </cell>
          <cell r="AL244">
            <v>129</v>
          </cell>
          <cell r="AM244">
            <v>322.5</v>
          </cell>
          <cell r="AN244">
            <v>48</v>
          </cell>
          <cell r="AO244">
            <v>108</v>
          </cell>
          <cell r="AP244">
            <v>45</v>
          </cell>
          <cell r="AQ244">
            <v>81</v>
          </cell>
          <cell r="AR244">
            <v>42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27</v>
          </cell>
          <cell r="BA244">
            <v>16</v>
          </cell>
          <cell r="BB244">
            <v>0</v>
          </cell>
          <cell r="BC244">
            <v>1</v>
          </cell>
          <cell r="BD244">
            <v>0</v>
          </cell>
          <cell r="BE244">
            <v>0</v>
          </cell>
          <cell r="BF244">
            <v>0</v>
          </cell>
          <cell r="BG244">
            <v>1</v>
          </cell>
          <cell r="BH244">
            <v>2</v>
          </cell>
          <cell r="BI244">
            <v>0</v>
          </cell>
          <cell r="BJ244">
            <v>0</v>
          </cell>
          <cell r="BK244">
            <v>54.599999999999959</v>
          </cell>
          <cell r="BL244">
            <v>0</v>
          </cell>
          <cell r="BM244">
            <v>5.6999999999999993</v>
          </cell>
          <cell r="BN244">
            <v>0</v>
          </cell>
          <cell r="BO244">
            <v>9</v>
          </cell>
          <cell r="BP244">
            <v>0</v>
          </cell>
          <cell r="BQ244">
            <v>0</v>
          </cell>
          <cell r="BR244">
            <v>0</v>
          </cell>
          <cell r="BS244">
            <v>5</v>
          </cell>
          <cell r="BT244">
            <v>0</v>
          </cell>
          <cell r="BU244">
            <v>17</v>
          </cell>
          <cell r="BV244">
            <v>0</v>
          </cell>
          <cell r="BW244">
            <v>42</v>
          </cell>
          <cell r="BX244">
            <v>6</v>
          </cell>
        </row>
        <row r="248">
          <cell r="A248" t="str">
            <v>TOTAL</v>
          </cell>
          <cell r="B248">
            <v>6</v>
          </cell>
          <cell r="C248">
            <v>3</v>
          </cell>
          <cell r="D248">
            <v>5</v>
          </cell>
          <cell r="E248">
            <v>25</v>
          </cell>
          <cell r="F248">
            <v>54</v>
          </cell>
          <cell r="G248">
            <v>27</v>
          </cell>
          <cell r="H248">
            <v>4</v>
          </cell>
          <cell r="I248">
            <v>7117.1999999999989</v>
          </cell>
          <cell r="L248">
            <v>688.00000000000011</v>
          </cell>
          <cell r="M248">
            <v>19287.600000000002</v>
          </cell>
          <cell r="N248">
            <v>254</v>
          </cell>
          <cell r="O248">
            <v>96</v>
          </cell>
          <cell r="P248">
            <v>77</v>
          </cell>
          <cell r="Q248">
            <v>249</v>
          </cell>
          <cell r="R248">
            <v>5</v>
          </cell>
          <cell r="S248">
            <v>3</v>
          </cell>
          <cell r="T248">
            <v>3</v>
          </cell>
          <cell r="U248">
            <v>4</v>
          </cell>
          <cell r="V248">
            <v>3</v>
          </cell>
          <cell r="W248">
            <v>30</v>
          </cell>
          <cell r="X248">
            <v>30</v>
          </cell>
          <cell r="Y248">
            <v>9</v>
          </cell>
          <cell r="Z248">
            <v>9</v>
          </cell>
          <cell r="AA248">
            <v>12</v>
          </cell>
          <cell r="AB248">
            <v>44</v>
          </cell>
          <cell r="AC248">
            <v>6</v>
          </cell>
          <cell r="AD248">
            <v>96</v>
          </cell>
          <cell r="AE248">
            <v>20</v>
          </cell>
          <cell r="AF248">
            <v>10</v>
          </cell>
          <cell r="AG248">
            <v>126</v>
          </cell>
          <cell r="AH248">
            <v>128</v>
          </cell>
          <cell r="AI248">
            <v>12</v>
          </cell>
          <cell r="AJ248">
            <v>96</v>
          </cell>
          <cell r="AK248">
            <v>30</v>
          </cell>
          <cell r="AL248">
            <v>254</v>
          </cell>
          <cell r="AM248">
            <v>642.5</v>
          </cell>
          <cell r="AN248">
            <v>126</v>
          </cell>
          <cell r="AO248">
            <v>396</v>
          </cell>
          <cell r="AP248">
            <v>150</v>
          </cell>
          <cell r="AQ248">
            <v>216</v>
          </cell>
          <cell r="AR248">
            <v>114</v>
          </cell>
          <cell r="AS248">
            <v>0</v>
          </cell>
          <cell r="AT248">
            <v>2</v>
          </cell>
          <cell r="AU248">
            <v>0</v>
          </cell>
          <cell r="AV248">
            <v>2</v>
          </cell>
          <cell r="AW248">
            <v>3</v>
          </cell>
          <cell r="AX248">
            <v>5</v>
          </cell>
          <cell r="AY248">
            <v>1</v>
          </cell>
          <cell r="AZ248">
            <v>60</v>
          </cell>
          <cell r="BA248">
            <v>19</v>
          </cell>
          <cell r="BB248">
            <v>1</v>
          </cell>
          <cell r="BC248">
            <v>1</v>
          </cell>
          <cell r="BD248">
            <v>4</v>
          </cell>
          <cell r="BE248">
            <v>10</v>
          </cell>
          <cell r="BF248">
            <v>8</v>
          </cell>
          <cell r="BG248">
            <v>4</v>
          </cell>
          <cell r="BH248">
            <v>2</v>
          </cell>
          <cell r="BI248">
            <v>4</v>
          </cell>
          <cell r="BJ248">
            <v>39.199999999999996</v>
          </cell>
          <cell r="BK248">
            <v>105.30000000000005</v>
          </cell>
          <cell r="BL248">
            <v>41.16</v>
          </cell>
          <cell r="BM248">
            <v>21.660000000000004</v>
          </cell>
          <cell r="BN248">
            <v>0</v>
          </cell>
          <cell r="BO248">
            <v>33</v>
          </cell>
          <cell r="BP248">
            <v>0</v>
          </cell>
          <cell r="BQ248">
            <v>3</v>
          </cell>
          <cell r="BR248">
            <v>2</v>
          </cell>
          <cell r="BS248">
            <v>14</v>
          </cell>
          <cell r="BT248">
            <v>0</v>
          </cell>
          <cell r="BU248">
            <v>29</v>
          </cell>
          <cell r="BV248">
            <v>0</v>
          </cell>
          <cell r="BW248">
            <v>114</v>
          </cell>
          <cell r="BX248">
            <v>22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 xml:space="preserve">MANO DE OBRA</v>
          </cell>
          <cell r="C12">
            <v>0</v>
          </cell>
          <cell r="D12">
            <v>0</v>
          </cell>
        </row>
        <row r="13">
          <cell r="B13" t="str">
            <v>Capataz</v>
          </cell>
          <cell r="C13" t="str">
            <v>h-h</v>
          </cell>
          <cell r="D13">
            <v>18.5</v>
          </cell>
        </row>
        <row r="14">
          <cell r="B14" t="str">
            <v>Chofer</v>
          </cell>
          <cell r="C14" t="str">
            <v>h-h</v>
          </cell>
          <cell r="D14">
            <v>0</v>
          </cell>
        </row>
        <row r="15">
          <cell r="B15" t="str">
            <v xml:space="preserve">Dibujante en Autocad</v>
          </cell>
          <cell r="C15" t="str">
            <v>h-h</v>
          </cell>
          <cell r="D15">
            <v>13.34</v>
          </cell>
        </row>
        <row r="16">
          <cell r="B16" t="str">
            <v>Electricista</v>
          </cell>
          <cell r="C16" t="str">
            <v>h-h</v>
          </cell>
          <cell r="D16">
            <v>0</v>
          </cell>
        </row>
        <row r="17">
          <cell r="B17" t="str">
            <v>Ingeniero</v>
          </cell>
          <cell r="C17" t="str">
            <v>h-h</v>
          </cell>
          <cell r="D17">
            <v>27.03</v>
          </cell>
        </row>
        <row r="18">
          <cell r="B18" t="str">
            <v xml:space="preserve">Ingeniero Especialista en Líneas Primarias</v>
          </cell>
          <cell r="C18" t="str">
            <v>h-h</v>
          </cell>
          <cell r="D18">
            <v>27.03</v>
          </cell>
        </row>
        <row r="19">
          <cell r="B19" t="str">
            <v xml:space="preserve">Ingeniero Especialista en Software de diseño de Líneas</v>
          </cell>
          <cell r="C19" t="str">
            <v>h-h</v>
          </cell>
          <cell r="D19">
            <v>27.03</v>
          </cell>
        </row>
        <row r="20">
          <cell r="B20" t="str">
            <v xml:space="preserve">Ingeniero Especialista en Redes Primarias</v>
          </cell>
          <cell r="C20" t="str">
            <v>h-h</v>
          </cell>
          <cell r="D20">
            <v>27.03</v>
          </cell>
        </row>
        <row r="21">
          <cell r="B21" t="str">
            <v xml:space="preserve">Ingeniero Especialista en Redes Secundarias</v>
          </cell>
          <cell r="C21" t="str">
            <v>h-h</v>
          </cell>
          <cell r="D21">
            <v>27.03</v>
          </cell>
        </row>
        <row r="22">
          <cell r="B22" t="str">
            <v>Arqueólogo</v>
          </cell>
          <cell r="C22" t="str">
            <v>h-h</v>
          </cell>
          <cell r="D22">
            <v>20.72</v>
          </cell>
        </row>
        <row r="23">
          <cell r="B23" t="str">
            <v xml:space="preserve">Especialista Ambiental (incluido alojamineto y viáticos)</v>
          </cell>
          <cell r="C23" t="str">
            <v>h-h</v>
          </cell>
          <cell r="D23">
            <v>13</v>
          </cell>
        </row>
        <row r="24">
          <cell r="B24" t="str">
            <v>Topógrafo</v>
          </cell>
          <cell r="C24" t="str">
            <v>h-h</v>
          </cell>
          <cell r="D24">
            <v>17.03</v>
          </cell>
        </row>
        <row r="25">
          <cell r="B25" t="str">
            <v>Asistente</v>
          </cell>
          <cell r="C25" t="str">
            <v>h-h</v>
          </cell>
          <cell r="D25">
            <v>18.13</v>
          </cell>
        </row>
        <row r="26">
          <cell r="B26" t="str">
            <v>Viático</v>
          </cell>
          <cell r="C26" t="str">
            <v>D</v>
          </cell>
          <cell r="D26">
            <v>0</v>
          </cell>
        </row>
        <row r="27">
          <cell r="B27" t="str">
            <v>Operario</v>
          </cell>
          <cell r="C27" t="str">
            <v>h-h</v>
          </cell>
          <cell r="D27">
            <v>17.03</v>
          </cell>
        </row>
        <row r="28">
          <cell r="B28" t="str">
            <v>Oficial</v>
          </cell>
          <cell r="C28" t="str">
            <v>h-h</v>
          </cell>
          <cell r="D28">
            <v>14.71</v>
          </cell>
        </row>
        <row r="29">
          <cell r="B29" t="str">
            <v>Peón</v>
          </cell>
          <cell r="C29" t="str">
            <v>h-h</v>
          </cell>
          <cell r="D29">
            <v>13.34</v>
          </cell>
        </row>
        <row r="30">
          <cell r="B30" t="str">
            <v xml:space="preserve">Tecnico en Construcción Civil</v>
          </cell>
          <cell r="C30" t="str">
            <v>h-h</v>
          </cell>
          <cell r="D30">
            <v>5.82</v>
          </cell>
        </row>
        <row r="31">
          <cell r="B31" t="str">
            <v xml:space="preserve">INSUMOS PARA MONTAJE</v>
          </cell>
          <cell r="C31">
            <v>0</v>
          </cell>
          <cell r="D31">
            <v>0</v>
          </cell>
        </row>
        <row r="32">
          <cell r="B32" t="str">
            <v xml:space="preserve">Clavos c/c de 3" </v>
          </cell>
          <cell r="C32" t="str">
            <v>kg</v>
          </cell>
          <cell r="D32">
            <v>3.11</v>
          </cell>
        </row>
        <row r="33">
          <cell r="B33" t="str">
            <v xml:space="preserve">Cemento Portland tipo I en bolsa de 42,5 kg.</v>
          </cell>
          <cell r="C33" t="str">
            <v>bls</v>
          </cell>
          <cell r="D33">
            <v>22</v>
          </cell>
        </row>
        <row r="34">
          <cell r="B34" t="str">
            <v xml:space="preserve">Caja de herramientas </v>
          </cell>
          <cell r="C34" t="str">
            <v>h-m</v>
          </cell>
          <cell r="D34">
            <v>1.33</v>
          </cell>
        </row>
        <row r="35">
          <cell r="B35" t="str">
            <v xml:space="preserve">Equipo de comunicación</v>
          </cell>
          <cell r="C35" t="str">
            <v>h-m</v>
          </cell>
          <cell r="D35">
            <v>2.04</v>
          </cell>
        </row>
        <row r="36">
          <cell r="B36" t="str">
            <v xml:space="preserve">Escalera </v>
          </cell>
          <cell r="C36" t="str">
            <v>h-m</v>
          </cell>
          <cell r="D36">
            <v>1.03</v>
          </cell>
        </row>
        <row r="37">
          <cell r="B37" t="str">
            <v>Poleas</v>
          </cell>
          <cell r="C37" t="str">
            <v>h-m</v>
          </cell>
          <cell r="D37">
            <v>2.38</v>
          </cell>
        </row>
        <row r="38">
          <cell r="B38" t="str">
            <v xml:space="preserve">Cable Guía</v>
          </cell>
          <cell r="C38" t="str">
            <v>h-m</v>
          </cell>
          <cell r="D38">
            <v>28.9</v>
          </cell>
        </row>
        <row r="39">
          <cell r="B39" t="str">
            <v xml:space="preserve">Winche de 3 Ton.</v>
          </cell>
          <cell r="C39" t="str">
            <v>h-m</v>
          </cell>
          <cell r="D39">
            <v>29.82</v>
          </cell>
        </row>
        <row r="40">
          <cell r="B40" t="str">
            <v xml:space="preserve">Caballete Alzabobina</v>
          </cell>
          <cell r="C40" t="str">
            <v>h-m</v>
          </cell>
          <cell r="D40">
            <v>15.3</v>
          </cell>
        </row>
        <row r="41">
          <cell r="B41" t="str">
            <v xml:space="preserve">Tirfor 3 ton. </v>
          </cell>
          <cell r="C41" t="str">
            <v>h-m</v>
          </cell>
          <cell r="D41">
            <v>2.89</v>
          </cell>
        </row>
        <row r="42">
          <cell r="B42" t="str">
            <v>Estribo</v>
          </cell>
          <cell r="C42" t="str">
            <v>h-m</v>
          </cell>
          <cell r="D42">
            <v>0</v>
          </cell>
        </row>
        <row r="43">
          <cell r="B43" t="str">
            <v xml:space="preserve">Hormigón m3</v>
          </cell>
          <cell r="C43" t="str">
            <v>m3</v>
          </cell>
          <cell r="D43">
            <v>21.6</v>
          </cell>
        </row>
        <row r="44">
          <cell r="B44" t="str">
            <v xml:space="preserve">Calamina pl</v>
          </cell>
          <cell r="C44" t="str">
            <v>und</v>
          </cell>
          <cell r="D44">
            <v>13</v>
          </cell>
        </row>
        <row r="45">
          <cell r="B45" t="str">
            <v xml:space="preserve">Soga de manila</v>
          </cell>
          <cell r="C45" t="str">
            <v>kg</v>
          </cell>
          <cell r="D45">
            <v>14.28</v>
          </cell>
        </row>
        <row r="46">
          <cell r="B46" t="str">
            <v xml:space="preserve">Soga de nylon</v>
          </cell>
          <cell r="C46" t="str">
            <v>kg</v>
          </cell>
          <cell r="D46">
            <v>33.32</v>
          </cell>
        </row>
        <row r="47">
          <cell r="B47" t="str">
            <v xml:space="preserve">Triplay Lupuna 4' x8' x9 mm</v>
          </cell>
          <cell r="C47" t="str">
            <v>pl</v>
          </cell>
          <cell r="D47">
            <v>40</v>
          </cell>
        </row>
        <row r="48">
          <cell r="B48" t="str">
            <v xml:space="preserve">Madera tornillo cepillado</v>
          </cell>
          <cell r="C48" t="str">
            <v>p2</v>
          </cell>
          <cell r="D48">
            <v>3.6</v>
          </cell>
        </row>
        <row r="49">
          <cell r="B49" t="str">
            <v xml:space="preserve">Madera tornillo</v>
          </cell>
          <cell r="C49" t="str">
            <v>p2</v>
          </cell>
          <cell r="D49">
            <v>3.6</v>
          </cell>
        </row>
        <row r="50">
          <cell r="B50" t="str">
            <v xml:space="preserve">Madera corriente de 2"x4"x10"</v>
          </cell>
          <cell r="C50" t="str">
            <v>p2</v>
          </cell>
          <cell r="D50">
            <v>2.5</v>
          </cell>
        </row>
        <row r="51">
          <cell r="B51" t="str">
            <v xml:space="preserve">Rollizos de eucalipto o similar de 8"x4m</v>
          </cell>
          <cell r="C51" t="str">
            <v>und</v>
          </cell>
          <cell r="D51">
            <v>15</v>
          </cell>
        </row>
        <row r="52">
          <cell r="B52" t="str">
            <v xml:space="preserve">Freno hidráulico 3 Ton.</v>
          </cell>
          <cell r="C52" t="str">
            <v>h-m</v>
          </cell>
          <cell r="D52">
            <v>22.1</v>
          </cell>
        </row>
        <row r="53">
          <cell r="B53" t="str">
            <v xml:space="preserve">Grúa 127HP 18Tn-9 MT</v>
          </cell>
          <cell r="C53" t="str">
            <v>h-m</v>
          </cell>
          <cell r="D53">
            <v>156.33000000000001</v>
          </cell>
        </row>
        <row r="54">
          <cell r="B54" t="str">
            <v xml:space="preserve">Grúa mecánica montado 318 HP, 35 ton., 9 m</v>
          </cell>
          <cell r="C54" t="str">
            <v>h-m</v>
          </cell>
          <cell r="D54">
            <v>256.56</v>
          </cell>
        </row>
        <row r="55">
          <cell r="B55" t="str">
            <v xml:space="preserve">Grúa hidráulica telescopica 127 HP, 18 ton., 9 m</v>
          </cell>
          <cell r="C55" t="str">
            <v>h-m</v>
          </cell>
          <cell r="D55">
            <v>70</v>
          </cell>
        </row>
        <row r="56">
          <cell r="B56" t="str">
            <v xml:space="preserve">Grúa hidráulica telescopica 155 HP, 35 ton., 9,6 m</v>
          </cell>
          <cell r="C56" t="str">
            <v>h-m</v>
          </cell>
          <cell r="D56">
            <v>100</v>
          </cell>
        </row>
        <row r="57">
          <cell r="B57" t="str">
            <v xml:space="preserve">Camión plataforma 4X2, 122 HP, 8 TN.</v>
          </cell>
          <cell r="C57" t="str">
            <v>h-m</v>
          </cell>
          <cell r="D57">
            <v>60</v>
          </cell>
        </row>
        <row r="58">
          <cell r="B58" t="str">
            <v xml:space="preserve">Camión volquete 4x2 140-210 HP,6m3  </v>
          </cell>
          <cell r="C58" t="str">
            <v>h-m</v>
          </cell>
          <cell r="D58">
            <v>120</v>
          </cell>
        </row>
        <row r="59">
          <cell r="B59" t="str">
            <v xml:space="preserve">Cargador frontal sobre llantas 80-95 HP  </v>
          </cell>
          <cell r="C59" t="str">
            <v>h-m</v>
          </cell>
          <cell r="D59">
            <v>112.3</v>
          </cell>
        </row>
        <row r="60">
          <cell r="B60" t="str">
            <v xml:space="preserve">Compactadora </v>
          </cell>
          <cell r="C60" t="str">
            <v>h-m</v>
          </cell>
          <cell r="D60">
            <v>0</v>
          </cell>
        </row>
        <row r="61">
          <cell r="B61" t="str">
            <v xml:space="preserve">Camioneta Rural 4x4 de 135 HP </v>
          </cell>
          <cell r="C61" t="str">
            <v>h-m</v>
          </cell>
          <cell r="D61">
            <v>30</v>
          </cell>
        </row>
        <row r="62">
          <cell r="B62" t="str">
            <v xml:space="preserve">Wincha izado 8 HP  </v>
          </cell>
          <cell r="C62" t="str">
            <v>h-m</v>
          </cell>
          <cell r="D62">
            <v>0</v>
          </cell>
        </row>
        <row r="63">
          <cell r="B63" t="str">
            <v xml:space="preserve">Acero corrugado 3/8''</v>
          </cell>
          <cell r="C63" t="str">
            <v>kg</v>
          </cell>
          <cell r="D63">
            <v>2.1</v>
          </cell>
        </row>
        <row r="64">
          <cell r="B64" t="str">
            <v xml:space="preserve">Freno hidráulico 3 Ton.</v>
          </cell>
          <cell r="C64" t="str">
            <v>h-m</v>
          </cell>
          <cell r="D64">
            <v>22.1</v>
          </cell>
        </row>
        <row r="65">
          <cell r="B65" t="str">
            <v>Teodolito</v>
          </cell>
          <cell r="C65" t="str">
            <v>h-m</v>
          </cell>
          <cell r="D65">
            <v>3.5</v>
          </cell>
        </row>
        <row r="66">
          <cell r="B66" t="str">
            <v xml:space="preserve">Motosierra </v>
          </cell>
          <cell r="C66" t="str">
            <v>h-m</v>
          </cell>
          <cell r="D66">
            <v>5.0999999999999996</v>
          </cell>
        </row>
        <row r="67">
          <cell r="B67" t="str">
            <v xml:space="preserve">Motobomba 17 HP, incluye combustible</v>
          </cell>
          <cell r="C67" t="str">
            <v>h-m</v>
          </cell>
          <cell r="D67">
            <v>28.96</v>
          </cell>
        </row>
        <row r="68">
          <cell r="B68" t="str">
            <v>Binoculares</v>
          </cell>
          <cell r="C68" t="str">
            <v>h-m</v>
          </cell>
          <cell r="D68">
            <v>0</v>
          </cell>
        </row>
        <row r="69">
          <cell r="B69" t="str">
            <v xml:space="preserve">Termómetro de línea</v>
          </cell>
          <cell r="C69" t="str">
            <v>h-m</v>
          </cell>
          <cell r="D69">
            <v>2.89</v>
          </cell>
        </row>
        <row r="70">
          <cell r="B70" t="str">
            <v xml:space="preserve">Medidor de resistencia de puesta a tierra (Telurómetro)</v>
          </cell>
          <cell r="C70" t="str">
            <v>h-m</v>
          </cell>
          <cell r="D70">
            <v>5.44</v>
          </cell>
        </row>
        <row r="71">
          <cell r="B71" t="str">
            <v xml:space="preserve">Medidor de aislamiento eléctrico (Megger)</v>
          </cell>
          <cell r="C71" t="str">
            <v>h-m</v>
          </cell>
          <cell r="D71">
            <v>5.44</v>
          </cell>
        </row>
        <row r="72">
          <cell r="B72" t="str">
            <v xml:space="preserve">Equipo de tendido</v>
          </cell>
          <cell r="C72" t="str">
            <v>h-m</v>
          </cell>
          <cell r="D72">
            <v>0</v>
          </cell>
        </row>
        <row r="73">
          <cell r="B73" t="str">
            <v xml:space="preserve">Pintura esmalte sintético</v>
          </cell>
          <cell r="C73" t="str">
            <v>gln</v>
          </cell>
          <cell r="D73">
            <v>40</v>
          </cell>
        </row>
        <row r="74">
          <cell r="B74" t="str">
            <v>Taladro</v>
          </cell>
          <cell r="C74" t="str">
            <v>h-m</v>
          </cell>
          <cell r="D74">
            <v>0</v>
          </cell>
        </row>
        <row r="75">
          <cell r="B75" t="str">
            <v xml:space="preserve">Compresor Neumático, perforador y barrenos</v>
          </cell>
          <cell r="C75" t="str">
            <v>h-m</v>
          </cell>
          <cell r="D75">
            <v>81.05</v>
          </cell>
        </row>
        <row r="76">
          <cell r="B76" t="str">
            <v xml:space="preserve">Explosivos, fulminantes y mechas (incluye explosivos, fulminantes y mechas)</v>
          </cell>
          <cell r="C76" t="str">
            <v>h-m</v>
          </cell>
          <cell r="D76">
            <v>0</v>
          </cell>
        </row>
        <row r="77">
          <cell r="B77" t="str">
            <v xml:space="preserve">Grúa hidráulica 20 ton.</v>
          </cell>
          <cell r="C77" t="str">
            <v>h-m</v>
          </cell>
          <cell r="D77">
            <v>213.41</v>
          </cell>
        </row>
        <row r="78">
          <cell r="B78" t="str">
            <v>Arena</v>
          </cell>
          <cell r="C78" t="str">
            <v>m3</v>
          </cell>
          <cell r="D78">
            <v>25</v>
          </cell>
        </row>
        <row r="79">
          <cell r="B79" t="str">
            <v>Agua</v>
          </cell>
          <cell r="C79" t="str">
            <v>m3</v>
          </cell>
          <cell r="D79">
            <v>3.06</v>
          </cell>
        </row>
        <row r="80">
          <cell r="B80" t="str">
            <v xml:space="preserve">Tierra cernida para puesta a tierra</v>
          </cell>
          <cell r="C80" t="str">
            <v>m3</v>
          </cell>
          <cell r="D80">
            <v>18.5</v>
          </cell>
        </row>
        <row r="81">
          <cell r="B81" t="str">
            <v xml:space="preserve">Pluma de Izado  </v>
          </cell>
          <cell r="C81" t="str">
            <v>h-m</v>
          </cell>
          <cell r="D81">
            <v>18.36</v>
          </cell>
        </row>
        <row r="82">
          <cell r="B82" t="str">
            <v xml:space="preserve">Piedra Mediana de cantera</v>
          </cell>
          <cell r="C82" t="str">
            <v>m3</v>
          </cell>
          <cell r="D82">
            <v>26.27</v>
          </cell>
        </row>
        <row r="83">
          <cell r="B83" t="str">
            <v xml:space="preserve">Agua (Potable)</v>
          </cell>
          <cell r="C83" t="str">
            <v>m3</v>
          </cell>
          <cell r="D83">
            <v>3.06</v>
          </cell>
        </row>
        <row r="84">
          <cell r="B84" t="str">
            <v xml:space="preserve">Equipo de estación total y GPS</v>
          </cell>
          <cell r="C84" t="str">
            <v>h-m</v>
          </cell>
          <cell r="D84">
            <v>20.74</v>
          </cell>
        </row>
        <row r="85">
          <cell r="B85" t="str">
            <v>Estacas</v>
          </cell>
          <cell r="C85" t="str">
            <v>Pza.</v>
          </cell>
          <cell r="D85">
            <v>1.3</v>
          </cell>
        </row>
        <row r="86">
          <cell r="B86" t="str">
            <v>Mira</v>
          </cell>
          <cell r="C86" t="str">
            <v>D</v>
          </cell>
          <cell r="D86">
            <v>0</v>
          </cell>
        </row>
        <row r="87">
          <cell r="B87" t="str">
            <v>Jalón</v>
          </cell>
          <cell r="C87" t="str">
            <v>D</v>
          </cell>
          <cell r="D87">
            <v>2.2999999999999998</v>
          </cell>
        </row>
        <row r="88">
          <cell r="B88" t="str">
            <v xml:space="preserve">Radio Walkie Talkie</v>
          </cell>
          <cell r="C88" t="str">
            <v>D</v>
          </cell>
          <cell r="D88">
            <v>0</v>
          </cell>
        </row>
        <row r="89">
          <cell r="B89" t="str">
            <v>yeso</v>
          </cell>
          <cell r="C89" t="str">
            <v>BL</v>
          </cell>
          <cell r="D89">
            <v>0</v>
          </cell>
        </row>
        <row r="90">
          <cell r="B90" t="str">
            <v>Encofrado</v>
          </cell>
          <cell r="C90" t="str">
            <v>m2</v>
          </cell>
          <cell r="D90">
            <v>6</v>
          </cell>
        </row>
        <row r="91">
          <cell r="B91" t="str">
            <v xml:space="preserve">Petróleo Diesel Nø 2</v>
          </cell>
          <cell r="C91" t="str">
            <v>GL</v>
          </cell>
          <cell r="D91">
            <v>0</v>
          </cell>
        </row>
        <row r="92">
          <cell r="B92" t="str">
            <v xml:space="preserve">Gasolina 84</v>
          </cell>
          <cell r="C92" t="str">
            <v>gl</v>
          </cell>
          <cell r="D92">
            <v>16</v>
          </cell>
        </row>
        <row r="93">
          <cell r="B93" t="str">
            <v>Pizón</v>
          </cell>
          <cell r="C93" t="str">
            <v>D</v>
          </cell>
          <cell r="D93">
            <v>0</v>
          </cell>
        </row>
        <row r="94">
          <cell r="B94" t="str">
            <v xml:space="preserve">Vibrador De 3/4"-2" Concreto</v>
          </cell>
          <cell r="C94" t="str">
            <v>D</v>
          </cell>
          <cell r="D94">
            <v>0</v>
          </cell>
        </row>
        <row r="95">
          <cell r="B95" t="str">
            <v xml:space="preserve">Mezcladora de concreto 11p3 c/tolva</v>
          </cell>
          <cell r="C95" t="str">
            <v>D</v>
          </cell>
          <cell r="D95">
            <v>22.66</v>
          </cell>
        </row>
        <row r="96">
          <cell r="B96" t="str">
            <v>Piedra</v>
          </cell>
          <cell r="C96" t="str">
            <v>m3</v>
          </cell>
          <cell r="D96">
            <v>30</v>
          </cell>
        </row>
        <row r="97">
          <cell r="B97" t="str">
            <v>Carbón</v>
          </cell>
          <cell r="C97" t="str">
            <v>Kg.</v>
          </cell>
          <cell r="D97">
            <v>0</v>
          </cell>
        </row>
        <row r="98">
          <cell r="B98" t="str">
            <v xml:space="preserve">Sal Industrial</v>
          </cell>
          <cell r="C98" t="str">
            <v>Kg.</v>
          </cell>
          <cell r="D98">
            <v>0</v>
          </cell>
        </row>
        <row r="99">
          <cell r="B99" t="str">
            <v xml:space="preserve">Aceite motor gasolina SAE 30W</v>
          </cell>
          <cell r="C99" t="str">
            <v>gl</v>
          </cell>
          <cell r="D99">
            <v>0</v>
          </cell>
        </row>
        <row r="100">
          <cell r="B100" t="str">
            <v xml:space="preserve">Grasa múltiple EP</v>
          </cell>
          <cell r="C100" t="str">
            <v>lbs</v>
          </cell>
          <cell r="D100">
            <v>0</v>
          </cell>
        </row>
        <row r="101">
          <cell r="B101" t="str">
            <v xml:space="preserve">Equipo Portabobinas </v>
          </cell>
          <cell r="C101" t="str">
            <v>h-m</v>
          </cell>
          <cell r="D101">
            <v>0</v>
          </cell>
        </row>
        <row r="102">
          <cell r="B102" t="str">
            <v xml:space="preserve">Concreto ciclópeo 1:8 C,H+30% P.G.</v>
          </cell>
          <cell r="C102" t="str">
            <v>m³</v>
          </cell>
          <cell r="D102">
            <v>182.71</v>
          </cell>
        </row>
        <row r="103">
          <cell r="B103" t="str">
            <v xml:space="preserve">Cimentación de concreto f'c =171,6dN/cm2 (175kg/cm2)</v>
          </cell>
          <cell r="C103" t="str">
            <v>m³</v>
          </cell>
          <cell r="D103">
            <v>208.83</v>
          </cell>
        </row>
        <row r="104">
          <cell r="B104" t="str">
            <v xml:space="preserve">Solado de concreto e=0,10 m DE 0,80 x 0,80 m</v>
          </cell>
          <cell r="C104" t="str">
            <v>m³</v>
          </cell>
          <cell r="D104">
            <v>61.81</v>
          </cell>
        </row>
        <row r="105">
          <cell r="B105" t="str">
            <v xml:space="preserve">Transporte de Cusco a Obra</v>
          </cell>
          <cell r="C105" t="str">
            <v>kg</v>
          </cell>
          <cell r="D105">
            <v>0.4</v>
          </cell>
        </row>
        <row r="106">
          <cell r="B106" t="str">
            <v xml:space="preserve">Transporte de Cusco a Obra de Postes C.A.</v>
          </cell>
          <cell r="C106" t="str">
            <v>kg</v>
          </cell>
          <cell r="D106">
            <v>0.5</v>
          </cell>
        </row>
      </sheetData>
      <sheetData sheetId="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  <sheetName val="M d O"/>
      <sheetName val="MATERIALES"/>
      <sheetName val="BASE"/>
      <sheetName val="#¡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 xml:space="preserve">L.P. Y R.P. ejecutadas</v>
          </cell>
        </row>
        <row r="7">
          <cell r="E7" t="str">
            <v xml:space="preserve">SAN RAFAEL</v>
          </cell>
          <cell r="F7" t="str">
            <v xml:space="preserve"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 xml:space="preserve">L.P. Y R.P. ejecutadas</v>
          </cell>
        </row>
        <row r="8">
          <cell r="E8" t="str">
            <v>PANAMA</v>
          </cell>
          <cell r="F8" t="str">
            <v xml:space="preserve"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 xml:space="preserve">L.P. Y R.P. ejecutadas</v>
          </cell>
        </row>
        <row r="9">
          <cell r="E9" t="str">
            <v xml:space="preserve">LA LIBERTAD</v>
          </cell>
          <cell r="F9" t="str">
            <v xml:space="preserve"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 xml:space="preserve">L.P. Y R.P. ejecutadas</v>
          </cell>
        </row>
        <row r="10">
          <cell r="E10" t="str">
            <v xml:space="preserve">SAN HILARION</v>
          </cell>
          <cell r="F10" t="str">
            <v xml:space="preserve"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 xml:space="preserve">L.P. Y R.P. ejecutadas</v>
          </cell>
        </row>
        <row r="11">
          <cell r="E11" t="str">
            <v xml:space="preserve">PUERTO RICO</v>
          </cell>
          <cell r="F11" t="str">
            <v xml:space="preserve"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 xml:space="preserve"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 xml:space="preserve"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 xml:space="preserve">L.P. Y R.P. ejecutadas</v>
          </cell>
        </row>
        <row r="14">
          <cell r="E14" t="str">
            <v xml:space="preserve"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 xml:space="preserve">L.P. Y R.P. ejecutadas</v>
          </cell>
        </row>
        <row r="15">
          <cell r="E15" t="str">
            <v xml:space="preserve">SANTA ROSILLO</v>
          </cell>
          <cell r="F15" t="str">
            <v xml:space="preserve"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 xml:space="preserve">L.P. Y R.P. ejecutadas</v>
          </cell>
        </row>
        <row r="16">
          <cell r="E16" t="str">
            <v xml:space="preserve"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 xml:space="preserve">L.P. Y R.P. ejecutadas</v>
          </cell>
        </row>
        <row r="17">
          <cell r="E17" t="str">
            <v xml:space="preserve">BUENOS AIRES</v>
          </cell>
          <cell r="F17" t="str">
            <v xml:space="preserve"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 xml:space="preserve">L.P. Y R.P. ejecutadas</v>
          </cell>
        </row>
        <row r="18">
          <cell r="E18" t="str">
            <v xml:space="preserve"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 xml:space="preserve"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 xml:space="preserve"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 xml:space="preserve"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 xml:space="preserve"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 xml:space="preserve"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 xml:space="preserve">SANTO TOMAS DE PAUJILZAPA</v>
          </cell>
          <cell r="F23" t="str">
            <v xml:space="preserve"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 xml:space="preserve">SAN ANTONIO DE PAUJILZAPA</v>
          </cell>
          <cell r="F24" t="str">
            <v xml:space="preserve"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 xml:space="preserve"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 xml:space="preserve"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 xml:space="preserve"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 xml:space="preserve"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 xml:space="preserve"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 xml:space="preserve">SANTA CATALINA</v>
          </cell>
          <cell r="F30" t="str">
            <v xml:space="preserve"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 xml:space="preserve">L.P. Y R.P. ejecutadas (ampliaciones)</v>
          </cell>
        </row>
        <row r="31">
          <cell r="E31" t="str">
            <v xml:space="preserve">SAN JOSE</v>
          </cell>
          <cell r="F31" t="str">
            <v xml:space="preserve"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 xml:space="preserve">L.P. Y R.P. ejecutadas (ampliaciones)</v>
          </cell>
        </row>
        <row r="32">
          <cell r="E32" t="str">
            <v xml:space="preserve">PUENTE SISA</v>
          </cell>
          <cell r="F32" t="str">
            <v xml:space="preserve"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 xml:space="preserve">L.P. Y R.P. ejecutadas (ampliaciones)</v>
          </cell>
        </row>
        <row r="33">
          <cell r="E33" t="str">
            <v xml:space="preserve"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 xml:space="preserve"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 xml:space="preserve">MARISCAL CASTILLA</v>
          </cell>
          <cell r="F36" t="str">
            <v xml:space="preserve"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 xml:space="preserve">TINGO DE PONAZA</v>
          </cell>
          <cell r="F37" t="str">
            <v xml:space="preserve"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 xml:space="preserve">NUEVO AMERICA</v>
          </cell>
          <cell r="F38" t="str">
            <v xml:space="preserve"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 xml:space="preserve">LEONCIO PRADO</v>
          </cell>
          <cell r="F39" t="str">
            <v xml:space="preserve"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 xml:space="preserve">SAN ANTONIO DE PONAZA</v>
          </cell>
          <cell r="F40" t="str">
            <v xml:space="preserve"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 xml:space="preserve"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 xml:space="preserve"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 xml:space="preserve">DATOS 99</v>
          </cell>
        </row>
        <row r="44">
          <cell r="E44" t="str">
            <v xml:space="preserve"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 xml:space="preserve"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 xml:space="preserve"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 xml:space="preserve"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 xml:space="preserve">LOS ANGELES</v>
          </cell>
          <cell r="F51" t="str">
            <v xml:space="preserve"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 xml:space="preserve">NUEVA ESPERANZA DE PONAZA</v>
          </cell>
          <cell r="F52" t="str">
            <v xml:space="preserve"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 xml:space="preserve"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 xml:space="preserve">EL PORVENIR</v>
          </cell>
          <cell r="F54" t="str">
            <v xml:space="preserve"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 xml:space="preserve"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 xml:space="preserve"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 xml:space="preserve"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 xml:space="preserve"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 xml:space="preserve"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 xml:space="preserve"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 xml:space="preserve"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 xml:space="preserve"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 xml:space="preserve"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 xml:space="preserve"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 xml:space="preserve">EL ESLABON</v>
          </cell>
          <cell r="F67" t="str">
            <v xml:space="preserve"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 xml:space="preserve"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 xml:space="preserve"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 xml:space="preserve">TINGO DE SAPOSOA</v>
          </cell>
          <cell r="F69" t="str">
            <v xml:space="preserve"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 xml:space="preserve"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 xml:space="preserve"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 xml:space="preserve"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 xml:space="preserve"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 xml:space="preserve"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 xml:space="preserve"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 xml:space="preserve"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 xml:space="preserve"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 xml:space="preserve"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 xml:space="preserve"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 xml:space="preserve"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 xml:space="preserve"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 xml:space="preserve"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 xml:space="preserve"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 xml:space="preserve">VILLA PRADO</v>
          </cell>
          <cell r="F84" t="str">
            <v>JUANJUI</v>
          </cell>
          <cell r="G84" t="str">
            <v xml:space="preserve"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 xml:space="preserve">L.P. Y R.P. ejecutadas (ampliaciones)</v>
          </cell>
        </row>
        <row r="85">
          <cell r="E85" t="str">
            <v xml:space="preserve"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 xml:space="preserve"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 xml:space="preserve">LA UNION</v>
          </cell>
          <cell r="F87" t="str">
            <v xml:space="preserve"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 xml:space="preserve"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 xml:space="preserve">NUEVA UNION</v>
          </cell>
          <cell r="F88" t="str">
            <v xml:space="preserve"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 xml:space="preserve"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 xml:space="preserve">DOS UNIDOS DEL BIAVO</v>
          </cell>
          <cell r="F89" t="str">
            <v xml:space="preserve"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 xml:space="preserve"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 xml:space="preserve">NUEVA LIMA</v>
          </cell>
          <cell r="F90" t="str">
            <v xml:space="preserve"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 xml:space="preserve"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 xml:space="preserve">JOSE GALVEZ</v>
          </cell>
          <cell r="F91" t="str">
            <v xml:space="preserve"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 xml:space="preserve">NUEVO MUNDO</v>
          </cell>
          <cell r="F92" t="str">
            <v xml:space="preserve"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 xml:space="preserve"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 xml:space="preserve">DOS DE MAYO</v>
          </cell>
          <cell r="F93" t="str">
            <v xml:space="preserve"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 xml:space="preserve"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 xml:space="preserve">SANTA ELENA</v>
          </cell>
          <cell r="F94" t="str">
            <v xml:space="preserve"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 xml:space="preserve"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 xml:space="preserve"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 xml:space="preserve"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 xml:space="preserve"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 xml:space="preserve"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 xml:space="preserve"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 xml:space="preserve"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 xml:space="preserve"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 xml:space="preserve">L.P. Y R.P. ejecutadas (ampliaciones)</v>
          </cell>
        </row>
        <row r="99">
          <cell r="E99" t="str">
            <v xml:space="preserve">PUERTO NUEVO</v>
          </cell>
          <cell r="F99" t="str">
            <v xml:space="preserve"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 xml:space="preserve">SAN JOSE DE JUÑAO</v>
          </cell>
          <cell r="F100" t="str">
            <v>PAJARILLO</v>
          </cell>
          <cell r="G100" t="str">
            <v xml:space="preserve"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 xml:space="preserve"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 xml:space="preserve">NUEVO PROGRESO</v>
          </cell>
          <cell r="F102" t="str">
            <v xml:space="preserve"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 xml:space="preserve">SAN RAMON</v>
          </cell>
          <cell r="F103" t="str">
            <v xml:space="preserve"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 xml:space="preserve">NUEVO TARAPOTO</v>
          </cell>
          <cell r="F104" t="str">
            <v xml:space="preserve"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 xml:space="preserve">NUEVO PAMPA HERMOZA</v>
          </cell>
          <cell r="F105" t="str">
            <v xml:space="preserve"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 xml:space="preserve">PAMPA HERMOZA</v>
          </cell>
          <cell r="F106" t="str">
            <v xml:space="preserve"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 xml:space="preserve"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 xml:space="preserve">BAJO JUÑAO</v>
          </cell>
          <cell r="F108" t="str">
            <v>PAJARILLO</v>
          </cell>
          <cell r="G108" t="str">
            <v xml:space="preserve"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 xml:space="preserve">DOS UNIDOS DE PAJARILLO</v>
          </cell>
          <cell r="F109" t="str">
            <v>PAJARILLO</v>
          </cell>
          <cell r="G109" t="str">
            <v xml:space="preserve"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 xml:space="preserve"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 xml:space="preserve">NUEVA ESPERANZA</v>
          </cell>
          <cell r="F111" t="str">
            <v>PAJARILLO</v>
          </cell>
          <cell r="G111" t="str">
            <v xml:space="preserve"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 xml:space="preserve">COSTA RICA</v>
          </cell>
          <cell r="F112" t="str">
            <v>PAJARILLO</v>
          </cell>
          <cell r="G112" t="str">
            <v xml:space="preserve"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 xml:space="preserve"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 xml:space="preserve">L.P. Y R.P. ejecutadas (ampliaciones)</v>
          </cell>
        </row>
        <row r="116">
          <cell r="E116" t="str">
            <v xml:space="preserve">EJE BELLAVISTA-S.J.DE SISA</v>
          </cell>
          <cell r="S116">
            <v>0</v>
          </cell>
          <cell r="AB116" t="str">
            <v xml:space="preserve">VIV. PLNS 99</v>
          </cell>
          <cell r="AD116" t="str">
            <v>VIV./BOD.</v>
          </cell>
          <cell r="AE116" t="str">
            <v xml:space="preserve"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 xml:space="preserve"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 xml:space="preserve">CENTRO AMERICA</v>
          </cell>
          <cell r="F118" t="str">
            <v xml:space="preserve"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 xml:space="preserve"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 xml:space="preserve"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 xml:space="preserve"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 xml:space="preserve">SAN PABLO</v>
          </cell>
          <cell r="F120" t="str">
            <v xml:space="preserve"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 xml:space="preserve"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 xml:space="preserve">SANTA ROSA</v>
          </cell>
          <cell r="F121" t="str">
            <v xml:space="preserve"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 xml:space="preserve"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 xml:space="preserve">NUEVO SANTA ROSA</v>
          </cell>
          <cell r="F122" t="str">
            <v xml:space="preserve"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 xml:space="preserve"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 xml:space="preserve"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 xml:space="preserve"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 xml:space="preserve"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 xml:space="preserve"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 xml:space="preserve"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 xml:space="preserve"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 xml:space="preserve"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 xml:space="preserve"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 xml:space="preserve"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 xml:space="preserve">SHAMBOYACU DE S. PABLO</v>
          </cell>
          <cell r="F134" t="str">
            <v xml:space="preserve"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 xml:space="preserve"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 xml:space="preserve">JOSE PARDO</v>
          </cell>
          <cell r="F136" t="str">
            <v xml:space="preserve"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 xml:space="preserve">UNION CAMPESINA</v>
          </cell>
          <cell r="F137" t="str">
            <v xml:space="preserve"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 xml:space="preserve"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 xml:space="preserve">DOS UNIDOS DE SAN PABLO</v>
          </cell>
          <cell r="F139" t="str">
            <v xml:space="preserve"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 xml:space="preserve">SAN ANDRES</v>
          </cell>
          <cell r="F140" t="str">
            <v xml:space="preserve"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 xml:space="preserve">SAN IGNACIO</v>
          </cell>
          <cell r="F141" t="str">
            <v xml:space="preserve"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 xml:space="preserve">DOS DE MAYO DE SAN PABLO</v>
          </cell>
          <cell r="F142" t="str">
            <v xml:space="preserve"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 xml:space="preserve">NUEVA FLORES</v>
          </cell>
          <cell r="F143" t="str">
            <v xml:space="preserve"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 xml:space="preserve">YACUSISA DE SAN PABLO</v>
          </cell>
          <cell r="F144" t="str">
            <v xml:space="preserve"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 xml:space="preserve">SANTA VICTORIA</v>
          </cell>
          <cell r="F145" t="str">
            <v xml:space="preserve"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 xml:space="preserve">FAUSA LAMISTA</v>
          </cell>
          <cell r="F146" t="str">
            <v xml:space="preserve"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 xml:space="preserve">FAUSA SAPINA</v>
          </cell>
          <cell r="F147" t="str">
            <v xml:space="preserve"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 xml:space="preserve">AGUA BLANCA</v>
          </cell>
          <cell r="G148" t="str">
            <v xml:space="preserve"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 xml:space="preserve">NUEVA ZELANDIA</v>
          </cell>
          <cell r="F149" t="str">
            <v xml:space="preserve">SAN JOSE DE SISA</v>
          </cell>
          <cell r="G149" t="str">
            <v xml:space="preserve"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 xml:space="preserve">ELADIO TAPULLIMA</v>
          </cell>
          <cell r="F150" t="str">
            <v xml:space="preserve">SAN JOSE DE SISA</v>
          </cell>
          <cell r="G150" t="str">
            <v xml:space="preserve"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 xml:space="preserve">SAN JOSE DE SISA</v>
          </cell>
          <cell r="G151" t="str">
            <v xml:space="preserve"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 xml:space="preserve">SANTA MARTHA</v>
          </cell>
          <cell r="F152" t="str">
            <v xml:space="preserve">SAN JOSE DE SISA</v>
          </cell>
          <cell r="G152" t="str">
            <v xml:space="preserve"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 xml:space="preserve">SAN JOSE DE SISA</v>
          </cell>
          <cell r="G153" t="str">
            <v xml:space="preserve"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 xml:space="preserve">CESAR VALLEJO</v>
          </cell>
          <cell r="F154" t="str">
            <v xml:space="preserve">SAN JOSE DE SISA</v>
          </cell>
          <cell r="G154" t="str">
            <v xml:space="preserve"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 xml:space="preserve">SAN JOSE DE SISA</v>
          </cell>
          <cell r="G155" t="str">
            <v xml:space="preserve"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 xml:space="preserve">SANTA CRUZ</v>
          </cell>
          <cell r="F156" t="str">
            <v xml:space="preserve">SAN JOSE DE SISA</v>
          </cell>
          <cell r="G156" t="str">
            <v xml:space="preserve"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 xml:space="preserve">SAN JUAN DE MIRAFLORES</v>
          </cell>
          <cell r="F157" t="str">
            <v xml:space="preserve">SAN JOSE DE SISA</v>
          </cell>
          <cell r="G157" t="str">
            <v xml:space="preserve"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 xml:space="preserve">SAN JOSE DE SISA</v>
          </cell>
          <cell r="G158" t="str">
            <v xml:space="preserve"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 xml:space="preserve">ALTO HUAJA</v>
          </cell>
          <cell r="F159" t="str">
            <v xml:space="preserve">SAN JOSE DE SISA</v>
          </cell>
          <cell r="G159" t="str">
            <v xml:space="preserve"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 xml:space="preserve">SAN JOSE DE SISA</v>
          </cell>
          <cell r="G160" t="str">
            <v xml:space="preserve"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 xml:space="preserve">SAN JUAN SALADO</v>
          </cell>
          <cell r="F161" t="str">
            <v xml:space="preserve">SAN JOSE DE SISA</v>
          </cell>
          <cell r="G161" t="str">
            <v xml:space="preserve"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 xml:space="preserve">CHAMBIRA DE S.J. DE SISA</v>
          </cell>
          <cell r="F162" t="str">
            <v xml:space="preserve">SAN JOSE DE SISA</v>
          </cell>
          <cell r="G162" t="str">
            <v xml:space="preserve"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 xml:space="preserve">SAN JOSE DE SISA</v>
          </cell>
          <cell r="G163" t="str">
            <v xml:space="preserve"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 xml:space="preserve">SAN JOSE DE SISA</v>
          </cell>
          <cell r="G164" t="str">
            <v xml:space="preserve"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 xml:space="preserve">NUEVA FLORIDA DE SISA</v>
          </cell>
          <cell r="F165" t="str">
            <v xml:space="preserve">SAN JOSE DE SISA</v>
          </cell>
          <cell r="G165" t="str">
            <v xml:space="preserve"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 xml:space="preserve">SAN JOSE DE SISA</v>
          </cell>
          <cell r="G166" t="str">
            <v xml:space="preserve"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 xml:space="preserve"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 xml:space="preserve">N. PROGRESO DE SHATOJA</v>
          </cell>
          <cell r="F168" t="str">
            <v>SHATOJA</v>
          </cell>
          <cell r="G168" t="str">
            <v xml:space="preserve"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 xml:space="preserve">SAN MARTIN</v>
          </cell>
          <cell r="G169" t="str">
            <v xml:space="preserve"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 xml:space="preserve">PUCACACA DE S. M.</v>
          </cell>
          <cell r="F170" t="str">
            <v xml:space="preserve">SAN MARTIN</v>
          </cell>
          <cell r="G170" t="str">
            <v xml:space="preserve"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 xml:space="preserve">SAN MARTIN</v>
          </cell>
          <cell r="G171" t="str">
            <v xml:space="preserve"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 xml:space="preserve">SAN MARTIN</v>
          </cell>
          <cell r="G172" t="str">
            <v xml:space="preserve"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 xml:space="preserve">SAN MARTIN</v>
          </cell>
          <cell r="G173" t="str">
            <v xml:space="preserve"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 xml:space="preserve">SAN MARTIN</v>
          </cell>
          <cell r="G174" t="str">
            <v xml:space="preserve"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 xml:space="preserve">SAN MARTIN</v>
          </cell>
          <cell r="G175" t="str">
            <v xml:space="preserve"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 xml:space="preserve"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 xml:space="preserve"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 xml:space="preserve">CORAZON DE JESUS</v>
          </cell>
          <cell r="F178" t="str">
            <v>SHATOJA</v>
          </cell>
          <cell r="G178" t="str">
            <v xml:space="preserve"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 xml:space="preserve"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 xml:space="preserve">NUEVA ESPERANZA DE S.M.</v>
          </cell>
          <cell r="F180" t="str">
            <v xml:space="preserve">SAN MARTIN</v>
          </cell>
          <cell r="G180" t="str">
            <v xml:space="preserve"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 xml:space="preserve">AGUA BLANCA</v>
          </cell>
          <cell r="F181" t="str">
            <v xml:space="preserve">AGUA BLANCA</v>
          </cell>
          <cell r="G181" t="str">
            <v xml:space="preserve"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 xml:space="preserve">L.P. Y R.P. ejecutadas</v>
          </cell>
        </row>
        <row r="182">
          <cell r="E182" t="str">
            <v xml:space="preserve">SAN JOSE DE SISA</v>
          </cell>
          <cell r="F182" t="str">
            <v xml:space="preserve">SAN JOSE DE SISA</v>
          </cell>
          <cell r="G182" t="str">
            <v xml:space="preserve"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 xml:space="preserve"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 xml:space="preserve"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 xml:space="preserve">L.P. Y R.P. ejecutadas</v>
          </cell>
        </row>
        <row r="184">
          <cell r="E184" t="str">
            <v xml:space="preserve">SAN MARTIN DE ALAO</v>
          </cell>
          <cell r="F184" t="str">
            <v xml:space="preserve">SAN MARTIN</v>
          </cell>
          <cell r="G184" t="str">
            <v xml:space="preserve"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 xml:space="preserve">L.P. Y R.P. ejecutadas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 xml:space="preserve">L.P. Y R.P. ejecutadas</v>
          </cell>
        </row>
        <row r="7">
          <cell r="E7" t="str">
            <v xml:space="preserve">SAN RAFAEL</v>
          </cell>
          <cell r="F7" t="str">
            <v xml:space="preserve"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 xml:space="preserve">L.P. Y R.P. ejecutadas</v>
          </cell>
        </row>
        <row r="8">
          <cell r="E8" t="str">
            <v>PANAMA</v>
          </cell>
          <cell r="F8" t="str">
            <v xml:space="preserve"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 xml:space="preserve">L.P. Y R.P. ejecutadas</v>
          </cell>
        </row>
        <row r="9">
          <cell r="E9" t="str">
            <v xml:space="preserve">LA LIBERTAD</v>
          </cell>
          <cell r="F9" t="str">
            <v xml:space="preserve"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 xml:space="preserve">L.P. Y R.P. ejecutadas</v>
          </cell>
        </row>
        <row r="10">
          <cell r="E10" t="str">
            <v xml:space="preserve">SAN HILARION</v>
          </cell>
          <cell r="F10" t="str">
            <v xml:space="preserve"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 xml:space="preserve">L.P. Y R.P. ejecutadas</v>
          </cell>
        </row>
        <row r="11">
          <cell r="E11" t="str">
            <v xml:space="preserve">PUERTO RICO</v>
          </cell>
          <cell r="F11" t="str">
            <v xml:space="preserve"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 xml:space="preserve"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 xml:space="preserve"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 xml:space="preserve">L.P. Y R.P. ejecutadas</v>
          </cell>
        </row>
        <row r="14">
          <cell r="E14" t="str">
            <v xml:space="preserve"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 xml:space="preserve">L.P. Y R.P. ejecutadas</v>
          </cell>
        </row>
        <row r="15">
          <cell r="E15" t="str">
            <v xml:space="preserve">SANTA ROSILLO</v>
          </cell>
          <cell r="F15" t="str">
            <v xml:space="preserve"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 xml:space="preserve">L.P. Y R.P. ejecutadas</v>
          </cell>
        </row>
        <row r="16">
          <cell r="E16" t="str">
            <v xml:space="preserve"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 xml:space="preserve">L.P. Y R.P. ejecutadas</v>
          </cell>
        </row>
        <row r="17">
          <cell r="E17" t="str">
            <v xml:space="preserve">BUENOS AIRES</v>
          </cell>
          <cell r="F17" t="str">
            <v xml:space="preserve"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 xml:space="preserve">L.P. Y R.P. ejecutadas</v>
          </cell>
        </row>
        <row r="18">
          <cell r="E18" t="str">
            <v xml:space="preserve"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 xml:space="preserve"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 xml:space="preserve"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 xml:space="preserve"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 xml:space="preserve"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 xml:space="preserve"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 xml:space="preserve">SANTO TOMAS DE PAUJILZAPA</v>
          </cell>
          <cell r="F23" t="str">
            <v xml:space="preserve"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 xml:space="preserve">SAN ANTONIO DE PAUJILZAPA</v>
          </cell>
          <cell r="F24" t="str">
            <v xml:space="preserve"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 xml:space="preserve"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 xml:space="preserve"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 xml:space="preserve"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 xml:space="preserve"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 xml:space="preserve"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 xml:space="preserve">SANTA CATALINA</v>
          </cell>
          <cell r="F30" t="str">
            <v xml:space="preserve"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 t="str">
            <v/>
          </cell>
          <cell r="T30">
            <v>28</v>
          </cell>
          <cell r="V30">
            <v>126</v>
          </cell>
          <cell r="AA30" t="str">
            <v xml:space="preserve">L.P. Y R.P. ejecutadas (ampliaciones)</v>
          </cell>
        </row>
        <row r="31">
          <cell r="E31" t="str">
            <v xml:space="preserve">SAN JOSE</v>
          </cell>
          <cell r="F31" t="str">
            <v xml:space="preserve"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 t="str">
            <v/>
          </cell>
          <cell r="T31">
            <v>30</v>
          </cell>
          <cell r="V31">
            <v>150</v>
          </cell>
          <cell r="AA31" t="str">
            <v xml:space="preserve">L.P. Y R.P. ejecutadas (ampliaciones)</v>
          </cell>
        </row>
        <row r="32">
          <cell r="E32" t="str">
            <v xml:space="preserve">PUENTE SISA</v>
          </cell>
          <cell r="F32" t="str">
            <v xml:space="preserve"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 t="str">
            <v/>
          </cell>
          <cell r="T32">
            <v>18</v>
          </cell>
          <cell r="V32">
            <v>100</v>
          </cell>
          <cell r="AA32" t="str">
            <v xml:space="preserve">L.P. Y R.P. ejecutadas (ampliaciones)</v>
          </cell>
        </row>
        <row r="33">
          <cell r="E33" t="str">
            <v xml:space="preserve"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 xml:space="preserve"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 xml:space="preserve">MARISCAL CASTILLA</v>
          </cell>
          <cell r="F36" t="str">
            <v xml:space="preserve"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 xml:space="preserve">TINGO DE PONAZA</v>
          </cell>
          <cell r="F37" t="str">
            <v xml:space="preserve"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 xml:space="preserve">NUEVO AMERICA</v>
          </cell>
          <cell r="F38" t="str">
            <v xml:space="preserve"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 xml:space="preserve">LEONCIO PRADO</v>
          </cell>
          <cell r="F39" t="str">
            <v xml:space="preserve"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 xml:space="preserve">SAN ANTONIO DE PONAZA</v>
          </cell>
          <cell r="F40" t="str">
            <v xml:space="preserve"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 xml:space="preserve"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 xml:space="preserve"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 xml:space="preserve">DATOS 99</v>
          </cell>
        </row>
        <row r="44">
          <cell r="E44" t="str">
            <v xml:space="preserve"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 xml:space="preserve"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 t="str">
            <v/>
          </cell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 t="str">
            <v/>
          </cell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 xml:space="preserve"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 xml:space="preserve"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 xml:space="preserve">LOS ANGELES</v>
          </cell>
          <cell r="F51" t="str">
            <v xml:space="preserve"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 xml:space="preserve">NUEVA ESPERANZA DE PONAZA</v>
          </cell>
          <cell r="F52" t="str">
            <v xml:space="preserve"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 xml:space="preserve"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 xml:space="preserve">EL PORVENIR</v>
          </cell>
          <cell r="F54" t="str">
            <v xml:space="preserve"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 xml:space="preserve"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 xml:space="preserve"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 t="str">
            <v/>
          </cell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 xml:space="preserve"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 t="str">
            <v/>
          </cell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 xml:space="preserve"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 t="str">
            <v/>
          </cell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 t="str">
            <v/>
          </cell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 t="str">
            <v/>
          </cell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 xml:space="preserve"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 t="str">
            <v/>
          </cell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 xml:space="preserve"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 xml:space="preserve"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 t="str">
            <v/>
          </cell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 xml:space="preserve"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 xml:space="preserve"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 xml:space="preserve"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 xml:space="preserve">EL ESLABON</v>
          </cell>
          <cell r="F67" t="str">
            <v xml:space="preserve"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 xml:space="preserve"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 xml:space="preserve"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 xml:space="preserve">TINGO DE SAPOSOA</v>
          </cell>
          <cell r="F69" t="str">
            <v xml:space="preserve"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 xml:space="preserve"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 xml:space="preserve"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 xml:space="preserve"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 xml:space="preserve"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 xml:space="preserve"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 xml:space="preserve"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 xml:space="preserve"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 xml:space="preserve"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 xml:space="preserve"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 xml:space="preserve"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 xml:space="preserve"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 xml:space="preserve"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 xml:space="preserve"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 xml:space="preserve"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 xml:space="preserve">VILLA PRADO</v>
          </cell>
          <cell r="F84" t="str">
            <v>JUANJUI</v>
          </cell>
          <cell r="G84" t="str">
            <v xml:space="preserve"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 t="str">
            <v/>
          </cell>
          <cell r="T84">
            <v>82</v>
          </cell>
          <cell r="V84">
            <v>410</v>
          </cell>
          <cell r="AA84" t="str">
            <v xml:space="preserve">L.P. Y R.P. ejecutadas (ampliaciones)</v>
          </cell>
        </row>
        <row r="85">
          <cell r="E85" t="str">
            <v xml:space="preserve"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 xml:space="preserve"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 xml:space="preserve">LA UNION</v>
          </cell>
          <cell r="F87" t="str">
            <v xml:space="preserve"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 xml:space="preserve"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 xml:space="preserve">NUEVA UNION</v>
          </cell>
          <cell r="F88" t="str">
            <v xml:space="preserve"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 xml:space="preserve"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 xml:space="preserve">DOS UNIDOS DEL BIAVO</v>
          </cell>
          <cell r="F89" t="str">
            <v xml:space="preserve"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 xml:space="preserve"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 xml:space="preserve">NUEVA LIMA</v>
          </cell>
          <cell r="F90" t="str">
            <v xml:space="preserve"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 xml:space="preserve"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 xml:space="preserve">JOSE GALVEZ</v>
          </cell>
          <cell r="F91" t="str">
            <v xml:space="preserve"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 xml:space="preserve">NUEVO MUNDO</v>
          </cell>
          <cell r="F92" t="str">
            <v xml:space="preserve"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 xml:space="preserve"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 xml:space="preserve">DOS DE MAYO</v>
          </cell>
          <cell r="F93" t="str">
            <v xml:space="preserve"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 xml:space="preserve"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 xml:space="preserve">SANTA ELENA</v>
          </cell>
          <cell r="F94" t="str">
            <v xml:space="preserve"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 xml:space="preserve"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 xml:space="preserve"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 xml:space="preserve"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 xml:space="preserve"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 xml:space="preserve"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 xml:space="preserve"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 xml:space="preserve"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 xml:space="preserve"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 xml:space="preserve">L.P. Y R.P. ejecutadas (ampliaciones)</v>
          </cell>
        </row>
        <row r="99">
          <cell r="E99" t="str">
            <v xml:space="preserve">PUERTO NUEVO</v>
          </cell>
          <cell r="F99" t="str">
            <v xml:space="preserve"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 xml:space="preserve">SAN JOSE DE JUÑAO</v>
          </cell>
          <cell r="F100" t="str">
            <v>PAJARILLO</v>
          </cell>
          <cell r="G100" t="str">
            <v xml:space="preserve"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 xml:space="preserve"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 xml:space="preserve">NUEVO PROGRESO</v>
          </cell>
          <cell r="F102" t="str">
            <v xml:space="preserve"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 xml:space="preserve">SAN RAMON</v>
          </cell>
          <cell r="F103" t="str">
            <v xml:space="preserve"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 xml:space="preserve">NUEVO TARAPOTO</v>
          </cell>
          <cell r="F104" t="str">
            <v xml:space="preserve"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 xml:space="preserve">NUEVO PAMPA HERMOZA</v>
          </cell>
          <cell r="F105" t="str">
            <v xml:space="preserve"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 xml:space="preserve">PAMPA HERMOZA</v>
          </cell>
          <cell r="F106" t="str">
            <v xml:space="preserve"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 xml:space="preserve"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 xml:space="preserve">BAJO JUÑAO</v>
          </cell>
          <cell r="F108" t="str">
            <v>PAJARILLO</v>
          </cell>
          <cell r="G108" t="str">
            <v xml:space="preserve"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 xml:space="preserve">DOS UNIDOS DE PAJARILLO</v>
          </cell>
          <cell r="F109" t="str">
            <v>PAJARILLO</v>
          </cell>
          <cell r="G109" t="str">
            <v xml:space="preserve"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 xml:space="preserve"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 xml:space="preserve">NUEVA ESPERANZA</v>
          </cell>
          <cell r="F111" t="str">
            <v>PAJARILLO</v>
          </cell>
          <cell r="G111" t="str">
            <v xml:space="preserve"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 t="str">
            <v/>
          </cell>
          <cell r="P111">
            <v>3.4761789851846636E-2</v>
          </cell>
          <cell r="Q111">
            <v>0.02</v>
          </cell>
          <cell r="R111" t="str">
            <v/>
          </cell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 xml:space="preserve">COSTA RICA</v>
          </cell>
          <cell r="F112" t="str">
            <v>PAJARILLO</v>
          </cell>
          <cell r="G112" t="str">
            <v xml:space="preserve"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 xml:space="preserve"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 t="str">
            <v/>
          </cell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 xml:space="preserve">L.P. Y R.P. ejecutadas (ampliaciones)</v>
          </cell>
        </row>
        <row r="116">
          <cell r="E116" t="str">
            <v xml:space="preserve">EJE BELLAVISTA-S.J.DE SISA</v>
          </cell>
          <cell r="S116">
            <v>0</v>
          </cell>
          <cell r="AB116" t="str">
            <v xml:space="preserve">VIV. PLNS 99</v>
          </cell>
          <cell r="AD116" t="str">
            <v>VIV./BOD.</v>
          </cell>
          <cell r="AE116" t="str">
            <v xml:space="preserve"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 xml:space="preserve"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 xml:space="preserve">CENTRO AMERICA</v>
          </cell>
          <cell r="F118" t="str">
            <v xml:space="preserve"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 xml:space="preserve"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 xml:space="preserve"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 xml:space="preserve"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 xml:space="preserve">SAN PABLO</v>
          </cell>
          <cell r="F120" t="str">
            <v xml:space="preserve"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 xml:space="preserve"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 xml:space="preserve">SANTA ROSA</v>
          </cell>
          <cell r="F121" t="str">
            <v xml:space="preserve"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 xml:space="preserve"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 xml:space="preserve">NUEVO SANTA ROSA</v>
          </cell>
          <cell r="F122" t="str">
            <v xml:space="preserve"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 xml:space="preserve"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 xml:space="preserve"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 xml:space="preserve"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 xml:space="preserve"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 xml:space="preserve"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 xml:space="preserve"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 xml:space="preserve"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 xml:space="preserve"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 xml:space="preserve"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 xml:space="preserve"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 xml:space="preserve">SHAMBOYACU DE S. PABLO</v>
          </cell>
          <cell r="F134" t="str">
            <v xml:space="preserve"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 xml:space="preserve"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 xml:space="preserve">JOSE PARDO</v>
          </cell>
          <cell r="F136" t="str">
            <v xml:space="preserve"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 xml:space="preserve">UNION CAMPESINA</v>
          </cell>
          <cell r="F137" t="str">
            <v xml:space="preserve"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 xml:space="preserve"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 xml:space="preserve">DOS UNIDOS DE SAN PABLO</v>
          </cell>
          <cell r="F139" t="str">
            <v xml:space="preserve"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 xml:space="preserve">SAN ANDRES</v>
          </cell>
          <cell r="F140" t="str">
            <v xml:space="preserve"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 xml:space="preserve">SAN IGNACIO</v>
          </cell>
          <cell r="F141" t="str">
            <v xml:space="preserve"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 xml:space="preserve">DOS DE MAYO DE SAN PABLO</v>
          </cell>
          <cell r="F142" t="str">
            <v xml:space="preserve"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 xml:space="preserve">NUEVA FLORES</v>
          </cell>
          <cell r="F143" t="str">
            <v xml:space="preserve"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 xml:space="preserve">YACUSISA DE SAN PABLO</v>
          </cell>
          <cell r="F144" t="str">
            <v xml:space="preserve"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 xml:space="preserve">SANTA VICTORIA</v>
          </cell>
          <cell r="F145" t="str">
            <v xml:space="preserve"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 xml:space="preserve">FAUSA LAMISTA</v>
          </cell>
          <cell r="F146" t="str">
            <v xml:space="preserve"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 xml:space="preserve">FAUSA SAPINA</v>
          </cell>
          <cell r="F147" t="str">
            <v xml:space="preserve"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 xml:space="preserve">AGUA BLANCA</v>
          </cell>
          <cell r="G148" t="str">
            <v xml:space="preserve"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 xml:space="preserve">NUEVA ZELANDIA</v>
          </cell>
          <cell r="F149" t="str">
            <v xml:space="preserve">SAN JOSE DE SISA</v>
          </cell>
          <cell r="G149" t="str">
            <v xml:space="preserve"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 xml:space="preserve">ELADIO TAPULLIMA</v>
          </cell>
          <cell r="F150" t="str">
            <v xml:space="preserve">SAN JOSE DE SISA</v>
          </cell>
          <cell r="G150" t="str">
            <v xml:space="preserve"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 xml:space="preserve">SAN JOSE DE SISA</v>
          </cell>
          <cell r="G151" t="str">
            <v xml:space="preserve"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 xml:space="preserve">SANTA MARTHA</v>
          </cell>
          <cell r="F152" t="str">
            <v xml:space="preserve">SAN JOSE DE SISA</v>
          </cell>
          <cell r="G152" t="str">
            <v xml:space="preserve"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 xml:space="preserve">SAN JOSE DE SISA</v>
          </cell>
          <cell r="G153" t="str">
            <v xml:space="preserve"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 xml:space="preserve">CESAR VALLEJO</v>
          </cell>
          <cell r="F154" t="str">
            <v xml:space="preserve">SAN JOSE DE SISA</v>
          </cell>
          <cell r="G154" t="str">
            <v xml:space="preserve"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 xml:space="preserve">SAN JOSE DE SISA</v>
          </cell>
          <cell r="G155" t="str">
            <v xml:space="preserve"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 xml:space="preserve">SANTA CRUZ</v>
          </cell>
          <cell r="F156" t="str">
            <v xml:space="preserve">SAN JOSE DE SISA</v>
          </cell>
          <cell r="G156" t="str">
            <v xml:space="preserve"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 xml:space="preserve">SAN JUAN DE MIRAFLORES</v>
          </cell>
          <cell r="F157" t="str">
            <v xml:space="preserve">SAN JOSE DE SISA</v>
          </cell>
          <cell r="G157" t="str">
            <v xml:space="preserve"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 xml:space="preserve">SAN JOSE DE SISA</v>
          </cell>
          <cell r="G158" t="str">
            <v xml:space="preserve"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 xml:space="preserve">ALTO HUAJA</v>
          </cell>
          <cell r="F159" t="str">
            <v xml:space="preserve">SAN JOSE DE SISA</v>
          </cell>
          <cell r="G159" t="str">
            <v xml:space="preserve"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 xml:space="preserve">SAN JOSE DE SISA</v>
          </cell>
          <cell r="G160" t="str">
            <v xml:space="preserve"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 xml:space="preserve">SAN JUAN SALADO</v>
          </cell>
          <cell r="F161" t="str">
            <v xml:space="preserve">SAN JOSE DE SISA</v>
          </cell>
          <cell r="G161" t="str">
            <v xml:space="preserve"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 xml:space="preserve">CHAMBIRA DE S.J. DE SISA</v>
          </cell>
          <cell r="F162" t="str">
            <v xml:space="preserve">SAN JOSE DE SISA</v>
          </cell>
          <cell r="G162" t="str">
            <v xml:space="preserve"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 xml:space="preserve">SAN JOSE DE SISA</v>
          </cell>
          <cell r="G163" t="str">
            <v xml:space="preserve"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 xml:space="preserve">SAN JOSE DE SISA</v>
          </cell>
          <cell r="G164" t="str">
            <v xml:space="preserve"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 xml:space="preserve">NUEVA FLORIDA DE SISA</v>
          </cell>
          <cell r="F165" t="str">
            <v xml:space="preserve">SAN JOSE DE SISA</v>
          </cell>
          <cell r="G165" t="str">
            <v xml:space="preserve"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 xml:space="preserve">SAN JOSE DE SISA</v>
          </cell>
          <cell r="G166" t="str">
            <v xml:space="preserve"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 xml:space="preserve"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 xml:space="preserve">N. PROGRESO DE SHATOJA</v>
          </cell>
          <cell r="F168" t="str">
            <v>SHATOJA</v>
          </cell>
          <cell r="G168" t="str">
            <v xml:space="preserve"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 xml:space="preserve">SAN MARTIN</v>
          </cell>
          <cell r="G169" t="str">
            <v xml:space="preserve"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 xml:space="preserve">PUCACACA DE S. M.</v>
          </cell>
          <cell r="F170" t="str">
            <v xml:space="preserve">SAN MARTIN</v>
          </cell>
          <cell r="G170" t="str">
            <v xml:space="preserve"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 xml:space="preserve">SAN MARTIN</v>
          </cell>
          <cell r="G171" t="str">
            <v xml:space="preserve"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 xml:space="preserve">SAN MARTIN</v>
          </cell>
          <cell r="G172" t="str">
            <v xml:space="preserve"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 xml:space="preserve">SAN MARTIN</v>
          </cell>
          <cell r="G173" t="str">
            <v xml:space="preserve"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 xml:space="preserve">SAN MARTIN</v>
          </cell>
          <cell r="G174" t="str">
            <v xml:space="preserve"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 xml:space="preserve">SAN MARTIN</v>
          </cell>
          <cell r="G175" t="str">
            <v xml:space="preserve"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 xml:space="preserve"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 xml:space="preserve"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 xml:space="preserve">CORAZON DE JESUS</v>
          </cell>
          <cell r="F178" t="str">
            <v>SHATOJA</v>
          </cell>
          <cell r="G178" t="str">
            <v xml:space="preserve"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 xml:space="preserve"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 xml:space="preserve">NUEVA ESPERANZA DE S.M.</v>
          </cell>
          <cell r="F180" t="str">
            <v xml:space="preserve">SAN MARTIN</v>
          </cell>
          <cell r="G180" t="str">
            <v xml:space="preserve"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 xml:space="preserve">AGUA BLANCA</v>
          </cell>
          <cell r="F181" t="str">
            <v xml:space="preserve">AGUA BLANCA</v>
          </cell>
          <cell r="G181" t="str">
            <v xml:space="preserve"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 xml:space="preserve">L.P. Y R.P. ejecutadas</v>
          </cell>
        </row>
        <row r="182">
          <cell r="E182" t="str">
            <v xml:space="preserve">SAN JOSE DE SISA</v>
          </cell>
          <cell r="F182" t="str">
            <v xml:space="preserve">SAN JOSE DE SISA</v>
          </cell>
          <cell r="G182" t="str">
            <v xml:space="preserve"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 xml:space="preserve"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 xml:space="preserve"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 xml:space="preserve">L.P. Y R.P. ejecutadas</v>
          </cell>
        </row>
        <row r="184">
          <cell r="E184" t="str">
            <v xml:space="preserve">SAN MARTIN DE ALAO</v>
          </cell>
          <cell r="F184" t="str">
            <v xml:space="preserve">SAN MARTIN</v>
          </cell>
          <cell r="G184" t="str">
            <v xml:space="preserve"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 xml:space="preserve">L.P. Y R.P. ejecutadas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cion_Loc"/>
      <sheetName val="Total Loc"/>
      <sheetName val="Anexo 1.0"/>
      <sheetName val="Anexo 1.2"/>
      <sheetName val="Anexo 1.2.1-1.2.2"/>
      <sheetName val="Anexo 1.2.3"/>
      <sheetName val="Anexo 1.2.5"/>
      <sheetName val="Anexo 1.3.1"/>
      <sheetName val="Anexo 1.3.2"/>
      <sheetName val="Anexo 1.3.3"/>
      <sheetName val="Anexo 1.3.4"/>
      <sheetName val="Anexo 1.3.5"/>
      <sheetName val="Anexo 1.3.6"/>
      <sheetName val="Anexo 1.3.7"/>
      <sheetName val="Anexo 1.3.8"/>
      <sheetName val="Anexo 1.3.9"/>
      <sheetName val="Anexo 1.3.10"/>
      <sheetName val="Anexo 1.3.11"/>
      <sheetName val="Anexo 1.3.12"/>
      <sheetName val="Anexo 1.3.13"/>
      <sheetName val="Anexo 1.3.14"/>
      <sheetName val="Anexo 1.3.15"/>
      <sheetName val="Anexo 5.0"/>
      <sheetName val="Cargas Esp"/>
      <sheetName val="Base"/>
      <sheetName val="Base_Mercado"/>
      <sheetName val="Datos Entrada"/>
      <sheetName val="Tasa Distrital (Anexo 3.0)"/>
      <sheetName val="Huancané (INEI-93)"/>
      <sheetName val="Foto"/>
      <sheetName val="Huancane"/>
      <sheetName val="Huatasani"/>
      <sheetName val="Inchupalla"/>
      <sheetName val="POBLACION"/>
      <sheetName val="Impuestos"/>
      <sheetName val="HAMAR"/>
      <sheetName val="POLILINEA"/>
      <sheetName val="#¡REF"/>
      <sheetName val="Rec"/>
      <sheetName val="Lagsram2"/>
      <sheetName val="DATOS DE CAMPO"/>
      <sheetName val="Total_Loc"/>
      <sheetName val="Anexo_1_0"/>
      <sheetName val="Anexo_1_2"/>
      <sheetName val="Anexo_1_2_1-1_2_2"/>
      <sheetName val="Anexo_1_2_3"/>
      <sheetName val="Anexo_1_2_5"/>
      <sheetName val="Anexo_1_3_1"/>
      <sheetName val="Anexo_1_3_2"/>
      <sheetName val="Anexo_1_3_3"/>
      <sheetName val="Anexo_1_3_4"/>
      <sheetName val="Anexo_1_3_5"/>
      <sheetName val="Anexo_1_3_6"/>
      <sheetName val="Anexo_1_3_7"/>
      <sheetName val="Anexo_1_3_8"/>
      <sheetName val="Anexo_1_3_9"/>
      <sheetName val="Anexo_1_3_10"/>
      <sheetName val="Anexo_1_3_11"/>
      <sheetName val="Anexo_1_3_12"/>
      <sheetName val="Anexo_1_3_13"/>
      <sheetName val="Anexo_1_3_14"/>
      <sheetName val="Anexo_1_3_15"/>
      <sheetName val="Anexo_5_0"/>
      <sheetName val="Cargas_Esp"/>
      <sheetName val="Datos_Entrada"/>
      <sheetName val="Tasa_Distrital_(Anexo_3_0)"/>
      <sheetName val="Huancané_(INEI-93)"/>
      <sheetName val="Armados"/>
      <sheetName val="OBRAS CIVILES"/>
      <sheetName val="MAT"/>
      <sheetName val="CuadroIyII"/>
      <sheetName val="Hoja1"/>
      <sheetName val="Costos Alt2"/>
      <sheetName val="AnexoVI"/>
      <sheetName val="Resúmen"/>
      <sheetName val="Presupuesto"/>
      <sheetName val="ARRS"/>
      <sheetName val="Fundacion"/>
      <sheetName val="cantidades"/>
      <sheetName val="RES"/>
      <sheetName val="BASE-RS"/>
      <sheetName val="Excav. Postes"/>
      <sheetName val="MONT RS"/>
      <sheetName val="SUM RS"/>
      <sheetName val="TRANSP LP"/>
      <sheetName val="TRANSP RS"/>
      <sheetName val="CODES"/>
      <sheetName val="EVAL"/>
      <sheetName val="1"/>
      <sheetName val="Total_Loc1"/>
      <sheetName val="Anexo_1_01"/>
      <sheetName val="Anexo_1_21"/>
      <sheetName val="Anexo_1_2_1-1_2_21"/>
      <sheetName val="Anexo_1_2_31"/>
      <sheetName val="Anexo_1_2_51"/>
      <sheetName val="Anexo_1_3_16"/>
      <sheetName val="Anexo_1_3_21"/>
      <sheetName val="Anexo_1_3_31"/>
      <sheetName val="Anexo_1_3_41"/>
      <sheetName val="Anexo_1_3_51"/>
      <sheetName val="Anexo_1_3_61"/>
      <sheetName val="Anexo_1_3_71"/>
      <sheetName val="Anexo_1_3_81"/>
      <sheetName val="Anexo_1_3_91"/>
      <sheetName val="Anexo_1_3_101"/>
      <sheetName val="Anexo_1_3_111"/>
      <sheetName val="Anexo_1_3_121"/>
      <sheetName val="Anexo_1_3_131"/>
      <sheetName val="Anexo_1_3_141"/>
      <sheetName val="Anexo_1_3_151"/>
      <sheetName val="Anexo_5_01"/>
      <sheetName val="Cargas_Esp1"/>
      <sheetName val="Datos_Entrada1"/>
      <sheetName val="Tasa_Distrital_(Anexo_3_0)1"/>
      <sheetName val="Huancané_(INEI-93)1"/>
      <sheetName val="DATOS_DE_CAMPO"/>
      <sheetName val="OBRAS_CIVI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  <sheetName val="POBLACION"/>
    </sheetNames>
    <sheetDataSet>
      <sheetData sheetId="0" refreshError="1">
        <row r="3">
          <cell r="F3" t="str">
            <v xml:space="preserve">Nº
Clientes</v>
          </cell>
          <cell r="G3" t="str">
            <v xml:space="preserve">AÑO - 2005</v>
          </cell>
          <cell r="S3" t="str">
            <v xml:space="preserve">Consumo Prom. Unit. (kWh-mes)</v>
          </cell>
        </row>
        <row r="4">
          <cell r="C4" t="str">
            <v xml:space="preserve">L o c a l i d a d</v>
          </cell>
          <cell r="D4" t="str">
            <v>Provincia</v>
          </cell>
          <cell r="G4" t="str">
            <v xml:space="preserve"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 xml:space="preserve"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 xml:space="preserve"> </v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 xml:space="preserve"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 xml:space="preserve">Santa cruz</v>
          </cell>
          <cell r="D18" t="str">
            <v xml:space="preserve"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 xml:space="preserve">La esperanza</v>
          </cell>
          <cell r="D19" t="str">
            <v xml:space="preserve"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 xml:space="preserve"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 xml:space="preserve"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 xml:space="preserve"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 xml:space="preserve"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 xml:space="preserve"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 xml:space="preserve"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 xml:space="preserve">El Mirador</v>
          </cell>
          <cell r="E11" t="str">
            <v xml:space="preserve"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 xml:space="preserve"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 xml:space="preserve"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 xml:space="preserve"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 xml:space="preserve"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 xml:space="preserve"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 xml:space="preserve"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 xml:space="preserve"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 xml:space="preserve"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 xml:space="preserve"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 xml:space="preserve"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 xml:space="preserve"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 xml:space="preserve"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 Energ_ _Anexo_5_2_5_"/>
      <sheetName val="3_1"/>
      <sheetName val="Criterios_2_2"/>
      <sheetName val="Tasa Dist__ 2_3"/>
      <sheetName val="Tasa de crec_ de Energ__2_4"/>
      <sheetName val="Reg_ de Cons__2_5"/>
      <sheetName val="Factores de Carga_2_8"/>
      <sheetName val="Calc Consu Energ_2_16"/>
      <sheetName val="Consumos"/>
      <sheetName val="Factores de Carga"/>
      <sheetName val="ENTR_F"/>
      <sheetName val="Pesos "/>
      <sheetName val="Precio Social"/>
      <sheetName val="Base"/>
      <sheetName val="M d O"/>
      <sheetName val="MATERIALES"/>
    </sheetNames>
    <sheetDataSet>
      <sheetData sheetId="0" refreshError="1">
        <row r="3">
          <cell r="F3" t="str">
            <v>NºClientes</v>
          </cell>
          <cell r="G3" t="str">
            <v xml:space="preserve">AÑO - 2005</v>
          </cell>
          <cell r="S3" t="str">
            <v xml:space="preserve">Consumo Prom. Unit. (kWh-mes)</v>
          </cell>
        </row>
        <row r="4">
          <cell r="C4" t="str">
            <v xml:space="preserve">L o c a l i d a d</v>
          </cell>
          <cell r="D4" t="str">
            <v>Provincia</v>
          </cell>
          <cell r="G4" t="str">
            <v xml:space="preserve">Consumo de Energía (kWh-mes)</v>
          </cell>
        </row>
        <row r="5">
          <cell r="B5" t="str">
            <v>Alimentador</v>
          </cell>
          <cell r="G5">
            <v>38353</v>
          </cell>
          <cell r="H5">
            <v>38384</v>
          </cell>
          <cell r="I5">
            <v>38412</v>
          </cell>
          <cell r="J5">
            <v>38443</v>
          </cell>
          <cell r="K5">
            <v>38473</v>
          </cell>
          <cell r="L5">
            <v>38504</v>
          </cell>
          <cell r="M5">
            <v>38534</v>
          </cell>
          <cell r="N5">
            <v>38565</v>
          </cell>
          <cell r="O5">
            <v>38596</v>
          </cell>
          <cell r="P5">
            <v>38626</v>
          </cell>
          <cell r="Q5">
            <v>38657</v>
          </cell>
          <cell r="R5">
            <v>38687</v>
          </cell>
          <cell r="S5" t="str">
            <v>Ene-05/Dic-05</v>
          </cell>
        </row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</row>
        <row r="8">
          <cell r="B8" t="str">
            <v>4008</v>
          </cell>
          <cell r="C8" t="str">
            <v xml:space="preserve">Baños termales</v>
          </cell>
          <cell r="D8" t="str">
            <v>Cajamarca</v>
          </cell>
          <cell r="F8">
            <v>2</v>
          </cell>
          <cell r="G8">
            <v>421</v>
          </cell>
          <cell r="H8">
            <v>306</v>
          </cell>
          <cell r="I8">
            <v>301</v>
          </cell>
          <cell r="J8">
            <v>49</v>
          </cell>
          <cell r="K8">
            <v>287</v>
          </cell>
          <cell r="L8">
            <v>270</v>
          </cell>
          <cell r="M8">
            <v>380</v>
          </cell>
          <cell r="N8">
            <v>433</v>
          </cell>
          <cell r="O8">
            <v>417</v>
          </cell>
          <cell r="P8">
            <v>443</v>
          </cell>
          <cell r="Q8">
            <v>372</v>
          </cell>
          <cell r="R8">
            <v>372</v>
          </cell>
          <cell r="S8">
            <v>168.79166666666666</v>
          </cell>
        </row>
        <row r="9">
          <cell r="B9" t="str">
            <v>4008</v>
          </cell>
          <cell r="C9" t="str">
            <v>Bambamarca</v>
          </cell>
          <cell r="D9" t="str">
            <v>Hualgayoc</v>
          </cell>
          <cell r="F9">
            <v>2503</v>
          </cell>
          <cell r="G9">
            <v>109750</v>
          </cell>
          <cell r="H9">
            <v>95542</v>
          </cell>
          <cell r="I9">
            <v>114471</v>
          </cell>
          <cell r="J9">
            <v>113582</v>
          </cell>
          <cell r="K9">
            <v>122607</v>
          </cell>
          <cell r="L9">
            <v>127450</v>
          </cell>
          <cell r="M9">
            <v>145249</v>
          </cell>
          <cell r="N9">
            <v>142588</v>
          </cell>
          <cell r="O9">
            <v>142800</v>
          </cell>
          <cell r="P9">
            <v>150737</v>
          </cell>
          <cell r="Q9">
            <v>139530</v>
          </cell>
          <cell r="R9">
            <v>139777</v>
          </cell>
          <cell r="S9">
            <v>51.407744040484751</v>
          </cell>
        </row>
        <row r="10">
          <cell r="A10" t="str">
            <v/>
          </cell>
          <cell r="C10" t="str">
            <v>Chota</v>
          </cell>
          <cell r="D10" t="str">
            <v>Chota</v>
          </cell>
          <cell r="F10">
            <v>3737</v>
          </cell>
          <cell r="G10">
            <v>207788</v>
          </cell>
          <cell r="H10">
            <v>203276</v>
          </cell>
          <cell r="I10">
            <v>221282</v>
          </cell>
          <cell r="J10">
            <v>215240</v>
          </cell>
          <cell r="K10">
            <v>253445</v>
          </cell>
          <cell r="L10">
            <v>297632</v>
          </cell>
          <cell r="M10">
            <v>303009</v>
          </cell>
          <cell r="N10">
            <v>319603</v>
          </cell>
          <cell r="O10">
            <v>324942</v>
          </cell>
          <cell r="P10">
            <v>292586</v>
          </cell>
          <cell r="Q10">
            <v>245653</v>
          </cell>
          <cell r="R10">
            <v>270059</v>
          </cell>
          <cell r="S10">
            <v>70.344193203104098</v>
          </cell>
        </row>
        <row r="11">
          <cell r="C11" t="str">
            <v xml:space="preserve">Iraca grande</v>
          </cell>
          <cell r="D11" t="str">
            <v>Chota</v>
          </cell>
          <cell r="F11">
            <v>171</v>
          </cell>
          <cell r="G11">
            <v>11833</v>
          </cell>
          <cell r="H11">
            <v>11432</v>
          </cell>
          <cell r="I11">
            <v>13967</v>
          </cell>
          <cell r="J11">
            <v>11664</v>
          </cell>
          <cell r="K11">
            <v>11819</v>
          </cell>
          <cell r="L11">
            <v>10989</v>
          </cell>
          <cell r="M11">
            <v>9914</v>
          </cell>
          <cell r="N11">
            <v>11073</v>
          </cell>
          <cell r="O11">
            <v>10622</v>
          </cell>
          <cell r="P11">
            <v>10203</v>
          </cell>
          <cell r="Q11">
            <v>10786</v>
          </cell>
          <cell r="R11">
            <v>10936</v>
          </cell>
          <cell r="S11">
            <v>65.905458089668613</v>
          </cell>
        </row>
        <row r="12">
          <cell r="B12" t="str">
            <v>4008</v>
          </cell>
          <cell r="C12" t="str">
            <v>Tacabamba</v>
          </cell>
          <cell r="D12" t="str">
            <v>Chota</v>
          </cell>
          <cell r="F12">
            <v>711</v>
          </cell>
          <cell r="G12">
            <v>29964</v>
          </cell>
          <cell r="H12">
            <v>28244</v>
          </cell>
          <cell r="I12">
            <v>34076</v>
          </cell>
          <cell r="J12">
            <v>31497</v>
          </cell>
          <cell r="K12">
            <v>33925</v>
          </cell>
          <cell r="L12">
            <v>38659</v>
          </cell>
          <cell r="M12">
            <v>40219</v>
          </cell>
          <cell r="N12">
            <v>36321</v>
          </cell>
          <cell r="O12">
            <v>37603</v>
          </cell>
          <cell r="P12">
            <v>32715</v>
          </cell>
          <cell r="Q12">
            <v>38889</v>
          </cell>
          <cell r="R12">
            <v>40146</v>
          </cell>
          <cell r="S12">
            <v>49.491092358180964</v>
          </cell>
        </row>
        <row r="13">
          <cell r="B13" t="str">
            <v>4020</v>
          </cell>
          <cell r="C13" t="str">
            <v>Lajas</v>
          </cell>
          <cell r="D13" t="str">
            <v>Chota</v>
          </cell>
          <cell r="F13">
            <v>653</v>
          </cell>
          <cell r="G13">
            <v>17771</v>
          </cell>
          <cell r="H13">
            <v>15014</v>
          </cell>
          <cell r="I13">
            <v>17305</v>
          </cell>
          <cell r="J13">
            <v>17199</v>
          </cell>
          <cell r="K13">
            <v>16946</v>
          </cell>
          <cell r="L13">
            <v>16747</v>
          </cell>
          <cell r="M13">
            <v>20418</v>
          </cell>
          <cell r="N13">
            <v>16119</v>
          </cell>
          <cell r="O13">
            <v>17190</v>
          </cell>
          <cell r="P13">
            <v>17805</v>
          </cell>
          <cell r="Q13">
            <v>17157</v>
          </cell>
          <cell r="R13">
            <v>17163</v>
          </cell>
          <cell r="S13">
            <v>26.395354772843291</v>
          </cell>
        </row>
        <row r="14">
          <cell r="B14" t="str">
            <v>4008</v>
          </cell>
          <cell r="C14" t="str">
            <v>Anguia</v>
          </cell>
          <cell r="D14" t="str">
            <v>Chota</v>
          </cell>
          <cell r="F14">
            <v>75</v>
          </cell>
          <cell r="G14">
            <v>1808</v>
          </cell>
          <cell r="H14">
            <v>1368</v>
          </cell>
          <cell r="I14">
            <v>1488</v>
          </cell>
          <cell r="J14">
            <v>1671</v>
          </cell>
          <cell r="K14">
            <v>1622</v>
          </cell>
          <cell r="L14">
            <v>1751</v>
          </cell>
          <cell r="M14">
            <v>1963</v>
          </cell>
          <cell r="N14">
            <v>1874</v>
          </cell>
          <cell r="O14">
            <v>2579</v>
          </cell>
          <cell r="P14">
            <v>1898</v>
          </cell>
          <cell r="Q14">
            <v>1738</v>
          </cell>
          <cell r="R14">
            <v>1746</v>
          </cell>
          <cell r="S14">
            <v>23.895555555555557</v>
          </cell>
        </row>
        <row r="15">
          <cell r="C15" t="str">
            <v>Pión</v>
          </cell>
          <cell r="D15" t="str">
            <v>Chota</v>
          </cell>
          <cell r="F15">
            <v>116</v>
          </cell>
          <cell r="G15">
            <v>2508</v>
          </cell>
          <cell r="H15">
            <v>2110</v>
          </cell>
          <cell r="I15">
            <v>2276</v>
          </cell>
          <cell r="J15">
            <v>1561</v>
          </cell>
          <cell r="K15">
            <v>2143</v>
          </cell>
          <cell r="L15">
            <v>3086</v>
          </cell>
          <cell r="M15">
            <v>3046</v>
          </cell>
          <cell r="N15">
            <v>2935</v>
          </cell>
          <cell r="O15">
            <v>2802</v>
          </cell>
          <cell r="P15">
            <v>2414</v>
          </cell>
          <cell r="Q15">
            <v>2938</v>
          </cell>
          <cell r="R15">
            <v>2922</v>
          </cell>
          <cell r="S15">
            <v>22.084051724137932</v>
          </cell>
        </row>
        <row r="16">
          <cell r="C16" t="str">
            <v>Chuyabamba</v>
          </cell>
          <cell r="D16" t="str">
            <v>Chota</v>
          </cell>
          <cell r="F16">
            <v>60</v>
          </cell>
          <cell r="G16">
            <v>964</v>
          </cell>
          <cell r="H16">
            <v>782</v>
          </cell>
          <cell r="I16">
            <v>983</v>
          </cell>
          <cell r="J16">
            <v>809</v>
          </cell>
          <cell r="K16">
            <v>977</v>
          </cell>
          <cell r="L16">
            <v>1007</v>
          </cell>
          <cell r="M16">
            <v>976</v>
          </cell>
          <cell r="N16">
            <v>928</v>
          </cell>
          <cell r="O16">
            <v>1099</v>
          </cell>
          <cell r="P16">
            <v>915</v>
          </cell>
          <cell r="Q16">
            <v>988</v>
          </cell>
          <cell r="R16">
            <v>988</v>
          </cell>
          <cell r="S16">
            <v>15.855555555555556</v>
          </cell>
        </row>
        <row r="17">
          <cell r="C17" t="str">
            <v>Chimban</v>
          </cell>
          <cell r="D17" t="str">
            <v>Chota</v>
          </cell>
          <cell r="F17">
            <v>166</v>
          </cell>
          <cell r="G17">
            <v>2667</v>
          </cell>
          <cell r="H17">
            <v>2465</v>
          </cell>
          <cell r="I17">
            <v>2384</v>
          </cell>
          <cell r="J17">
            <v>976</v>
          </cell>
          <cell r="K17">
            <v>2549</v>
          </cell>
          <cell r="L17">
            <v>2898</v>
          </cell>
          <cell r="M17">
            <v>2749</v>
          </cell>
          <cell r="N17">
            <v>2818</v>
          </cell>
          <cell r="O17">
            <v>2499</v>
          </cell>
          <cell r="P17">
            <v>2238</v>
          </cell>
          <cell r="Q17">
            <v>2807</v>
          </cell>
          <cell r="R17">
            <v>2944</v>
          </cell>
          <cell r="S17">
            <v>15.05722891566265</v>
          </cell>
        </row>
        <row r="18">
          <cell r="C18" t="str">
            <v xml:space="preserve">Santa cruz</v>
          </cell>
          <cell r="D18" t="str">
            <v xml:space="preserve">Sta. Cruz</v>
          </cell>
          <cell r="F18">
            <v>1067</v>
          </cell>
          <cell r="G18">
            <v>43360</v>
          </cell>
          <cell r="H18">
            <v>38909</v>
          </cell>
          <cell r="I18">
            <v>44292</v>
          </cell>
          <cell r="J18">
            <v>43473</v>
          </cell>
          <cell r="K18">
            <v>47364</v>
          </cell>
          <cell r="L18">
            <v>47296</v>
          </cell>
          <cell r="M18">
            <v>49614</v>
          </cell>
          <cell r="N18">
            <v>46567</v>
          </cell>
          <cell r="O18">
            <v>51315</v>
          </cell>
          <cell r="P18">
            <v>52964</v>
          </cell>
          <cell r="Q18">
            <v>49704</v>
          </cell>
          <cell r="R18">
            <v>49736</v>
          </cell>
          <cell r="S18">
            <v>44.095126522961571</v>
          </cell>
        </row>
        <row r="19">
          <cell r="C19" t="str">
            <v xml:space="preserve">La esperanza</v>
          </cell>
          <cell r="D19" t="str">
            <v xml:space="preserve">Sta. Cruz</v>
          </cell>
          <cell r="F19">
            <v>50</v>
          </cell>
          <cell r="G19">
            <v>1163</v>
          </cell>
          <cell r="H19">
            <v>1056</v>
          </cell>
          <cell r="I19">
            <v>1222</v>
          </cell>
          <cell r="J19">
            <v>1269</v>
          </cell>
          <cell r="K19">
            <v>1300</v>
          </cell>
          <cell r="L19">
            <v>1283</v>
          </cell>
          <cell r="M19">
            <v>1755</v>
          </cell>
          <cell r="N19">
            <v>1302</v>
          </cell>
          <cell r="O19">
            <v>1245</v>
          </cell>
          <cell r="P19">
            <v>1087</v>
          </cell>
          <cell r="Q19">
            <v>1343</v>
          </cell>
          <cell r="R19">
            <v>1343</v>
          </cell>
          <cell r="S19">
            <v>25.613333333333333</v>
          </cell>
        </row>
        <row r="20">
          <cell r="B20" t="str">
            <v>4020</v>
          </cell>
          <cell r="C20" t="str">
            <v>Andabamba</v>
          </cell>
          <cell r="D20" t="str">
            <v xml:space="preserve">Sta. Cruz</v>
          </cell>
          <cell r="F20">
            <v>144</v>
          </cell>
          <cell r="G20">
            <v>3876</v>
          </cell>
          <cell r="H20">
            <v>3542</v>
          </cell>
          <cell r="I20">
            <v>2072</v>
          </cell>
          <cell r="J20">
            <v>0</v>
          </cell>
          <cell r="K20">
            <v>2017</v>
          </cell>
          <cell r="L20">
            <v>4146</v>
          </cell>
          <cell r="M20">
            <v>4911</v>
          </cell>
          <cell r="N20">
            <v>3252</v>
          </cell>
          <cell r="O20">
            <v>3267</v>
          </cell>
          <cell r="P20">
            <v>3258</v>
          </cell>
          <cell r="Q20">
            <v>3476</v>
          </cell>
          <cell r="R20">
            <v>3476</v>
          </cell>
          <cell r="S20">
            <v>21.581597222222221</v>
          </cell>
        </row>
        <row r="21">
          <cell r="C21" t="str">
            <v>Ninabamba</v>
          </cell>
          <cell r="D21" t="str">
            <v xml:space="preserve">Sta. Cruz</v>
          </cell>
          <cell r="F21">
            <v>275</v>
          </cell>
          <cell r="G21">
            <v>4753</v>
          </cell>
          <cell r="H21">
            <v>7053</v>
          </cell>
          <cell r="I21">
            <v>4807</v>
          </cell>
          <cell r="J21">
            <v>2256</v>
          </cell>
          <cell r="K21">
            <v>5038</v>
          </cell>
          <cell r="L21">
            <v>8208</v>
          </cell>
          <cell r="M21">
            <v>6271</v>
          </cell>
          <cell r="N21">
            <v>4568</v>
          </cell>
          <cell r="O21">
            <v>7356</v>
          </cell>
          <cell r="P21">
            <v>7409</v>
          </cell>
          <cell r="Q21">
            <v>5435</v>
          </cell>
          <cell r="R21">
            <v>7651</v>
          </cell>
          <cell r="S21">
            <v>21.456060606060607</v>
          </cell>
        </row>
        <row r="22">
          <cell r="C22" t="str">
            <v>Yatun</v>
          </cell>
          <cell r="D22" t="str">
            <v xml:space="preserve">Sta. Cruz</v>
          </cell>
          <cell r="F22">
            <v>62</v>
          </cell>
          <cell r="G22">
            <v>740</v>
          </cell>
          <cell r="H22">
            <v>503</v>
          </cell>
          <cell r="I22">
            <v>642</v>
          </cell>
          <cell r="J22">
            <v>710</v>
          </cell>
          <cell r="K22">
            <v>768</v>
          </cell>
          <cell r="L22">
            <v>817</v>
          </cell>
          <cell r="M22">
            <v>859</v>
          </cell>
          <cell r="N22">
            <v>756</v>
          </cell>
          <cell r="O22">
            <v>707</v>
          </cell>
          <cell r="P22">
            <v>839</v>
          </cell>
          <cell r="Q22">
            <v>839</v>
          </cell>
          <cell r="R22">
            <v>967</v>
          </cell>
          <cell r="S22">
            <v>12.294354838709678</v>
          </cell>
        </row>
        <row r="23">
          <cell r="B23" t="str">
            <v>4019</v>
          </cell>
          <cell r="C23" t="str">
            <v>Cutervo</v>
          </cell>
          <cell r="D23" t="str">
            <v>Cutervo</v>
          </cell>
          <cell r="F23">
            <v>2920</v>
          </cell>
          <cell r="G23">
            <v>142860</v>
          </cell>
          <cell r="H23">
            <v>134744</v>
          </cell>
          <cell r="I23">
            <v>154112</v>
          </cell>
          <cell r="J23">
            <v>158392</v>
          </cell>
          <cell r="K23">
            <v>166697</v>
          </cell>
          <cell r="L23">
            <v>167348</v>
          </cell>
          <cell r="M23">
            <v>169210</v>
          </cell>
          <cell r="N23">
            <v>171564</v>
          </cell>
          <cell r="O23">
            <v>166318</v>
          </cell>
          <cell r="P23">
            <v>169191</v>
          </cell>
          <cell r="Q23">
            <v>166134</v>
          </cell>
          <cell r="R23">
            <v>168423</v>
          </cell>
          <cell r="S23">
            <v>55.222402968036526</v>
          </cell>
        </row>
        <row r="24">
          <cell r="C24" t="str">
            <v xml:space="preserve">San luis de lucma</v>
          </cell>
          <cell r="D24" t="str">
            <v>Cutervo</v>
          </cell>
          <cell r="F24">
            <v>149</v>
          </cell>
          <cell r="G24">
            <v>2835</v>
          </cell>
          <cell r="H24">
            <v>2066</v>
          </cell>
          <cell r="I24">
            <v>2665</v>
          </cell>
          <cell r="J24">
            <v>2958</v>
          </cell>
          <cell r="K24">
            <v>3291</v>
          </cell>
          <cell r="L24">
            <v>3251</v>
          </cell>
          <cell r="M24">
            <v>3419</v>
          </cell>
          <cell r="N24">
            <v>2818</v>
          </cell>
          <cell r="O24">
            <v>3176</v>
          </cell>
          <cell r="P24">
            <v>3324</v>
          </cell>
          <cell r="Q24">
            <v>3429</v>
          </cell>
          <cell r="R24">
            <v>3791</v>
          </cell>
          <cell r="S24">
            <v>20.706375838926174</v>
          </cell>
        </row>
        <row r="25">
          <cell r="C25" t="str">
            <v xml:space="preserve">San antonio</v>
          </cell>
          <cell r="D25" t="str">
            <v>Cutervo</v>
          </cell>
          <cell r="F25">
            <v>17</v>
          </cell>
          <cell r="G25">
            <v>287</v>
          </cell>
          <cell r="H25">
            <v>195</v>
          </cell>
          <cell r="I25">
            <v>294</v>
          </cell>
          <cell r="J25">
            <v>355</v>
          </cell>
          <cell r="K25">
            <v>388</v>
          </cell>
          <cell r="L25">
            <v>565</v>
          </cell>
          <cell r="M25">
            <v>406</v>
          </cell>
          <cell r="N25">
            <v>330</v>
          </cell>
          <cell r="O25">
            <v>338</v>
          </cell>
          <cell r="P25">
            <v>332</v>
          </cell>
          <cell r="Q25">
            <v>338</v>
          </cell>
          <cell r="R25">
            <v>413</v>
          </cell>
          <cell r="S25">
            <v>20.78921568627451</v>
          </cell>
        </row>
        <row r="26">
          <cell r="C26" t="str">
            <v>Choros</v>
          </cell>
          <cell r="D26" t="str">
            <v>Cutervo</v>
          </cell>
          <cell r="F26">
            <v>56</v>
          </cell>
          <cell r="G26">
            <v>2957</v>
          </cell>
          <cell r="H26">
            <v>2609</v>
          </cell>
          <cell r="I26">
            <v>2576</v>
          </cell>
          <cell r="J26">
            <v>3246</v>
          </cell>
          <cell r="K26">
            <v>3076</v>
          </cell>
          <cell r="L26">
            <v>2720</v>
          </cell>
          <cell r="M26">
            <v>2907</v>
          </cell>
          <cell r="N26">
            <v>2650</v>
          </cell>
          <cell r="O26">
            <v>2884</v>
          </cell>
          <cell r="P26">
            <v>2982</v>
          </cell>
          <cell r="Q26">
            <v>2905</v>
          </cell>
          <cell r="R26">
            <v>2905</v>
          </cell>
          <cell r="S26">
            <v>51.21577380952381</v>
          </cell>
        </row>
        <row r="27">
          <cell r="C27" t="str">
            <v xml:space="preserve">Chugur de anguia</v>
          </cell>
          <cell r="D27" t="str">
            <v>Cutervo</v>
          </cell>
          <cell r="F27">
            <v>54</v>
          </cell>
          <cell r="G27">
            <v>462</v>
          </cell>
          <cell r="H27">
            <v>431</v>
          </cell>
          <cell r="I27">
            <v>532</v>
          </cell>
          <cell r="J27">
            <v>477</v>
          </cell>
          <cell r="K27">
            <v>528</v>
          </cell>
          <cell r="L27">
            <v>604</v>
          </cell>
          <cell r="M27">
            <v>699</v>
          </cell>
          <cell r="N27">
            <v>561</v>
          </cell>
          <cell r="O27">
            <v>620</v>
          </cell>
          <cell r="P27">
            <v>588</v>
          </cell>
          <cell r="Q27">
            <v>625</v>
          </cell>
          <cell r="R27">
            <v>1722</v>
          </cell>
          <cell r="S27">
            <v>12.112654320987655</v>
          </cell>
        </row>
        <row r="28">
          <cell r="B28" t="str">
            <v>4008</v>
          </cell>
          <cell r="C28" t="str">
            <v>Cujillo</v>
          </cell>
          <cell r="D28" t="str">
            <v>Cutervo</v>
          </cell>
          <cell r="F28">
            <v>74</v>
          </cell>
          <cell r="G28">
            <v>1826</v>
          </cell>
          <cell r="H28">
            <v>1559</v>
          </cell>
          <cell r="I28">
            <v>1577</v>
          </cell>
          <cell r="J28">
            <v>1004</v>
          </cell>
          <cell r="K28">
            <v>1133</v>
          </cell>
          <cell r="L28">
            <v>1765</v>
          </cell>
          <cell r="M28">
            <v>2241</v>
          </cell>
          <cell r="N28">
            <v>1696</v>
          </cell>
          <cell r="O28">
            <v>1651</v>
          </cell>
          <cell r="P28">
            <v>2136</v>
          </cell>
          <cell r="Q28">
            <v>1881</v>
          </cell>
          <cell r="R28">
            <v>1841</v>
          </cell>
          <cell r="S28">
            <v>22.871621621621621</v>
          </cell>
        </row>
        <row r="29">
          <cell r="C29" t="str">
            <v>Socota</v>
          </cell>
          <cell r="D29" t="str">
            <v>Cutervo</v>
          </cell>
          <cell r="F29">
            <v>524</v>
          </cell>
          <cell r="G29">
            <v>14893</v>
          </cell>
          <cell r="H29">
            <v>15519</v>
          </cell>
          <cell r="I29">
            <v>15263</v>
          </cell>
          <cell r="J29">
            <v>16074</v>
          </cell>
          <cell r="K29">
            <v>16257</v>
          </cell>
          <cell r="L29">
            <v>15729</v>
          </cell>
          <cell r="M29">
            <v>16545</v>
          </cell>
          <cell r="N29">
            <v>17137</v>
          </cell>
          <cell r="O29">
            <v>16951</v>
          </cell>
          <cell r="P29">
            <v>17696</v>
          </cell>
          <cell r="Q29">
            <v>17215</v>
          </cell>
          <cell r="R29">
            <v>17087</v>
          </cell>
          <cell r="S29">
            <v>31.228689567430028</v>
          </cell>
        </row>
        <row r="30">
          <cell r="B30" t="str">
            <v>4020</v>
          </cell>
          <cell r="C30" t="str">
            <v>Cutaxi</v>
          </cell>
          <cell r="D30" t="str">
            <v>Cutervo</v>
          </cell>
          <cell r="F30">
            <v>48</v>
          </cell>
          <cell r="G30">
            <v>559</v>
          </cell>
          <cell r="H30">
            <v>449</v>
          </cell>
          <cell r="I30">
            <v>457</v>
          </cell>
          <cell r="J30">
            <v>630</v>
          </cell>
          <cell r="K30">
            <v>565</v>
          </cell>
          <cell r="L30">
            <v>656</v>
          </cell>
          <cell r="M30">
            <v>828</v>
          </cell>
          <cell r="N30">
            <v>570</v>
          </cell>
          <cell r="O30">
            <v>398</v>
          </cell>
          <cell r="P30">
            <v>410</v>
          </cell>
          <cell r="Q30">
            <v>646</v>
          </cell>
          <cell r="R30">
            <v>775</v>
          </cell>
          <cell r="S30">
            <v>12.053819444444445</v>
          </cell>
        </row>
      </sheetData>
      <sheetData sheetId="1" refreshError="1">
        <row r="4">
          <cell r="G4" t="str">
            <v>Etapa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>
            <v>1</v>
          </cell>
          <cell r="N7">
            <v>1</v>
          </cell>
          <cell r="O7" t="e">
            <v>#REF!</v>
          </cell>
          <cell r="P7" t="e">
            <v>#REF!</v>
          </cell>
          <cell r="Q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J7" t="e">
            <v>#REF!</v>
          </cell>
          <cell r="AP7">
            <v>1</v>
          </cell>
          <cell r="AQ7">
            <v>1</v>
          </cell>
          <cell r="AS7">
            <v>0.2</v>
          </cell>
          <cell r="AT7">
            <v>4</v>
          </cell>
          <cell r="AU7">
            <v>1</v>
          </cell>
          <cell r="AV7">
            <v>5</v>
          </cell>
          <cell r="AX7">
            <v>0.5</v>
          </cell>
          <cell r="AY7">
            <v>1</v>
          </cell>
          <cell r="AZ7">
            <v>15</v>
          </cell>
          <cell r="BA7">
            <v>5</v>
          </cell>
          <cell r="BB7">
            <v>3</v>
          </cell>
          <cell r="BC7">
            <v>5</v>
          </cell>
          <cell r="BD7">
            <v>25</v>
          </cell>
          <cell r="BE7">
            <v>5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 t="e">
            <v>#REF!</v>
          </cell>
          <cell r="P8" t="e">
            <v>#REF!</v>
          </cell>
          <cell r="Q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J8" t="e">
            <v>#REF!</v>
          </cell>
          <cell r="AP8">
            <v>1</v>
          </cell>
          <cell r="AQ8">
            <v>1</v>
          </cell>
          <cell r="AS8">
            <v>0.2</v>
          </cell>
          <cell r="AT8">
            <v>4</v>
          </cell>
          <cell r="AU8">
            <v>1</v>
          </cell>
          <cell r="AV8">
            <v>5</v>
          </cell>
          <cell r="AX8">
            <v>0.5</v>
          </cell>
          <cell r="AY8">
            <v>1</v>
          </cell>
          <cell r="AZ8">
            <v>15</v>
          </cell>
          <cell r="BA8">
            <v>5</v>
          </cell>
          <cell r="BB8">
            <v>3</v>
          </cell>
          <cell r="BC8">
            <v>5</v>
          </cell>
          <cell r="BD8">
            <v>25</v>
          </cell>
          <cell r="BE8">
            <v>5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>
            <v>1</v>
          </cell>
          <cell r="N9">
            <v>1</v>
          </cell>
          <cell r="O9" t="e">
            <v>#REF!</v>
          </cell>
          <cell r="P9" t="e">
            <v>#REF!</v>
          </cell>
          <cell r="Q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J9" t="e">
            <v>#REF!</v>
          </cell>
          <cell r="AP9">
            <v>1</v>
          </cell>
          <cell r="AQ9">
            <v>1</v>
          </cell>
          <cell r="AS9">
            <v>0.2</v>
          </cell>
          <cell r="AT9">
            <v>4</v>
          </cell>
          <cell r="AU9">
            <v>1</v>
          </cell>
          <cell r="AV9">
            <v>5</v>
          </cell>
          <cell r="AX9">
            <v>0.5</v>
          </cell>
          <cell r="AY9">
            <v>1</v>
          </cell>
          <cell r="AZ9">
            <v>15</v>
          </cell>
          <cell r="BA9">
            <v>5</v>
          </cell>
          <cell r="BB9">
            <v>3</v>
          </cell>
          <cell r="BC9">
            <v>5</v>
          </cell>
          <cell r="BD9">
            <v>25</v>
          </cell>
          <cell r="BE9">
            <v>5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>
            <v>1</v>
          </cell>
          <cell r="N10">
            <v>1</v>
          </cell>
          <cell r="O10" t="e">
            <v>#REF!</v>
          </cell>
          <cell r="P10" t="e">
            <v>#REF!</v>
          </cell>
          <cell r="Q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J10" t="e">
            <v>#REF!</v>
          </cell>
          <cell r="AP10">
            <v>1</v>
          </cell>
          <cell r="AQ10">
            <v>1</v>
          </cell>
          <cell r="AS10">
            <v>0.2</v>
          </cell>
          <cell r="AT10">
            <v>4</v>
          </cell>
          <cell r="AU10">
            <v>1</v>
          </cell>
          <cell r="AV10">
            <v>5</v>
          </cell>
          <cell r="AX10">
            <v>0.5</v>
          </cell>
          <cell r="AY10">
            <v>1</v>
          </cell>
          <cell r="AZ10">
            <v>15</v>
          </cell>
          <cell r="BA10">
            <v>5</v>
          </cell>
          <cell r="BB10">
            <v>3</v>
          </cell>
          <cell r="BC10">
            <v>5</v>
          </cell>
          <cell r="BD10">
            <v>25</v>
          </cell>
          <cell r="BE10">
            <v>5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>
            <v>1</v>
          </cell>
          <cell r="N11">
            <v>1</v>
          </cell>
          <cell r="O11" t="e">
            <v>#REF!</v>
          </cell>
          <cell r="P11" t="e">
            <v>#REF!</v>
          </cell>
          <cell r="Q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J11" t="e">
            <v>#REF!</v>
          </cell>
          <cell r="AP11">
            <v>1</v>
          </cell>
          <cell r="AQ11">
            <v>1</v>
          </cell>
          <cell r="AS11">
            <v>0.2</v>
          </cell>
          <cell r="AT11">
            <v>4</v>
          </cell>
          <cell r="AU11">
            <v>1</v>
          </cell>
          <cell r="AV11">
            <v>5</v>
          </cell>
          <cell r="AX11">
            <v>0.5</v>
          </cell>
          <cell r="AY11">
            <v>1</v>
          </cell>
          <cell r="AZ11">
            <v>15</v>
          </cell>
          <cell r="BA11">
            <v>5</v>
          </cell>
          <cell r="BB11">
            <v>3</v>
          </cell>
          <cell r="BC11">
            <v>5</v>
          </cell>
          <cell r="BD11">
            <v>25</v>
          </cell>
          <cell r="BE11">
            <v>5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>
            <v>1</v>
          </cell>
          <cell r="N12">
            <v>1</v>
          </cell>
          <cell r="O12" t="e">
            <v>#REF!</v>
          </cell>
          <cell r="P12" t="e">
            <v>#REF!</v>
          </cell>
          <cell r="Q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J12" t="e">
            <v>#REF!</v>
          </cell>
          <cell r="AP12">
            <v>1</v>
          </cell>
          <cell r="AQ12">
            <v>1</v>
          </cell>
          <cell r="AS12">
            <v>0.2</v>
          </cell>
          <cell r="AT12">
            <v>4</v>
          </cell>
          <cell r="AU12">
            <v>1</v>
          </cell>
          <cell r="AV12">
            <v>5</v>
          </cell>
          <cell r="AX12">
            <v>0.5</v>
          </cell>
          <cell r="AY12">
            <v>1</v>
          </cell>
          <cell r="AZ12">
            <v>15</v>
          </cell>
          <cell r="BA12">
            <v>5</v>
          </cell>
          <cell r="BB12">
            <v>3</v>
          </cell>
          <cell r="BC12">
            <v>5</v>
          </cell>
          <cell r="BD12">
            <v>25</v>
          </cell>
          <cell r="BE12">
            <v>5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>
            <v>1</v>
          </cell>
          <cell r="N13">
            <v>1</v>
          </cell>
          <cell r="O13" t="e">
            <v>#REF!</v>
          </cell>
          <cell r="P13" t="e">
            <v>#REF!</v>
          </cell>
          <cell r="Q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J13" t="e">
            <v>#REF!</v>
          </cell>
          <cell r="AP13">
            <v>1</v>
          </cell>
          <cell r="AQ13">
            <v>1</v>
          </cell>
          <cell r="AS13">
            <v>0.2</v>
          </cell>
          <cell r="AT13">
            <v>4</v>
          </cell>
          <cell r="AU13">
            <v>1</v>
          </cell>
          <cell r="AV13">
            <v>5</v>
          </cell>
          <cell r="AX13">
            <v>0.5</v>
          </cell>
          <cell r="AY13">
            <v>1</v>
          </cell>
          <cell r="AZ13">
            <v>15</v>
          </cell>
          <cell r="BA13">
            <v>5</v>
          </cell>
          <cell r="BB13">
            <v>3</v>
          </cell>
          <cell r="BC13">
            <v>5</v>
          </cell>
          <cell r="BD13">
            <v>25</v>
          </cell>
          <cell r="BE13">
            <v>5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>
            <v>1</v>
          </cell>
          <cell r="N14">
            <v>1</v>
          </cell>
          <cell r="O14" t="e">
            <v>#REF!</v>
          </cell>
          <cell r="P14" t="e">
            <v>#REF!</v>
          </cell>
          <cell r="Q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J14" t="e">
            <v>#REF!</v>
          </cell>
          <cell r="AP14">
            <v>1</v>
          </cell>
          <cell r="AQ14">
            <v>1</v>
          </cell>
          <cell r="AS14">
            <v>0.2</v>
          </cell>
          <cell r="AT14">
            <v>4</v>
          </cell>
          <cell r="AU14">
            <v>1</v>
          </cell>
          <cell r="AV14">
            <v>5</v>
          </cell>
          <cell r="AX14">
            <v>0.5</v>
          </cell>
          <cell r="AY14">
            <v>1</v>
          </cell>
          <cell r="AZ14">
            <v>15</v>
          </cell>
          <cell r="BA14">
            <v>5</v>
          </cell>
          <cell r="BB14">
            <v>3</v>
          </cell>
          <cell r="BC14">
            <v>5</v>
          </cell>
          <cell r="BD14">
            <v>25</v>
          </cell>
          <cell r="BE14">
            <v>5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>
            <v>1</v>
          </cell>
          <cell r="N15">
            <v>1</v>
          </cell>
          <cell r="O15" t="e">
            <v>#REF!</v>
          </cell>
          <cell r="P15" t="e">
            <v>#REF!</v>
          </cell>
          <cell r="Q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J15" t="e">
            <v>#REF!</v>
          </cell>
          <cell r="AP15">
            <v>1</v>
          </cell>
          <cell r="AQ15">
            <v>1</v>
          </cell>
          <cell r="AS15">
            <v>0.2</v>
          </cell>
          <cell r="AT15">
            <v>4</v>
          </cell>
          <cell r="AU15">
            <v>1</v>
          </cell>
          <cell r="AV15">
            <v>5</v>
          </cell>
          <cell r="AX15">
            <v>0.5</v>
          </cell>
          <cell r="AY15">
            <v>1</v>
          </cell>
          <cell r="AZ15">
            <v>15</v>
          </cell>
          <cell r="BA15">
            <v>5</v>
          </cell>
          <cell r="BB15">
            <v>3</v>
          </cell>
          <cell r="BC15">
            <v>5</v>
          </cell>
          <cell r="BD15">
            <v>25</v>
          </cell>
          <cell r="BE15">
            <v>5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>
            <v>1</v>
          </cell>
          <cell r="N16">
            <v>1</v>
          </cell>
          <cell r="O16" t="e">
            <v>#REF!</v>
          </cell>
          <cell r="P16" t="e">
            <v>#REF!</v>
          </cell>
          <cell r="Q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J16" t="e">
            <v>#REF!</v>
          </cell>
          <cell r="AP16">
            <v>1</v>
          </cell>
          <cell r="AQ16">
            <v>1</v>
          </cell>
          <cell r="AS16">
            <v>0.2</v>
          </cell>
          <cell r="AT16">
            <v>4</v>
          </cell>
          <cell r="AU16">
            <v>1</v>
          </cell>
          <cell r="AV16">
            <v>5</v>
          </cell>
          <cell r="AX16">
            <v>0.5</v>
          </cell>
          <cell r="AY16">
            <v>1</v>
          </cell>
          <cell r="AZ16">
            <v>15</v>
          </cell>
          <cell r="BA16">
            <v>5</v>
          </cell>
          <cell r="BB16">
            <v>3</v>
          </cell>
          <cell r="BC16">
            <v>5</v>
          </cell>
          <cell r="BD16">
            <v>25</v>
          </cell>
          <cell r="BE16">
            <v>5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>
            <v>1</v>
          </cell>
          <cell r="N17">
            <v>1</v>
          </cell>
          <cell r="O17" t="e">
            <v>#REF!</v>
          </cell>
          <cell r="P17" t="e">
            <v>#REF!</v>
          </cell>
          <cell r="Q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J17" t="e">
            <v>#REF!</v>
          </cell>
          <cell r="AP17">
            <v>1</v>
          </cell>
          <cell r="AQ17">
            <v>1</v>
          </cell>
          <cell r="AS17">
            <v>0.2</v>
          </cell>
          <cell r="AT17">
            <v>4</v>
          </cell>
          <cell r="AU17">
            <v>1</v>
          </cell>
          <cell r="AV17">
            <v>5</v>
          </cell>
          <cell r="AX17">
            <v>0.5</v>
          </cell>
          <cell r="AY17">
            <v>1</v>
          </cell>
          <cell r="AZ17">
            <v>15</v>
          </cell>
          <cell r="BA17">
            <v>5</v>
          </cell>
          <cell r="BB17">
            <v>3</v>
          </cell>
          <cell r="BC17">
            <v>5</v>
          </cell>
          <cell r="BD17">
            <v>25</v>
          </cell>
          <cell r="BE17">
            <v>5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>
            <v>1</v>
          </cell>
          <cell r="N18">
            <v>1</v>
          </cell>
          <cell r="O18" t="e">
            <v>#REF!</v>
          </cell>
          <cell r="P18" t="e">
            <v>#REF!</v>
          </cell>
          <cell r="Q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J18" t="e">
            <v>#REF!</v>
          </cell>
          <cell r="AP18">
            <v>1</v>
          </cell>
          <cell r="AQ18">
            <v>1</v>
          </cell>
          <cell r="AS18">
            <v>0.2</v>
          </cell>
          <cell r="AT18">
            <v>4</v>
          </cell>
          <cell r="AU18">
            <v>1</v>
          </cell>
          <cell r="AV18">
            <v>5</v>
          </cell>
          <cell r="AX18">
            <v>0.5</v>
          </cell>
          <cell r="AY18">
            <v>1</v>
          </cell>
          <cell r="AZ18">
            <v>15</v>
          </cell>
          <cell r="BA18">
            <v>5</v>
          </cell>
          <cell r="BB18">
            <v>3</v>
          </cell>
          <cell r="BC18">
            <v>5</v>
          </cell>
          <cell r="BD18">
            <v>25</v>
          </cell>
          <cell r="BE18">
            <v>5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>
            <v>1</v>
          </cell>
          <cell r="N19">
            <v>1</v>
          </cell>
          <cell r="O19" t="e">
            <v>#REF!</v>
          </cell>
          <cell r="P19" t="e">
            <v>#REF!</v>
          </cell>
          <cell r="Q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J19" t="e">
            <v>#REF!</v>
          </cell>
          <cell r="AP19">
            <v>1</v>
          </cell>
          <cell r="AQ19">
            <v>1</v>
          </cell>
          <cell r="AS19">
            <v>0.2</v>
          </cell>
          <cell r="AT19">
            <v>4</v>
          </cell>
          <cell r="AU19">
            <v>1</v>
          </cell>
          <cell r="AV19">
            <v>5</v>
          </cell>
          <cell r="AX19">
            <v>0.5</v>
          </cell>
          <cell r="AY19">
            <v>1</v>
          </cell>
          <cell r="AZ19">
            <v>15</v>
          </cell>
          <cell r="BA19">
            <v>5</v>
          </cell>
          <cell r="BB19">
            <v>3</v>
          </cell>
          <cell r="BC19">
            <v>5</v>
          </cell>
          <cell r="BD19">
            <v>25</v>
          </cell>
          <cell r="BE19">
            <v>5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>
            <v>1</v>
          </cell>
          <cell r="N20">
            <v>1</v>
          </cell>
          <cell r="O20" t="e">
            <v>#REF!</v>
          </cell>
          <cell r="P20" t="e">
            <v>#REF!</v>
          </cell>
          <cell r="Q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J20" t="e">
            <v>#REF!</v>
          </cell>
          <cell r="AP20">
            <v>1</v>
          </cell>
          <cell r="AQ20">
            <v>1</v>
          </cell>
          <cell r="AS20">
            <v>0.2</v>
          </cell>
          <cell r="AT20">
            <v>4</v>
          </cell>
          <cell r="AU20">
            <v>1</v>
          </cell>
          <cell r="AV20">
            <v>5</v>
          </cell>
          <cell r="AX20">
            <v>0.5</v>
          </cell>
          <cell r="AY20">
            <v>1</v>
          </cell>
          <cell r="AZ20">
            <v>15</v>
          </cell>
          <cell r="BA20">
            <v>5</v>
          </cell>
          <cell r="BB20">
            <v>3</v>
          </cell>
          <cell r="BC20">
            <v>5</v>
          </cell>
          <cell r="BD20">
            <v>25</v>
          </cell>
          <cell r="BE20">
            <v>5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>
            <v>1</v>
          </cell>
          <cell r="N21">
            <v>1</v>
          </cell>
          <cell r="O21" t="e">
            <v>#REF!</v>
          </cell>
          <cell r="P21" t="e">
            <v>#REF!</v>
          </cell>
          <cell r="Q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J21" t="e">
            <v>#REF!</v>
          </cell>
          <cell r="AP21">
            <v>1</v>
          </cell>
          <cell r="AQ21">
            <v>1</v>
          </cell>
          <cell r="AS21">
            <v>0.2</v>
          </cell>
          <cell r="AT21">
            <v>4</v>
          </cell>
          <cell r="AU21">
            <v>1</v>
          </cell>
          <cell r="AV21">
            <v>5</v>
          </cell>
          <cell r="AX21">
            <v>0.5</v>
          </cell>
          <cell r="AY21">
            <v>1</v>
          </cell>
          <cell r="AZ21">
            <v>15</v>
          </cell>
          <cell r="BA21">
            <v>5</v>
          </cell>
          <cell r="BB21">
            <v>3</v>
          </cell>
          <cell r="BC21">
            <v>5</v>
          </cell>
          <cell r="BD21">
            <v>25</v>
          </cell>
          <cell r="BE21">
            <v>5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>
            <v>1</v>
          </cell>
          <cell r="N22">
            <v>1</v>
          </cell>
          <cell r="O22" t="e">
            <v>#REF!</v>
          </cell>
          <cell r="P22" t="e">
            <v>#REF!</v>
          </cell>
          <cell r="Q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J22" t="e">
            <v>#REF!</v>
          </cell>
          <cell r="AP22">
            <v>1</v>
          </cell>
          <cell r="AQ22">
            <v>1</v>
          </cell>
          <cell r="AS22">
            <v>0.2</v>
          </cell>
          <cell r="AT22">
            <v>4</v>
          </cell>
          <cell r="AU22">
            <v>1</v>
          </cell>
          <cell r="AV22">
            <v>5</v>
          </cell>
          <cell r="AX22">
            <v>0.5</v>
          </cell>
          <cell r="AY22">
            <v>1</v>
          </cell>
          <cell r="AZ22">
            <v>15</v>
          </cell>
          <cell r="BA22">
            <v>5</v>
          </cell>
          <cell r="BB22">
            <v>3</v>
          </cell>
          <cell r="BC22">
            <v>5</v>
          </cell>
          <cell r="BD22">
            <v>25</v>
          </cell>
          <cell r="BE22">
            <v>5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>
            <v>1</v>
          </cell>
          <cell r="N23">
            <v>1</v>
          </cell>
          <cell r="O23" t="e">
            <v>#REF!</v>
          </cell>
          <cell r="P23" t="e">
            <v>#REF!</v>
          </cell>
          <cell r="Q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J23" t="e">
            <v>#REF!</v>
          </cell>
          <cell r="AP23">
            <v>1</v>
          </cell>
          <cell r="AQ23">
            <v>1</v>
          </cell>
          <cell r="AS23">
            <v>0.2</v>
          </cell>
          <cell r="AT23">
            <v>4</v>
          </cell>
          <cell r="AU23">
            <v>1</v>
          </cell>
          <cell r="AV23">
            <v>5</v>
          </cell>
          <cell r="AX23">
            <v>0.5</v>
          </cell>
          <cell r="AY23">
            <v>1</v>
          </cell>
          <cell r="AZ23">
            <v>15</v>
          </cell>
          <cell r="BA23">
            <v>5</v>
          </cell>
          <cell r="BB23">
            <v>3</v>
          </cell>
          <cell r="BC23">
            <v>5</v>
          </cell>
          <cell r="BD23">
            <v>25</v>
          </cell>
          <cell r="BE23">
            <v>5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>
            <v>1</v>
          </cell>
          <cell r="N24">
            <v>1</v>
          </cell>
          <cell r="O24" t="e">
            <v>#REF!</v>
          </cell>
          <cell r="P24" t="e">
            <v>#REF!</v>
          </cell>
          <cell r="Q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J24" t="e">
            <v>#REF!</v>
          </cell>
          <cell r="AP24">
            <v>1</v>
          </cell>
          <cell r="AQ24">
            <v>1</v>
          </cell>
          <cell r="AS24">
            <v>0.2</v>
          </cell>
          <cell r="AT24">
            <v>4</v>
          </cell>
          <cell r="AU24">
            <v>1</v>
          </cell>
          <cell r="AV24">
            <v>5</v>
          </cell>
          <cell r="AX24">
            <v>0.5</v>
          </cell>
          <cell r="AY24">
            <v>1</v>
          </cell>
          <cell r="AZ24">
            <v>15</v>
          </cell>
          <cell r="BA24">
            <v>5</v>
          </cell>
          <cell r="BB24">
            <v>3</v>
          </cell>
          <cell r="BC24">
            <v>5</v>
          </cell>
          <cell r="BD24">
            <v>25</v>
          </cell>
          <cell r="BE24">
            <v>5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>
            <v>1</v>
          </cell>
          <cell r="N25">
            <v>1</v>
          </cell>
          <cell r="O25" t="e">
            <v>#REF!</v>
          </cell>
          <cell r="P25" t="e">
            <v>#REF!</v>
          </cell>
          <cell r="Q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J25" t="e">
            <v>#REF!</v>
          </cell>
          <cell r="AP25">
            <v>1</v>
          </cell>
          <cell r="AQ25">
            <v>1</v>
          </cell>
          <cell r="AS25">
            <v>0.2</v>
          </cell>
          <cell r="AT25">
            <v>4</v>
          </cell>
          <cell r="AU25">
            <v>1</v>
          </cell>
          <cell r="AV25">
            <v>5</v>
          </cell>
          <cell r="AX25">
            <v>0.5</v>
          </cell>
          <cell r="AY25">
            <v>1</v>
          </cell>
          <cell r="AZ25">
            <v>15</v>
          </cell>
          <cell r="BA25">
            <v>5</v>
          </cell>
          <cell r="BB25">
            <v>3</v>
          </cell>
          <cell r="BC25">
            <v>5</v>
          </cell>
          <cell r="BD25">
            <v>25</v>
          </cell>
          <cell r="BE25">
            <v>5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>
            <v>1</v>
          </cell>
          <cell r="N26">
            <v>1</v>
          </cell>
          <cell r="O26" t="e">
            <v>#REF!</v>
          </cell>
          <cell r="P26" t="e">
            <v>#REF!</v>
          </cell>
          <cell r="Q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J26" t="e">
            <v>#REF!</v>
          </cell>
          <cell r="AP26">
            <v>1</v>
          </cell>
          <cell r="AQ26">
            <v>1</v>
          </cell>
          <cell r="AS26">
            <v>0.2</v>
          </cell>
          <cell r="AT26">
            <v>4</v>
          </cell>
          <cell r="AU26">
            <v>1</v>
          </cell>
          <cell r="AV26">
            <v>5</v>
          </cell>
          <cell r="AX26">
            <v>0.5</v>
          </cell>
          <cell r="AY26">
            <v>1</v>
          </cell>
          <cell r="AZ26">
            <v>15</v>
          </cell>
          <cell r="BA26">
            <v>5</v>
          </cell>
          <cell r="BB26">
            <v>3</v>
          </cell>
          <cell r="BC26">
            <v>5</v>
          </cell>
          <cell r="BD26">
            <v>25</v>
          </cell>
          <cell r="BE26">
            <v>5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>
            <v>1</v>
          </cell>
          <cell r="N27">
            <v>1</v>
          </cell>
          <cell r="O27" t="e">
            <v>#REF!</v>
          </cell>
          <cell r="P27" t="e">
            <v>#REF!</v>
          </cell>
          <cell r="Q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J27" t="e">
            <v>#REF!</v>
          </cell>
          <cell r="AP27">
            <v>1</v>
          </cell>
          <cell r="AQ27">
            <v>1</v>
          </cell>
          <cell r="AS27">
            <v>0.2</v>
          </cell>
          <cell r="AT27">
            <v>4</v>
          </cell>
          <cell r="AU27">
            <v>1</v>
          </cell>
          <cell r="AV27">
            <v>5</v>
          </cell>
          <cell r="AX27">
            <v>0.5</v>
          </cell>
          <cell r="AY27">
            <v>1</v>
          </cell>
          <cell r="AZ27">
            <v>15</v>
          </cell>
          <cell r="BA27">
            <v>5</v>
          </cell>
          <cell r="BB27">
            <v>3</v>
          </cell>
          <cell r="BC27">
            <v>5</v>
          </cell>
          <cell r="BD27">
            <v>25</v>
          </cell>
          <cell r="BE27">
            <v>5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>
            <v>1</v>
          </cell>
          <cell r="N28">
            <v>1</v>
          </cell>
          <cell r="O28" t="e">
            <v>#REF!</v>
          </cell>
          <cell r="P28" t="e">
            <v>#REF!</v>
          </cell>
          <cell r="Q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J28" t="e">
            <v>#REF!</v>
          </cell>
          <cell r="AP28">
            <v>1</v>
          </cell>
          <cell r="AQ28">
            <v>1</v>
          </cell>
          <cell r="AS28">
            <v>0.2</v>
          </cell>
          <cell r="AT28">
            <v>4</v>
          </cell>
          <cell r="AU28">
            <v>1</v>
          </cell>
          <cell r="AV28">
            <v>5</v>
          </cell>
          <cell r="AX28">
            <v>0.5</v>
          </cell>
          <cell r="AY28">
            <v>1</v>
          </cell>
          <cell r="AZ28">
            <v>15</v>
          </cell>
          <cell r="BA28">
            <v>5</v>
          </cell>
          <cell r="BB28">
            <v>3</v>
          </cell>
          <cell r="BC28">
            <v>5</v>
          </cell>
          <cell r="BD28">
            <v>25</v>
          </cell>
          <cell r="BE28">
            <v>5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>
            <v>1</v>
          </cell>
          <cell r="N29">
            <v>1</v>
          </cell>
          <cell r="O29" t="e">
            <v>#REF!</v>
          </cell>
          <cell r="P29" t="e">
            <v>#REF!</v>
          </cell>
          <cell r="Q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J29" t="e">
            <v>#REF!</v>
          </cell>
          <cell r="AP29">
            <v>1</v>
          </cell>
          <cell r="AQ29">
            <v>1</v>
          </cell>
          <cell r="AS29">
            <v>0.2</v>
          </cell>
          <cell r="AT29">
            <v>4</v>
          </cell>
          <cell r="AU29">
            <v>1</v>
          </cell>
          <cell r="AV29">
            <v>5</v>
          </cell>
          <cell r="AX29">
            <v>0.5</v>
          </cell>
          <cell r="AY29">
            <v>1</v>
          </cell>
          <cell r="AZ29">
            <v>15</v>
          </cell>
          <cell r="BA29">
            <v>5</v>
          </cell>
          <cell r="BB29">
            <v>3</v>
          </cell>
          <cell r="BC29">
            <v>5</v>
          </cell>
          <cell r="BD29">
            <v>25</v>
          </cell>
          <cell r="BE29">
            <v>5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>
            <v>1</v>
          </cell>
          <cell r="N30">
            <v>1</v>
          </cell>
          <cell r="O30" t="e">
            <v>#REF!</v>
          </cell>
          <cell r="P30" t="e">
            <v>#REF!</v>
          </cell>
          <cell r="Q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J30" t="e">
            <v>#REF!</v>
          </cell>
          <cell r="AP30">
            <v>1</v>
          </cell>
          <cell r="AQ30">
            <v>1</v>
          </cell>
          <cell r="AS30">
            <v>0.2</v>
          </cell>
          <cell r="AT30">
            <v>4</v>
          </cell>
          <cell r="AU30">
            <v>1</v>
          </cell>
          <cell r="AV30">
            <v>5</v>
          </cell>
          <cell r="AX30">
            <v>0.5</v>
          </cell>
          <cell r="AY30">
            <v>1</v>
          </cell>
          <cell r="AZ30">
            <v>15</v>
          </cell>
          <cell r="BA30">
            <v>5</v>
          </cell>
          <cell r="BB30">
            <v>3</v>
          </cell>
          <cell r="BC30">
            <v>5</v>
          </cell>
          <cell r="BD30">
            <v>25</v>
          </cell>
          <cell r="BE30">
            <v>5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>
            <v>1</v>
          </cell>
          <cell r="N31">
            <v>1</v>
          </cell>
          <cell r="O31" t="e">
            <v>#REF!</v>
          </cell>
          <cell r="P31" t="e">
            <v>#REF!</v>
          </cell>
          <cell r="Q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J31" t="e">
            <v>#REF!</v>
          </cell>
          <cell r="AP31">
            <v>1</v>
          </cell>
          <cell r="AQ31">
            <v>1</v>
          </cell>
          <cell r="AS31">
            <v>0.2</v>
          </cell>
          <cell r="AT31">
            <v>4</v>
          </cell>
          <cell r="AU31">
            <v>1</v>
          </cell>
          <cell r="AV31">
            <v>5</v>
          </cell>
          <cell r="AX31">
            <v>0.5</v>
          </cell>
          <cell r="AY31">
            <v>1</v>
          </cell>
          <cell r="AZ31">
            <v>15</v>
          </cell>
          <cell r="BA31">
            <v>5</v>
          </cell>
          <cell r="BB31">
            <v>3</v>
          </cell>
          <cell r="BC31">
            <v>5</v>
          </cell>
          <cell r="BD31">
            <v>25</v>
          </cell>
          <cell r="BE31">
            <v>5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 t="e">
            <v>#REF!</v>
          </cell>
          <cell r="P32" t="e">
            <v>#REF!</v>
          </cell>
          <cell r="Q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J32" t="e">
            <v>#REF!</v>
          </cell>
          <cell r="AP32">
            <v>1</v>
          </cell>
          <cell r="AQ32">
            <v>1</v>
          </cell>
          <cell r="AS32">
            <v>0.2</v>
          </cell>
          <cell r="AT32">
            <v>4</v>
          </cell>
          <cell r="AU32">
            <v>1</v>
          </cell>
          <cell r="AV32">
            <v>5</v>
          </cell>
          <cell r="AX32">
            <v>0.5</v>
          </cell>
          <cell r="AY32">
            <v>1</v>
          </cell>
          <cell r="AZ32">
            <v>15</v>
          </cell>
          <cell r="BA32">
            <v>5</v>
          </cell>
          <cell r="BB32">
            <v>3</v>
          </cell>
          <cell r="BC32">
            <v>5</v>
          </cell>
          <cell r="BD32">
            <v>25</v>
          </cell>
          <cell r="BE32">
            <v>5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>
            <v>1</v>
          </cell>
          <cell r="N33">
            <v>1</v>
          </cell>
          <cell r="O33" t="e">
            <v>#REF!</v>
          </cell>
          <cell r="P33" t="e">
            <v>#REF!</v>
          </cell>
          <cell r="Q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J33" t="e">
            <v>#REF!</v>
          </cell>
          <cell r="AP33">
            <v>1</v>
          </cell>
          <cell r="AQ33">
            <v>1</v>
          </cell>
          <cell r="AS33">
            <v>0.2</v>
          </cell>
          <cell r="AT33">
            <v>4</v>
          </cell>
          <cell r="AU33">
            <v>1</v>
          </cell>
          <cell r="AV33">
            <v>5</v>
          </cell>
          <cell r="AX33">
            <v>0.5</v>
          </cell>
          <cell r="AY33">
            <v>1</v>
          </cell>
          <cell r="AZ33">
            <v>15</v>
          </cell>
          <cell r="BA33">
            <v>5</v>
          </cell>
          <cell r="BB33">
            <v>3</v>
          </cell>
          <cell r="BC33">
            <v>5</v>
          </cell>
          <cell r="BD33">
            <v>25</v>
          </cell>
          <cell r="BE33">
            <v>5</v>
          </cell>
        </row>
        <row r="34">
          <cell r="G34" t="e">
            <v>#REF!</v>
          </cell>
        </row>
        <row r="35">
          <cell r="G35" t="e">
            <v>#REF!</v>
          </cell>
        </row>
        <row r="36">
          <cell r="G36" t="e">
            <v>#REF!</v>
          </cell>
        </row>
        <row r="37">
          <cell r="G37" t="e">
            <v>#REF!</v>
          </cell>
        </row>
        <row r="38">
          <cell r="G38" t="e">
            <v>#REF!</v>
          </cell>
        </row>
        <row r="39">
          <cell r="G39" t="e">
            <v>#REF!</v>
          </cell>
        </row>
        <row r="40">
          <cell r="G40" t="e">
            <v>#REF!</v>
          </cell>
        </row>
        <row r="41">
          <cell r="G41" t="e">
            <v>#REF!</v>
          </cell>
        </row>
        <row r="42">
          <cell r="G42" t="e">
            <v>#REF!</v>
          </cell>
        </row>
        <row r="43">
          <cell r="G43" t="e">
            <v>#REF!</v>
          </cell>
        </row>
        <row r="44">
          <cell r="G44" t="e">
            <v>#REF!</v>
          </cell>
        </row>
        <row r="45">
          <cell r="G45" t="e">
            <v>#REF!</v>
          </cell>
        </row>
        <row r="46">
          <cell r="G46" t="e">
            <v>#REF!</v>
          </cell>
        </row>
        <row r="47">
          <cell r="G47" t="e">
            <v>#REF!</v>
          </cell>
        </row>
        <row r="48">
          <cell r="G48" t="e">
            <v>#REF!</v>
          </cell>
        </row>
        <row r="49">
          <cell r="G49" t="e">
            <v>#REF!</v>
          </cell>
        </row>
        <row r="50">
          <cell r="G50" t="e">
            <v>#REF!</v>
          </cell>
        </row>
        <row r="51">
          <cell r="G51" t="e">
            <v>#REF!</v>
          </cell>
        </row>
        <row r="52">
          <cell r="G52" t="e">
            <v>#REF!</v>
          </cell>
        </row>
        <row r="53">
          <cell r="G53" t="e">
            <v>#REF!</v>
          </cell>
        </row>
        <row r="54">
          <cell r="G54" t="e">
            <v>#REF!</v>
          </cell>
        </row>
        <row r="55">
          <cell r="G55" t="e">
            <v>#REF!</v>
          </cell>
        </row>
        <row r="56">
          <cell r="G56" t="e">
            <v>#REF!</v>
          </cell>
        </row>
        <row r="57">
          <cell r="G57" t="e">
            <v>#REF!</v>
          </cell>
        </row>
        <row r="58">
          <cell r="G58" t="e">
            <v>#REF!</v>
          </cell>
        </row>
        <row r="59">
          <cell r="G59" t="e">
            <v>#REF!</v>
          </cell>
        </row>
        <row r="60">
          <cell r="G60" t="e">
            <v>#REF!</v>
          </cell>
        </row>
        <row r="61">
          <cell r="G61" t="e">
            <v>#REF!</v>
          </cell>
        </row>
        <row r="62">
          <cell r="G62" t="e">
            <v>#REF!</v>
          </cell>
        </row>
        <row r="63">
          <cell r="G63" t="e">
            <v>#REF!</v>
          </cell>
        </row>
        <row r="64">
          <cell r="G64" t="e">
            <v>#REF!</v>
          </cell>
        </row>
        <row r="65">
          <cell r="G65" t="e">
            <v>#REF!</v>
          </cell>
        </row>
        <row r="66">
          <cell r="G66" t="e">
            <v>#REF!</v>
          </cell>
        </row>
        <row r="67">
          <cell r="G67" t="e">
            <v>#REF!</v>
          </cell>
        </row>
        <row r="68">
          <cell r="G68" t="e">
            <v>#REF!</v>
          </cell>
        </row>
        <row r="69">
          <cell r="G69" t="e">
            <v>#REF!</v>
          </cell>
        </row>
        <row r="70">
          <cell r="G70" t="e">
            <v>#REF!</v>
          </cell>
        </row>
        <row r="71">
          <cell r="G71" t="e">
            <v>#REF!</v>
          </cell>
        </row>
        <row r="72">
          <cell r="G72" t="e">
            <v>#REF!</v>
          </cell>
        </row>
        <row r="73">
          <cell r="G73" t="e">
            <v>#REF!</v>
          </cell>
        </row>
        <row r="74">
          <cell r="G74" t="e">
            <v>#REF!</v>
          </cell>
        </row>
        <row r="75">
          <cell r="G75" t="e">
            <v>#REF!</v>
          </cell>
        </row>
        <row r="76">
          <cell r="G76" t="e">
            <v>#REF!</v>
          </cell>
        </row>
        <row r="77">
          <cell r="G77" t="e">
            <v>#REF!</v>
          </cell>
        </row>
        <row r="78">
          <cell r="G78" t="e">
            <v>#REF!</v>
          </cell>
        </row>
        <row r="79">
          <cell r="G79" t="e">
            <v>#REF!</v>
          </cell>
        </row>
        <row r="80">
          <cell r="G80" t="e">
            <v>#REF!</v>
          </cell>
        </row>
        <row r="81">
          <cell r="G81" t="e">
            <v>#REF!</v>
          </cell>
        </row>
        <row r="82">
          <cell r="G82" t="e">
            <v>#REF!</v>
          </cell>
        </row>
        <row r="83">
          <cell r="G83" t="e">
            <v>#REF!</v>
          </cell>
        </row>
        <row r="84">
          <cell r="G84" t="e">
            <v>#REF!</v>
          </cell>
        </row>
        <row r="85">
          <cell r="G85" t="e">
            <v>#REF!</v>
          </cell>
        </row>
        <row r="86">
          <cell r="G86" t="e">
            <v>#REF!</v>
          </cell>
        </row>
        <row r="87">
          <cell r="G87" t="e">
            <v>#REF!</v>
          </cell>
        </row>
        <row r="88">
          <cell r="G88" t="e">
            <v>#REF!</v>
          </cell>
        </row>
        <row r="89">
          <cell r="G89" t="e">
            <v>#REF!</v>
          </cell>
        </row>
        <row r="90">
          <cell r="G90" t="e">
            <v>#REF!</v>
          </cell>
        </row>
        <row r="91">
          <cell r="G91" t="e">
            <v>#REF!</v>
          </cell>
        </row>
        <row r="92">
          <cell r="G92" t="e">
            <v>#REF!</v>
          </cell>
        </row>
        <row r="93">
          <cell r="G93" t="e">
            <v>#REF!</v>
          </cell>
        </row>
        <row r="94">
          <cell r="G94" t="e">
            <v>#REF!</v>
          </cell>
        </row>
        <row r="95">
          <cell r="G95" t="e">
            <v>#REF!</v>
          </cell>
        </row>
        <row r="96">
          <cell r="G96" t="e">
            <v>#REF!</v>
          </cell>
        </row>
        <row r="97">
          <cell r="G97" t="e">
            <v>#REF!</v>
          </cell>
        </row>
        <row r="98">
          <cell r="G98" t="e">
            <v>#REF!</v>
          </cell>
        </row>
        <row r="99">
          <cell r="G99" t="e">
            <v>#REF!</v>
          </cell>
        </row>
        <row r="100">
          <cell r="G100" t="e">
            <v>#REF!</v>
          </cell>
        </row>
        <row r="101">
          <cell r="G101" t="e">
            <v>#REF!</v>
          </cell>
        </row>
        <row r="102">
          <cell r="G102" t="e">
            <v>#REF!</v>
          </cell>
        </row>
        <row r="103">
          <cell r="G103" t="e">
            <v>#REF!</v>
          </cell>
        </row>
        <row r="104">
          <cell r="G104" t="e">
            <v>#REF!</v>
          </cell>
        </row>
        <row r="106">
          <cell r="G106" t="e">
            <v>#REF!</v>
          </cell>
        </row>
        <row r="107">
          <cell r="G107" t="e">
            <v>#REF!</v>
          </cell>
        </row>
        <row r="108">
          <cell r="G108" t="e">
            <v>#REF!</v>
          </cell>
        </row>
        <row r="109">
          <cell r="G109" t="e">
            <v>#REF!</v>
          </cell>
        </row>
        <row r="110">
          <cell r="G110" t="e">
            <v>#REF!</v>
          </cell>
        </row>
        <row r="111">
          <cell r="G111" t="e">
            <v>#REF!</v>
          </cell>
        </row>
        <row r="112">
          <cell r="G112" t="e">
            <v>#REF!</v>
          </cell>
        </row>
        <row r="113">
          <cell r="G113" t="e">
            <v>#REF!</v>
          </cell>
        </row>
        <row r="115">
          <cell r="G115" t="e">
            <v>#REF!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D11" t="str">
            <v xml:space="preserve">El Mirador</v>
          </cell>
          <cell r="E11" t="str">
            <v xml:space="preserve">Centro Poblado</v>
          </cell>
          <cell r="F11" t="str">
            <v>Chota</v>
          </cell>
          <cell r="G11" t="str">
            <v>Chota</v>
          </cell>
          <cell r="H11" t="str">
            <v>III</v>
          </cell>
          <cell r="I11">
            <v>212</v>
          </cell>
          <cell r="J11">
            <v>63</v>
          </cell>
          <cell r="K11">
            <v>258</v>
          </cell>
          <cell r="L11">
            <v>59</v>
          </cell>
          <cell r="M11">
            <v>30</v>
          </cell>
          <cell r="N11">
            <v>1</v>
          </cell>
          <cell r="O11">
            <v>1</v>
          </cell>
          <cell r="Q11">
            <v>1</v>
          </cell>
          <cell r="R11">
            <v>1</v>
          </cell>
          <cell r="X11">
            <v>1</v>
          </cell>
          <cell r="Y11">
            <v>1</v>
          </cell>
          <cell r="AB11">
            <v>1</v>
          </cell>
          <cell r="AC11">
            <v>1</v>
          </cell>
          <cell r="AK11">
            <v>1</v>
          </cell>
          <cell r="AT11">
            <v>0.2</v>
          </cell>
          <cell r="AU11">
            <v>3.5</v>
          </cell>
          <cell r="AV11">
            <v>1</v>
          </cell>
          <cell r="AX11">
            <v>1</v>
          </cell>
          <cell r="AY11">
            <v>0.5</v>
          </cell>
          <cell r="BB11">
            <v>3</v>
          </cell>
        </row>
        <row r="12">
          <cell r="D12" t="str">
            <v xml:space="preserve">Huascar cocha(**)</v>
          </cell>
          <cell r="E12" t="str">
            <v>Caserio</v>
          </cell>
          <cell r="F12" t="str">
            <v>Chota</v>
          </cell>
          <cell r="G12" t="str">
            <v>Chota</v>
          </cell>
          <cell r="H12" t="str">
            <v>III</v>
          </cell>
          <cell r="I12">
            <v>498</v>
          </cell>
          <cell r="J12">
            <v>112</v>
          </cell>
          <cell r="K12">
            <v>568</v>
          </cell>
          <cell r="L12">
            <v>138</v>
          </cell>
          <cell r="M12">
            <v>122</v>
          </cell>
          <cell r="N12">
            <v>1</v>
          </cell>
          <cell r="O12">
            <v>1</v>
          </cell>
          <cell r="R12">
            <v>1</v>
          </cell>
          <cell r="V12">
            <v>1</v>
          </cell>
          <cell r="Y12">
            <v>1</v>
          </cell>
          <cell r="AC12">
            <v>1</v>
          </cell>
          <cell r="AK12">
            <v>1</v>
          </cell>
          <cell r="AT12">
            <v>0.2</v>
          </cell>
          <cell r="AU12">
            <v>3.5</v>
          </cell>
          <cell r="AV12">
            <v>1</v>
          </cell>
          <cell r="AW12">
            <v>3</v>
          </cell>
          <cell r="AX12">
            <v>4</v>
          </cell>
          <cell r="AY12">
            <v>0.5</v>
          </cell>
          <cell r="AZ12">
            <v>1</v>
          </cell>
          <cell r="BA12">
            <v>20</v>
          </cell>
          <cell r="BB12">
            <v>7</v>
          </cell>
          <cell r="BD12">
            <v>10</v>
          </cell>
          <cell r="BE12">
            <v>20</v>
          </cell>
          <cell r="BF12">
            <v>7</v>
          </cell>
          <cell r="BG12">
            <v>80</v>
          </cell>
        </row>
        <row r="13">
          <cell r="D13" t="str">
            <v xml:space="preserve">Iraca Chica(**)</v>
          </cell>
          <cell r="E13" t="str">
            <v>Comunidad</v>
          </cell>
          <cell r="F13" t="str">
            <v>Chota</v>
          </cell>
          <cell r="G13" t="str">
            <v>Chota</v>
          </cell>
          <cell r="H13" t="str">
            <v>III</v>
          </cell>
          <cell r="I13">
            <v>333</v>
          </cell>
          <cell r="J13">
            <v>71</v>
          </cell>
          <cell r="K13">
            <v>498</v>
          </cell>
          <cell r="L13">
            <v>98</v>
          </cell>
          <cell r="M13">
            <v>50</v>
          </cell>
          <cell r="N13">
            <v>1</v>
          </cell>
          <cell r="Q13">
            <v>1</v>
          </cell>
          <cell r="R13">
            <v>1</v>
          </cell>
          <cell r="X13">
            <v>1</v>
          </cell>
          <cell r="Y13">
            <v>1</v>
          </cell>
          <cell r="AC13">
            <v>1</v>
          </cell>
          <cell r="AK13">
            <v>1</v>
          </cell>
          <cell r="AQ13">
            <v>1</v>
          </cell>
          <cell r="AR13">
            <v>1</v>
          </cell>
          <cell r="AT13">
            <v>0.5</v>
          </cell>
          <cell r="AU13">
            <v>3</v>
          </cell>
          <cell r="AV13">
            <v>1</v>
          </cell>
          <cell r="AW13">
            <v>2</v>
          </cell>
          <cell r="AX13">
            <v>4</v>
          </cell>
          <cell r="AY13">
            <v>0.25</v>
          </cell>
          <cell r="AZ13">
            <v>0.25</v>
          </cell>
          <cell r="BB13">
            <v>1</v>
          </cell>
          <cell r="BC13">
            <v>1</v>
          </cell>
          <cell r="BE13">
            <v>55</v>
          </cell>
          <cell r="BF13">
            <v>1</v>
          </cell>
        </row>
        <row r="14">
          <cell r="D14" t="str">
            <v xml:space="preserve">Nuevo Horizonte</v>
          </cell>
          <cell r="E14" t="str">
            <v>Caserio</v>
          </cell>
          <cell r="F14" t="str">
            <v>Chota</v>
          </cell>
          <cell r="G14" t="str">
            <v>Chota</v>
          </cell>
          <cell r="H14" t="str">
            <v>III</v>
          </cell>
          <cell r="I14">
            <v>300</v>
          </cell>
          <cell r="J14">
            <v>104</v>
          </cell>
          <cell r="K14">
            <v>467</v>
          </cell>
          <cell r="L14">
            <v>80</v>
          </cell>
          <cell r="M14">
            <v>55</v>
          </cell>
          <cell r="N14">
            <v>1</v>
          </cell>
          <cell r="O14">
            <v>1</v>
          </cell>
          <cell r="Q14">
            <v>1</v>
          </cell>
          <cell r="R14">
            <v>1</v>
          </cell>
          <cell r="U14">
            <v>1</v>
          </cell>
          <cell r="AC14">
            <v>1</v>
          </cell>
          <cell r="AF14">
            <v>1</v>
          </cell>
          <cell r="AK14">
            <v>1</v>
          </cell>
          <cell r="AQ14">
            <v>1</v>
          </cell>
          <cell r="AR14">
            <v>1</v>
          </cell>
          <cell r="AT14">
            <v>0.2</v>
          </cell>
          <cell r="AU14">
            <v>3.5</v>
          </cell>
          <cell r="AV14">
            <v>1</v>
          </cell>
          <cell r="AW14">
            <v>3</v>
          </cell>
          <cell r="AX14">
            <v>6</v>
          </cell>
          <cell r="AY14">
            <v>1</v>
          </cell>
          <cell r="AZ14">
            <v>1</v>
          </cell>
          <cell r="BB14">
            <v>3</v>
          </cell>
          <cell r="BC14">
            <v>3</v>
          </cell>
          <cell r="BE14">
            <v>40</v>
          </cell>
          <cell r="BF14">
            <v>3</v>
          </cell>
        </row>
        <row r="15">
          <cell r="D15" t="str">
            <v xml:space="preserve">Pampa Grande</v>
          </cell>
          <cell r="E15" t="str">
            <v>Caserio</v>
          </cell>
          <cell r="F15" t="str">
            <v>Chota</v>
          </cell>
          <cell r="G15" t="str">
            <v>Chota</v>
          </cell>
          <cell r="H15" t="str">
            <v>III</v>
          </cell>
          <cell r="I15">
            <v>887</v>
          </cell>
          <cell r="J15">
            <v>164</v>
          </cell>
          <cell r="K15">
            <v>663</v>
          </cell>
          <cell r="L15">
            <v>95</v>
          </cell>
          <cell r="M15">
            <v>50</v>
          </cell>
          <cell r="N15">
            <v>1</v>
          </cell>
          <cell r="O15">
            <v>1</v>
          </cell>
          <cell r="Q15">
            <v>1</v>
          </cell>
          <cell r="R15">
            <v>1</v>
          </cell>
          <cell r="U15">
            <v>2</v>
          </cell>
          <cell r="V15">
            <v>1</v>
          </cell>
          <cell r="X15">
            <v>1</v>
          </cell>
          <cell r="Y15">
            <v>1</v>
          </cell>
          <cell r="AC15">
            <v>1</v>
          </cell>
          <cell r="AK15">
            <v>1</v>
          </cell>
          <cell r="AQ15">
            <v>1</v>
          </cell>
          <cell r="AS15">
            <v>1</v>
          </cell>
          <cell r="AT15">
            <v>0.2</v>
          </cell>
          <cell r="AU15">
            <v>4.8</v>
          </cell>
          <cell r="AV15">
            <v>1</v>
          </cell>
          <cell r="AW15">
            <v>2.5</v>
          </cell>
          <cell r="AX15">
            <v>3.5</v>
          </cell>
          <cell r="AY15">
            <v>0.5</v>
          </cell>
          <cell r="AZ15">
            <v>0.5</v>
          </cell>
          <cell r="BA15">
            <v>200</v>
          </cell>
          <cell r="BB15">
            <v>6</v>
          </cell>
          <cell r="BC15">
            <v>5</v>
          </cell>
          <cell r="BD15">
            <v>4</v>
          </cell>
          <cell r="BE15">
            <v>150</v>
          </cell>
          <cell r="BF15">
            <v>6</v>
          </cell>
        </row>
        <row r="16">
          <cell r="D16" t="str">
            <v xml:space="preserve">Progreso Pampa</v>
          </cell>
          <cell r="E16" t="str">
            <v>Caserio</v>
          </cell>
          <cell r="F16" t="str">
            <v>Chota</v>
          </cell>
          <cell r="G16" t="str">
            <v>Chota</v>
          </cell>
          <cell r="H16" t="str">
            <v>III</v>
          </cell>
          <cell r="I16">
            <v>334</v>
          </cell>
          <cell r="J16">
            <v>81</v>
          </cell>
          <cell r="K16">
            <v>269</v>
          </cell>
          <cell r="L16">
            <v>84</v>
          </cell>
          <cell r="M16">
            <v>40</v>
          </cell>
          <cell r="N16">
            <v>1</v>
          </cell>
          <cell r="Q16">
            <v>1</v>
          </cell>
          <cell r="R16">
            <v>1</v>
          </cell>
          <cell r="U16">
            <v>1</v>
          </cell>
          <cell r="X16">
            <v>1</v>
          </cell>
          <cell r="Y16">
            <v>1</v>
          </cell>
          <cell r="AB16">
            <v>1</v>
          </cell>
          <cell r="AC16">
            <v>1</v>
          </cell>
          <cell r="AK16">
            <v>1</v>
          </cell>
          <cell r="AR16">
            <v>1</v>
          </cell>
          <cell r="AT16">
            <v>0.2</v>
          </cell>
          <cell r="AU16">
            <v>3</v>
          </cell>
          <cell r="AV16">
            <v>1</v>
          </cell>
          <cell r="AW16">
            <v>2.5</v>
          </cell>
          <cell r="AX16">
            <v>3</v>
          </cell>
          <cell r="AY16">
            <v>0.25</v>
          </cell>
          <cell r="AZ16">
            <v>0.25</v>
          </cell>
          <cell r="BB16">
            <v>4</v>
          </cell>
          <cell r="BC16">
            <v>3</v>
          </cell>
          <cell r="BD16">
            <v>6</v>
          </cell>
          <cell r="BE16">
            <v>20</v>
          </cell>
          <cell r="BF16">
            <v>4</v>
          </cell>
        </row>
        <row r="17">
          <cell r="D17" t="str">
            <v xml:space="preserve">Puquio Barbajeda</v>
          </cell>
          <cell r="E17" t="str">
            <v>Anexo</v>
          </cell>
          <cell r="F17" t="str">
            <v>Chota</v>
          </cell>
          <cell r="G17" t="str">
            <v>Chota</v>
          </cell>
          <cell r="H17" t="str">
            <v>III</v>
          </cell>
          <cell r="I17">
            <v>270</v>
          </cell>
          <cell r="J17">
            <v>88</v>
          </cell>
          <cell r="K17">
            <v>412</v>
          </cell>
          <cell r="L17">
            <v>122</v>
          </cell>
          <cell r="M17">
            <v>50</v>
          </cell>
          <cell r="N17">
            <v>1</v>
          </cell>
          <cell r="O17">
            <v>1</v>
          </cell>
          <cell r="R17">
            <v>1</v>
          </cell>
          <cell r="V17">
            <v>1</v>
          </cell>
          <cell r="Y17">
            <v>1</v>
          </cell>
          <cell r="AB17">
            <v>1</v>
          </cell>
          <cell r="AC17">
            <v>1</v>
          </cell>
          <cell r="AQ17">
            <v>1</v>
          </cell>
          <cell r="AS17">
            <v>1</v>
          </cell>
          <cell r="AT17">
            <v>0.2</v>
          </cell>
          <cell r="AU17">
            <v>3.5</v>
          </cell>
          <cell r="AV17">
            <v>1</v>
          </cell>
          <cell r="AW17">
            <v>3</v>
          </cell>
          <cell r="AX17">
            <v>4</v>
          </cell>
          <cell r="AY17">
            <v>0.5</v>
          </cell>
          <cell r="AZ17">
            <v>1</v>
          </cell>
          <cell r="BA17">
            <v>30</v>
          </cell>
          <cell r="BC17">
            <v>4</v>
          </cell>
          <cell r="BD17">
            <v>18</v>
          </cell>
          <cell r="BE17">
            <v>35</v>
          </cell>
        </row>
        <row r="18">
          <cell r="D18" t="str">
            <v xml:space="preserve">Rejo Pampa(*)</v>
          </cell>
          <cell r="E18" t="str">
            <v>Comunidad</v>
          </cell>
          <cell r="F18" t="str">
            <v>Chota</v>
          </cell>
          <cell r="G18" t="str">
            <v>Chota</v>
          </cell>
          <cell r="H18" t="str">
            <v>III</v>
          </cell>
          <cell r="I18">
            <v>467</v>
          </cell>
          <cell r="J18">
            <v>102</v>
          </cell>
          <cell r="K18">
            <v>684</v>
          </cell>
          <cell r="L18">
            <v>92</v>
          </cell>
          <cell r="M18">
            <v>45</v>
          </cell>
          <cell r="N18">
            <v>1</v>
          </cell>
          <cell r="O18">
            <v>1</v>
          </cell>
          <cell r="AT18">
            <v>0.2</v>
          </cell>
          <cell r="AU18">
            <v>3.5</v>
          </cell>
          <cell r="AV18">
            <v>1</v>
          </cell>
          <cell r="AW18">
            <v>3</v>
          </cell>
          <cell r="AX18">
            <v>4</v>
          </cell>
        </row>
        <row r="19">
          <cell r="D19" t="str">
            <v>Sarabamba(*)</v>
          </cell>
          <cell r="E19" t="str">
            <v>Caserio</v>
          </cell>
          <cell r="F19" t="str">
            <v>Chota</v>
          </cell>
          <cell r="G19" t="str">
            <v>Chota</v>
          </cell>
          <cell r="H19" t="str">
            <v>III</v>
          </cell>
          <cell r="I19">
            <v>953</v>
          </cell>
          <cell r="J19">
            <v>180</v>
          </cell>
          <cell r="K19">
            <v>1067</v>
          </cell>
          <cell r="L19">
            <v>165</v>
          </cell>
          <cell r="M19">
            <v>145</v>
          </cell>
          <cell r="N19">
            <v>1</v>
          </cell>
          <cell r="Q19">
            <v>1</v>
          </cell>
          <cell r="R19">
            <v>1</v>
          </cell>
          <cell r="U19">
            <v>1</v>
          </cell>
          <cell r="X19">
            <v>1</v>
          </cell>
          <cell r="Y19">
            <v>1</v>
          </cell>
          <cell r="AB19">
            <v>1</v>
          </cell>
          <cell r="AS19">
            <v>1</v>
          </cell>
          <cell r="AT19">
            <v>0.2</v>
          </cell>
          <cell r="AU19">
            <v>3.5</v>
          </cell>
          <cell r="AV19">
            <v>1</v>
          </cell>
          <cell r="AX19">
            <v>3</v>
          </cell>
          <cell r="AY19">
            <v>6</v>
          </cell>
          <cell r="BA19">
            <v>20</v>
          </cell>
          <cell r="BB19">
            <v>4</v>
          </cell>
          <cell r="BC19">
            <v>2</v>
          </cell>
          <cell r="BD19">
            <v>3</v>
          </cell>
          <cell r="BE19">
            <v>50</v>
          </cell>
          <cell r="BF19">
            <v>4</v>
          </cell>
        </row>
        <row r="20">
          <cell r="D20" t="str">
            <v>Shitacucho</v>
          </cell>
          <cell r="E20" t="str">
            <v>Caserio</v>
          </cell>
          <cell r="F20" t="str">
            <v>Chota</v>
          </cell>
          <cell r="G20" t="str">
            <v>Chota</v>
          </cell>
          <cell r="H20" t="str">
            <v>III</v>
          </cell>
          <cell r="I20">
            <v>237</v>
          </cell>
          <cell r="J20">
            <v>44</v>
          </cell>
          <cell r="K20">
            <v>292</v>
          </cell>
          <cell r="L20">
            <v>49</v>
          </cell>
          <cell r="M20">
            <v>30</v>
          </cell>
          <cell r="N20">
            <v>1</v>
          </cell>
          <cell r="Q20">
            <v>1</v>
          </cell>
          <cell r="R20">
            <v>1</v>
          </cell>
          <cell r="V20">
            <v>2</v>
          </cell>
          <cell r="X20">
            <v>1</v>
          </cell>
          <cell r="Y20">
            <v>1</v>
          </cell>
          <cell r="AQ20">
            <v>1</v>
          </cell>
          <cell r="AR20">
            <v>1</v>
          </cell>
          <cell r="AT20">
            <v>0.2</v>
          </cell>
          <cell r="AU20">
            <v>3</v>
          </cell>
          <cell r="AV20">
            <v>0.9</v>
          </cell>
          <cell r="AW20">
            <v>2.5</v>
          </cell>
          <cell r="AX20">
            <v>4</v>
          </cell>
          <cell r="AY20">
            <v>4</v>
          </cell>
          <cell r="AZ20">
            <v>2</v>
          </cell>
          <cell r="BA20">
            <v>70</v>
          </cell>
          <cell r="BB20">
            <v>5</v>
          </cell>
          <cell r="BC20">
            <v>6</v>
          </cell>
          <cell r="BE20">
            <v>128</v>
          </cell>
          <cell r="BF20">
            <v>5</v>
          </cell>
        </row>
        <row r="21">
          <cell r="D21" t="str">
            <v>Shavindo</v>
          </cell>
          <cell r="E21" t="str">
            <v>Caserio</v>
          </cell>
          <cell r="F21" t="str">
            <v>Chota</v>
          </cell>
          <cell r="G21" t="str">
            <v>Chota</v>
          </cell>
          <cell r="H21" t="str">
            <v>III</v>
          </cell>
          <cell r="I21">
            <v>327</v>
          </cell>
          <cell r="J21">
            <v>112</v>
          </cell>
          <cell r="K21">
            <v>327</v>
          </cell>
          <cell r="L21">
            <v>76</v>
          </cell>
          <cell r="M21">
            <v>45</v>
          </cell>
          <cell r="N21">
            <v>1</v>
          </cell>
          <cell r="O21">
            <v>1</v>
          </cell>
          <cell r="Q21">
            <v>1</v>
          </cell>
          <cell r="R21">
            <v>1</v>
          </cell>
          <cell r="V21">
            <v>1</v>
          </cell>
          <cell r="X21">
            <v>1</v>
          </cell>
          <cell r="AC21">
            <v>1</v>
          </cell>
          <cell r="AK21">
            <v>1</v>
          </cell>
          <cell r="AQ21">
            <v>1</v>
          </cell>
          <cell r="AR21">
            <v>1</v>
          </cell>
          <cell r="AT21">
            <v>0.2</v>
          </cell>
          <cell r="AU21">
            <v>3</v>
          </cell>
          <cell r="AV21">
            <v>0.8</v>
          </cell>
          <cell r="AW21">
            <v>2.5</v>
          </cell>
          <cell r="AY21">
            <v>0.5</v>
          </cell>
          <cell r="AZ21">
            <v>0.25</v>
          </cell>
          <cell r="BB21">
            <v>5</v>
          </cell>
          <cell r="BC21">
            <v>2</v>
          </cell>
          <cell r="BE21">
            <v>50</v>
          </cell>
          <cell r="BF21">
            <v>5</v>
          </cell>
        </row>
        <row r="22">
          <cell r="D22" t="str">
            <v xml:space="preserve">Shillero Pata Abajo</v>
          </cell>
          <cell r="E22" t="str">
            <v>Caserio</v>
          </cell>
          <cell r="F22" t="str">
            <v>Chota</v>
          </cell>
          <cell r="G22" t="str">
            <v>Chota</v>
          </cell>
          <cell r="H22" t="str">
            <v>III</v>
          </cell>
          <cell r="I22">
            <v>495</v>
          </cell>
          <cell r="J22">
            <v>96</v>
          </cell>
          <cell r="K22">
            <v>511</v>
          </cell>
          <cell r="L22">
            <v>90</v>
          </cell>
          <cell r="M22">
            <v>60</v>
          </cell>
          <cell r="N22">
            <v>1</v>
          </cell>
          <cell r="Q22">
            <v>1</v>
          </cell>
          <cell r="R22">
            <v>1</v>
          </cell>
          <cell r="X22">
            <v>1</v>
          </cell>
          <cell r="Y22">
            <v>1</v>
          </cell>
          <cell r="AB22">
            <v>1</v>
          </cell>
          <cell r="AK22">
            <v>2</v>
          </cell>
          <cell r="AQ22">
            <v>1</v>
          </cell>
          <cell r="AT22">
            <v>0.2</v>
          </cell>
          <cell r="AU22">
            <v>3</v>
          </cell>
          <cell r="AV22">
            <v>1</v>
          </cell>
          <cell r="AW22">
            <v>3</v>
          </cell>
          <cell r="AX22">
            <v>3</v>
          </cell>
          <cell r="AY22">
            <v>1</v>
          </cell>
          <cell r="AZ22">
            <v>2</v>
          </cell>
          <cell r="BA22">
            <v>25</v>
          </cell>
          <cell r="BB22">
            <v>5</v>
          </cell>
          <cell r="BC22">
            <v>1</v>
          </cell>
          <cell r="BD22">
            <v>2</v>
          </cell>
          <cell r="BE22">
            <v>25</v>
          </cell>
          <cell r="BF22">
            <v>5</v>
          </cell>
        </row>
        <row r="23">
          <cell r="D23" t="str">
            <v xml:space="preserve">Sivingan  Bajo</v>
          </cell>
          <cell r="E23" t="str">
            <v>Caserio</v>
          </cell>
          <cell r="F23" t="str">
            <v>Chota</v>
          </cell>
          <cell r="G23" t="str">
            <v>Chota</v>
          </cell>
          <cell r="H23" t="str">
            <v>III</v>
          </cell>
          <cell r="I23">
            <v>404</v>
          </cell>
          <cell r="J23">
            <v>106</v>
          </cell>
          <cell r="K23">
            <v>253</v>
          </cell>
          <cell r="L23">
            <v>52</v>
          </cell>
          <cell r="M23">
            <v>40</v>
          </cell>
          <cell r="O23">
            <v>1</v>
          </cell>
          <cell r="R23">
            <v>1</v>
          </cell>
          <cell r="T23">
            <v>1</v>
          </cell>
          <cell r="U23">
            <v>2</v>
          </cell>
          <cell r="X23">
            <v>1</v>
          </cell>
          <cell r="Y23">
            <v>1</v>
          </cell>
          <cell r="AC23">
            <v>1</v>
          </cell>
          <cell r="AK23">
            <v>1</v>
          </cell>
          <cell r="AQ23">
            <v>1</v>
          </cell>
          <cell r="AS23">
            <v>1</v>
          </cell>
          <cell r="AT23">
            <v>0.2</v>
          </cell>
          <cell r="AU23">
            <v>4</v>
          </cell>
          <cell r="AV23">
            <v>1</v>
          </cell>
          <cell r="AY23">
            <v>0.5</v>
          </cell>
          <cell r="AZ23">
            <v>0.5</v>
          </cell>
          <cell r="BA23">
            <v>120</v>
          </cell>
          <cell r="BB23">
            <v>5</v>
          </cell>
          <cell r="BC23">
            <v>2</v>
          </cell>
          <cell r="BE23">
            <v>30</v>
          </cell>
          <cell r="BF23">
            <v>5</v>
          </cell>
        </row>
        <row r="24">
          <cell r="D24" t="str">
            <v>Surumayo</v>
          </cell>
          <cell r="E24" t="str">
            <v>Caserio</v>
          </cell>
          <cell r="F24" t="str">
            <v>Chota</v>
          </cell>
          <cell r="G24" t="str">
            <v>Chota</v>
          </cell>
          <cell r="H24" t="str">
            <v>III</v>
          </cell>
          <cell r="I24">
            <v>384</v>
          </cell>
          <cell r="J24">
            <v>97</v>
          </cell>
          <cell r="K24">
            <v>380</v>
          </cell>
          <cell r="L24">
            <v>85</v>
          </cell>
          <cell r="M24">
            <v>60</v>
          </cell>
          <cell r="N24">
            <v>1</v>
          </cell>
          <cell r="Q24">
            <v>1</v>
          </cell>
          <cell r="R24">
            <v>1</v>
          </cell>
          <cell r="X24">
            <v>1</v>
          </cell>
          <cell r="AC24">
            <v>1</v>
          </cell>
          <cell r="AF24">
            <v>1</v>
          </cell>
          <cell r="AK24">
            <v>1</v>
          </cell>
          <cell r="AR24">
            <v>1</v>
          </cell>
          <cell r="AT24">
            <v>0.1</v>
          </cell>
          <cell r="AU24">
            <v>3.5</v>
          </cell>
          <cell r="AV24">
            <v>1</v>
          </cell>
          <cell r="AW24">
            <v>2</v>
          </cell>
          <cell r="AX24">
            <v>2</v>
          </cell>
          <cell r="AY24">
            <v>0.5</v>
          </cell>
          <cell r="AZ24">
            <v>0.5</v>
          </cell>
          <cell r="BA24">
            <v>10</v>
          </cell>
          <cell r="BB24">
            <v>2.5</v>
          </cell>
          <cell r="BC24">
            <v>3</v>
          </cell>
          <cell r="BE24">
            <v>12</v>
          </cell>
          <cell r="BF24">
            <v>2.5</v>
          </cell>
        </row>
        <row r="25">
          <cell r="D25" t="str">
            <v>Socorro</v>
          </cell>
          <cell r="E25" t="str">
            <v>Comunidad</v>
          </cell>
          <cell r="F25" t="str">
            <v>Lajas</v>
          </cell>
          <cell r="G25" t="str">
            <v>Chota</v>
          </cell>
          <cell r="H25" t="str">
            <v>III</v>
          </cell>
          <cell r="I25">
            <v>360</v>
          </cell>
          <cell r="J25">
            <v>68</v>
          </cell>
          <cell r="K25">
            <v>444</v>
          </cell>
          <cell r="L25">
            <v>71</v>
          </cell>
          <cell r="M25">
            <v>50</v>
          </cell>
          <cell r="N25">
            <v>1</v>
          </cell>
          <cell r="O25">
            <v>1</v>
          </cell>
          <cell r="Q25">
            <v>1</v>
          </cell>
          <cell r="R25">
            <v>1</v>
          </cell>
          <cell r="X25">
            <v>1</v>
          </cell>
          <cell r="Y25">
            <v>1</v>
          </cell>
          <cell r="AB25">
            <v>1</v>
          </cell>
          <cell r="AC25">
            <v>1</v>
          </cell>
          <cell r="AK25">
            <v>1</v>
          </cell>
          <cell r="AQ25">
            <v>1</v>
          </cell>
          <cell r="AR25">
            <v>1</v>
          </cell>
          <cell r="AT25">
            <v>0.2</v>
          </cell>
          <cell r="AU25">
            <v>4.5</v>
          </cell>
          <cell r="AV25">
            <v>1</v>
          </cell>
          <cell r="AW25">
            <v>2.5</v>
          </cell>
          <cell r="AX25">
            <v>3</v>
          </cell>
          <cell r="AY25">
            <v>1</v>
          </cell>
          <cell r="AZ25">
            <v>0.5</v>
          </cell>
          <cell r="BA25">
            <v>20</v>
          </cell>
          <cell r="BB25">
            <v>2</v>
          </cell>
          <cell r="BC25">
            <v>1</v>
          </cell>
          <cell r="BD25">
            <v>3</v>
          </cell>
          <cell r="BE25">
            <v>50</v>
          </cell>
          <cell r="BF25">
            <v>2</v>
          </cell>
        </row>
        <row r="26">
          <cell r="D26" t="str">
            <v xml:space="preserve">La Rinconada(**)</v>
          </cell>
          <cell r="E26" t="str">
            <v>Caserio</v>
          </cell>
          <cell r="F26" t="str">
            <v>Lajas</v>
          </cell>
          <cell r="G26" t="str">
            <v>Chota</v>
          </cell>
          <cell r="H26" t="str">
            <v>III</v>
          </cell>
          <cell r="I26">
            <v>270</v>
          </cell>
          <cell r="J26">
            <v>90</v>
          </cell>
          <cell r="K26">
            <v>348</v>
          </cell>
          <cell r="L26">
            <v>90</v>
          </cell>
          <cell r="M26">
            <v>70</v>
          </cell>
          <cell r="N26">
            <v>1</v>
          </cell>
          <cell r="O26">
            <v>1</v>
          </cell>
          <cell r="R26">
            <v>1</v>
          </cell>
          <cell r="V26">
            <v>1</v>
          </cell>
          <cell r="AP26">
            <v>1</v>
          </cell>
          <cell r="AQ26">
            <v>1</v>
          </cell>
          <cell r="AS26">
            <v>1</v>
          </cell>
          <cell r="AT26">
            <v>0.2</v>
          </cell>
          <cell r="AU26">
            <v>3.5</v>
          </cell>
          <cell r="AV26">
            <v>1</v>
          </cell>
          <cell r="AW26">
            <v>3</v>
          </cell>
          <cell r="AX26">
            <v>5</v>
          </cell>
          <cell r="AY26">
            <v>0.25</v>
          </cell>
          <cell r="AZ26">
            <v>0.5</v>
          </cell>
          <cell r="BA26">
            <v>25</v>
          </cell>
          <cell r="BB26">
            <v>5</v>
          </cell>
          <cell r="BC26">
            <v>5</v>
          </cell>
          <cell r="BD26">
            <v>20</v>
          </cell>
          <cell r="BE26">
            <v>30</v>
          </cell>
          <cell r="BF26">
            <v>5</v>
          </cell>
        </row>
        <row r="27">
          <cell r="D27" t="str">
            <v>Sinra</v>
          </cell>
          <cell r="E27" t="str">
            <v>Comunidad</v>
          </cell>
          <cell r="F27" t="str">
            <v>Lajas</v>
          </cell>
          <cell r="G27" t="str">
            <v>Chota</v>
          </cell>
          <cell r="H27" t="str">
            <v>III</v>
          </cell>
          <cell r="I27">
            <v>521</v>
          </cell>
          <cell r="J27">
            <v>128</v>
          </cell>
          <cell r="K27">
            <v>360</v>
          </cell>
          <cell r="L27">
            <v>80</v>
          </cell>
          <cell r="M27">
            <v>55</v>
          </cell>
          <cell r="N27">
            <v>1</v>
          </cell>
          <cell r="O27">
            <v>1</v>
          </cell>
          <cell r="Q27">
            <v>1</v>
          </cell>
          <cell r="R27">
            <v>1</v>
          </cell>
          <cell r="X27">
            <v>1</v>
          </cell>
          <cell r="Y27">
            <v>1</v>
          </cell>
          <cell r="AB27">
            <v>1</v>
          </cell>
          <cell r="AC27">
            <v>1</v>
          </cell>
          <cell r="AF27">
            <v>1</v>
          </cell>
          <cell r="AK27">
            <v>1</v>
          </cell>
          <cell r="AQ27">
            <v>1</v>
          </cell>
          <cell r="AR27">
            <v>1</v>
          </cell>
          <cell r="AT27">
            <v>0.2</v>
          </cell>
          <cell r="AU27">
            <v>3.5</v>
          </cell>
          <cell r="AV27">
            <v>1</v>
          </cell>
          <cell r="AW27">
            <v>3</v>
          </cell>
          <cell r="AX27">
            <v>3</v>
          </cell>
          <cell r="AY27">
            <v>1</v>
          </cell>
          <cell r="AZ27">
            <v>1</v>
          </cell>
          <cell r="BB27">
            <v>2</v>
          </cell>
          <cell r="BC27">
            <v>1</v>
          </cell>
          <cell r="BD27">
            <v>1</v>
          </cell>
          <cell r="BE27">
            <v>30</v>
          </cell>
          <cell r="BF27">
            <v>2</v>
          </cell>
        </row>
        <row r="28">
          <cell r="D28" t="str">
            <v xml:space="preserve">Las Animas(**)</v>
          </cell>
          <cell r="E28" t="str">
            <v>Caserio</v>
          </cell>
          <cell r="F28" t="str">
            <v>Lajas</v>
          </cell>
          <cell r="G28" t="str">
            <v>Chota</v>
          </cell>
          <cell r="H28" t="str">
            <v>III</v>
          </cell>
          <cell r="I28">
            <v>295</v>
          </cell>
          <cell r="J28">
            <v>64</v>
          </cell>
          <cell r="K28">
            <v>385</v>
          </cell>
          <cell r="L28">
            <v>70</v>
          </cell>
          <cell r="M28">
            <v>60</v>
          </cell>
          <cell r="N28">
            <v>1</v>
          </cell>
          <cell r="O28">
            <v>1</v>
          </cell>
          <cell r="R28">
            <v>1</v>
          </cell>
          <cell r="Y28">
            <v>1</v>
          </cell>
          <cell r="AC28">
            <v>1</v>
          </cell>
          <cell r="AG28">
            <v>1</v>
          </cell>
          <cell r="AK28">
            <v>1</v>
          </cell>
          <cell r="AT28">
            <v>0.2</v>
          </cell>
          <cell r="AU28">
            <v>3.5</v>
          </cell>
          <cell r="AV28">
            <v>1</v>
          </cell>
          <cell r="AW28">
            <v>3</v>
          </cell>
          <cell r="AX28">
            <v>3</v>
          </cell>
          <cell r="AY28">
            <v>0.125</v>
          </cell>
          <cell r="AZ28">
            <v>0.5</v>
          </cell>
          <cell r="BA28">
            <v>60</v>
          </cell>
          <cell r="BB28">
            <v>6</v>
          </cell>
          <cell r="BC28">
            <v>1</v>
          </cell>
          <cell r="BD28">
            <v>4</v>
          </cell>
          <cell r="BE28">
            <v>40</v>
          </cell>
          <cell r="BF28">
            <v>6</v>
          </cell>
        </row>
        <row r="29">
          <cell r="D29" t="str">
            <v>Marcopampa</v>
          </cell>
          <cell r="E29" t="str">
            <v>Caserio</v>
          </cell>
          <cell r="F29" t="str">
            <v>Lajas</v>
          </cell>
          <cell r="G29" t="str">
            <v>Chota</v>
          </cell>
          <cell r="H29" t="str">
            <v>III</v>
          </cell>
          <cell r="I29">
            <v>235</v>
          </cell>
          <cell r="J29">
            <v>59</v>
          </cell>
          <cell r="K29">
            <v>328</v>
          </cell>
          <cell r="L29">
            <v>47</v>
          </cell>
          <cell r="M29">
            <v>35</v>
          </cell>
          <cell r="N29">
            <v>1</v>
          </cell>
          <cell r="O29">
            <v>1</v>
          </cell>
          <cell r="Q29">
            <v>1</v>
          </cell>
          <cell r="R29">
            <v>1</v>
          </cell>
          <cell r="X29">
            <v>1</v>
          </cell>
          <cell r="Y29">
            <v>1</v>
          </cell>
          <cell r="AK29">
            <v>1</v>
          </cell>
          <cell r="AQ29">
            <v>1</v>
          </cell>
          <cell r="AT29">
            <v>0.2</v>
          </cell>
          <cell r="AU29">
            <v>3.5</v>
          </cell>
          <cell r="AV29">
            <v>1</v>
          </cell>
          <cell r="AW29">
            <v>2.5</v>
          </cell>
          <cell r="AX29">
            <v>4</v>
          </cell>
          <cell r="AY29">
            <v>0.5</v>
          </cell>
          <cell r="AZ29">
            <v>0.5</v>
          </cell>
          <cell r="BB29">
            <v>2</v>
          </cell>
          <cell r="BC29">
            <v>1</v>
          </cell>
          <cell r="BD29">
            <v>2</v>
          </cell>
          <cell r="BE29">
            <v>25</v>
          </cell>
          <cell r="BF29">
            <v>2</v>
          </cell>
        </row>
        <row r="30">
          <cell r="D30" t="str">
            <v>Pacobamba(**)</v>
          </cell>
          <cell r="E30" t="str">
            <v>Caserio</v>
          </cell>
          <cell r="F30" t="str">
            <v>Lajas</v>
          </cell>
          <cell r="G30" t="str">
            <v>Chota</v>
          </cell>
          <cell r="H30" t="str">
            <v>III</v>
          </cell>
          <cell r="I30">
            <v>647</v>
          </cell>
          <cell r="J30">
            <v>149</v>
          </cell>
          <cell r="K30">
            <v>612</v>
          </cell>
          <cell r="L30">
            <v>137</v>
          </cell>
          <cell r="M30">
            <v>80</v>
          </cell>
          <cell r="N30">
            <v>1</v>
          </cell>
          <cell r="Q30">
            <v>1</v>
          </cell>
          <cell r="R30">
            <v>1</v>
          </cell>
          <cell r="T30">
            <v>1</v>
          </cell>
          <cell r="V30">
            <v>2</v>
          </cell>
          <cell r="X30">
            <v>1</v>
          </cell>
          <cell r="Y30">
            <v>1</v>
          </cell>
          <cell r="AB30">
            <v>1</v>
          </cell>
          <cell r="AC30">
            <v>1</v>
          </cell>
          <cell r="AF30">
            <v>1</v>
          </cell>
          <cell r="AK30">
            <v>1</v>
          </cell>
          <cell r="AQ30">
            <v>1</v>
          </cell>
          <cell r="AR30">
            <v>1</v>
          </cell>
          <cell r="AT30">
            <v>0.2</v>
          </cell>
          <cell r="AU30">
            <v>3</v>
          </cell>
          <cell r="AV30">
            <v>0.9</v>
          </cell>
          <cell r="AW30">
            <v>3</v>
          </cell>
          <cell r="AX30">
            <v>2.5</v>
          </cell>
          <cell r="AY30">
            <v>0.5</v>
          </cell>
          <cell r="AZ30">
            <v>0.5</v>
          </cell>
          <cell r="BB30">
            <v>4</v>
          </cell>
          <cell r="BC30">
            <v>3</v>
          </cell>
          <cell r="BD30">
            <v>4</v>
          </cell>
          <cell r="BE30">
            <v>150</v>
          </cell>
          <cell r="BF30">
            <v>4</v>
          </cell>
          <cell r="BG30">
            <v>150</v>
          </cell>
        </row>
        <row r="31">
          <cell r="D31" t="str">
            <v>Pampacancha</v>
          </cell>
          <cell r="E31" t="str">
            <v xml:space="preserve">Centro Poblado</v>
          </cell>
          <cell r="F31" t="str">
            <v>Lajas</v>
          </cell>
          <cell r="G31" t="str">
            <v>Chota</v>
          </cell>
          <cell r="H31" t="str">
            <v>III</v>
          </cell>
          <cell r="I31">
            <v>562</v>
          </cell>
          <cell r="J31">
            <v>145</v>
          </cell>
          <cell r="K31">
            <v>725</v>
          </cell>
          <cell r="L31">
            <v>188</v>
          </cell>
          <cell r="M31">
            <v>120</v>
          </cell>
          <cell r="O31">
            <v>1</v>
          </cell>
          <cell r="Q31">
            <v>1</v>
          </cell>
          <cell r="R31">
            <v>1</v>
          </cell>
          <cell r="U31">
            <v>2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B31">
            <v>1</v>
          </cell>
          <cell r="AF31">
            <v>1</v>
          </cell>
          <cell r="AK31">
            <v>1</v>
          </cell>
          <cell r="AT31">
            <v>0.3</v>
          </cell>
          <cell r="AU31">
            <v>3</v>
          </cell>
          <cell r="AV31">
            <v>1</v>
          </cell>
          <cell r="AW31">
            <v>3</v>
          </cell>
          <cell r="AX31">
            <v>4</v>
          </cell>
          <cell r="AY31">
            <v>3</v>
          </cell>
          <cell r="AZ31">
            <v>0.5</v>
          </cell>
          <cell r="BA31">
            <v>100</v>
          </cell>
          <cell r="BB31">
            <v>4</v>
          </cell>
          <cell r="BC31">
            <v>4</v>
          </cell>
          <cell r="BD31">
            <v>8</v>
          </cell>
          <cell r="BE31">
            <v>20</v>
          </cell>
          <cell r="BF31">
            <v>4</v>
          </cell>
        </row>
      </sheetData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-Local (Anexo 1,0)"/>
      <sheetName val="Procesamiento (Anexo 2,0)"/>
      <sheetName val="Tasa Distrital (Anexo 3.0)"/>
      <sheetName val="Identificación Cargas (Anexo 4)"/>
      <sheetName val="Evolución del CUD"/>
      <sheetName val="Identificación Cargas _Anexo 4_"/>
      <sheetName val="ENTR_F"/>
      <sheetName val="3_1"/>
      <sheetName val="Consun Energ_ _Anexo_5_2_5_"/>
      <sheetName val="Base"/>
      <sheetName val="POBLACION"/>
      <sheetName val="EVAL"/>
      <sheetName val="Impuestos"/>
      <sheetName val="#¡REF"/>
      <sheetName val="DATOS DE CAMPO"/>
      <sheetName val="LOCALIDAD"/>
      <sheetName val="Rel-Local_(Anexo_1,0)"/>
      <sheetName val="Procesamiento_(Anexo_2,0)"/>
      <sheetName val="Tasa_Distrital_(Anexo_3_0)"/>
      <sheetName val="Identificación_Cargas_(Anexo_4)"/>
      <sheetName val="Evolución_del_CUD"/>
      <sheetName val="Identificación_Cargas__Anexo_4_"/>
      <sheetName val="Consun_Energ___Anexo_5_2_5_"/>
      <sheetName val="DATOS_DE_CAMPO"/>
      <sheetName val="BASE-RS"/>
      <sheetName val="Excav. Postes"/>
      <sheetName val="MONT RS"/>
      <sheetName val="SUM RS"/>
      <sheetName val="TRANSP LP"/>
      <sheetName val="TRANSP RS"/>
      <sheetName val="CALCULO"/>
      <sheetName val="OBRAS CIVILES"/>
      <sheetName val="Bas Dat RP"/>
      <sheetName val="Resumen General"/>
      <sheetName val="CAP_120mm2"/>
      <sheetName val="CAP-120mm2"/>
      <sheetName val="HAMAR"/>
      <sheetName val="POLILINEA"/>
      <sheetName val="Ratio Redes"/>
      <sheetName val="BDATOS"/>
      <sheetName val="Rel-Local_(Anexo_1,0)1"/>
      <sheetName val="Procesamiento_(Anexo_2,0)1"/>
      <sheetName val="Tasa_Distrital_(Anexo_3_0)1"/>
      <sheetName val="Identificación_Cargas_(Anexo_41"/>
      <sheetName val="Evolución_del_CUD1"/>
      <sheetName val="Identificación_Cargas__Anexo_41"/>
      <sheetName val="Consun_Energ___Anexo_5_2_5_1"/>
      <sheetName val="DATOS_DE_CAMPO1"/>
      <sheetName val="Excav__Postes"/>
      <sheetName val="MONT_RS"/>
      <sheetName val="SUM_RS"/>
      <sheetName val="TRANSP_LP"/>
      <sheetName val="TRANSP_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arios RP"/>
      <sheetName val="A. Unitarios RP"/>
      <sheetName val="Cuadro Resumes RP"/>
      <sheetName val="A. Unitarios RS"/>
      <sheetName val="Cuadro Resumen RS"/>
      <sheetName val="Hoja1"/>
      <sheetName val="Print RS"/>
      <sheetName val="CuadroResumesRP"/>
    </sheetNames>
    <sheetDataSet>
      <sheetData sheetId="0"/>
      <sheetData sheetId="1"/>
      <sheetData sheetId="2" refreshError="1">
        <row r="11">
          <cell r="C11">
            <v>10.08</v>
          </cell>
        </row>
        <row r="12">
          <cell r="C12">
            <v>8.4</v>
          </cell>
        </row>
        <row r="13">
          <cell r="C13">
            <v>7.57</v>
          </cell>
        </row>
        <row r="14">
          <cell r="C14">
            <v>6.78</v>
          </cell>
        </row>
        <row r="17">
          <cell r="C17">
            <v>15</v>
          </cell>
        </row>
        <row r="18">
          <cell r="C18">
            <v>70</v>
          </cell>
        </row>
        <row r="19">
          <cell r="C19">
            <v>30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ENTR_F"/>
      <sheetName val="3_1"/>
      <sheetName val="Base"/>
      <sheetName val="#¡REF"/>
      <sheetName val="CAP-120mm2"/>
      <sheetName val="CAP_120mm2"/>
      <sheetName val="Consun Energ_ _Anexo_5_2_5_"/>
      <sheetName val="_"/>
      <sheetName val="C. U."/>
      <sheetName val="Metrado y Presupuesto"/>
      <sheetName val="Planilla - Desmontaje"/>
      <sheetName val="Planilla - Montaje"/>
      <sheetName val="A"/>
      <sheetName val="HAMAR"/>
      <sheetName val="POLILINEA"/>
      <sheetName val="BASEJH"/>
      <sheetName val="Identificación Cargas _Anexo 4_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RESUMEN"/>
      <sheetName val="SUMINISTRO"/>
      <sheetName val="MONTAJE"/>
      <sheetName val="TRANSPORTE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  <sheetName val="DATOS DE CAMPO"/>
      <sheetName val="Analisis de la T.C. - 2.2"/>
      <sheetName val="ENTR_F"/>
      <sheetName val="3_1"/>
      <sheetName val="Consun Energ_ _Anexo_5_2_5_"/>
      <sheetName val="BD"/>
      <sheetName val="#¡REF"/>
      <sheetName val="Datos_Proyectos"/>
      <sheetName val="CANT.UNITARIAS"/>
      <sheetName val="POBLACION"/>
      <sheetName val="Precios Unitarios"/>
      <sheetName val="Fundacion"/>
      <sheetName val="cantidades"/>
      <sheetName val="BASE"/>
      <sheetName val="OBRAS-PRELIMINARES"/>
      <sheetName val="ARMADOS"/>
      <sheetName val="CONDUCTORES ALUMINIO"/>
      <sheetName val="POSTE-CONCRETO"/>
      <sheetName val="PRUEBAS y PUESTA EN SERV"/>
      <sheetName val="RETENIDAS"/>
      <sheetName val="PUESTA A TIERRA"/>
      <sheetName val="DESMONTAJE"/>
      <sheetName val="MAT. LP"/>
      <sheetName val="Cotz."/>
      <sheetName val="DATA"/>
      <sheetName val="CONFIG."/>
      <sheetName val="PLANILLA RS"/>
      <sheetName val="MAT. RP"/>
      <sheetName val="PRECIOS-DGER"/>
      <sheetName val="Contract_VS_Neces"/>
      <sheetName val="RESUMEN_3"/>
      <sheetName val="RESUMEN_2"/>
      <sheetName val="RESUM_ZAP"/>
      <sheetName val="POSTES_Y_CRUCETAS"/>
      <sheetName val="DATOS_DE_CAMPO"/>
      <sheetName val="Consun_Energ___Anexo_5_2_5_"/>
      <sheetName val="Analisis_de_la_T_C__-_2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 xml:space="preserve"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 refreshError="1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 xml:space="preserve"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 VS Neces"/>
      <sheetName val="Hoja1"/>
      <sheetName val="RESUMEN 3"/>
      <sheetName val="RESUMEN 2"/>
      <sheetName val="RESUMEN"/>
      <sheetName val="RESUM ZAP"/>
      <sheetName val="POSTES Y CRUCETAS"/>
      <sheetName val="L207"/>
      <sheetName val="L208"/>
      <sheetName val="L215A"/>
      <sheetName val="L215B"/>
      <sheetName val="L215C"/>
      <sheetName val="L238"/>
      <sheetName val="L213"/>
      <sheetName val="STRUCT"/>
      <sheetName val="CIVIL"/>
      <sheetName val="CALCULOS"/>
      <sheetName val="con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a+0</v>
          </cell>
          <cell r="B6" t="str">
            <v>A</v>
          </cell>
          <cell r="C6" t="str">
            <v>+0</v>
          </cell>
          <cell r="D6">
            <v>3.3</v>
          </cell>
          <cell r="E6">
            <v>36.200000000000003</v>
          </cell>
          <cell r="F6">
            <v>4.7850000000000001</v>
          </cell>
          <cell r="G6">
            <v>20.6</v>
          </cell>
          <cell r="H6">
            <v>2</v>
          </cell>
          <cell r="I6">
            <v>0</v>
          </cell>
          <cell r="BM6">
            <v>3</v>
          </cell>
        </row>
        <row r="7">
          <cell r="A7" t="str">
            <v>ma50</v>
          </cell>
          <cell r="B7" t="str">
            <v>MA</v>
          </cell>
          <cell r="C7">
            <v>50</v>
          </cell>
          <cell r="D7">
            <v>3.3</v>
          </cell>
          <cell r="E7">
            <v>13.116041367580763</v>
          </cell>
          <cell r="F7">
            <v>2.1240045963978629</v>
          </cell>
          <cell r="G7">
            <v>9.2460413675807622</v>
          </cell>
          <cell r="H7">
            <v>2</v>
          </cell>
          <cell r="I7">
            <v>0</v>
          </cell>
          <cell r="J7">
            <v>3.3363786181172395</v>
          </cell>
          <cell r="K7">
            <v>3.7370070861133713</v>
          </cell>
          <cell r="L7">
            <v>3.3363786181172395</v>
          </cell>
          <cell r="M7">
            <v>10.908020683790383</v>
          </cell>
          <cell r="N7">
            <v>0</v>
          </cell>
          <cell r="O7">
            <v>0.33749999999999997</v>
          </cell>
          <cell r="P7">
            <v>0</v>
          </cell>
          <cell r="Q7">
            <v>3.2538087580778541</v>
          </cell>
          <cell r="T7">
            <v>2</v>
          </cell>
          <cell r="AD7">
            <v>2</v>
          </cell>
          <cell r="AF7">
            <v>3</v>
          </cell>
          <cell r="AH7">
            <v>6</v>
          </cell>
          <cell r="AI7">
            <v>3</v>
          </cell>
          <cell r="AJ7">
            <v>3</v>
          </cell>
          <cell r="AK7">
            <v>6</v>
          </cell>
          <cell r="AL7">
            <v>2</v>
          </cell>
          <cell r="AM7">
            <v>4</v>
          </cell>
          <cell r="AN7">
            <v>2</v>
          </cell>
          <cell r="AQ7">
            <v>2</v>
          </cell>
          <cell r="AR7">
            <v>1</v>
          </cell>
          <cell r="AU7">
            <v>3</v>
          </cell>
          <cell r="AZ7">
            <v>6</v>
          </cell>
          <cell r="BA7">
            <v>10</v>
          </cell>
          <cell r="BB7">
            <v>8</v>
          </cell>
          <cell r="BE7">
            <v>4</v>
          </cell>
          <cell r="BF7">
            <v>8</v>
          </cell>
          <cell r="BH7">
            <v>4</v>
          </cell>
          <cell r="BI7">
            <v>12</v>
          </cell>
          <cell r="BK7">
            <v>4</v>
          </cell>
          <cell r="BM7">
            <v>3</v>
          </cell>
          <cell r="BP7">
            <v>6</v>
          </cell>
          <cell r="BQ7">
            <v>3</v>
          </cell>
          <cell r="BR7">
            <v>9</v>
          </cell>
        </row>
        <row r="8">
          <cell r="A8" t="str">
            <v>ma55</v>
          </cell>
          <cell r="B8" t="str">
            <v>MA</v>
          </cell>
          <cell r="C8">
            <v>55</v>
          </cell>
          <cell r="D8">
            <v>3.3</v>
          </cell>
          <cell r="E8">
            <v>14.48764550433884</v>
          </cell>
          <cell r="F8">
            <v>2.2764050560376492</v>
          </cell>
          <cell r="G8">
            <v>10.617645504338839</v>
          </cell>
          <cell r="H8">
            <v>2</v>
          </cell>
          <cell r="I8">
            <v>0</v>
          </cell>
          <cell r="J8">
            <v>3.5757687003212699</v>
          </cell>
          <cell r="K8">
            <v>3.9719577947247089</v>
          </cell>
          <cell r="L8">
            <v>3.5757687003212699</v>
          </cell>
          <cell r="M8">
            <v>11.593822752169421</v>
          </cell>
          <cell r="N8">
            <v>0</v>
          </cell>
          <cell r="O8">
            <v>0.33749999999999997</v>
          </cell>
          <cell r="P8">
            <v>0</v>
          </cell>
          <cell r="Q8">
            <v>3.3735037991798693</v>
          </cell>
          <cell r="T8">
            <v>2</v>
          </cell>
          <cell r="AD8">
            <v>2</v>
          </cell>
          <cell r="AF8">
            <v>3</v>
          </cell>
          <cell r="AH8">
            <v>6</v>
          </cell>
          <cell r="AI8">
            <v>3</v>
          </cell>
          <cell r="AJ8">
            <v>3</v>
          </cell>
          <cell r="AK8">
            <v>6</v>
          </cell>
          <cell r="AL8">
            <v>2</v>
          </cell>
          <cell r="AM8">
            <v>4</v>
          </cell>
          <cell r="AN8">
            <v>2</v>
          </cell>
          <cell r="AQ8">
            <v>2</v>
          </cell>
          <cell r="AR8">
            <v>1</v>
          </cell>
          <cell r="AU8">
            <v>3</v>
          </cell>
          <cell r="AZ8">
            <v>6</v>
          </cell>
          <cell r="BA8">
            <v>10</v>
          </cell>
          <cell r="BB8">
            <v>8</v>
          </cell>
          <cell r="BE8">
            <v>4</v>
          </cell>
          <cell r="BF8">
            <v>8</v>
          </cell>
          <cell r="BH8">
            <v>4</v>
          </cell>
          <cell r="BI8">
            <v>12</v>
          </cell>
          <cell r="BK8">
            <v>4</v>
          </cell>
          <cell r="BM8">
            <v>3</v>
          </cell>
          <cell r="BP8">
            <v>6</v>
          </cell>
          <cell r="BQ8">
            <v>3</v>
          </cell>
          <cell r="BR8">
            <v>9</v>
          </cell>
        </row>
        <row r="9">
          <cell r="A9" t="str">
            <v>ma60</v>
          </cell>
          <cell r="B9" t="str">
            <v>MA</v>
          </cell>
          <cell r="C9">
            <v>60</v>
          </cell>
          <cell r="D9">
            <v>3.3</v>
          </cell>
          <cell r="E9">
            <v>15.859249641096916</v>
          </cell>
          <cell r="F9">
            <v>2.4288055156774355</v>
          </cell>
          <cell r="G9">
            <v>11.989249641096915</v>
          </cell>
          <cell r="H9">
            <v>2</v>
          </cell>
          <cell r="I9">
            <v>0</v>
          </cell>
          <cell r="J9">
            <v>3.8151587825253004</v>
          </cell>
          <cell r="K9">
            <v>4.206908503336046</v>
          </cell>
          <cell r="L9">
            <v>3.8151587825253004</v>
          </cell>
          <cell r="M9">
            <v>12.279624820548458</v>
          </cell>
          <cell r="N9">
            <v>0</v>
          </cell>
          <cell r="O9">
            <v>0.33749999999999997</v>
          </cell>
          <cell r="P9">
            <v>0</v>
          </cell>
          <cell r="Q9">
            <v>3.4931988402818845</v>
          </cell>
          <cell r="T9">
            <v>2</v>
          </cell>
          <cell r="AD9">
            <v>2</v>
          </cell>
          <cell r="AF9">
            <v>3</v>
          </cell>
          <cell r="AH9">
            <v>6</v>
          </cell>
          <cell r="AI9">
            <v>3</v>
          </cell>
          <cell r="AJ9">
            <v>3</v>
          </cell>
          <cell r="AK9">
            <v>6</v>
          </cell>
          <cell r="AL9">
            <v>2</v>
          </cell>
          <cell r="AM9">
            <v>4</v>
          </cell>
          <cell r="AN9">
            <v>2</v>
          </cell>
          <cell r="AQ9">
            <v>2</v>
          </cell>
          <cell r="AR9">
            <v>1</v>
          </cell>
          <cell r="AU9">
            <v>3</v>
          </cell>
          <cell r="AZ9">
            <v>6</v>
          </cell>
          <cell r="BA9">
            <v>10</v>
          </cell>
          <cell r="BB9">
            <v>8</v>
          </cell>
          <cell r="BE9">
            <v>4</v>
          </cell>
          <cell r="BF9">
            <v>8</v>
          </cell>
          <cell r="BH9">
            <v>4</v>
          </cell>
          <cell r="BI9">
            <v>12</v>
          </cell>
          <cell r="BK9">
            <v>4</v>
          </cell>
          <cell r="BM9">
            <v>3</v>
          </cell>
          <cell r="BP9">
            <v>6</v>
          </cell>
          <cell r="BQ9">
            <v>3</v>
          </cell>
          <cell r="BR9">
            <v>9</v>
          </cell>
        </row>
        <row r="10">
          <cell r="A10" t="str">
            <v>ma65</v>
          </cell>
          <cell r="B10" t="str">
            <v>MA</v>
          </cell>
          <cell r="C10">
            <v>65</v>
          </cell>
          <cell r="D10">
            <v>3.3</v>
          </cell>
          <cell r="E10">
            <v>17.230853777854996</v>
          </cell>
          <cell r="F10">
            <v>2.5812059753172214</v>
          </cell>
          <cell r="G10">
            <v>13.360853777854995</v>
          </cell>
          <cell r="H10">
            <v>2</v>
          </cell>
          <cell r="I10">
            <v>0</v>
          </cell>
          <cell r="J10">
            <v>4.0545488647293295</v>
          </cell>
          <cell r="K10">
            <v>5.5751335622388227</v>
          </cell>
          <cell r="L10">
            <v>4.0545488647293295</v>
          </cell>
          <cell r="M10">
            <v>12.965426888927496</v>
          </cell>
          <cell r="N10">
            <v>0</v>
          </cell>
          <cell r="O10">
            <v>0.33749999999999997</v>
          </cell>
          <cell r="P10">
            <v>0</v>
          </cell>
          <cell r="Q10">
            <v>3.6128938813838989</v>
          </cell>
          <cell r="T10">
            <v>2</v>
          </cell>
          <cell r="AD10">
            <v>2</v>
          </cell>
          <cell r="AF10">
            <v>3</v>
          </cell>
          <cell r="AH10">
            <v>6</v>
          </cell>
          <cell r="AI10">
            <v>3</v>
          </cell>
          <cell r="AJ10">
            <v>3</v>
          </cell>
          <cell r="AK10">
            <v>6</v>
          </cell>
          <cell r="AL10">
            <v>2</v>
          </cell>
          <cell r="AM10">
            <v>4</v>
          </cell>
          <cell r="AN10">
            <v>2</v>
          </cell>
          <cell r="AQ10">
            <v>2</v>
          </cell>
          <cell r="AR10">
            <v>1</v>
          </cell>
          <cell r="AU10">
            <v>3</v>
          </cell>
          <cell r="AZ10">
            <v>6</v>
          </cell>
          <cell r="BA10">
            <v>10</v>
          </cell>
          <cell r="BB10">
            <v>8</v>
          </cell>
          <cell r="BE10">
            <v>4</v>
          </cell>
          <cell r="BF10">
            <v>8</v>
          </cell>
          <cell r="BH10">
            <v>4</v>
          </cell>
          <cell r="BI10">
            <v>12</v>
          </cell>
          <cell r="BK10">
            <v>4</v>
          </cell>
          <cell r="BM10">
            <v>3</v>
          </cell>
          <cell r="BP10">
            <v>6</v>
          </cell>
          <cell r="BQ10">
            <v>3</v>
          </cell>
          <cell r="BR10">
            <v>9</v>
          </cell>
        </row>
        <row r="11">
          <cell r="A11" t="str">
            <v>ma70</v>
          </cell>
          <cell r="B11" t="str">
            <v>MA</v>
          </cell>
          <cell r="C11">
            <v>70</v>
          </cell>
          <cell r="D11">
            <v>3.3</v>
          </cell>
          <cell r="E11">
            <v>18.602457914613073</v>
          </cell>
          <cell r="F11">
            <v>2.7336064349570082</v>
          </cell>
          <cell r="G11">
            <v>14.732457914613072</v>
          </cell>
          <cell r="H11">
            <v>2</v>
          </cell>
          <cell r="I11">
            <v>0</v>
          </cell>
          <cell r="J11">
            <v>4.2939389469333609</v>
          </cell>
          <cell r="K11">
            <v>5.8700284516418106</v>
          </cell>
          <cell r="L11">
            <v>4.2939389469333609</v>
          </cell>
          <cell r="M11">
            <v>13.651228957306536</v>
          </cell>
          <cell r="N11">
            <v>0</v>
          </cell>
          <cell r="O11">
            <v>0.33749999999999997</v>
          </cell>
          <cell r="P11">
            <v>0</v>
          </cell>
          <cell r="Q11">
            <v>3.732588922485915</v>
          </cell>
          <cell r="T11">
            <v>2</v>
          </cell>
          <cell r="AD11">
            <v>2</v>
          </cell>
          <cell r="AF11">
            <v>3</v>
          </cell>
          <cell r="AH11">
            <v>6</v>
          </cell>
          <cell r="AI11">
            <v>3</v>
          </cell>
          <cell r="AJ11">
            <v>3</v>
          </cell>
          <cell r="AK11">
            <v>6</v>
          </cell>
          <cell r="AL11">
            <v>2</v>
          </cell>
          <cell r="AM11">
            <v>4</v>
          </cell>
          <cell r="AN11">
            <v>2</v>
          </cell>
          <cell r="AQ11">
            <v>2</v>
          </cell>
          <cell r="AR11">
            <v>1</v>
          </cell>
          <cell r="AU11">
            <v>3</v>
          </cell>
          <cell r="AZ11">
            <v>6</v>
          </cell>
          <cell r="BA11">
            <v>10</v>
          </cell>
          <cell r="BB11">
            <v>8</v>
          </cell>
          <cell r="BE11">
            <v>4</v>
          </cell>
          <cell r="BF11">
            <v>8</v>
          </cell>
          <cell r="BH11">
            <v>4</v>
          </cell>
          <cell r="BI11">
            <v>12</v>
          </cell>
          <cell r="BK11">
            <v>4</v>
          </cell>
          <cell r="BM11">
            <v>3</v>
          </cell>
          <cell r="BP11">
            <v>6</v>
          </cell>
          <cell r="BQ11">
            <v>3</v>
          </cell>
          <cell r="BR11">
            <v>9</v>
          </cell>
        </row>
        <row r="12">
          <cell r="A12" t="str">
            <v>ma75</v>
          </cell>
          <cell r="B12" t="str">
            <v>MA</v>
          </cell>
          <cell r="C12">
            <v>75</v>
          </cell>
          <cell r="D12">
            <v>3.3</v>
          </cell>
          <cell r="E12">
            <v>19.974062051371149</v>
          </cell>
          <cell r="F12">
            <v>2.886006894596794</v>
          </cell>
          <cell r="G12">
            <v>16.104062051371148</v>
          </cell>
          <cell r="H12">
            <v>2</v>
          </cell>
          <cell r="I12">
            <v>0</v>
          </cell>
          <cell r="J12">
            <v>4.5333290291373904</v>
          </cell>
          <cell r="K12">
            <v>6.164923341044795</v>
          </cell>
          <cell r="L12">
            <v>4.5333290291373904</v>
          </cell>
          <cell r="M12">
            <v>14.337031025685571</v>
          </cell>
          <cell r="N12">
            <v>0</v>
          </cell>
          <cell r="O12">
            <v>0.33749999999999997</v>
          </cell>
          <cell r="P12">
            <v>0</v>
          </cell>
          <cell r="Q12">
            <v>3.8522839635879293</v>
          </cell>
          <cell r="T12">
            <v>2</v>
          </cell>
          <cell r="AD12">
            <v>2</v>
          </cell>
          <cell r="AF12">
            <v>3</v>
          </cell>
          <cell r="AH12">
            <v>6</v>
          </cell>
          <cell r="AI12">
            <v>3</v>
          </cell>
          <cell r="AJ12">
            <v>3</v>
          </cell>
          <cell r="AK12">
            <v>6</v>
          </cell>
          <cell r="AL12">
            <v>2</v>
          </cell>
          <cell r="AM12">
            <v>4</v>
          </cell>
          <cell r="AN12">
            <v>2</v>
          </cell>
          <cell r="AQ12">
            <v>2</v>
          </cell>
          <cell r="AR12">
            <v>1</v>
          </cell>
          <cell r="AU12">
            <v>3</v>
          </cell>
          <cell r="AZ12">
            <v>6</v>
          </cell>
          <cell r="BA12">
            <v>10</v>
          </cell>
          <cell r="BB12">
            <v>8</v>
          </cell>
          <cell r="BE12">
            <v>4</v>
          </cell>
          <cell r="BF12">
            <v>8</v>
          </cell>
          <cell r="BH12">
            <v>4</v>
          </cell>
          <cell r="BI12">
            <v>12</v>
          </cell>
          <cell r="BK12">
            <v>4</v>
          </cell>
          <cell r="BM12">
            <v>3</v>
          </cell>
          <cell r="BP12">
            <v>6</v>
          </cell>
          <cell r="BQ12">
            <v>3</v>
          </cell>
          <cell r="BR12">
            <v>9</v>
          </cell>
        </row>
        <row r="13">
          <cell r="A13" t="str">
            <v>ma80</v>
          </cell>
          <cell r="B13" t="str">
            <v>MA</v>
          </cell>
          <cell r="C13">
            <v>80</v>
          </cell>
          <cell r="D13">
            <v>3.3</v>
          </cell>
          <cell r="E13">
            <v>21.345666188129226</v>
          </cell>
          <cell r="F13">
            <v>3.0384073542365804</v>
          </cell>
          <cell r="G13">
            <v>17.475666188129225</v>
          </cell>
          <cell r="H13">
            <v>2</v>
          </cell>
          <cell r="I13">
            <v>0</v>
          </cell>
          <cell r="J13">
            <v>4.7727191113414209</v>
          </cell>
          <cell r="K13">
            <v>6.4598182304477829</v>
          </cell>
          <cell r="L13">
            <v>4.7727191113414209</v>
          </cell>
          <cell r="M13">
            <v>15.022833094064611</v>
          </cell>
          <cell r="N13">
            <v>0</v>
          </cell>
          <cell r="O13">
            <v>0.33749999999999997</v>
          </cell>
          <cell r="P13">
            <v>0</v>
          </cell>
          <cell r="Q13">
            <v>3.9719790046899446</v>
          </cell>
          <cell r="T13">
            <v>2</v>
          </cell>
          <cell r="AD13">
            <v>2</v>
          </cell>
          <cell r="AF13">
            <v>3</v>
          </cell>
          <cell r="AH13">
            <v>6</v>
          </cell>
          <cell r="AI13">
            <v>3</v>
          </cell>
          <cell r="AJ13">
            <v>3</v>
          </cell>
          <cell r="AK13">
            <v>6</v>
          </cell>
          <cell r="AL13">
            <v>2</v>
          </cell>
          <cell r="AM13">
            <v>4</v>
          </cell>
          <cell r="AN13">
            <v>2</v>
          </cell>
          <cell r="AQ13">
            <v>2</v>
          </cell>
          <cell r="AR13">
            <v>1</v>
          </cell>
          <cell r="AU13">
            <v>3</v>
          </cell>
          <cell r="AZ13">
            <v>6</v>
          </cell>
          <cell r="BA13">
            <v>10</v>
          </cell>
          <cell r="BB13">
            <v>8</v>
          </cell>
          <cell r="BE13">
            <v>4</v>
          </cell>
          <cell r="BF13">
            <v>8</v>
          </cell>
          <cell r="BH13">
            <v>4</v>
          </cell>
          <cell r="BI13">
            <v>12</v>
          </cell>
          <cell r="BK13">
            <v>4</v>
          </cell>
          <cell r="BM13">
            <v>3</v>
          </cell>
          <cell r="BP13">
            <v>6</v>
          </cell>
          <cell r="BQ13">
            <v>3</v>
          </cell>
          <cell r="BR13">
            <v>9</v>
          </cell>
        </row>
        <row r="14">
          <cell r="A14" t="str">
            <v>ma85</v>
          </cell>
          <cell r="B14" t="str">
            <v>MA</v>
          </cell>
          <cell r="C14">
            <v>85</v>
          </cell>
          <cell r="D14">
            <v>3.3</v>
          </cell>
          <cell r="E14">
            <v>22.717270324887302</v>
          </cell>
          <cell r="F14">
            <v>3.1908078138763667</v>
          </cell>
          <cell r="G14">
            <v>18.847270324887301</v>
          </cell>
          <cell r="H14">
            <v>2</v>
          </cell>
          <cell r="I14">
            <v>0</v>
          </cell>
          <cell r="J14">
            <v>5.0121091935454505</v>
          </cell>
          <cell r="K14">
            <v>6.7547131198507691</v>
          </cell>
          <cell r="L14">
            <v>5.0121091935454505</v>
          </cell>
          <cell r="M14">
            <v>15.708635162443649</v>
          </cell>
          <cell r="N14">
            <v>0</v>
          </cell>
          <cell r="O14">
            <v>0.33749999999999997</v>
          </cell>
          <cell r="P14">
            <v>0</v>
          </cell>
          <cell r="Q14">
            <v>4.0916740457919598</v>
          </cell>
          <cell r="T14">
            <v>2</v>
          </cell>
          <cell r="AD14">
            <v>2</v>
          </cell>
          <cell r="AF14">
            <v>3</v>
          </cell>
          <cell r="AH14">
            <v>6</v>
          </cell>
          <cell r="AI14">
            <v>3</v>
          </cell>
          <cell r="AJ14">
            <v>3</v>
          </cell>
          <cell r="AK14">
            <v>6</v>
          </cell>
          <cell r="AL14">
            <v>2</v>
          </cell>
          <cell r="AM14">
            <v>4</v>
          </cell>
          <cell r="AN14">
            <v>2</v>
          </cell>
          <cell r="AQ14">
            <v>2</v>
          </cell>
          <cell r="AR14">
            <v>1</v>
          </cell>
          <cell r="AU14">
            <v>3</v>
          </cell>
          <cell r="AZ14">
            <v>6</v>
          </cell>
          <cell r="BA14">
            <v>10</v>
          </cell>
          <cell r="BB14">
            <v>8</v>
          </cell>
          <cell r="BE14">
            <v>4</v>
          </cell>
          <cell r="BF14">
            <v>8</v>
          </cell>
          <cell r="BH14">
            <v>4</v>
          </cell>
          <cell r="BI14">
            <v>12</v>
          </cell>
          <cell r="BK14">
            <v>4</v>
          </cell>
          <cell r="BM14">
            <v>3</v>
          </cell>
          <cell r="BP14">
            <v>6</v>
          </cell>
          <cell r="BQ14">
            <v>3</v>
          </cell>
          <cell r="BR14">
            <v>9</v>
          </cell>
        </row>
        <row r="15">
          <cell r="A15" t="str">
            <v>ma90</v>
          </cell>
          <cell r="B15" t="str">
            <v>MA</v>
          </cell>
          <cell r="C15">
            <v>90</v>
          </cell>
          <cell r="D15">
            <v>3.3</v>
          </cell>
          <cell r="E15">
            <v>24.088874461645375</v>
          </cell>
          <cell r="F15">
            <v>3.343208273516153</v>
          </cell>
          <cell r="G15">
            <v>20.218874461645374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2.861369086893975</v>
          </cell>
          <cell r="T15">
            <v>2</v>
          </cell>
          <cell r="AD15">
            <v>2</v>
          </cell>
          <cell r="AF15">
            <v>3</v>
          </cell>
          <cell r="AH15">
            <v>6</v>
          </cell>
          <cell r="AI15">
            <v>3</v>
          </cell>
          <cell r="AJ15">
            <v>3</v>
          </cell>
          <cell r="AK15">
            <v>6</v>
          </cell>
          <cell r="AL15">
            <v>2</v>
          </cell>
          <cell r="AM15">
            <v>4</v>
          </cell>
          <cell r="AN15">
            <v>2</v>
          </cell>
          <cell r="AQ15">
            <v>2</v>
          </cell>
          <cell r="AR15">
            <v>1</v>
          </cell>
          <cell r="AU15">
            <v>3</v>
          </cell>
          <cell r="AZ15">
            <v>6</v>
          </cell>
          <cell r="BA15">
            <v>10</v>
          </cell>
          <cell r="BB15">
            <v>8</v>
          </cell>
          <cell r="BE15">
            <v>4</v>
          </cell>
          <cell r="BF15">
            <v>8</v>
          </cell>
          <cell r="BH15">
            <v>4</v>
          </cell>
          <cell r="BI15">
            <v>12</v>
          </cell>
          <cell r="BK15">
            <v>4</v>
          </cell>
          <cell r="BM15">
            <v>3</v>
          </cell>
          <cell r="BP15">
            <v>6</v>
          </cell>
          <cell r="BQ15">
            <v>3</v>
          </cell>
          <cell r="BR15">
            <v>9</v>
          </cell>
        </row>
        <row r="16">
          <cell r="A16" t="str">
            <v>mb50</v>
          </cell>
          <cell r="B16" t="str">
            <v>MB</v>
          </cell>
          <cell r="C16">
            <v>50</v>
          </cell>
          <cell r="D16">
            <v>3.3</v>
          </cell>
          <cell r="E16">
            <v>13.116041367580763</v>
          </cell>
          <cell r="F16">
            <v>2.1240045963978629</v>
          </cell>
          <cell r="G16">
            <v>9.2460413675807622</v>
          </cell>
          <cell r="H16">
            <v>3</v>
          </cell>
          <cell r="I16">
            <v>0</v>
          </cell>
          <cell r="J16">
            <v>5.0045679271758594</v>
          </cell>
          <cell r="K16">
            <v>5.605510629170058</v>
          </cell>
          <cell r="L16">
            <v>5.0045679271758594</v>
          </cell>
          <cell r="M16">
            <v>16.362031025685571</v>
          </cell>
          <cell r="N16">
            <v>0</v>
          </cell>
          <cell r="O16">
            <v>0.50624999999999998</v>
          </cell>
          <cell r="P16">
            <v>0</v>
          </cell>
          <cell r="Q16">
            <v>3.9288087580778539</v>
          </cell>
          <cell r="X16">
            <v>1</v>
          </cell>
          <cell r="Y16">
            <v>1</v>
          </cell>
          <cell r="AE16">
            <v>4</v>
          </cell>
          <cell r="AF16">
            <v>6</v>
          </cell>
          <cell r="AL16">
            <v>1</v>
          </cell>
          <cell r="AM16">
            <v>2</v>
          </cell>
          <cell r="AN16">
            <v>2</v>
          </cell>
          <cell r="AO16">
            <v>4</v>
          </cell>
          <cell r="AP16">
            <v>2</v>
          </cell>
          <cell r="AQ16">
            <v>3</v>
          </cell>
          <cell r="AS16">
            <v>2</v>
          </cell>
          <cell r="AU16">
            <v>3</v>
          </cell>
          <cell r="BA16">
            <v>4</v>
          </cell>
          <cell r="BB16">
            <v>10</v>
          </cell>
          <cell r="BC16">
            <v>12</v>
          </cell>
          <cell r="BD16">
            <v>4</v>
          </cell>
          <cell r="BE16">
            <v>6</v>
          </cell>
          <cell r="BF16">
            <v>6</v>
          </cell>
          <cell r="BG16">
            <v>6</v>
          </cell>
          <cell r="BH16">
            <v>4</v>
          </cell>
          <cell r="BI16">
            <v>4</v>
          </cell>
          <cell r="BJ16">
            <v>16</v>
          </cell>
          <cell r="BK16">
            <v>4</v>
          </cell>
          <cell r="BM16">
            <v>3</v>
          </cell>
          <cell r="BQ16">
            <v>3</v>
          </cell>
          <cell r="BR16">
            <v>6</v>
          </cell>
        </row>
        <row r="17">
          <cell r="A17" t="str">
            <v>mb55</v>
          </cell>
          <cell r="B17" t="str">
            <v>MB</v>
          </cell>
          <cell r="C17">
            <v>55</v>
          </cell>
          <cell r="D17">
            <v>3.3</v>
          </cell>
          <cell r="E17">
            <v>14.48764550433884</v>
          </cell>
          <cell r="F17">
            <v>2.2764050560376492</v>
          </cell>
          <cell r="G17">
            <v>10.617645504338839</v>
          </cell>
          <cell r="H17">
            <v>3</v>
          </cell>
          <cell r="I17">
            <v>0</v>
          </cell>
          <cell r="J17">
            <v>5.3636530504819051</v>
          </cell>
          <cell r="K17">
            <v>5.9579366920870633</v>
          </cell>
          <cell r="L17">
            <v>5.3636530504819051</v>
          </cell>
          <cell r="M17">
            <v>17.390734128254131</v>
          </cell>
          <cell r="N17">
            <v>0</v>
          </cell>
          <cell r="O17">
            <v>0.50624999999999998</v>
          </cell>
          <cell r="P17">
            <v>0</v>
          </cell>
          <cell r="Q17">
            <v>4.0485037991798691</v>
          </cell>
          <cell r="X17">
            <v>1</v>
          </cell>
          <cell r="Y17">
            <v>1</v>
          </cell>
          <cell r="AE17">
            <v>4</v>
          </cell>
          <cell r="AF17">
            <v>6</v>
          </cell>
          <cell r="AL17">
            <v>1</v>
          </cell>
          <cell r="AM17">
            <v>2</v>
          </cell>
          <cell r="AN17">
            <v>2</v>
          </cell>
          <cell r="AO17">
            <v>4</v>
          </cell>
          <cell r="AP17">
            <v>2</v>
          </cell>
          <cell r="AQ17">
            <v>3</v>
          </cell>
          <cell r="AS17">
            <v>2</v>
          </cell>
          <cell r="AU17">
            <v>3</v>
          </cell>
          <cell r="BA17">
            <v>4</v>
          </cell>
          <cell r="BB17">
            <v>10</v>
          </cell>
          <cell r="BC17">
            <v>12</v>
          </cell>
          <cell r="BD17">
            <v>4</v>
          </cell>
          <cell r="BE17">
            <v>6</v>
          </cell>
          <cell r="BF17">
            <v>6</v>
          </cell>
          <cell r="BG17">
            <v>6</v>
          </cell>
          <cell r="BH17">
            <v>4</v>
          </cell>
          <cell r="BI17">
            <v>4</v>
          </cell>
          <cell r="BJ17">
            <v>16</v>
          </cell>
          <cell r="BK17">
            <v>4</v>
          </cell>
          <cell r="BM17">
            <v>3</v>
          </cell>
          <cell r="BQ17">
            <v>3</v>
          </cell>
          <cell r="BR17">
            <v>6</v>
          </cell>
        </row>
        <row r="18">
          <cell r="A18" t="str">
            <v>mb60</v>
          </cell>
          <cell r="B18" t="str">
            <v>MB</v>
          </cell>
          <cell r="C18">
            <v>60</v>
          </cell>
          <cell r="D18">
            <v>3.3</v>
          </cell>
          <cell r="E18">
            <v>15.859249641096916</v>
          </cell>
          <cell r="F18">
            <v>2.4288055156774355</v>
          </cell>
          <cell r="G18">
            <v>11.989249641096915</v>
          </cell>
          <cell r="H18">
            <v>3</v>
          </cell>
          <cell r="I18">
            <v>0</v>
          </cell>
          <cell r="J18">
            <v>5.7227381737879508</v>
          </cell>
          <cell r="K18">
            <v>6.3103627550040686</v>
          </cell>
          <cell r="L18">
            <v>5.7227381737879499</v>
          </cell>
          <cell r="M18">
            <v>18.419437230822687</v>
          </cell>
          <cell r="N18">
            <v>0</v>
          </cell>
          <cell r="O18">
            <v>0.50624999999999998</v>
          </cell>
          <cell r="P18">
            <v>0</v>
          </cell>
          <cell r="Q18">
            <v>4.1681988402818844</v>
          </cell>
          <cell r="X18">
            <v>1</v>
          </cell>
          <cell r="Y18">
            <v>1</v>
          </cell>
          <cell r="AE18">
            <v>4</v>
          </cell>
          <cell r="AF18">
            <v>6</v>
          </cell>
          <cell r="AL18">
            <v>1</v>
          </cell>
          <cell r="AM18">
            <v>2</v>
          </cell>
          <cell r="AN18">
            <v>2</v>
          </cell>
          <cell r="AO18">
            <v>4</v>
          </cell>
          <cell r="AP18">
            <v>2</v>
          </cell>
          <cell r="AQ18">
            <v>3</v>
          </cell>
          <cell r="AS18">
            <v>2</v>
          </cell>
          <cell r="AU18">
            <v>3</v>
          </cell>
          <cell r="BA18">
            <v>4</v>
          </cell>
          <cell r="BB18">
            <v>10</v>
          </cell>
          <cell r="BC18">
            <v>12</v>
          </cell>
          <cell r="BD18">
            <v>4</v>
          </cell>
          <cell r="BE18">
            <v>6</v>
          </cell>
          <cell r="BF18">
            <v>6</v>
          </cell>
          <cell r="BG18">
            <v>6</v>
          </cell>
          <cell r="BH18">
            <v>4</v>
          </cell>
          <cell r="BI18">
            <v>4</v>
          </cell>
          <cell r="BJ18">
            <v>16</v>
          </cell>
          <cell r="BK18">
            <v>4</v>
          </cell>
          <cell r="BM18">
            <v>3</v>
          </cell>
          <cell r="BQ18">
            <v>3</v>
          </cell>
          <cell r="BR18">
            <v>6</v>
          </cell>
        </row>
        <row r="19">
          <cell r="A19" t="str">
            <v>mb65</v>
          </cell>
          <cell r="B19" t="str">
            <v>MB</v>
          </cell>
          <cell r="C19">
            <v>65</v>
          </cell>
          <cell r="D19">
            <v>3.3</v>
          </cell>
          <cell r="E19">
            <v>17.230853777854996</v>
          </cell>
          <cell r="F19">
            <v>2.5812059753172214</v>
          </cell>
          <cell r="G19">
            <v>13.360853777854995</v>
          </cell>
          <cell r="H19">
            <v>3</v>
          </cell>
          <cell r="I19">
            <v>0</v>
          </cell>
          <cell r="J19">
            <v>6.0818232970939938</v>
          </cell>
          <cell r="K19">
            <v>8.3627003433582328</v>
          </cell>
          <cell r="L19">
            <v>6.0818232970939938</v>
          </cell>
          <cell r="M19">
            <v>19.44814033339124</v>
          </cell>
          <cell r="N19">
            <v>0</v>
          </cell>
          <cell r="O19">
            <v>0.50624999999999998</v>
          </cell>
          <cell r="P19">
            <v>0</v>
          </cell>
          <cell r="Q19">
            <v>4.2878938813838996</v>
          </cell>
          <cell r="X19">
            <v>1</v>
          </cell>
          <cell r="Y19">
            <v>1</v>
          </cell>
          <cell r="AE19">
            <v>4</v>
          </cell>
          <cell r="AF19">
            <v>6</v>
          </cell>
          <cell r="AL19">
            <v>1</v>
          </cell>
          <cell r="AM19">
            <v>2</v>
          </cell>
          <cell r="AN19">
            <v>2</v>
          </cell>
          <cell r="AO19">
            <v>4</v>
          </cell>
          <cell r="AP19">
            <v>2</v>
          </cell>
          <cell r="AQ19">
            <v>3</v>
          </cell>
          <cell r="AS19">
            <v>2</v>
          </cell>
          <cell r="AU19">
            <v>3</v>
          </cell>
          <cell r="BA19">
            <v>4</v>
          </cell>
          <cell r="BB19">
            <v>10</v>
          </cell>
          <cell r="BC19">
            <v>12</v>
          </cell>
          <cell r="BD19">
            <v>4</v>
          </cell>
          <cell r="BE19">
            <v>6</v>
          </cell>
          <cell r="BF19">
            <v>6</v>
          </cell>
          <cell r="BG19">
            <v>6</v>
          </cell>
          <cell r="BH19">
            <v>4</v>
          </cell>
          <cell r="BI19">
            <v>4</v>
          </cell>
          <cell r="BJ19">
            <v>16</v>
          </cell>
          <cell r="BK19">
            <v>4</v>
          </cell>
          <cell r="BM19">
            <v>3</v>
          </cell>
          <cell r="BQ19">
            <v>3</v>
          </cell>
          <cell r="BR19">
            <v>6</v>
          </cell>
        </row>
        <row r="20">
          <cell r="A20" t="str">
            <v>mb70</v>
          </cell>
          <cell r="B20" t="str">
            <v>MB</v>
          </cell>
          <cell r="C20">
            <v>70</v>
          </cell>
          <cell r="D20">
            <v>3.3</v>
          </cell>
          <cell r="E20">
            <v>18.602457914613073</v>
          </cell>
          <cell r="F20">
            <v>2.7336064349570082</v>
          </cell>
          <cell r="G20">
            <v>14.732457914613072</v>
          </cell>
          <cell r="H20">
            <v>3</v>
          </cell>
          <cell r="I20">
            <v>0</v>
          </cell>
          <cell r="J20">
            <v>6.4409084204000413</v>
          </cell>
          <cell r="K20">
            <v>8.8050426774627155</v>
          </cell>
          <cell r="L20">
            <v>6.4409084204000413</v>
          </cell>
          <cell r="M20">
            <v>20.476843435959804</v>
          </cell>
          <cell r="N20">
            <v>0</v>
          </cell>
          <cell r="O20">
            <v>0.50624999999999998</v>
          </cell>
          <cell r="P20">
            <v>0</v>
          </cell>
          <cell r="Q20">
            <v>4.4075889224859148</v>
          </cell>
          <cell r="X20">
            <v>1</v>
          </cell>
          <cell r="Y20">
            <v>1</v>
          </cell>
          <cell r="AE20">
            <v>4</v>
          </cell>
          <cell r="AF20">
            <v>6</v>
          </cell>
          <cell r="AL20">
            <v>1</v>
          </cell>
          <cell r="AM20">
            <v>2</v>
          </cell>
          <cell r="AN20">
            <v>2</v>
          </cell>
          <cell r="AO20">
            <v>4</v>
          </cell>
          <cell r="AP20">
            <v>2</v>
          </cell>
          <cell r="AQ20">
            <v>3</v>
          </cell>
          <cell r="AS20">
            <v>2</v>
          </cell>
          <cell r="AU20">
            <v>3</v>
          </cell>
          <cell r="BA20">
            <v>4</v>
          </cell>
          <cell r="BB20">
            <v>10</v>
          </cell>
          <cell r="BC20">
            <v>12</v>
          </cell>
          <cell r="BD20">
            <v>4</v>
          </cell>
          <cell r="BE20">
            <v>6</v>
          </cell>
          <cell r="BF20">
            <v>6</v>
          </cell>
          <cell r="BG20">
            <v>6</v>
          </cell>
          <cell r="BH20">
            <v>4</v>
          </cell>
          <cell r="BI20">
            <v>4</v>
          </cell>
          <cell r="BJ20">
            <v>16</v>
          </cell>
          <cell r="BK20">
            <v>4</v>
          </cell>
          <cell r="BM20">
            <v>3</v>
          </cell>
          <cell r="BQ20">
            <v>3</v>
          </cell>
          <cell r="BR20">
            <v>6</v>
          </cell>
        </row>
        <row r="21">
          <cell r="A21" t="str">
            <v>mb75</v>
          </cell>
          <cell r="B21" t="str">
            <v>MB</v>
          </cell>
          <cell r="C21">
            <v>75</v>
          </cell>
          <cell r="D21">
            <v>3.3</v>
          </cell>
          <cell r="E21">
            <v>19.974062051371149</v>
          </cell>
          <cell r="F21">
            <v>2.886006894596794</v>
          </cell>
          <cell r="G21">
            <v>16.104062051371148</v>
          </cell>
          <cell r="H21">
            <v>3</v>
          </cell>
          <cell r="I21">
            <v>0</v>
          </cell>
          <cell r="J21">
            <v>6.7999935437060852</v>
          </cell>
          <cell r="K21">
            <v>9.2473850115671947</v>
          </cell>
          <cell r="L21">
            <v>6.7999935437060843</v>
          </cell>
          <cell r="M21">
            <v>21.50554653852836</v>
          </cell>
          <cell r="N21">
            <v>0</v>
          </cell>
          <cell r="O21">
            <v>0.50624999999999998</v>
          </cell>
          <cell r="P21">
            <v>0</v>
          </cell>
          <cell r="Q21">
            <v>4.5272839635879301</v>
          </cell>
          <cell r="X21">
            <v>1</v>
          </cell>
          <cell r="Y21">
            <v>1</v>
          </cell>
          <cell r="AE21">
            <v>8</v>
          </cell>
          <cell r="AF21">
            <v>12</v>
          </cell>
          <cell r="AL21">
            <v>1</v>
          </cell>
          <cell r="AM21">
            <v>2</v>
          </cell>
          <cell r="AN21">
            <v>2</v>
          </cell>
          <cell r="AO21">
            <v>8</v>
          </cell>
          <cell r="AP21">
            <v>4</v>
          </cell>
          <cell r="AQ21">
            <v>3</v>
          </cell>
          <cell r="AS21">
            <v>4</v>
          </cell>
          <cell r="AU21">
            <v>3</v>
          </cell>
          <cell r="BA21">
            <v>4</v>
          </cell>
          <cell r="BB21">
            <v>10</v>
          </cell>
          <cell r="BC21">
            <v>24</v>
          </cell>
          <cell r="BD21">
            <v>8</v>
          </cell>
          <cell r="BE21">
            <v>6</v>
          </cell>
          <cell r="BF21">
            <v>6</v>
          </cell>
          <cell r="BG21">
            <v>12</v>
          </cell>
          <cell r="BH21">
            <v>4</v>
          </cell>
          <cell r="BI21">
            <v>4</v>
          </cell>
          <cell r="BJ21">
            <v>32</v>
          </cell>
          <cell r="BK21">
            <v>4</v>
          </cell>
          <cell r="BM21">
            <v>3</v>
          </cell>
          <cell r="BQ21">
            <v>3</v>
          </cell>
          <cell r="BR21">
            <v>6</v>
          </cell>
        </row>
        <row r="22">
          <cell r="A22" t="str">
            <v>mb80</v>
          </cell>
          <cell r="B22" t="str">
            <v>MB</v>
          </cell>
          <cell r="C22">
            <v>80</v>
          </cell>
          <cell r="D22">
            <v>3.3</v>
          </cell>
          <cell r="E22">
            <v>21.345666188129226</v>
          </cell>
          <cell r="F22">
            <v>3.0384073542365804</v>
          </cell>
          <cell r="G22">
            <v>17.475666188129225</v>
          </cell>
          <cell r="H22">
            <v>3</v>
          </cell>
          <cell r="I22">
            <v>0</v>
          </cell>
          <cell r="J22">
            <v>7.1590786670121318</v>
          </cell>
          <cell r="K22">
            <v>9.6897273456716739</v>
          </cell>
          <cell r="L22">
            <v>7.1590786670121318</v>
          </cell>
          <cell r="M22">
            <v>22.534249641096917</v>
          </cell>
          <cell r="N22">
            <v>0</v>
          </cell>
          <cell r="O22">
            <v>0.50624999999999998</v>
          </cell>
          <cell r="P22">
            <v>0</v>
          </cell>
          <cell r="Q22">
            <v>4.6469790046899444</v>
          </cell>
          <cell r="X22">
            <v>1</v>
          </cell>
          <cell r="Y22">
            <v>1</v>
          </cell>
          <cell r="AE22">
            <v>8</v>
          </cell>
          <cell r="AF22">
            <v>12</v>
          </cell>
          <cell r="AL22">
            <v>1</v>
          </cell>
          <cell r="AM22">
            <v>2</v>
          </cell>
          <cell r="AN22">
            <v>2</v>
          </cell>
          <cell r="AO22">
            <v>8</v>
          </cell>
          <cell r="AP22">
            <v>4</v>
          </cell>
          <cell r="AQ22">
            <v>3</v>
          </cell>
          <cell r="AS22">
            <v>4</v>
          </cell>
          <cell r="AU22">
            <v>3</v>
          </cell>
          <cell r="BA22">
            <v>4</v>
          </cell>
          <cell r="BB22">
            <v>10</v>
          </cell>
          <cell r="BC22">
            <v>24</v>
          </cell>
          <cell r="BD22">
            <v>8</v>
          </cell>
          <cell r="BE22">
            <v>6</v>
          </cell>
          <cell r="BF22">
            <v>6</v>
          </cell>
          <cell r="BG22">
            <v>12</v>
          </cell>
          <cell r="BH22">
            <v>4</v>
          </cell>
          <cell r="BI22">
            <v>4</v>
          </cell>
          <cell r="BJ22">
            <v>32</v>
          </cell>
          <cell r="BK22">
            <v>4</v>
          </cell>
          <cell r="BM22">
            <v>3</v>
          </cell>
          <cell r="BQ22">
            <v>3</v>
          </cell>
          <cell r="BR22">
            <v>6</v>
          </cell>
        </row>
        <row r="23">
          <cell r="A23" t="str">
            <v>mb85</v>
          </cell>
          <cell r="B23" t="str">
            <v>MB</v>
          </cell>
          <cell r="C23">
            <v>85</v>
          </cell>
          <cell r="D23">
            <v>3.3</v>
          </cell>
          <cell r="E23">
            <v>22.717270324887302</v>
          </cell>
          <cell r="F23">
            <v>3.1908078138763667</v>
          </cell>
          <cell r="G23">
            <v>18.847270324887301</v>
          </cell>
          <cell r="H23">
            <v>3</v>
          </cell>
          <cell r="I23">
            <v>0</v>
          </cell>
          <cell r="J23">
            <v>7.5181637903181757</v>
          </cell>
          <cell r="K23">
            <v>10.132069679776153</v>
          </cell>
          <cell r="L23">
            <v>7.5181637903181757</v>
          </cell>
          <cell r="M23">
            <v>23.562952743665477</v>
          </cell>
          <cell r="N23">
            <v>0</v>
          </cell>
          <cell r="O23">
            <v>0.50624999999999998</v>
          </cell>
          <cell r="P23">
            <v>0</v>
          </cell>
          <cell r="Q23">
            <v>4.7666740457919596</v>
          </cell>
          <cell r="X23">
            <v>1</v>
          </cell>
          <cell r="Y23">
            <v>1</v>
          </cell>
          <cell r="AE23">
            <v>8</v>
          </cell>
          <cell r="AF23">
            <v>12</v>
          </cell>
          <cell r="AL23">
            <v>1</v>
          </cell>
          <cell r="AM23">
            <v>2</v>
          </cell>
          <cell r="AN23">
            <v>2</v>
          </cell>
          <cell r="AO23">
            <v>8</v>
          </cell>
          <cell r="AP23">
            <v>4</v>
          </cell>
          <cell r="AQ23">
            <v>3</v>
          </cell>
          <cell r="AS23">
            <v>4</v>
          </cell>
          <cell r="AU23">
            <v>3</v>
          </cell>
          <cell r="BA23">
            <v>4</v>
          </cell>
          <cell r="BB23">
            <v>10</v>
          </cell>
          <cell r="BC23">
            <v>24</v>
          </cell>
          <cell r="BD23">
            <v>8</v>
          </cell>
          <cell r="BE23">
            <v>6</v>
          </cell>
          <cell r="BF23">
            <v>6</v>
          </cell>
          <cell r="BG23">
            <v>12</v>
          </cell>
          <cell r="BH23">
            <v>4</v>
          </cell>
          <cell r="BI23">
            <v>4</v>
          </cell>
          <cell r="BJ23">
            <v>32</v>
          </cell>
          <cell r="BK23">
            <v>4</v>
          </cell>
          <cell r="BM23">
            <v>3</v>
          </cell>
          <cell r="BQ23">
            <v>3</v>
          </cell>
          <cell r="BR23">
            <v>6</v>
          </cell>
        </row>
        <row r="24">
          <cell r="A24" t="str">
            <v>mb90</v>
          </cell>
          <cell r="B24" t="str">
            <v>MB</v>
          </cell>
          <cell r="C24">
            <v>90</v>
          </cell>
          <cell r="D24">
            <v>3.3</v>
          </cell>
          <cell r="E24">
            <v>24.088874461645375</v>
          </cell>
          <cell r="F24">
            <v>3.343208273516153</v>
          </cell>
          <cell r="G24">
            <v>20.218874461645374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2.861369086893975</v>
          </cell>
          <cell r="X24">
            <v>1</v>
          </cell>
          <cell r="Y24">
            <v>1</v>
          </cell>
          <cell r="AE24">
            <v>8</v>
          </cell>
          <cell r="AF24">
            <v>12</v>
          </cell>
          <cell r="AL24">
            <v>1</v>
          </cell>
          <cell r="AM24">
            <v>2</v>
          </cell>
          <cell r="AN24">
            <v>2</v>
          </cell>
          <cell r="AO24">
            <v>8</v>
          </cell>
          <cell r="AP24">
            <v>4</v>
          </cell>
          <cell r="AQ24">
            <v>3</v>
          </cell>
          <cell r="AS24">
            <v>4</v>
          </cell>
          <cell r="AU24">
            <v>3</v>
          </cell>
          <cell r="BA24">
            <v>4</v>
          </cell>
          <cell r="BB24">
            <v>10</v>
          </cell>
          <cell r="BC24">
            <v>24</v>
          </cell>
          <cell r="BD24">
            <v>8</v>
          </cell>
          <cell r="BE24">
            <v>6</v>
          </cell>
          <cell r="BF24">
            <v>6</v>
          </cell>
          <cell r="BG24">
            <v>12</v>
          </cell>
          <cell r="BH24">
            <v>4</v>
          </cell>
          <cell r="BI24">
            <v>4</v>
          </cell>
          <cell r="BJ24">
            <v>32</v>
          </cell>
          <cell r="BK24">
            <v>4</v>
          </cell>
          <cell r="BM24">
            <v>3</v>
          </cell>
          <cell r="BQ24">
            <v>3</v>
          </cell>
          <cell r="BR24">
            <v>6</v>
          </cell>
        </row>
        <row r="25">
          <cell r="A25" t="str">
            <v>mc50</v>
          </cell>
          <cell r="B25" t="str">
            <v>MC</v>
          </cell>
          <cell r="C25">
            <v>50</v>
          </cell>
          <cell r="D25">
            <v>3.6</v>
          </cell>
          <cell r="E25">
            <v>13.116041367580763</v>
          </cell>
          <cell r="F25">
            <v>2.1240045963978629</v>
          </cell>
          <cell r="G25">
            <v>9.0160413675807636</v>
          </cell>
          <cell r="H25">
            <v>3</v>
          </cell>
          <cell r="I25">
            <v>0</v>
          </cell>
          <cell r="J25">
            <v>5.0045679271758594</v>
          </cell>
          <cell r="K25">
            <v>5.1430106291700577</v>
          </cell>
          <cell r="L25">
            <v>6.6720137891935885</v>
          </cell>
          <cell r="M25">
            <v>15.012031025685573</v>
          </cell>
          <cell r="N25">
            <v>0</v>
          </cell>
          <cell r="O25">
            <v>0.16874999999999998</v>
          </cell>
          <cell r="P25">
            <v>7.1999999999999995E-2</v>
          </cell>
          <cell r="Q25">
            <v>0.67499999999999993</v>
          </cell>
          <cell r="Z25">
            <v>1</v>
          </cell>
          <cell r="AA25">
            <v>1</v>
          </cell>
          <cell r="AE25">
            <v>4</v>
          </cell>
          <cell r="AF25">
            <v>6</v>
          </cell>
          <cell r="AL25">
            <v>1</v>
          </cell>
          <cell r="AM25">
            <v>2</v>
          </cell>
          <cell r="AN25">
            <v>2</v>
          </cell>
          <cell r="AO25">
            <v>4</v>
          </cell>
          <cell r="AP25">
            <v>2</v>
          </cell>
          <cell r="AQ25">
            <v>3</v>
          </cell>
          <cell r="AS25">
            <v>2</v>
          </cell>
          <cell r="AU25">
            <v>6</v>
          </cell>
          <cell r="BA25">
            <v>4</v>
          </cell>
          <cell r="BB25">
            <v>10</v>
          </cell>
          <cell r="BC25">
            <v>12</v>
          </cell>
          <cell r="BD25">
            <v>4</v>
          </cell>
          <cell r="BE25">
            <v>6</v>
          </cell>
          <cell r="BF25">
            <v>6</v>
          </cell>
          <cell r="BG25">
            <v>6</v>
          </cell>
          <cell r="BH25">
            <v>4</v>
          </cell>
          <cell r="BI25">
            <v>4</v>
          </cell>
          <cell r="BJ25">
            <v>16</v>
          </cell>
          <cell r="BK25">
            <v>4</v>
          </cell>
          <cell r="BO25">
            <v>3</v>
          </cell>
          <cell r="BQ25">
            <v>6</v>
          </cell>
          <cell r="BR25">
            <v>6</v>
          </cell>
          <cell r="BS25">
            <v>3</v>
          </cell>
        </row>
        <row r="26">
          <cell r="A26" t="str">
            <v>mc55</v>
          </cell>
          <cell r="B26" t="str">
            <v>MC</v>
          </cell>
          <cell r="C26">
            <v>55</v>
          </cell>
          <cell r="D26">
            <v>3.6</v>
          </cell>
          <cell r="E26">
            <v>14.48764550433884</v>
          </cell>
          <cell r="F26">
            <v>2.2764050560376492</v>
          </cell>
          <cell r="G26">
            <v>10.38764550433884</v>
          </cell>
          <cell r="H26">
            <v>3</v>
          </cell>
          <cell r="I26">
            <v>0</v>
          </cell>
          <cell r="J26">
            <v>5.3636530504819051</v>
          </cell>
          <cell r="K26">
            <v>5.4954366920870639</v>
          </cell>
          <cell r="L26">
            <v>7.129215168112947</v>
          </cell>
          <cell r="M26">
            <v>16.040734128254133</v>
          </cell>
          <cell r="N26">
            <v>0</v>
          </cell>
          <cell r="O26">
            <v>0.16874999999999998</v>
          </cell>
          <cell r="P26">
            <v>7.1999999999999995E-2</v>
          </cell>
          <cell r="Q26">
            <v>0.67499999999999993</v>
          </cell>
          <cell r="Z26">
            <v>1</v>
          </cell>
          <cell r="AA26">
            <v>1</v>
          </cell>
          <cell r="AE26">
            <v>4</v>
          </cell>
          <cell r="AF26">
            <v>6</v>
          </cell>
          <cell r="AL26">
            <v>1</v>
          </cell>
          <cell r="AM26">
            <v>2</v>
          </cell>
          <cell r="AN26">
            <v>2</v>
          </cell>
          <cell r="AO26">
            <v>4</v>
          </cell>
          <cell r="AP26">
            <v>2</v>
          </cell>
          <cell r="AQ26">
            <v>3</v>
          </cell>
          <cell r="AS26">
            <v>2</v>
          </cell>
          <cell r="AU26">
            <v>6</v>
          </cell>
          <cell r="BA26">
            <v>4</v>
          </cell>
          <cell r="BB26">
            <v>10</v>
          </cell>
          <cell r="BC26">
            <v>12</v>
          </cell>
          <cell r="BD26">
            <v>4</v>
          </cell>
          <cell r="BE26">
            <v>6</v>
          </cell>
          <cell r="BF26">
            <v>6</v>
          </cell>
          <cell r="BG26">
            <v>6</v>
          </cell>
          <cell r="BH26">
            <v>4</v>
          </cell>
          <cell r="BI26">
            <v>4</v>
          </cell>
          <cell r="BJ26">
            <v>16</v>
          </cell>
          <cell r="BK26">
            <v>4</v>
          </cell>
          <cell r="BO26">
            <v>3</v>
          </cell>
          <cell r="BQ26">
            <v>6</v>
          </cell>
          <cell r="BR26">
            <v>6</v>
          </cell>
          <cell r="BS26">
            <v>3</v>
          </cell>
        </row>
        <row r="27">
          <cell r="A27" t="str">
            <v>mc60</v>
          </cell>
          <cell r="B27" t="str">
            <v>MC</v>
          </cell>
          <cell r="C27">
            <v>60</v>
          </cell>
          <cell r="D27">
            <v>3.6</v>
          </cell>
          <cell r="E27">
            <v>15.859249641096916</v>
          </cell>
          <cell r="F27">
            <v>2.4288055156774355</v>
          </cell>
          <cell r="G27">
            <v>11.759249641096917</v>
          </cell>
          <cell r="H27">
            <v>3</v>
          </cell>
          <cell r="I27">
            <v>0</v>
          </cell>
          <cell r="J27">
            <v>5.7227381737879508</v>
          </cell>
          <cell r="K27">
            <v>5.84786275500407</v>
          </cell>
          <cell r="L27">
            <v>7.5864165470323073</v>
          </cell>
          <cell r="M27">
            <v>17.06943723082269</v>
          </cell>
          <cell r="N27">
            <v>0</v>
          </cell>
          <cell r="O27">
            <v>0.16874999999999998</v>
          </cell>
          <cell r="P27">
            <v>7.1999999999999995E-2</v>
          </cell>
          <cell r="Q27">
            <v>0.67499999999999993</v>
          </cell>
          <cell r="Z27">
            <v>1</v>
          </cell>
          <cell r="AA27">
            <v>1</v>
          </cell>
          <cell r="AE27">
            <v>4</v>
          </cell>
          <cell r="AF27">
            <v>6</v>
          </cell>
          <cell r="AL27">
            <v>1</v>
          </cell>
          <cell r="AM27">
            <v>2</v>
          </cell>
          <cell r="AN27">
            <v>2</v>
          </cell>
          <cell r="AO27">
            <v>4</v>
          </cell>
          <cell r="AP27">
            <v>2</v>
          </cell>
          <cell r="AQ27">
            <v>3</v>
          </cell>
          <cell r="AS27">
            <v>2</v>
          </cell>
          <cell r="AU27">
            <v>6</v>
          </cell>
          <cell r="BA27">
            <v>4</v>
          </cell>
          <cell r="BB27">
            <v>10</v>
          </cell>
          <cell r="BC27">
            <v>12</v>
          </cell>
          <cell r="BD27">
            <v>4</v>
          </cell>
          <cell r="BE27">
            <v>6</v>
          </cell>
          <cell r="BF27">
            <v>6</v>
          </cell>
          <cell r="BG27">
            <v>6</v>
          </cell>
          <cell r="BH27">
            <v>4</v>
          </cell>
          <cell r="BI27">
            <v>4</v>
          </cell>
          <cell r="BJ27">
            <v>16</v>
          </cell>
          <cell r="BK27">
            <v>4</v>
          </cell>
          <cell r="BO27">
            <v>3</v>
          </cell>
          <cell r="BQ27">
            <v>6</v>
          </cell>
          <cell r="BR27">
            <v>6</v>
          </cell>
          <cell r="BS27">
            <v>3</v>
          </cell>
        </row>
        <row r="28">
          <cell r="A28" t="str">
            <v>mc65</v>
          </cell>
          <cell r="B28" t="str">
            <v>MC</v>
          </cell>
          <cell r="C28">
            <v>65</v>
          </cell>
          <cell r="D28">
            <v>3.6</v>
          </cell>
          <cell r="E28">
            <v>17.230853777854996</v>
          </cell>
          <cell r="F28">
            <v>2.5812059753172214</v>
          </cell>
          <cell r="G28">
            <v>13.130853777854997</v>
          </cell>
          <cell r="H28">
            <v>3</v>
          </cell>
          <cell r="I28">
            <v>0</v>
          </cell>
          <cell r="J28">
            <v>6.0818232970939938</v>
          </cell>
          <cell r="K28">
            <v>7.7822003433582347</v>
          </cell>
          <cell r="L28">
            <v>8.0436179259516649</v>
          </cell>
          <cell r="M28">
            <v>18.098140333391246</v>
          </cell>
          <cell r="N28">
            <v>0</v>
          </cell>
          <cell r="O28">
            <v>0.16874999999999998</v>
          </cell>
          <cell r="P28">
            <v>7.1999999999999995E-2</v>
          </cell>
          <cell r="Q28">
            <v>0.67499999999999993</v>
          </cell>
          <cell r="Z28">
            <v>1</v>
          </cell>
          <cell r="AA28">
            <v>1</v>
          </cell>
          <cell r="AE28">
            <v>4</v>
          </cell>
          <cell r="AF28">
            <v>6</v>
          </cell>
          <cell r="AL28">
            <v>1</v>
          </cell>
          <cell r="AM28">
            <v>2</v>
          </cell>
          <cell r="AN28">
            <v>2</v>
          </cell>
          <cell r="AO28">
            <v>4</v>
          </cell>
          <cell r="AP28">
            <v>2</v>
          </cell>
          <cell r="AQ28">
            <v>3</v>
          </cell>
          <cell r="AS28">
            <v>2</v>
          </cell>
          <cell r="AU28">
            <v>6</v>
          </cell>
          <cell r="BA28">
            <v>4</v>
          </cell>
          <cell r="BB28">
            <v>10</v>
          </cell>
          <cell r="BC28">
            <v>12</v>
          </cell>
          <cell r="BD28">
            <v>4</v>
          </cell>
          <cell r="BE28">
            <v>6</v>
          </cell>
          <cell r="BF28">
            <v>6</v>
          </cell>
          <cell r="BG28">
            <v>6</v>
          </cell>
          <cell r="BH28">
            <v>4</v>
          </cell>
          <cell r="BI28">
            <v>4</v>
          </cell>
          <cell r="BJ28">
            <v>16</v>
          </cell>
          <cell r="BK28">
            <v>4</v>
          </cell>
          <cell r="BO28">
            <v>3</v>
          </cell>
          <cell r="BQ28">
            <v>6</v>
          </cell>
          <cell r="BR28">
            <v>6</v>
          </cell>
          <cell r="BS28">
            <v>3</v>
          </cell>
        </row>
        <row r="29">
          <cell r="A29" t="str">
            <v>mc70</v>
          </cell>
          <cell r="B29" t="str">
            <v>MC</v>
          </cell>
          <cell r="C29">
            <v>70</v>
          </cell>
          <cell r="D29">
            <v>3.6</v>
          </cell>
          <cell r="E29">
            <v>18.602457914613073</v>
          </cell>
          <cell r="F29">
            <v>2.7336064349570082</v>
          </cell>
          <cell r="G29">
            <v>14.502457914613073</v>
          </cell>
          <cell r="H29">
            <v>3</v>
          </cell>
          <cell r="I29">
            <v>0</v>
          </cell>
          <cell r="J29">
            <v>6.4409084204000413</v>
          </cell>
          <cell r="K29">
            <v>8.2245426774627166</v>
          </cell>
          <cell r="L29">
            <v>8.5008193048710243</v>
          </cell>
          <cell r="M29">
            <v>19.126843435959803</v>
          </cell>
          <cell r="N29">
            <v>0</v>
          </cell>
          <cell r="O29">
            <v>0.16874999999999998</v>
          </cell>
          <cell r="P29">
            <v>7.1999999999999995E-2</v>
          </cell>
          <cell r="Q29">
            <v>0.67499999999999993</v>
          </cell>
          <cell r="Z29">
            <v>1</v>
          </cell>
          <cell r="AA29">
            <v>1</v>
          </cell>
          <cell r="AE29">
            <v>4</v>
          </cell>
          <cell r="AF29">
            <v>6</v>
          </cell>
          <cell r="AL29">
            <v>1</v>
          </cell>
          <cell r="AM29">
            <v>2</v>
          </cell>
          <cell r="AN29">
            <v>2</v>
          </cell>
          <cell r="AO29">
            <v>4</v>
          </cell>
          <cell r="AP29">
            <v>2</v>
          </cell>
          <cell r="AQ29">
            <v>3</v>
          </cell>
          <cell r="AS29">
            <v>2</v>
          </cell>
          <cell r="AU29">
            <v>6</v>
          </cell>
          <cell r="BA29">
            <v>4</v>
          </cell>
          <cell r="BB29">
            <v>10</v>
          </cell>
          <cell r="BC29">
            <v>12</v>
          </cell>
          <cell r="BD29">
            <v>4</v>
          </cell>
          <cell r="BE29">
            <v>6</v>
          </cell>
          <cell r="BF29">
            <v>6</v>
          </cell>
          <cell r="BG29">
            <v>6</v>
          </cell>
          <cell r="BH29">
            <v>4</v>
          </cell>
          <cell r="BI29">
            <v>4</v>
          </cell>
          <cell r="BJ29">
            <v>16</v>
          </cell>
          <cell r="BK29">
            <v>4</v>
          </cell>
          <cell r="BO29">
            <v>3</v>
          </cell>
          <cell r="BQ29">
            <v>6</v>
          </cell>
          <cell r="BR29">
            <v>6</v>
          </cell>
          <cell r="BS29">
            <v>3</v>
          </cell>
        </row>
        <row r="30">
          <cell r="A30" t="str">
            <v>mc75</v>
          </cell>
          <cell r="B30" t="str">
            <v>MC</v>
          </cell>
          <cell r="C30">
            <v>75</v>
          </cell>
          <cell r="D30">
            <v>3.6</v>
          </cell>
          <cell r="E30">
            <v>19.974062051371149</v>
          </cell>
          <cell r="F30">
            <v>2.886006894596794</v>
          </cell>
          <cell r="G30">
            <v>15.874062051371148</v>
          </cell>
          <cell r="H30">
            <v>3</v>
          </cell>
          <cell r="I30">
            <v>0</v>
          </cell>
          <cell r="J30">
            <v>6.7999935437060852</v>
          </cell>
          <cell r="K30">
            <v>8.666885011567194</v>
          </cell>
          <cell r="L30">
            <v>8.958020683790382</v>
          </cell>
          <cell r="M30">
            <v>20.155546538528359</v>
          </cell>
          <cell r="N30">
            <v>0</v>
          </cell>
          <cell r="O30">
            <v>0.16874999999999998</v>
          </cell>
          <cell r="P30">
            <v>7.1999999999999995E-2</v>
          </cell>
          <cell r="Q30">
            <v>0.67499999999999993</v>
          </cell>
          <cell r="Z30">
            <v>1</v>
          </cell>
          <cell r="AA30">
            <v>1</v>
          </cell>
          <cell r="AE30">
            <v>8</v>
          </cell>
          <cell r="AF30">
            <v>12</v>
          </cell>
          <cell r="AL30">
            <v>1</v>
          </cell>
          <cell r="AM30">
            <v>2</v>
          </cell>
          <cell r="AN30">
            <v>2</v>
          </cell>
          <cell r="AO30">
            <v>8</v>
          </cell>
          <cell r="AP30">
            <v>4</v>
          </cell>
          <cell r="AQ30">
            <v>3</v>
          </cell>
          <cell r="AS30">
            <v>4</v>
          </cell>
          <cell r="AU30">
            <v>6</v>
          </cell>
          <cell r="BA30">
            <v>4</v>
          </cell>
          <cell r="BB30">
            <v>10</v>
          </cell>
          <cell r="BC30">
            <v>24</v>
          </cell>
          <cell r="BD30">
            <v>8</v>
          </cell>
          <cell r="BE30">
            <v>6</v>
          </cell>
          <cell r="BF30">
            <v>6</v>
          </cell>
          <cell r="BG30">
            <v>12</v>
          </cell>
          <cell r="BH30">
            <v>4</v>
          </cell>
          <cell r="BI30">
            <v>4</v>
          </cell>
          <cell r="BJ30">
            <v>32</v>
          </cell>
          <cell r="BK30">
            <v>4</v>
          </cell>
          <cell r="BO30">
            <v>3</v>
          </cell>
          <cell r="BQ30">
            <v>6</v>
          </cell>
          <cell r="BR30">
            <v>6</v>
          </cell>
          <cell r="BS30">
            <v>3</v>
          </cell>
        </row>
        <row r="31">
          <cell r="A31" t="str">
            <v>mc80</v>
          </cell>
          <cell r="B31" t="str">
            <v>MC</v>
          </cell>
          <cell r="C31">
            <v>80</v>
          </cell>
          <cell r="D31">
            <v>3.6</v>
          </cell>
          <cell r="E31">
            <v>21.345666188129226</v>
          </cell>
          <cell r="F31">
            <v>3.0384073542365804</v>
          </cell>
          <cell r="G31">
            <v>17.245666188129224</v>
          </cell>
          <cell r="H31">
            <v>3</v>
          </cell>
          <cell r="I31">
            <v>0</v>
          </cell>
          <cell r="J31">
            <v>7.1590786670121318</v>
          </cell>
          <cell r="K31">
            <v>9.109227345671675</v>
          </cell>
          <cell r="L31">
            <v>9.4152220627097414</v>
          </cell>
          <cell r="M31">
            <v>21.184249641096919</v>
          </cell>
          <cell r="N31">
            <v>0</v>
          </cell>
          <cell r="O31">
            <v>0.16874999999999998</v>
          </cell>
          <cell r="P31">
            <v>7.1999999999999995E-2</v>
          </cell>
          <cell r="Q31">
            <v>0.67499999999999993</v>
          </cell>
          <cell r="Z31">
            <v>1</v>
          </cell>
          <cell r="AA31">
            <v>1</v>
          </cell>
          <cell r="AE31">
            <v>8</v>
          </cell>
          <cell r="AF31">
            <v>12</v>
          </cell>
          <cell r="AL31">
            <v>1</v>
          </cell>
          <cell r="AM31">
            <v>2</v>
          </cell>
          <cell r="AN31">
            <v>2</v>
          </cell>
          <cell r="AO31">
            <v>8</v>
          </cell>
          <cell r="AP31">
            <v>4</v>
          </cell>
          <cell r="AQ31">
            <v>3</v>
          </cell>
          <cell r="AS31">
            <v>4</v>
          </cell>
          <cell r="AU31">
            <v>6</v>
          </cell>
          <cell r="BA31">
            <v>4</v>
          </cell>
          <cell r="BB31">
            <v>10</v>
          </cell>
          <cell r="BC31">
            <v>24</v>
          </cell>
          <cell r="BD31">
            <v>8</v>
          </cell>
          <cell r="BE31">
            <v>6</v>
          </cell>
          <cell r="BF31">
            <v>6</v>
          </cell>
          <cell r="BG31">
            <v>12</v>
          </cell>
          <cell r="BH31">
            <v>4</v>
          </cell>
          <cell r="BI31">
            <v>4</v>
          </cell>
          <cell r="BJ31">
            <v>32</v>
          </cell>
          <cell r="BK31">
            <v>4</v>
          </cell>
          <cell r="BO31">
            <v>3</v>
          </cell>
          <cell r="BQ31">
            <v>6</v>
          </cell>
          <cell r="BR31">
            <v>6</v>
          </cell>
          <cell r="BS31">
            <v>3</v>
          </cell>
        </row>
        <row r="32">
          <cell r="A32" t="str">
            <v>mc85</v>
          </cell>
          <cell r="B32" t="str">
            <v>MC</v>
          </cell>
          <cell r="C32">
            <v>85</v>
          </cell>
          <cell r="D32">
            <v>3.6</v>
          </cell>
          <cell r="E32">
            <v>22.717270324887302</v>
          </cell>
          <cell r="F32">
            <v>3.1908078138763667</v>
          </cell>
          <cell r="G32">
            <v>18.617270324887301</v>
          </cell>
          <cell r="H32">
            <v>3</v>
          </cell>
          <cell r="I32">
            <v>0</v>
          </cell>
          <cell r="J32">
            <v>7.5181637903181757</v>
          </cell>
          <cell r="K32">
            <v>9.5515696797761542</v>
          </cell>
          <cell r="L32">
            <v>9.8724234416291008</v>
          </cell>
          <cell r="M32">
            <v>22.212952743665479</v>
          </cell>
          <cell r="N32">
            <v>0</v>
          </cell>
          <cell r="O32">
            <v>0.16874999999999998</v>
          </cell>
          <cell r="P32">
            <v>7.1999999999999995E-2</v>
          </cell>
          <cell r="Q32">
            <v>0.67499999999999993</v>
          </cell>
          <cell r="Z32">
            <v>1</v>
          </cell>
          <cell r="AA32">
            <v>1</v>
          </cell>
          <cell r="AE32">
            <v>8</v>
          </cell>
          <cell r="AF32">
            <v>12</v>
          </cell>
          <cell r="AL32">
            <v>1</v>
          </cell>
          <cell r="AM32">
            <v>2</v>
          </cell>
          <cell r="AN32">
            <v>2</v>
          </cell>
          <cell r="AO32">
            <v>8</v>
          </cell>
          <cell r="AP32">
            <v>4</v>
          </cell>
          <cell r="AQ32">
            <v>3</v>
          </cell>
          <cell r="AS32">
            <v>4</v>
          </cell>
          <cell r="AU32">
            <v>6</v>
          </cell>
          <cell r="BA32">
            <v>4</v>
          </cell>
          <cell r="BB32">
            <v>10</v>
          </cell>
          <cell r="BC32">
            <v>24</v>
          </cell>
          <cell r="BD32">
            <v>8</v>
          </cell>
          <cell r="BE32">
            <v>6</v>
          </cell>
          <cell r="BF32">
            <v>6</v>
          </cell>
          <cell r="BG32">
            <v>12</v>
          </cell>
          <cell r="BH32">
            <v>4</v>
          </cell>
          <cell r="BI32">
            <v>4</v>
          </cell>
          <cell r="BJ32">
            <v>32</v>
          </cell>
          <cell r="BK32">
            <v>4</v>
          </cell>
          <cell r="BO32">
            <v>3</v>
          </cell>
          <cell r="BQ32">
            <v>6</v>
          </cell>
          <cell r="BR32">
            <v>6</v>
          </cell>
          <cell r="BS32">
            <v>3</v>
          </cell>
        </row>
        <row r="33">
          <cell r="A33" t="str">
            <v>mc90</v>
          </cell>
          <cell r="B33" t="str">
            <v>MC</v>
          </cell>
          <cell r="C33">
            <v>90</v>
          </cell>
          <cell r="D33">
            <v>3.6</v>
          </cell>
          <cell r="E33">
            <v>24.088874461645375</v>
          </cell>
          <cell r="F33">
            <v>3.343208273516153</v>
          </cell>
          <cell r="G33">
            <v>19.988874461645374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0.16874999999999998</v>
          </cell>
          <cell r="P33">
            <v>7.1999999999999995E-2</v>
          </cell>
          <cell r="Q33">
            <v>0.67499999999999993</v>
          </cell>
          <cell r="Z33">
            <v>1</v>
          </cell>
          <cell r="AA33">
            <v>1</v>
          </cell>
          <cell r="AE33">
            <v>8</v>
          </cell>
          <cell r="AF33">
            <v>12</v>
          </cell>
          <cell r="AL33">
            <v>1</v>
          </cell>
          <cell r="AM33">
            <v>2</v>
          </cell>
          <cell r="AN33">
            <v>2</v>
          </cell>
          <cell r="AO33">
            <v>8</v>
          </cell>
          <cell r="AP33">
            <v>4</v>
          </cell>
          <cell r="AQ33">
            <v>3</v>
          </cell>
          <cell r="AS33">
            <v>4</v>
          </cell>
          <cell r="AU33">
            <v>6</v>
          </cell>
          <cell r="BA33">
            <v>4</v>
          </cell>
          <cell r="BB33">
            <v>10</v>
          </cell>
          <cell r="BC33">
            <v>24</v>
          </cell>
          <cell r="BD33">
            <v>8</v>
          </cell>
          <cell r="BE33">
            <v>6</v>
          </cell>
          <cell r="BF33">
            <v>6</v>
          </cell>
          <cell r="BG33">
            <v>12</v>
          </cell>
          <cell r="BH33">
            <v>4</v>
          </cell>
          <cell r="BI33">
            <v>4</v>
          </cell>
          <cell r="BJ33">
            <v>32</v>
          </cell>
          <cell r="BK33">
            <v>4</v>
          </cell>
          <cell r="BO33">
            <v>3</v>
          </cell>
          <cell r="BQ33">
            <v>6</v>
          </cell>
          <cell r="BR33">
            <v>6</v>
          </cell>
          <cell r="BS33">
            <v>3</v>
          </cell>
        </row>
        <row r="34">
          <cell r="A34" t="str">
            <v>md50</v>
          </cell>
          <cell r="B34" t="str">
            <v>MD</v>
          </cell>
          <cell r="C34">
            <v>50</v>
          </cell>
          <cell r="D34">
            <v>3.6</v>
          </cell>
          <cell r="E34">
            <v>13.116041367580763</v>
          </cell>
          <cell r="F34">
            <v>2.1240045963978629</v>
          </cell>
          <cell r="G34">
            <v>9.0160413675807636</v>
          </cell>
          <cell r="H34">
            <v>3</v>
          </cell>
          <cell r="I34">
            <v>0</v>
          </cell>
          <cell r="J34">
            <v>5.0045679271758594</v>
          </cell>
          <cell r="K34">
            <v>5.1430106291700577</v>
          </cell>
          <cell r="L34">
            <v>6.6720137891935885</v>
          </cell>
          <cell r="M34">
            <v>15.012031025685573</v>
          </cell>
          <cell r="N34">
            <v>0</v>
          </cell>
          <cell r="O34">
            <v>0.16874999999999998</v>
          </cell>
          <cell r="P34">
            <v>7.1999999999999995E-2</v>
          </cell>
          <cell r="Q34">
            <v>0.67499999999999993</v>
          </cell>
          <cell r="Z34">
            <v>1</v>
          </cell>
          <cell r="AA34">
            <v>1</v>
          </cell>
          <cell r="AE34">
            <v>4</v>
          </cell>
          <cell r="AF34">
            <v>6</v>
          </cell>
          <cell r="AL34">
            <v>1</v>
          </cell>
          <cell r="AM34">
            <v>2</v>
          </cell>
          <cell r="AN34">
            <v>2</v>
          </cell>
          <cell r="AP34">
            <v>8</v>
          </cell>
          <cell r="AQ34">
            <v>3</v>
          </cell>
          <cell r="AT34">
            <v>2</v>
          </cell>
          <cell r="AU34">
            <v>6</v>
          </cell>
          <cell r="BA34">
            <v>4</v>
          </cell>
          <cell r="BB34">
            <v>10</v>
          </cell>
          <cell r="BC34">
            <v>20</v>
          </cell>
          <cell r="BE34">
            <v>6</v>
          </cell>
          <cell r="BF34">
            <v>6</v>
          </cell>
          <cell r="BG34">
            <v>8</v>
          </cell>
          <cell r="BH34">
            <v>4</v>
          </cell>
          <cell r="BI34">
            <v>4</v>
          </cell>
          <cell r="BJ34">
            <v>32</v>
          </cell>
          <cell r="BK34">
            <v>4</v>
          </cell>
          <cell r="BO34">
            <v>3</v>
          </cell>
          <cell r="BQ34">
            <v>6</v>
          </cell>
          <cell r="BR34">
            <v>6</v>
          </cell>
          <cell r="BS34">
            <v>3</v>
          </cell>
        </row>
        <row r="35">
          <cell r="A35" t="str">
            <v>md55</v>
          </cell>
          <cell r="B35" t="str">
            <v>MD</v>
          </cell>
          <cell r="C35">
            <v>55</v>
          </cell>
          <cell r="D35">
            <v>3.6</v>
          </cell>
          <cell r="E35">
            <v>14.48764550433884</v>
          </cell>
          <cell r="F35">
            <v>2.2764050560376492</v>
          </cell>
          <cell r="G35">
            <v>10.38764550433884</v>
          </cell>
          <cell r="H35">
            <v>3</v>
          </cell>
          <cell r="I35">
            <v>0</v>
          </cell>
          <cell r="J35">
            <v>5.3636530504819051</v>
          </cell>
          <cell r="K35">
            <v>5.4954366920870639</v>
          </cell>
          <cell r="L35">
            <v>7.129215168112947</v>
          </cell>
          <cell r="M35">
            <v>16.040734128254133</v>
          </cell>
          <cell r="N35">
            <v>0</v>
          </cell>
          <cell r="O35">
            <v>0.16874999999999998</v>
          </cell>
          <cell r="P35">
            <v>7.1999999999999995E-2</v>
          </cell>
          <cell r="Q35">
            <v>0.67499999999999993</v>
          </cell>
          <cell r="Z35">
            <v>1</v>
          </cell>
          <cell r="AA35">
            <v>1</v>
          </cell>
          <cell r="AE35">
            <v>4</v>
          </cell>
          <cell r="AF35">
            <v>6</v>
          </cell>
          <cell r="AL35">
            <v>1</v>
          </cell>
          <cell r="AM35">
            <v>2</v>
          </cell>
          <cell r="AN35">
            <v>2</v>
          </cell>
          <cell r="AP35">
            <v>8</v>
          </cell>
          <cell r="AQ35">
            <v>3</v>
          </cell>
          <cell r="AT35">
            <v>2</v>
          </cell>
          <cell r="AU35">
            <v>6</v>
          </cell>
          <cell r="BA35">
            <v>4</v>
          </cell>
          <cell r="BB35">
            <v>10</v>
          </cell>
          <cell r="BC35">
            <v>20</v>
          </cell>
          <cell r="BE35">
            <v>6</v>
          </cell>
          <cell r="BF35">
            <v>6</v>
          </cell>
          <cell r="BG35">
            <v>8</v>
          </cell>
          <cell r="BH35">
            <v>4</v>
          </cell>
          <cell r="BI35">
            <v>4</v>
          </cell>
          <cell r="BJ35">
            <v>32</v>
          </cell>
          <cell r="BK35">
            <v>4</v>
          </cell>
          <cell r="BO35">
            <v>3</v>
          </cell>
          <cell r="BQ35">
            <v>6</v>
          </cell>
          <cell r="BR35">
            <v>6</v>
          </cell>
          <cell r="BS35">
            <v>3</v>
          </cell>
        </row>
        <row r="36">
          <cell r="A36" t="str">
            <v>md60</v>
          </cell>
          <cell r="B36" t="str">
            <v>MD</v>
          </cell>
          <cell r="C36">
            <v>60</v>
          </cell>
          <cell r="D36">
            <v>3.6</v>
          </cell>
          <cell r="E36">
            <v>15.859249641096916</v>
          </cell>
          <cell r="F36">
            <v>2.4288055156774355</v>
          </cell>
          <cell r="G36">
            <v>11.759249641096917</v>
          </cell>
          <cell r="H36">
            <v>3</v>
          </cell>
          <cell r="I36">
            <v>0</v>
          </cell>
          <cell r="J36">
            <v>5.7227381737879508</v>
          </cell>
          <cell r="K36">
            <v>5.84786275500407</v>
          </cell>
          <cell r="L36">
            <v>7.5864165470323073</v>
          </cell>
          <cell r="M36">
            <v>17.06943723082269</v>
          </cell>
          <cell r="N36">
            <v>0</v>
          </cell>
          <cell r="O36">
            <v>0.372</v>
          </cell>
          <cell r="P36">
            <v>7.1999999999999995E-2</v>
          </cell>
          <cell r="Q36">
            <v>0.84374999999999989</v>
          </cell>
          <cell r="Z36">
            <v>1</v>
          </cell>
          <cell r="AA36">
            <v>1</v>
          </cell>
          <cell r="AE36">
            <v>4</v>
          </cell>
          <cell r="AF36">
            <v>6</v>
          </cell>
          <cell r="AL36">
            <v>1</v>
          </cell>
          <cell r="AM36">
            <v>2</v>
          </cell>
          <cell r="AN36">
            <v>2</v>
          </cell>
          <cell r="AP36">
            <v>8</v>
          </cell>
          <cell r="AQ36">
            <v>3</v>
          </cell>
          <cell r="AT36">
            <v>2</v>
          </cell>
          <cell r="AU36">
            <v>6</v>
          </cell>
          <cell r="BA36">
            <v>4</v>
          </cell>
          <cell r="BB36">
            <v>10</v>
          </cell>
          <cell r="BC36">
            <v>20</v>
          </cell>
          <cell r="BE36">
            <v>6</v>
          </cell>
          <cell r="BF36">
            <v>6</v>
          </cell>
          <cell r="BG36">
            <v>8</v>
          </cell>
          <cell r="BH36">
            <v>4</v>
          </cell>
          <cell r="BI36">
            <v>4</v>
          </cell>
          <cell r="BJ36">
            <v>32</v>
          </cell>
          <cell r="BK36">
            <v>4</v>
          </cell>
          <cell r="BO36">
            <v>3</v>
          </cell>
          <cell r="BQ36">
            <v>6</v>
          </cell>
          <cell r="BR36">
            <v>6</v>
          </cell>
          <cell r="BS36">
            <v>3</v>
          </cell>
        </row>
        <row r="37">
          <cell r="A37" t="str">
            <v>md65</v>
          </cell>
          <cell r="B37" t="str">
            <v>MD</v>
          </cell>
          <cell r="C37">
            <v>65</v>
          </cell>
          <cell r="D37">
            <v>3.6</v>
          </cell>
          <cell r="E37">
            <v>17.230853777854996</v>
          </cell>
          <cell r="F37">
            <v>2.5812059753172214</v>
          </cell>
          <cell r="G37">
            <v>13.130853777854997</v>
          </cell>
          <cell r="H37">
            <v>3</v>
          </cell>
          <cell r="I37">
            <v>1</v>
          </cell>
          <cell r="J37">
            <v>7.3696071810501875</v>
          </cell>
          <cell r="K37">
            <v>10.423808310447864</v>
          </cell>
          <cell r="L37">
            <v>8.9945967941039306</v>
          </cell>
          <cell r="M37">
            <v>19.049119201543512</v>
          </cell>
          <cell r="N37">
            <v>0</v>
          </cell>
          <cell r="O37">
            <v>0.372</v>
          </cell>
          <cell r="P37">
            <v>7.1999999999999995E-2</v>
          </cell>
          <cell r="Q37">
            <v>0.84374999999999989</v>
          </cell>
          <cell r="Z37">
            <v>1</v>
          </cell>
          <cell r="AA37">
            <v>1</v>
          </cell>
          <cell r="AE37">
            <v>4</v>
          </cell>
          <cell r="AF37">
            <v>6</v>
          </cell>
          <cell r="AG37">
            <v>2</v>
          </cell>
          <cell r="AL37">
            <v>1</v>
          </cell>
          <cell r="AM37">
            <v>2</v>
          </cell>
          <cell r="AN37">
            <v>2</v>
          </cell>
          <cell r="AO37">
            <v>6</v>
          </cell>
          <cell r="AP37">
            <v>8</v>
          </cell>
          <cell r="AQ37">
            <v>3</v>
          </cell>
          <cell r="AS37">
            <v>1</v>
          </cell>
          <cell r="AT37">
            <v>2</v>
          </cell>
          <cell r="AU37">
            <v>6</v>
          </cell>
          <cell r="AW37">
            <v>2</v>
          </cell>
          <cell r="AX37">
            <v>8</v>
          </cell>
          <cell r="AY37">
            <v>4</v>
          </cell>
          <cell r="BA37">
            <v>4</v>
          </cell>
          <cell r="BB37">
            <v>10</v>
          </cell>
          <cell r="BC37">
            <v>26</v>
          </cell>
          <cell r="BE37">
            <v>6</v>
          </cell>
          <cell r="BF37">
            <v>6</v>
          </cell>
          <cell r="BG37">
            <v>12</v>
          </cell>
          <cell r="BH37">
            <v>4</v>
          </cell>
          <cell r="BI37">
            <v>4</v>
          </cell>
          <cell r="BJ37">
            <v>48</v>
          </cell>
          <cell r="BK37">
            <v>4</v>
          </cell>
          <cell r="BO37">
            <v>3</v>
          </cell>
          <cell r="BQ37">
            <v>6</v>
          </cell>
          <cell r="BR37">
            <v>6</v>
          </cell>
          <cell r="BS37">
            <v>3</v>
          </cell>
        </row>
        <row r="38">
          <cell r="A38" t="str">
            <v>md70</v>
          </cell>
          <cell r="B38" t="str">
            <v>MD</v>
          </cell>
          <cell r="C38">
            <v>70</v>
          </cell>
          <cell r="D38">
            <v>3.6</v>
          </cell>
          <cell r="E38">
            <v>18.602457914613073</v>
          </cell>
          <cell r="F38">
            <v>2.7336064349570082</v>
          </cell>
          <cell r="G38">
            <v>14.502457914613073</v>
          </cell>
          <cell r="H38">
            <v>3</v>
          </cell>
          <cell r="I38">
            <v>1</v>
          </cell>
          <cell r="J38">
            <v>7.8277526031220965</v>
          </cell>
          <cell r="K38">
            <v>11.069351257405394</v>
          </cell>
          <cell r="L38">
            <v>9.5249503936503874</v>
          </cell>
          <cell r="M38">
            <v>20.150974524739166</v>
          </cell>
          <cell r="N38">
            <v>0</v>
          </cell>
          <cell r="O38">
            <v>0.372</v>
          </cell>
          <cell r="P38">
            <v>7.1999999999999995E-2</v>
          </cell>
          <cell r="Q38">
            <v>0.84374999999999989</v>
          </cell>
          <cell r="Z38">
            <v>1</v>
          </cell>
          <cell r="AA38">
            <v>1</v>
          </cell>
          <cell r="AE38">
            <v>4</v>
          </cell>
          <cell r="AF38">
            <v>6</v>
          </cell>
          <cell r="AG38">
            <v>2</v>
          </cell>
          <cell r="AL38">
            <v>1</v>
          </cell>
          <cell r="AM38">
            <v>2</v>
          </cell>
          <cell r="AN38">
            <v>2</v>
          </cell>
          <cell r="AO38">
            <v>6</v>
          </cell>
          <cell r="AP38">
            <v>8</v>
          </cell>
          <cell r="AQ38">
            <v>3</v>
          </cell>
          <cell r="AS38">
            <v>1</v>
          </cell>
          <cell r="AT38">
            <v>2</v>
          </cell>
          <cell r="AU38">
            <v>6</v>
          </cell>
          <cell r="AW38">
            <v>2</v>
          </cell>
          <cell r="AX38">
            <v>8</v>
          </cell>
          <cell r="AY38">
            <v>4</v>
          </cell>
          <cell r="BA38">
            <v>4</v>
          </cell>
          <cell r="BB38">
            <v>10</v>
          </cell>
          <cell r="BC38">
            <v>26</v>
          </cell>
          <cell r="BE38">
            <v>6</v>
          </cell>
          <cell r="BF38">
            <v>6</v>
          </cell>
          <cell r="BG38">
            <v>12</v>
          </cell>
          <cell r="BH38">
            <v>4</v>
          </cell>
          <cell r="BI38">
            <v>4</v>
          </cell>
          <cell r="BJ38">
            <v>48</v>
          </cell>
          <cell r="BK38">
            <v>4</v>
          </cell>
          <cell r="BO38">
            <v>3</v>
          </cell>
          <cell r="BQ38">
            <v>6</v>
          </cell>
          <cell r="BR38">
            <v>6</v>
          </cell>
          <cell r="BS38">
            <v>3</v>
          </cell>
        </row>
        <row r="39">
          <cell r="A39" t="str">
            <v>md75</v>
          </cell>
          <cell r="B39" t="str">
            <v>MD</v>
          </cell>
          <cell r="C39">
            <v>75</v>
          </cell>
          <cell r="D39">
            <v>3.6</v>
          </cell>
          <cell r="E39">
            <v>19.974062051371149</v>
          </cell>
          <cell r="F39">
            <v>2.886006894596794</v>
          </cell>
          <cell r="G39">
            <v>15.874062051371148</v>
          </cell>
          <cell r="H39">
            <v>3</v>
          </cell>
          <cell r="I39">
            <v>1</v>
          </cell>
          <cell r="J39">
            <v>8.2858980251940011</v>
          </cell>
          <cell r="K39">
            <v>11.714894204362919</v>
          </cell>
          <cell r="L39">
            <v>10.055303993196842</v>
          </cell>
          <cell r="M39">
            <v>21.252829847934819</v>
          </cell>
          <cell r="N39">
            <v>0</v>
          </cell>
          <cell r="O39">
            <v>0.372</v>
          </cell>
          <cell r="P39">
            <v>7.1999999999999995E-2</v>
          </cell>
          <cell r="Q39">
            <v>0.84374999999999989</v>
          </cell>
          <cell r="Z39">
            <v>1</v>
          </cell>
          <cell r="AA39">
            <v>1</v>
          </cell>
          <cell r="AE39">
            <v>4</v>
          </cell>
          <cell r="AF39">
            <v>6</v>
          </cell>
          <cell r="AG39">
            <v>2</v>
          </cell>
          <cell r="AL39">
            <v>1</v>
          </cell>
          <cell r="AM39">
            <v>2</v>
          </cell>
          <cell r="AN39">
            <v>2</v>
          </cell>
          <cell r="AO39">
            <v>6</v>
          </cell>
          <cell r="AP39">
            <v>8</v>
          </cell>
          <cell r="AQ39">
            <v>3</v>
          </cell>
          <cell r="AS39">
            <v>1</v>
          </cell>
          <cell r="AT39">
            <v>2</v>
          </cell>
          <cell r="AU39">
            <v>6</v>
          </cell>
          <cell r="AW39">
            <v>2</v>
          </cell>
          <cell r="AX39">
            <v>8</v>
          </cell>
          <cell r="AY39">
            <v>4</v>
          </cell>
          <cell r="BA39">
            <v>4</v>
          </cell>
          <cell r="BB39">
            <v>10</v>
          </cell>
          <cell r="BC39">
            <v>26</v>
          </cell>
          <cell r="BE39">
            <v>6</v>
          </cell>
          <cell r="BF39">
            <v>6</v>
          </cell>
          <cell r="BG39">
            <v>12</v>
          </cell>
          <cell r="BH39">
            <v>4</v>
          </cell>
          <cell r="BI39">
            <v>4</v>
          </cell>
          <cell r="BJ39">
            <v>48</v>
          </cell>
          <cell r="BK39">
            <v>4</v>
          </cell>
          <cell r="BO39">
            <v>3</v>
          </cell>
          <cell r="BQ39">
            <v>6</v>
          </cell>
          <cell r="BR39">
            <v>6</v>
          </cell>
          <cell r="BS39">
            <v>3</v>
          </cell>
        </row>
        <row r="40">
          <cell r="A40" t="str">
            <v>md80</v>
          </cell>
          <cell r="B40" t="str">
            <v>MD</v>
          </cell>
          <cell r="C40">
            <v>80</v>
          </cell>
          <cell r="D40">
            <v>3.6</v>
          </cell>
          <cell r="E40">
            <v>21.345666188129226</v>
          </cell>
          <cell r="F40">
            <v>3.0384073542365804</v>
          </cell>
          <cell r="G40">
            <v>17.245666188129224</v>
          </cell>
          <cell r="H40">
            <v>3</v>
          </cell>
          <cell r="I40">
            <v>1</v>
          </cell>
          <cell r="J40">
            <v>8.7440434472659092</v>
          </cell>
          <cell r="K40">
            <v>12.360437151320449</v>
          </cell>
          <cell r="L40">
            <v>10.585657592743299</v>
          </cell>
          <cell r="M40">
            <v>22.354685171130477</v>
          </cell>
          <cell r="N40">
            <v>0</v>
          </cell>
          <cell r="O40">
            <v>0.372</v>
          </cell>
          <cell r="P40">
            <v>7.1999999999999995E-2</v>
          </cell>
          <cell r="Q40">
            <v>0.84374999999999989</v>
          </cell>
          <cell r="Z40">
            <v>1</v>
          </cell>
          <cell r="AA40">
            <v>1</v>
          </cell>
          <cell r="AE40">
            <v>4</v>
          </cell>
          <cell r="AF40">
            <v>6</v>
          </cell>
          <cell r="AG40">
            <v>2</v>
          </cell>
          <cell r="AL40">
            <v>1</v>
          </cell>
          <cell r="AM40">
            <v>2</v>
          </cell>
          <cell r="AN40">
            <v>2</v>
          </cell>
          <cell r="AO40">
            <v>6</v>
          </cell>
          <cell r="AP40">
            <v>8</v>
          </cell>
          <cell r="AQ40">
            <v>3</v>
          </cell>
          <cell r="AS40">
            <v>1</v>
          </cell>
          <cell r="AT40">
            <v>2</v>
          </cell>
          <cell r="AU40">
            <v>6</v>
          </cell>
          <cell r="AW40">
            <v>2</v>
          </cell>
          <cell r="AX40">
            <v>8</v>
          </cell>
          <cell r="AY40">
            <v>4</v>
          </cell>
          <cell r="BA40">
            <v>4</v>
          </cell>
          <cell r="BB40">
            <v>10</v>
          </cell>
          <cell r="BC40">
            <v>26</v>
          </cell>
          <cell r="BE40">
            <v>6</v>
          </cell>
          <cell r="BF40">
            <v>6</v>
          </cell>
          <cell r="BG40">
            <v>12</v>
          </cell>
          <cell r="BH40">
            <v>4</v>
          </cell>
          <cell r="BI40">
            <v>4</v>
          </cell>
          <cell r="BJ40">
            <v>48</v>
          </cell>
          <cell r="BK40">
            <v>4</v>
          </cell>
          <cell r="BO40">
            <v>3</v>
          </cell>
          <cell r="BQ40">
            <v>6</v>
          </cell>
          <cell r="BR40">
            <v>6</v>
          </cell>
          <cell r="BS40">
            <v>3</v>
          </cell>
        </row>
        <row r="41">
          <cell r="A41" t="str">
            <v>md85</v>
          </cell>
          <cell r="B41" t="str">
            <v>MD</v>
          </cell>
          <cell r="C41">
            <v>85</v>
          </cell>
          <cell r="D41">
            <v>3.6</v>
          </cell>
          <cell r="E41">
            <v>22.717270324887302</v>
          </cell>
          <cell r="F41">
            <v>3.1908078138763667</v>
          </cell>
          <cell r="G41">
            <v>18.617270324887301</v>
          </cell>
          <cell r="H41">
            <v>3</v>
          </cell>
          <cell r="I41">
            <v>1</v>
          </cell>
          <cell r="J41">
            <v>9.2021888693378138</v>
          </cell>
          <cell r="K41">
            <v>13.005980098277977</v>
          </cell>
          <cell r="L41">
            <v>11.116011192289756</v>
          </cell>
          <cell r="M41">
            <v>23.456540494326134</v>
          </cell>
          <cell r="N41">
            <v>0</v>
          </cell>
          <cell r="O41">
            <v>0.372</v>
          </cell>
          <cell r="P41">
            <v>7.1999999999999995E-2</v>
          </cell>
          <cell r="Q41">
            <v>0.84374999999999989</v>
          </cell>
          <cell r="Z41">
            <v>1</v>
          </cell>
          <cell r="AA41">
            <v>1</v>
          </cell>
          <cell r="AE41">
            <v>4</v>
          </cell>
          <cell r="AF41">
            <v>6</v>
          </cell>
          <cell r="AG41">
            <v>2</v>
          </cell>
          <cell r="AL41">
            <v>1</v>
          </cell>
          <cell r="AM41">
            <v>2</v>
          </cell>
          <cell r="AN41">
            <v>2</v>
          </cell>
          <cell r="AO41">
            <v>6</v>
          </cell>
          <cell r="AP41">
            <v>8</v>
          </cell>
          <cell r="AQ41">
            <v>3</v>
          </cell>
          <cell r="AS41">
            <v>1</v>
          </cell>
          <cell r="AT41">
            <v>2</v>
          </cell>
          <cell r="AU41">
            <v>6</v>
          </cell>
          <cell r="AW41">
            <v>2</v>
          </cell>
          <cell r="AX41">
            <v>8</v>
          </cell>
          <cell r="AY41">
            <v>4</v>
          </cell>
          <cell r="BA41">
            <v>4</v>
          </cell>
          <cell r="BB41">
            <v>10</v>
          </cell>
          <cell r="BC41">
            <v>26</v>
          </cell>
          <cell r="BE41">
            <v>6</v>
          </cell>
          <cell r="BF41">
            <v>6</v>
          </cell>
          <cell r="BG41">
            <v>12</v>
          </cell>
          <cell r="BH41">
            <v>4</v>
          </cell>
          <cell r="BI41">
            <v>4</v>
          </cell>
          <cell r="BJ41">
            <v>48</v>
          </cell>
          <cell r="BK41">
            <v>4</v>
          </cell>
          <cell r="BO41">
            <v>3</v>
          </cell>
          <cell r="BQ41">
            <v>6</v>
          </cell>
          <cell r="BR41">
            <v>6</v>
          </cell>
          <cell r="BS41">
            <v>3</v>
          </cell>
        </row>
        <row r="42">
          <cell r="A42" t="str">
            <v>md90</v>
          </cell>
          <cell r="B42" t="str">
            <v>MD</v>
          </cell>
          <cell r="C42">
            <v>90</v>
          </cell>
          <cell r="D42">
            <v>3.6</v>
          </cell>
          <cell r="E42">
            <v>24.088874461645375</v>
          </cell>
          <cell r="F42">
            <v>3.343208273516153</v>
          </cell>
          <cell r="G42">
            <v>19.988874461645374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0.372</v>
          </cell>
          <cell r="P42">
            <v>7.1999999999999995E-2</v>
          </cell>
          <cell r="Q42">
            <v>0.84374999999999989</v>
          </cell>
          <cell r="Z42">
            <v>1</v>
          </cell>
          <cell r="AA42">
            <v>1</v>
          </cell>
          <cell r="AE42">
            <v>4</v>
          </cell>
          <cell r="AF42">
            <v>6</v>
          </cell>
          <cell r="AG42">
            <v>2</v>
          </cell>
          <cell r="AL42">
            <v>1</v>
          </cell>
          <cell r="AM42">
            <v>2</v>
          </cell>
          <cell r="AN42">
            <v>2</v>
          </cell>
          <cell r="AO42">
            <v>6</v>
          </cell>
          <cell r="AP42">
            <v>8</v>
          </cell>
          <cell r="AQ42">
            <v>3</v>
          </cell>
          <cell r="AS42">
            <v>1</v>
          </cell>
          <cell r="AT42">
            <v>2</v>
          </cell>
          <cell r="AU42">
            <v>6</v>
          </cell>
          <cell r="AW42">
            <v>2</v>
          </cell>
          <cell r="AX42">
            <v>8</v>
          </cell>
          <cell r="AY42">
            <v>4</v>
          </cell>
          <cell r="BA42">
            <v>4</v>
          </cell>
          <cell r="BB42">
            <v>10</v>
          </cell>
          <cell r="BC42">
            <v>26</v>
          </cell>
          <cell r="BE42">
            <v>6</v>
          </cell>
          <cell r="BF42">
            <v>6</v>
          </cell>
          <cell r="BG42">
            <v>12</v>
          </cell>
          <cell r="BH42">
            <v>4</v>
          </cell>
          <cell r="BI42">
            <v>4</v>
          </cell>
          <cell r="BJ42">
            <v>48</v>
          </cell>
          <cell r="BK42">
            <v>4</v>
          </cell>
          <cell r="BO42">
            <v>3</v>
          </cell>
          <cell r="BQ42">
            <v>6</v>
          </cell>
          <cell r="BR42">
            <v>6</v>
          </cell>
          <cell r="BS42">
            <v>3</v>
          </cell>
        </row>
        <row r="43">
          <cell r="A43" t="str">
            <v>mg50</v>
          </cell>
          <cell r="B43" t="str">
            <v>MG</v>
          </cell>
          <cell r="C43">
            <v>50</v>
          </cell>
          <cell r="D43">
            <v>3.55</v>
          </cell>
          <cell r="E43">
            <v>13.116041367580763</v>
          </cell>
          <cell r="F43">
            <v>2.1240045963978629</v>
          </cell>
          <cell r="G43">
            <v>9.2260413675807627</v>
          </cell>
          <cell r="H43">
            <v>3</v>
          </cell>
          <cell r="I43">
            <v>3</v>
          </cell>
          <cell r="J43">
            <v>7.976376890151692</v>
          </cell>
          <cell r="K43">
            <v>8.9060196939543879</v>
          </cell>
          <cell r="L43">
            <v>7.1991345459887821</v>
          </cell>
          <cell r="M43">
            <v>7.1991345459887821</v>
          </cell>
          <cell r="N43">
            <v>0</v>
          </cell>
          <cell r="O43">
            <v>0.57600000000000007</v>
          </cell>
          <cell r="P43">
            <v>0.21600000000000003</v>
          </cell>
          <cell r="Q43">
            <v>0.89999999999999991</v>
          </cell>
          <cell r="AB43">
            <v>1</v>
          </cell>
          <cell r="AC43">
            <v>1</v>
          </cell>
          <cell r="AE43">
            <v>4</v>
          </cell>
          <cell r="AF43">
            <v>3</v>
          </cell>
          <cell r="AL43">
            <v>1</v>
          </cell>
          <cell r="AM43">
            <v>2</v>
          </cell>
          <cell r="AN43">
            <v>3</v>
          </cell>
          <cell r="AO43">
            <v>16</v>
          </cell>
          <cell r="AP43">
            <v>2</v>
          </cell>
          <cell r="AQ43">
            <v>3</v>
          </cell>
          <cell r="AS43">
            <v>2</v>
          </cell>
          <cell r="AU43">
            <v>9</v>
          </cell>
          <cell r="AX43">
            <v>24</v>
          </cell>
          <cell r="AY43">
            <v>12</v>
          </cell>
          <cell r="BA43">
            <v>4</v>
          </cell>
          <cell r="BB43">
            <v>10</v>
          </cell>
          <cell r="BC43">
            <v>12</v>
          </cell>
          <cell r="BD43">
            <v>4</v>
          </cell>
          <cell r="BE43">
            <v>6</v>
          </cell>
          <cell r="BF43">
            <v>6</v>
          </cell>
          <cell r="BG43">
            <v>18</v>
          </cell>
          <cell r="BH43">
            <v>4</v>
          </cell>
          <cell r="BI43">
            <v>4</v>
          </cell>
          <cell r="BJ43">
            <v>40</v>
          </cell>
          <cell r="BK43">
            <v>4</v>
          </cell>
          <cell r="BL43">
            <v>6</v>
          </cell>
          <cell r="BM43">
            <v>3</v>
          </cell>
          <cell r="BN43">
            <v>6</v>
          </cell>
          <cell r="BQ43">
            <v>9</v>
          </cell>
          <cell r="BR43">
            <v>6</v>
          </cell>
          <cell r="BS43">
            <v>12</v>
          </cell>
        </row>
        <row r="44">
          <cell r="A44" t="str">
            <v>mg55</v>
          </cell>
          <cell r="B44" t="str">
            <v>MG</v>
          </cell>
          <cell r="C44">
            <v>55</v>
          </cell>
          <cell r="D44">
            <v>3.55</v>
          </cell>
          <cell r="E44">
            <v>14.48764550433884</v>
          </cell>
          <cell r="F44">
            <v>2.2764050560376492</v>
          </cell>
          <cell r="G44">
            <v>10.597645504338839</v>
          </cell>
          <cell r="H44">
            <v>3</v>
          </cell>
          <cell r="I44">
            <v>3</v>
          </cell>
          <cell r="J44">
            <v>8.6326429097553206</v>
          </cell>
          <cell r="K44">
            <v>9.6552499939382876</v>
          </cell>
          <cell r="L44">
            <v>7.777676331176119</v>
          </cell>
          <cell r="M44">
            <v>7.777676331176119</v>
          </cell>
          <cell r="N44">
            <v>0</v>
          </cell>
          <cell r="O44">
            <v>0.57600000000000007</v>
          </cell>
          <cell r="P44">
            <v>0.21600000000000003</v>
          </cell>
          <cell r="Q44">
            <v>0.89999999999999991</v>
          </cell>
          <cell r="AB44">
            <v>1</v>
          </cell>
          <cell r="AC44">
            <v>1</v>
          </cell>
          <cell r="AE44">
            <v>4</v>
          </cell>
          <cell r="AF44">
            <v>3</v>
          </cell>
          <cell r="AL44">
            <v>1</v>
          </cell>
          <cell r="AM44">
            <v>2</v>
          </cell>
          <cell r="AN44">
            <v>3</v>
          </cell>
          <cell r="AO44">
            <v>16</v>
          </cell>
          <cell r="AP44">
            <v>2</v>
          </cell>
          <cell r="AQ44">
            <v>3</v>
          </cell>
          <cell r="AS44">
            <v>2</v>
          </cell>
          <cell r="AU44">
            <v>9</v>
          </cell>
          <cell r="AX44">
            <v>24</v>
          </cell>
          <cell r="AY44">
            <v>12</v>
          </cell>
          <cell r="BA44">
            <v>4</v>
          </cell>
          <cell r="BB44">
            <v>10</v>
          </cell>
          <cell r="BC44">
            <v>12</v>
          </cell>
          <cell r="BD44">
            <v>4</v>
          </cell>
          <cell r="BE44">
            <v>6</v>
          </cell>
          <cell r="BF44">
            <v>6</v>
          </cell>
          <cell r="BG44">
            <v>18</v>
          </cell>
          <cell r="BH44">
            <v>4</v>
          </cell>
          <cell r="BI44">
            <v>4</v>
          </cell>
          <cell r="BJ44">
            <v>40</v>
          </cell>
          <cell r="BK44">
            <v>4</v>
          </cell>
          <cell r="BL44">
            <v>6</v>
          </cell>
          <cell r="BM44">
            <v>3</v>
          </cell>
          <cell r="BN44">
            <v>6</v>
          </cell>
          <cell r="BQ44">
            <v>9</v>
          </cell>
          <cell r="BR44">
            <v>6</v>
          </cell>
          <cell r="BS44">
            <v>12</v>
          </cell>
        </row>
        <row r="45">
          <cell r="A45" t="str">
            <v>mg60</v>
          </cell>
          <cell r="B45" t="str">
            <v>MG</v>
          </cell>
          <cell r="C45">
            <v>60</v>
          </cell>
          <cell r="D45">
            <v>3.55</v>
          </cell>
          <cell r="E45">
            <v>15.859249641096916</v>
          </cell>
          <cell r="F45">
            <v>2.4288055156774355</v>
          </cell>
          <cell r="G45">
            <v>11.969249641096916</v>
          </cell>
          <cell r="H45">
            <v>3</v>
          </cell>
          <cell r="I45">
            <v>3</v>
          </cell>
          <cell r="J45">
            <v>9.28890892935895</v>
          </cell>
          <cell r="K45">
            <v>10.404480293922184</v>
          </cell>
          <cell r="L45">
            <v>8.3562181163634559</v>
          </cell>
          <cell r="M45">
            <v>9.5579931328589289</v>
          </cell>
          <cell r="N45">
            <v>0</v>
          </cell>
          <cell r="O45">
            <v>0.57600000000000007</v>
          </cell>
          <cell r="P45">
            <v>0.21600000000000003</v>
          </cell>
          <cell r="Q45">
            <v>0.89999999999999991</v>
          </cell>
          <cell r="AB45">
            <v>1</v>
          </cell>
          <cell r="AC45">
            <v>1</v>
          </cell>
          <cell r="AE45">
            <v>4</v>
          </cell>
          <cell r="AF45">
            <v>3</v>
          </cell>
          <cell r="AL45">
            <v>1</v>
          </cell>
          <cell r="AM45">
            <v>2</v>
          </cell>
          <cell r="AN45">
            <v>3</v>
          </cell>
          <cell r="AO45">
            <v>16</v>
          </cell>
          <cell r="AP45">
            <v>2</v>
          </cell>
          <cell r="AQ45">
            <v>3</v>
          </cell>
          <cell r="AS45">
            <v>2</v>
          </cell>
          <cell r="AU45">
            <v>9</v>
          </cell>
          <cell r="AX45">
            <v>24</v>
          </cell>
          <cell r="AY45">
            <v>12</v>
          </cell>
          <cell r="BA45">
            <v>4</v>
          </cell>
          <cell r="BB45">
            <v>10</v>
          </cell>
          <cell r="BC45">
            <v>12</v>
          </cell>
          <cell r="BD45">
            <v>4</v>
          </cell>
          <cell r="BE45">
            <v>6</v>
          </cell>
          <cell r="BF45">
            <v>6</v>
          </cell>
          <cell r="BG45">
            <v>18</v>
          </cell>
          <cell r="BH45">
            <v>4</v>
          </cell>
          <cell r="BI45">
            <v>4</v>
          </cell>
          <cell r="BJ45">
            <v>40</v>
          </cell>
          <cell r="BK45">
            <v>4</v>
          </cell>
          <cell r="BL45">
            <v>6</v>
          </cell>
          <cell r="BM45">
            <v>3</v>
          </cell>
          <cell r="BN45">
            <v>6</v>
          </cell>
          <cell r="BQ45">
            <v>9</v>
          </cell>
          <cell r="BR45">
            <v>6</v>
          </cell>
          <cell r="BS45">
            <v>12</v>
          </cell>
        </row>
        <row r="46">
          <cell r="A46" t="str">
            <v>mg65</v>
          </cell>
          <cell r="B46" t="str">
            <v>MG</v>
          </cell>
          <cell r="C46">
            <v>65</v>
          </cell>
          <cell r="D46">
            <v>3.55</v>
          </cell>
          <cell r="E46">
            <v>17.230853777854996</v>
          </cell>
          <cell r="F46">
            <v>2.5812059753172214</v>
          </cell>
          <cell r="G46">
            <v>13.340853777854996</v>
          </cell>
          <cell r="H46">
            <v>3</v>
          </cell>
          <cell r="I46">
            <v>3</v>
          </cell>
          <cell r="J46">
            <v>9.9451749489625758</v>
          </cell>
          <cell r="K46">
            <v>12.451166230619467</v>
          </cell>
          <cell r="L46">
            <v>8.9347599015507928</v>
          </cell>
          <cell r="M46">
            <v>11.610762152272152</v>
          </cell>
          <cell r="N46">
            <v>0</v>
          </cell>
          <cell r="O46">
            <v>0.57600000000000007</v>
          </cell>
          <cell r="P46">
            <v>0.21600000000000003</v>
          </cell>
          <cell r="Q46">
            <v>0.89999999999999991</v>
          </cell>
          <cell r="AB46">
            <v>1</v>
          </cell>
          <cell r="AC46">
            <v>1</v>
          </cell>
          <cell r="AE46">
            <v>4</v>
          </cell>
          <cell r="AF46">
            <v>3</v>
          </cell>
          <cell r="AL46">
            <v>1</v>
          </cell>
          <cell r="AM46">
            <v>2</v>
          </cell>
          <cell r="AN46">
            <v>3</v>
          </cell>
          <cell r="AO46">
            <v>16</v>
          </cell>
          <cell r="AP46">
            <v>2</v>
          </cell>
          <cell r="AQ46">
            <v>3</v>
          </cell>
          <cell r="AS46">
            <v>2</v>
          </cell>
          <cell r="AU46">
            <v>9</v>
          </cell>
          <cell r="AX46">
            <v>24</v>
          </cell>
          <cell r="AY46">
            <v>12</v>
          </cell>
          <cell r="BA46">
            <v>4</v>
          </cell>
          <cell r="BB46">
            <v>10</v>
          </cell>
          <cell r="BC46">
            <v>12</v>
          </cell>
          <cell r="BD46">
            <v>4</v>
          </cell>
          <cell r="BE46">
            <v>6</v>
          </cell>
          <cell r="BF46">
            <v>6</v>
          </cell>
          <cell r="BG46">
            <v>18</v>
          </cell>
          <cell r="BH46">
            <v>4</v>
          </cell>
          <cell r="BI46">
            <v>4</v>
          </cell>
          <cell r="BJ46">
            <v>40</v>
          </cell>
          <cell r="BK46">
            <v>4</v>
          </cell>
          <cell r="BL46">
            <v>6</v>
          </cell>
          <cell r="BM46">
            <v>3</v>
          </cell>
          <cell r="BN46">
            <v>6</v>
          </cell>
          <cell r="BQ46">
            <v>9</v>
          </cell>
          <cell r="BR46">
            <v>6</v>
          </cell>
          <cell r="BS46">
            <v>12</v>
          </cell>
        </row>
        <row r="47">
          <cell r="A47" t="str">
            <v>mg70</v>
          </cell>
          <cell r="B47" t="str">
            <v>MG</v>
          </cell>
          <cell r="C47">
            <v>70</v>
          </cell>
          <cell r="D47">
            <v>3.55</v>
          </cell>
          <cell r="E47">
            <v>18.602457914613073</v>
          </cell>
          <cell r="F47">
            <v>2.7336064349570082</v>
          </cell>
          <cell r="G47">
            <v>14.712457914613072</v>
          </cell>
          <cell r="H47">
            <v>3</v>
          </cell>
          <cell r="I47">
            <v>3</v>
          </cell>
          <cell r="J47">
            <v>10.601440968566207</v>
          </cell>
          <cell r="K47">
            <v>13.277001356908659</v>
          </cell>
          <cell r="L47">
            <v>9.5133016867381333</v>
          </cell>
          <cell r="M47">
            <v>12.347301391714151</v>
          </cell>
          <cell r="N47">
            <v>0</v>
          </cell>
          <cell r="O47">
            <v>0.57600000000000007</v>
          </cell>
          <cell r="P47">
            <v>0.21600000000000003</v>
          </cell>
          <cell r="Q47">
            <v>0.89999999999999991</v>
          </cell>
          <cell r="AB47">
            <v>1</v>
          </cell>
          <cell r="AC47">
            <v>1</v>
          </cell>
          <cell r="AE47">
            <v>4</v>
          </cell>
          <cell r="AF47">
            <v>3</v>
          </cell>
          <cell r="AL47">
            <v>1</v>
          </cell>
          <cell r="AM47">
            <v>2</v>
          </cell>
          <cell r="AN47">
            <v>3</v>
          </cell>
          <cell r="AO47">
            <v>16</v>
          </cell>
          <cell r="AP47">
            <v>2</v>
          </cell>
          <cell r="AQ47">
            <v>3</v>
          </cell>
          <cell r="AS47">
            <v>2</v>
          </cell>
          <cell r="AU47">
            <v>9</v>
          </cell>
          <cell r="AX47">
            <v>24</v>
          </cell>
          <cell r="AY47">
            <v>12</v>
          </cell>
          <cell r="BA47">
            <v>4</v>
          </cell>
          <cell r="BB47">
            <v>10</v>
          </cell>
          <cell r="BC47">
            <v>12</v>
          </cell>
          <cell r="BD47">
            <v>4</v>
          </cell>
          <cell r="BE47">
            <v>6</v>
          </cell>
          <cell r="BF47">
            <v>6</v>
          </cell>
          <cell r="BG47">
            <v>18</v>
          </cell>
          <cell r="BH47">
            <v>4</v>
          </cell>
          <cell r="BI47">
            <v>4</v>
          </cell>
          <cell r="BJ47">
            <v>40</v>
          </cell>
          <cell r="BK47">
            <v>4</v>
          </cell>
          <cell r="BL47">
            <v>6</v>
          </cell>
          <cell r="BM47">
            <v>3</v>
          </cell>
          <cell r="BN47">
            <v>6</v>
          </cell>
          <cell r="BQ47">
            <v>9</v>
          </cell>
          <cell r="BR47">
            <v>6</v>
          </cell>
          <cell r="BS47">
            <v>12</v>
          </cell>
        </row>
        <row r="48">
          <cell r="A48" t="str">
            <v>mg75</v>
          </cell>
          <cell r="B48" t="str">
            <v>MG</v>
          </cell>
          <cell r="C48">
            <v>75</v>
          </cell>
          <cell r="D48">
            <v>3.55</v>
          </cell>
          <cell r="E48">
            <v>19.974062051371149</v>
          </cell>
          <cell r="F48">
            <v>2.886006894596794</v>
          </cell>
          <cell r="G48">
            <v>16.084062051371149</v>
          </cell>
          <cell r="H48">
            <v>3</v>
          </cell>
          <cell r="I48">
            <v>3</v>
          </cell>
          <cell r="J48">
            <v>11.257706988169833</v>
          </cell>
          <cell r="K48">
            <v>14.102836483197843</v>
          </cell>
          <cell r="L48">
            <v>10.091843471925468</v>
          </cell>
          <cell r="M48">
            <v>13.083840631156146</v>
          </cell>
          <cell r="N48">
            <v>0</v>
          </cell>
          <cell r="O48">
            <v>0.57600000000000007</v>
          </cell>
          <cell r="P48">
            <v>0.21600000000000003</v>
          </cell>
          <cell r="Q48">
            <v>0.89999999999999991</v>
          </cell>
          <cell r="AB48">
            <v>1</v>
          </cell>
          <cell r="AC48">
            <v>1</v>
          </cell>
          <cell r="AE48">
            <v>4</v>
          </cell>
          <cell r="AF48">
            <v>3</v>
          </cell>
          <cell r="AL48">
            <v>1</v>
          </cell>
          <cell r="AM48">
            <v>2</v>
          </cell>
          <cell r="AN48">
            <v>3</v>
          </cell>
          <cell r="AO48">
            <v>16</v>
          </cell>
          <cell r="AP48">
            <v>2</v>
          </cell>
          <cell r="AQ48">
            <v>3</v>
          </cell>
          <cell r="AS48">
            <v>2</v>
          </cell>
          <cell r="AU48">
            <v>9</v>
          </cell>
          <cell r="AX48">
            <v>24</v>
          </cell>
          <cell r="AY48">
            <v>12</v>
          </cell>
          <cell r="BA48">
            <v>4</v>
          </cell>
          <cell r="BB48">
            <v>10</v>
          </cell>
          <cell r="BC48">
            <v>12</v>
          </cell>
          <cell r="BD48">
            <v>4</v>
          </cell>
          <cell r="BE48">
            <v>6</v>
          </cell>
          <cell r="BF48">
            <v>6</v>
          </cell>
          <cell r="BG48">
            <v>18</v>
          </cell>
          <cell r="BH48">
            <v>4</v>
          </cell>
          <cell r="BI48">
            <v>4</v>
          </cell>
          <cell r="BJ48">
            <v>40</v>
          </cell>
          <cell r="BK48">
            <v>4</v>
          </cell>
          <cell r="BL48">
            <v>6</v>
          </cell>
          <cell r="BM48">
            <v>3</v>
          </cell>
          <cell r="BN48">
            <v>6</v>
          </cell>
          <cell r="BQ48">
            <v>9</v>
          </cell>
          <cell r="BR48">
            <v>6</v>
          </cell>
          <cell r="BS48">
            <v>12</v>
          </cell>
        </row>
        <row r="49">
          <cell r="A49" t="str">
            <v>mg80</v>
          </cell>
          <cell r="B49" t="str">
            <v>MG</v>
          </cell>
          <cell r="C49">
            <v>80</v>
          </cell>
          <cell r="D49">
            <v>3.55</v>
          </cell>
          <cell r="E49">
            <v>21.345666188129226</v>
          </cell>
          <cell r="F49">
            <v>3.0384073542365804</v>
          </cell>
          <cell r="G49">
            <v>17.455666188129225</v>
          </cell>
          <cell r="H49">
            <v>3</v>
          </cell>
          <cell r="I49">
            <v>3</v>
          </cell>
          <cell r="J49">
            <v>11.913973007773464</v>
          </cell>
          <cell r="K49">
            <v>14.928671609487033</v>
          </cell>
          <cell r="L49">
            <v>10.670385257112807</v>
          </cell>
          <cell r="M49">
            <v>13.820379870598146</v>
          </cell>
          <cell r="N49">
            <v>0</v>
          </cell>
          <cell r="O49">
            <v>0.57600000000000007</v>
          </cell>
          <cell r="P49">
            <v>0.21600000000000003</v>
          </cell>
          <cell r="Q49">
            <v>0.89999999999999991</v>
          </cell>
          <cell r="AB49">
            <v>1</v>
          </cell>
          <cell r="AC49">
            <v>1</v>
          </cell>
          <cell r="AE49">
            <v>4</v>
          </cell>
          <cell r="AF49">
            <v>3</v>
          </cell>
          <cell r="AL49">
            <v>1</v>
          </cell>
          <cell r="AM49">
            <v>2</v>
          </cell>
          <cell r="AN49">
            <v>3</v>
          </cell>
          <cell r="AO49">
            <v>16</v>
          </cell>
          <cell r="AP49">
            <v>2</v>
          </cell>
          <cell r="AQ49">
            <v>3</v>
          </cell>
          <cell r="AS49">
            <v>2</v>
          </cell>
          <cell r="AU49">
            <v>9</v>
          </cell>
          <cell r="AX49">
            <v>24</v>
          </cell>
          <cell r="AY49">
            <v>12</v>
          </cell>
          <cell r="BA49">
            <v>4</v>
          </cell>
          <cell r="BB49">
            <v>10</v>
          </cell>
          <cell r="BC49">
            <v>12</v>
          </cell>
          <cell r="BD49">
            <v>4</v>
          </cell>
          <cell r="BE49">
            <v>6</v>
          </cell>
          <cell r="BF49">
            <v>6</v>
          </cell>
          <cell r="BG49">
            <v>18</v>
          </cell>
          <cell r="BH49">
            <v>4</v>
          </cell>
          <cell r="BI49">
            <v>4</v>
          </cell>
          <cell r="BJ49">
            <v>40</v>
          </cell>
          <cell r="BK49">
            <v>4</v>
          </cell>
          <cell r="BL49">
            <v>6</v>
          </cell>
          <cell r="BM49">
            <v>3</v>
          </cell>
          <cell r="BN49">
            <v>6</v>
          </cell>
          <cell r="BQ49">
            <v>9</v>
          </cell>
          <cell r="BR49">
            <v>6</v>
          </cell>
          <cell r="BS49">
            <v>12</v>
          </cell>
        </row>
        <row r="50">
          <cell r="A50" t="str">
            <v>mg85</v>
          </cell>
          <cell r="B50" t="str">
            <v>MG</v>
          </cell>
          <cell r="C50">
            <v>85</v>
          </cell>
          <cell r="D50">
            <v>3.55</v>
          </cell>
          <cell r="E50">
            <v>22.717270324887302</v>
          </cell>
          <cell r="F50">
            <v>3.1908078138763667</v>
          </cell>
          <cell r="G50">
            <v>18.827270324887301</v>
          </cell>
          <cell r="H50">
            <v>3</v>
          </cell>
          <cell r="I50">
            <v>3</v>
          </cell>
          <cell r="J50">
            <v>12.570239027377092</v>
          </cell>
          <cell r="K50">
            <v>15.754506735776218</v>
          </cell>
          <cell r="L50">
            <v>11.248927042300142</v>
          </cell>
          <cell r="M50">
            <v>14.556919110040141</v>
          </cell>
          <cell r="N50">
            <v>0</v>
          </cell>
          <cell r="O50">
            <v>0.57600000000000007</v>
          </cell>
          <cell r="P50">
            <v>0.21600000000000003</v>
          </cell>
          <cell r="Q50">
            <v>0.89999999999999991</v>
          </cell>
          <cell r="AB50">
            <v>1</v>
          </cell>
          <cell r="AC50">
            <v>1</v>
          </cell>
          <cell r="AE50">
            <v>4</v>
          </cell>
          <cell r="AF50">
            <v>3</v>
          </cell>
          <cell r="AL50">
            <v>1</v>
          </cell>
          <cell r="AM50">
            <v>2</v>
          </cell>
          <cell r="AN50">
            <v>3</v>
          </cell>
          <cell r="AO50">
            <v>16</v>
          </cell>
          <cell r="AP50">
            <v>2</v>
          </cell>
          <cell r="AQ50">
            <v>3</v>
          </cell>
          <cell r="AS50">
            <v>2</v>
          </cell>
          <cell r="AU50">
            <v>9</v>
          </cell>
          <cell r="AX50">
            <v>24</v>
          </cell>
          <cell r="AY50">
            <v>12</v>
          </cell>
          <cell r="BA50">
            <v>4</v>
          </cell>
          <cell r="BB50">
            <v>10</v>
          </cell>
          <cell r="BC50">
            <v>12</v>
          </cell>
          <cell r="BD50">
            <v>4</v>
          </cell>
          <cell r="BE50">
            <v>6</v>
          </cell>
          <cell r="BF50">
            <v>6</v>
          </cell>
          <cell r="BG50">
            <v>18</v>
          </cell>
          <cell r="BH50">
            <v>4</v>
          </cell>
          <cell r="BI50">
            <v>4</v>
          </cell>
          <cell r="BJ50">
            <v>40</v>
          </cell>
          <cell r="BK50">
            <v>4</v>
          </cell>
          <cell r="BL50">
            <v>6</v>
          </cell>
          <cell r="BM50">
            <v>3</v>
          </cell>
          <cell r="BN50">
            <v>6</v>
          </cell>
          <cell r="BQ50">
            <v>9</v>
          </cell>
          <cell r="BR50">
            <v>6</v>
          </cell>
          <cell r="BS50">
            <v>12</v>
          </cell>
        </row>
        <row r="51">
          <cell r="A51" t="str">
            <v>mg90</v>
          </cell>
          <cell r="B51" t="str">
            <v>MG</v>
          </cell>
          <cell r="C51">
            <v>90</v>
          </cell>
          <cell r="D51">
            <v>3.55</v>
          </cell>
          <cell r="E51">
            <v>24.088874461645375</v>
          </cell>
          <cell r="F51">
            <v>3.343208273516153</v>
          </cell>
          <cell r="G51">
            <v>20.198874461645374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AB51">
            <v>1</v>
          </cell>
          <cell r="AC51">
            <v>1</v>
          </cell>
          <cell r="AE51">
            <v>4</v>
          </cell>
          <cell r="AF51">
            <v>3</v>
          </cell>
          <cell r="AL51">
            <v>1</v>
          </cell>
          <cell r="AM51">
            <v>2</v>
          </cell>
          <cell r="AN51">
            <v>3</v>
          </cell>
          <cell r="AO51">
            <v>16</v>
          </cell>
          <cell r="AP51">
            <v>2</v>
          </cell>
          <cell r="AQ51">
            <v>3</v>
          </cell>
          <cell r="AS51">
            <v>2</v>
          </cell>
          <cell r="AU51">
            <v>9</v>
          </cell>
          <cell r="AX51">
            <v>24</v>
          </cell>
          <cell r="AY51">
            <v>12</v>
          </cell>
          <cell r="BA51">
            <v>4</v>
          </cell>
          <cell r="BB51">
            <v>10</v>
          </cell>
          <cell r="BC51">
            <v>12</v>
          </cell>
          <cell r="BD51">
            <v>4</v>
          </cell>
          <cell r="BE51">
            <v>6</v>
          </cell>
          <cell r="BF51">
            <v>6</v>
          </cell>
          <cell r="BG51">
            <v>18</v>
          </cell>
          <cell r="BH51">
            <v>4</v>
          </cell>
          <cell r="BI51">
            <v>4</v>
          </cell>
          <cell r="BJ51">
            <v>40</v>
          </cell>
          <cell r="BK51">
            <v>4</v>
          </cell>
          <cell r="BL51">
            <v>6</v>
          </cell>
          <cell r="BM51">
            <v>3</v>
          </cell>
          <cell r="BN51">
            <v>6</v>
          </cell>
          <cell r="BQ51">
            <v>9</v>
          </cell>
          <cell r="BR51">
            <v>6</v>
          </cell>
          <cell r="BS51">
            <v>12</v>
          </cell>
        </row>
        <row r="52">
          <cell r="A52" t="str">
            <v>mh50</v>
          </cell>
          <cell r="B52" t="str">
            <v>MH</v>
          </cell>
          <cell r="C52">
            <v>50</v>
          </cell>
          <cell r="D52">
            <v>3.4</v>
          </cell>
          <cell r="E52">
            <v>13.116041367580763</v>
          </cell>
          <cell r="F52">
            <v>2.1240045963978629</v>
          </cell>
          <cell r="G52">
            <v>9.376041367580763</v>
          </cell>
          <cell r="H52">
            <v>3</v>
          </cell>
          <cell r="I52">
            <v>6</v>
          </cell>
          <cell r="J52">
            <v>10.948185853127525</v>
          </cell>
          <cell r="K52">
            <v>12.807471460732916</v>
          </cell>
          <cell r="L52">
            <v>10.948901164801704</v>
          </cell>
          <cell r="M52">
            <v>10.948901164801704</v>
          </cell>
          <cell r="N52">
            <v>0</v>
          </cell>
          <cell r="O52">
            <v>1.1520000000000001</v>
          </cell>
          <cell r="P52">
            <v>0.43200000000000005</v>
          </cell>
          <cell r="Q52">
            <v>1.7999999999999998</v>
          </cell>
          <cell r="AB52">
            <v>1</v>
          </cell>
          <cell r="AC52">
            <v>1</v>
          </cell>
          <cell r="AE52">
            <v>4</v>
          </cell>
          <cell r="AF52">
            <v>3</v>
          </cell>
          <cell r="AL52">
            <v>1</v>
          </cell>
          <cell r="AM52">
            <v>2</v>
          </cell>
          <cell r="AN52">
            <v>3</v>
          </cell>
          <cell r="AO52">
            <v>30</v>
          </cell>
          <cell r="AP52">
            <v>30</v>
          </cell>
          <cell r="AQ52">
            <v>3</v>
          </cell>
          <cell r="AS52">
            <v>2</v>
          </cell>
          <cell r="AU52">
            <v>9</v>
          </cell>
          <cell r="AX52">
            <v>8</v>
          </cell>
          <cell r="AY52">
            <v>24</v>
          </cell>
          <cell r="BA52">
            <v>4</v>
          </cell>
          <cell r="BB52">
            <v>10</v>
          </cell>
          <cell r="BC52">
            <v>12</v>
          </cell>
          <cell r="BD52">
            <v>4</v>
          </cell>
          <cell r="BE52">
            <v>6</v>
          </cell>
          <cell r="BF52">
            <v>6</v>
          </cell>
          <cell r="BG52">
            <v>30</v>
          </cell>
          <cell r="BH52">
            <v>4</v>
          </cell>
          <cell r="BI52">
            <v>4</v>
          </cell>
          <cell r="BJ52">
            <v>64</v>
          </cell>
          <cell r="BK52">
            <v>4</v>
          </cell>
          <cell r="BL52">
            <v>12</v>
          </cell>
          <cell r="BM52">
            <v>3</v>
          </cell>
          <cell r="BN52">
            <v>6</v>
          </cell>
          <cell r="BQ52">
            <v>9</v>
          </cell>
          <cell r="BR52">
            <v>6</v>
          </cell>
          <cell r="BS52">
            <v>12</v>
          </cell>
        </row>
        <row r="53">
          <cell r="A53" t="str">
            <v>mh55</v>
          </cell>
          <cell r="B53" t="str">
            <v>MH</v>
          </cell>
          <cell r="C53">
            <v>55</v>
          </cell>
          <cell r="D53">
            <v>3.4</v>
          </cell>
          <cell r="E53">
            <v>14.48764550433884</v>
          </cell>
          <cell r="F53">
            <v>2.2764050560376492</v>
          </cell>
          <cell r="G53">
            <v>10.747645504338839</v>
          </cell>
          <cell r="H53">
            <v>3</v>
          </cell>
          <cell r="I53">
            <v>6</v>
          </cell>
          <cell r="J53">
            <v>11.901632769028737</v>
          </cell>
          <cell r="K53">
            <v>13.946846937394668</v>
          </cell>
          <cell r="L53">
            <v>11.746899611870333</v>
          </cell>
          <cell r="M53">
            <v>11.746899611870333</v>
          </cell>
          <cell r="N53">
            <v>0</v>
          </cell>
          <cell r="O53">
            <v>1.1520000000000001</v>
          </cell>
          <cell r="P53">
            <v>0.43200000000000005</v>
          </cell>
          <cell r="Q53">
            <v>1.7999999999999998</v>
          </cell>
          <cell r="AB53">
            <v>1</v>
          </cell>
          <cell r="AC53">
            <v>1</v>
          </cell>
          <cell r="AE53">
            <v>4</v>
          </cell>
          <cell r="AF53">
            <v>3</v>
          </cell>
          <cell r="AL53">
            <v>1</v>
          </cell>
          <cell r="AM53">
            <v>2</v>
          </cell>
          <cell r="AN53">
            <v>3</v>
          </cell>
          <cell r="AO53">
            <v>30</v>
          </cell>
          <cell r="AP53">
            <v>30</v>
          </cell>
          <cell r="AQ53">
            <v>3</v>
          </cell>
          <cell r="AS53">
            <v>2</v>
          </cell>
          <cell r="AU53">
            <v>9</v>
          </cell>
          <cell r="AX53">
            <v>8</v>
          </cell>
          <cell r="AY53">
            <v>24</v>
          </cell>
          <cell r="BA53">
            <v>4</v>
          </cell>
          <cell r="BB53">
            <v>10</v>
          </cell>
          <cell r="BC53">
            <v>12</v>
          </cell>
          <cell r="BD53">
            <v>4</v>
          </cell>
          <cell r="BE53">
            <v>6</v>
          </cell>
          <cell r="BF53">
            <v>6</v>
          </cell>
          <cell r="BG53">
            <v>30</v>
          </cell>
          <cell r="BH53">
            <v>4</v>
          </cell>
          <cell r="BI53">
            <v>4</v>
          </cell>
          <cell r="BJ53">
            <v>64</v>
          </cell>
          <cell r="BK53">
            <v>4</v>
          </cell>
          <cell r="BL53">
            <v>12</v>
          </cell>
          <cell r="BM53">
            <v>3</v>
          </cell>
          <cell r="BN53">
            <v>6</v>
          </cell>
          <cell r="BQ53">
            <v>9</v>
          </cell>
          <cell r="BR53">
            <v>6</v>
          </cell>
          <cell r="BS53">
            <v>12</v>
          </cell>
        </row>
        <row r="54">
          <cell r="A54" t="str">
            <v>mh60</v>
          </cell>
          <cell r="B54" t="str">
            <v>MH</v>
          </cell>
          <cell r="C54">
            <v>60</v>
          </cell>
          <cell r="D54">
            <v>3.4</v>
          </cell>
          <cell r="E54">
            <v>15.859249641096916</v>
          </cell>
          <cell r="F54">
            <v>2.4288055156774355</v>
          </cell>
          <cell r="G54">
            <v>12.119249641096916</v>
          </cell>
          <cell r="H54">
            <v>3</v>
          </cell>
          <cell r="I54">
            <v>6</v>
          </cell>
          <cell r="J54">
            <v>12.855079684929949</v>
          </cell>
          <cell r="K54">
            <v>15.086222414056419</v>
          </cell>
          <cell r="L54">
            <v>12.544898058938964</v>
          </cell>
          <cell r="M54">
            <v>13.746673075434437</v>
          </cell>
          <cell r="N54">
            <v>0</v>
          </cell>
          <cell r="O54">
            <v>1.1520000000000001</v>
          </cell>
          <cell r="P54">
            <v>0.43200000000000005</v>
          </cell>
          <cell r="Q54">
            <v>1.7999999999999998</v>
          </cell>
          <cell r="AB54">
            <v>1</v>
          </cell>
          <cell r="AC54">
            <v>1</v>
          </cell>
          <cell r="AE54">
            <v>4</v>
          </cell>
          <cell r="AF54">
            <v>3</v>
          </cell>
          <cell r="AL54">
            <v>1</v>
          </cell>
          <cell r="AM54">
            <v>2</v>
          </cell>
          <cell r="AN54">
            <v>3</v>
          </cell>
          <cell r="AO54">
            <v>30</v>
          </cell>
          <cell r="AP54">
            <v>30</v>
          </cell>
          <cell r="AQ54">
            <v>3</v>
          </cell>
          <cell r="AS54">
            <v>2</v>
          </cell>
          <cell r="AU54">
            <v>9</v>
          </cell>
          <cell r="AX54">
            <v>8</v>
          </cell>
          <cell r="AY54">
            <v>24</v>
          </cell>
          <cell r="BA54">
            <v>4</v>
          </cell>
          <cell r="BB54">
            <v>10</v>
          </cell>
          <cell r="BC54">
            <v>12</v>
          </cell>
          <cell r="BD54">
            <v>4</v>
          </cell>
          <cell r="BE54">
            <v>6</v>
          </cell>
          <cell r="BF54">
            <v>6</v>
          </cell>
          <cell r="BG54">
            <v>30</v>
          </cell>
          <cell r="BH54">
            <v>4</v>
          </cell>
          <cell r="BI54">
            <v>4</v>
          </cell>
          <cell r="BJ54">
            <v>64</v>
          </cell>
          <cell r="BK54">
            <v>4</v>
          </cell>
          <cell r="BL54">
            <v>12</v>
          </cell>
          <cell r="BM54">
            <v>3</v>
          </cell>
          <cell r="BN54">
            <v>6</v>
          </cell>
          <cell r="BQ54">
            <v>9</v>
          </cell>
          <cell r="BR54">
            <v>6</v>
          </cell>
          <cell r="BS54">
            <v>12</v>
          </cell>
        </row>
        <row r="55">
          <cell r="A55" t="str">
            <v>mh65</v>
          </cell>
          <cell r="B55" t="str">
            <v>MH</v>
          </cell>
          <cell r="C55">
            <v>65</v>
          </cell>
          <cell r="D55">
            <v>3.4</v>
          </cell>
          <cell r="E55">
            <v>17.230853777854996</v>
          </cell>
          <cell r="F55">
            <v>2.5812059753172214</v>
          </cell>
          <cell r="G55">
            <v>13.490853777854996</v>
          </cell>
          <cell r="H55">
            <v>3</v>
          </cell>
          <cell r="I55">
            <v>6</v>
          </cell>
          <cell r="J55">
            <v>13.808526600831158</v>
          </cell>
          <cell r="K55">
            <v>17.523053527431554</v>
          </cell>
          <cell r="L55">
            <v>13.342896506007591</v>
          </cell>
          <cell r="M55">
            <v>16.018898756728952</v>
          </cell>
          <cell r="N55">
            <v>0</v>
          </cell>
          <cell r="O55">
            <v>1.1520000000000001</v>
          </cell>
          <cell r="P55">
            <v>0.43200000000000005</v>
          </cell>
          <cell r="Q55">
            <v>1.7999999999999998</v>
          </cell>
          <cell r="AB55">
            <v>1</v>
          </cell>
          <cell r="AC55">
            <v>1</v>
          </cell>
          <cell r="AE55">
            <v>4</v>
          </cell>
          <cell r="AF55">
            <v>3</v>
          </cell>
          <cell r="AL55">
            <v>1</v>
          </cell>
          <cell r="AM55">
            <v>2</v>
          </cell>
          <cell r="AN55">
            <v>3</v>
          </cell>
          <cell r="AO55">
            <v>30</v>
          </cell>
          <cell r="AP55">
            <v>30</v>
          </cell>
          <cell r="AQ55">
            <v>3</v>
          </cell>
          <cell r="AS55">
            <v>2</v>
          </cell>
          <cell r="AU55">
            <v>9</v>
          </cell>
          <cell r="AX55">
            <v>8</v>
          </cell>
          <cell r="AY55">
            <v>24</v>
          </cell>
          <cell r="BA55">
            <v>4</v>
          </cell>
          <cell r="BB55">
            <v>10</v>
          </cell>
          <cell r="BC55">
            <v>12</v>
          </cell>
          <cell r="BD55">
            <v>4</v>
          </cell>
          <cell r="BE55">
            <v>6</v>
          </cell>
          <cell r="BF55">
            <v>6</v>
          </cell>
          <cell r="BG55">
            <v>30</v>
          </cell>
          <cell r="BH55">
            <v>4</v>
          </cell>
          <cell r="BI55">
            <v>4</v>
          </cell>
          <cell r="BJ55">
            <v>64</v>
          </cell>
          <cell r="BK55">
            <v>4</v>
          </cell>
          <cell r="BL55">
            <v>12</v>
          </cell>
          <cell r="BM55">
            <v>3</v>
          </cell>
          <cell r="BN55">
            <v>6</v>
          </cell>
          <cell r="BQ55">
            <v>9</v>
          </cell>
          <cell r="BR55">
            <v>6</v>
          </cell>
          <cell r="BS55">
            <v>12</v>
          </cell>
        </row>
        <row r="56">
          <cell r="A56" t="str">
            <v>mh70</v>
          </cell>
          <cell r="B56" t="str">
            <v>MH</v>
          </cell>
          <cell r="C56">
            <v>70</v>
          </cell>
          <cell r="D56">
            <v>3.4</v>
          </cell>
          <cell r="E56">
            <v>18.602457914613073</v>
          </cell>
          <cell r="F56">
            <v>2.7336064349570082</v>
          </cell>
          <cell r="G56">
            <v>14.862457914613072</v>
          </cell>
          <cell r="H56">
            <v>3</v>
          </cell>
          <cell r="I56">
            <v>6</v>
          </cell>
          <cell r="J56">
            <v>14.761973516732372</v>
          </cell>
          <cell r="K56">
            <v>18.739033830398601</v>
          </cell>
          <cell r="L56">
            <v>14.140894953076224</v>
          </cell>
          <cell r="M56">
            <v>16.974894658052243</v>
          </cell>
          <cell r="N56">
            <v>0</v>
          </cell>
          <cell r="O56">
            <v>1.1520000000000001</v>
          </cell>
          <cell r="P56">
            <v>0.43200000000000005</v>
          </cell>
          <cell r="Q56">
            <v>1.7999999999999998</v>
          </cell>
          <cell r="AB56">
            <v>1</v>
          </cell>
          <cell r="AC56">
            <v>1</v>
          </cell>
          <cell r="AE56">
            <v>4</v>
          </cell>
          <cell r="AF56">
            <v>3</v>
          </cell>
          <cell r="AL56">
            <v>1</v>
          </cell>
          <cell r="AM56">
            <v>2</v>
          </cell>
          <cell r="AN56">
            <v>3</v>
          </cell>
          <cell r="AO56">
            <v>30</v>
          </cell>
          <cell r="AP56">
            <v>30</v>
          </cell>
          <cell r="AQ56">
            <v>3</v>
          </cell>
          <cell r="AS56">
            <v>2</v>
          </cell>
          <cell r="AU56">
            <v>9</v>
          </cell>
          <cell r="AX56">
            <v>8</v>
          </cell>
          <cell r="AY56">
            <v>24</v>
          </cell>
          <cell r="BA56">
            <v>4</v>
          </cell>
          <cell r="BB56">
            <v>10</v>
          </cell>
          <cell r="BC56">
            <v>12</v>
          </cell>
          <cell r="BD56">
            <v>4</v>
          </cell>
          <cell r="BE56">
            <v>6</v>
          </cell>
          <cell r="BF56">
            <v>6</v>
          </cell>
          <cell r="BG56">
            <v>30</v>
          </cell>
          <cell r="BH56">
            <v>4</v>
          </cell>
          <cell r="BI56">
            <v>4</v>
          </cell>
          <cell r="BJ56">
            <v>64</v>
          </cell>
          <cell r="BK56">
            <v>4</v>
          </cell>
          <cell r="BL56">
            <v>12</v>
          </cell>
          <cell r="BM56">
            <v>3</v>
          </cell>
          <cell r="BN56">
            <v>6</v>
          </cell>
          <cell r="BQ56">
            <v>9</v>
          </cell>
          <cell r="BR56">
            <v>6</v>
          </cell>
          <cell r="BS56">
            <v>12</v>
          </cell>
        </row>
        <row r="57">
          <cell r="A57" t="str">
            <v>mh75</v>
          </cell>
          <cell r="B57" t="str">
            <v>MH</v>
          </cell>
          <cell r="C57">
            <v>75</v>
          </cell>
          <cell r="D57">
            <v>3.4</v>
          </cell>
          <cell r="E57">
            <v>19.974062051371149</v>
          </cell>
          <cell r="F57">
            <v>2.886006894596794</v>
          </cell>
          <cell r="G57">
            <v>16.234062051371151</v>
          </cell>
          <cell r="H57">
            <v>3</v>
          </cell>
          <cell r="I57">
            <v>6</v>
          </cell>
          <cell r="J57">
            <v>15.715420432633582</v>
          </cell>
          <cell r="K57">
            <v>19.955014133365637</v>
          </cell>
          <cell r="L57">
            <v>14.938893400144849</v>
          </cell>
          <cell r="M57">
            <v>17.930890559375527</v>
          </cell>
          <cell r="N57">
            <v>0</v>
          </cell>
          <cell r="O57">
            <v>1.1520000000000001</v>
          </cell>
          <cell r="P57">
            <v>0.43200000000000005</v>
          </cell>
          <cell r="Q57">
            <v>1.7999999999999998</v>
          </cell>
          <cell r="AB57">
            <v>1</v>
          </cell>
          <cell r="AC57">
            <v>1</v>
          </cell>
          <cell r="AE57">
            <v>4</v>
          </cell>
          <cell r="AF57">
            <v>3</v>
          </cell>
          <cell r="AL57">
            <v>1</v>
          </cell>
          <cell r="AM57">
            <v>2</v>
          </cell>
          <cell r="AN57">
            <v>3</v>
          </cell>
          <cell r="AO57">
            <v>30</v>
          </cell>
          <cell r="AP57">
            <v>30</v>
          </cell>
          <cell r="AQ57">
            <v>3</v>
          </cell>
          <cell r="AS57">
            <v>2</v>
          </cell>
          <cell r="AU57">
            <v>9</v>
          </cell>
          <cell r="AX57">
            <v>8</v>
          </cell>
          <cell r="AY57">
            <v>24</v>
          </cell>
          <cell r="BA57">
            <v>4</v>
          </cell>
          <cell r="BB57">
            <v>10</v>
          </cell>
          <cell r="BC57">
            <v>12</v>
          </cell>
          <cell r="BD57">
            <v>4</v>
          </cell>
          <cell r="BE57">
            <v>6</v>
          </cell>
          <cell r="BF57">
            <v>6</v>
          </cell>
          <cell r="BG57">
            <v>30</v>
          </cell>
          <cell r="BH57">
            <v>4</v>
          </cell>
          <cell r="BI57">
            <v>4</v>
          </cell>
          <cell r="BJ57">
            <v>64</v>
          </cell>
          <cell r="BK57">
            <v>4</v>
          </cell>
          <cell r="BL57">
            <v>12</v>
          </cell>
          <cell r="BM57">
            <v>3</v>
          </cell>
          <cell r="BN57">
            <v>6</v>
          </cell>
          <cell r="BQ57">
            <v>9</v>
          </cell>
          <cell r="BR57">
            <v>6</v>
          </cell>
          <cell r="BS57">
            <v>12</v>
          </cell>
        </row>
        <row r="58">
          <cell r="A58" t="str">
            <v>mh80</v>
          </cell>
          <cell r="B58" t="str">
            <v>MH</v>
          </cell>
          <cell r="C58">
            <v>80</v>
          </cell>
          <cell r="D58">
            <v>3.4</v>
          </cell>
          <cell r="E58">
            <v>21.345666188129226</v>
          </cell>
          <cell r="F58">
            <v>3.0384073542365804</v>
          </cell>
          <cell r="G58">
            <v>17.605666188129227</v>
          </cell>
          <cell r="H58">
            <v>3</v>
          </cell>
          <cell r="I58">
            <v>6</v>
          </cell>
          <cell r="J58">
            <v>16.668867348534796</v>
          </cell>
          <cell r="K58">
            <v>21.170994436332677</v>
          </cell>
          <cell r="L58">
            <v>15.736891847213483</v>
          </cell>
          <cell r="M58">
            <v>18.886886460698822</v>
          </cell>
          <cell r="N58">
            <v>0</v>
          </cell>
          <cell r="O58">
            <v>1.1520000000000001</v>
          </cell>
          <cell r="P58">
            <v>0.43200000000000005</v>
          </cell>
          <cell r="Q58">
            <v>1.7999999999999998</v>
          </cell>
          <cell r="AB58">
            <v>1</v>
          </cell>
          <cell r="AC58">
            <v>1</v>
          </cell>
          <cell r="AE58">
            <v>4</v>
          </cell>
          <cell r="AF58">
            <v>3</v>
          </cell>
          <cell r="AL58">
            <v>1</v>
          </cell>
          <cell r="AM58">
            <v>2</v>
          </cell>
          <cell r="AN58">
            <v>3</v>
          </cell>
          <cell r="AO58">
            <v>30</v>
          </cell>
          <cell r="AP58">
            <v>30</v>
          </cell>
          <cell r="AQ58">
            <v>3</v>
          </cell>
          <cell r="AS58">
            <v>2</v>
          </cell>
          <cell r="AU58">
            <v>9</v>
          </cell>
          <cell r="AX58">
            <v>8</v>
          </cell>
          <cell r="AY58">
            <v>24</v>
          </cell>
          <cell r="BA58">
            <v>4</v>
          </cell>
          <cell r="BB58">
            <v>10</v>
          </cell>
          <cell r="BC58">
            <v>12</v>
          </cell>
          <cell r="BD58">
            <v>4</v>
          </cell>
          <cell r="BE58">
            <v>6</v>
          </cell>
          <cell r="BF58">
            <v>6</v>
          </cell>
          <cell r="BG58">
            <v>30</v>
          </cell>
          <cell r="BH58">
            <v>4</v>
          </cell>
          <cell r="BI58">
            <v>4</v>
          </cell>
          <cell r="BJ58">
            <v>64</v>
          </cell>
          <cell r="BK58">
            <v>4</v>
          </cell>
          <cell r="BL58">
            <v>12</v>
          </cell>
          <cell r="BM58">
            <v>3</v>
          </cell>
          <cell r="BN58">
            <v>6</v>
          </cell>
          <cell r="BQ58">
            <v>9</v>
          </cell>
          <cell r="BR58">
            <v>6</v>
          </cell>
          <cell r="BS58">
            <v>12</v>
          </cell>
        </row>
        <row r="59">
          <cell r="A59" t="str">
            <v>mh85</v>
          </cell>
          <cell r="B59" t="str">
            <v>MH</v>
          </cell>
          <cell r="C59">
            <v>85</v>
          </cell>
          <cell r="D59">
            <v>3.4</v>
          </cell>
          <cell r="E59">
            <v>22.717270324887302</v>
          </cell>
          <cell r="F59">
            <v>3.1908078138763667</v>
          </cell>
          <cell r="G59">
            <v>18.977270324887304</v>
          </cell>
          <cell r="H59">
            <v>3</v>
          </cell>
          <cell r="I59">
            <v>6</v>
          </cell>
          <cell r="J59">
            <v>17.622314264436007</v>
          </cell>
          <cell r="K59">
            <v>22.386974739299717</v>
          </cell>
          <cell r="L59">
            <v>16.534890294282111</v>
          </cell>
          <cell r="M59">
            <v>19.84288236202211</v>
          </cell>
          <cell r="N59">
            <v>0</v>
          </cell>
          <cell r="O59">
            <v>1.1520000000000001</v>
          </cell>
          <cell r="P59">
            <v>0.43200000000000005</v>
          </cell>
          <cell r="Q59">
            <v>1.7999999999999998</v>
          </cell>
          <cell r="AB59">
            <v>1</v>
          </cell>
          <cell r="AC59">
            <v>1</v>
          </cell>
          <cell r="AE59">
            <v>4</v>
          </cell>
          <cell r="AF59">
            <v>3</v>
          </cell>
          <cell r="AL59">
            <v>1</v>
          </cell>
          <cell r="AM59">
            <v>2</v>
          </cell>
          <cell r="AN59">
            <v>3</v>
          </cell>
          <cell r="AO59">
            <v>30</v>
          </cell>
          <cell r="AP59">
            <v>30</v>
          </cell>
          <cell r="AQ59">
            <v>3</v>
          </cell>
          <cell r="AS59">
            <v>2</v>
          </cell>
          <cell r="AU59">
            <v>9</v>
          </cell>
          <cell r="AX59">
            <v>8</v>
          </cell>
          <cell r="AY59">
            <v>24</v>
          </cell>
          <cell r="BA59">
            <v>4</v>
          </cell>
          <cell r="BB59">
            <v>10</v>
          </cell>
          <cell r="BC59">
            <v>12</v>
          </cell>
          <cell r="BD59">
            <v>4</v>
          </cell>
          <cell r="BE59">
            <v>6</v>
          </cell>
          <cell r="BF59">
            <v>6</v>
          </cell>
          <cell r="BG59">
            <v>30</v>
          </cell>
          <cell r="BH59">
            <v>4</v>
          </cell>
          <cell r="BI59">
            <v>4</v>
          </cell>
          <cell r="BJ59">
            <v>64</v>
          </cell>
          <cell r="BK59">
            <v>4</v>
          </cell>
          <cell r="BL59">
            <v>12</v>
          </cell>
          <cell r="BM59">
            <v>3</v>
          </cell>
          <cell r="BN59">
            <v>6</v>
          </cell>
          <cell r="BQ59">
            <v>9</v>
          </cell>
          <cell r="BR59">
            <v>6</v>
          </cell>
          <cell r="BS59">
            <v>12</v>
          </cell>
        </row>
        <row r="60">
          <cell r="A60" t="str">
            <v>mh90</v>
          </cell>
          <cell r="B60" t="str">
            <v>MH</v>
          </cell>
          <cell r="C60">
            <v>90</v>
          </cell>
          <cell r="D60">
            <v>3.4</v>
          </cell>
          <cell r="E60">
            <v>24.088874461645375</v>
          </cell>
          <cell r="F60">
            <v>3.343208273516153</v>
          </cell>
          <cell r="G60">
            <v>20.348874461645376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AB60">
            <v>1</v>
          </cell>
          <cell r="AC60">
            <v>1</v>
          </cell>
          <cell r="AE60">
            <v>4</v>
          </cell>
          <cell r="AF60">
            <v>3</v>
          </cell>
          <cell r="AL60">
            <v>1</v>
          </cell>
          <cell r="AM60">
            <v>2</v>
          </cell>
          <cell r="AN60">
            <v>3</v>
          </cell>
          <cell r="AO60">
            <v>30</v>
          </cell>
          <cell r="AP60">
            <v>30</v>
          </cell>
          <cell r="AQ60">
            <v>3</v>
          </cell>
          <cell r="AS60">
            <v>2</v>
          </cell>
          <cell r="AU60">
            <v>9</v>
          </cell>
          <cell r="AX60">
            <v>8</v>
          </cell>
          <cell r="AY60">
            <v>24</v>
          </cell>
          <cell r="BA60">
            <v>4</v>
          </cell>
          <cell r="BB60">
            <v>10</v>
          </cell>
          <cell r="BC60">
            <v>12</v>
          </cell>
          <cell r="BD60">
            <v>4</v>
          </cell>
          <cell r="BE60">
            <v>6</v>
          </cell>
          <cell r="BF60">
            <v>6</v>
          </cell>
          <cell r="BG60">
            <v>30</v>
          </cell>
          <cell r="BH60">
            <v>4</v>
          </cell>
          <cell r="BI60">
            <v>4</v>
          </cell>
          <cell r="BJ60">
            <v>64</v>
          </cell>
          <cell r="BK60">
            <v>4</v>
          </cell>
          <cell r="BL60">
            <v>12</v>
          </cell>
          <cell r="BM60">
            <v>3</v>
          </cell>
          <cell r="BN60">
            <v>6</v>
          </cell>
          <cell r="BQ60">
            <v>9</v>
          </cell>
          <cell r="BR60">
            <v>6</v>
          </cell>
          <cell r="BS60">
            <v>12</v>
          </cell>
        </row>
        <row r="61">
          <cell r="A61" t="str">
            <v>mj50</v>
          </cell>
          <cell r="B61" t="str">
            <v>MJ</v>
          </cell>
          <cell r="C61">
            <v>50</v>
          </cell>
          <cell r="D61">
            <v>3.4</v>
          </cell>
          <cell r="E61">
            <v>13.116041367580763</v>
          </cell>
          <cell r="F61">
            <v>2.1240045963978629</v>
          </cell>
          <cell r="G61">
            <v>9.376041367580763</v>
          </cell>
          <cell r="H61">
            <v>3</v>
          </cell>
          <cell r="I61">
            <v>6</v>
          </cell>
          <cell r="J61">
            <v>10.948185853127525</v>
          </cell>
          <cell r="K61">
            <v>12.807471460732916</v>
          </cell>
          <cell r="L61">
            <v>10.948901164801704</v>
          </cell>
          <cell r="M61">
            <v>9.3937011648017048</v>
          </cell>
          <cell r="N61">
            <v>0</v>
          </cell>
          <cell r="O61">
            <v>1.1520000000000001</v>
          </cell>
          <cell r="P61">
            <v>0.43200000000000005</v>
          </cell>
          <cell r="Q61">
            <v>1.7999999999999998</v>
          </cell>
          <cell r="AB61">
            <v>1</v>
          </cell>
          <cell r="AC61">
            <v>1</v>
          </cell>
          <cell r="AE61">
            <v>4</v>
          </cell>
          <cell r="AF61">
            <v>6</v>
          </cell>
          <cell r="AL61">
            <v>1</v>
          </cell>
          <cell r="AM61">
            <v>2</v>
          </cell>
          <cell r="AN61">
            <v>3</v>
          </cell>
          <cell r="AO61">
            <v>28</v>
          </cell>
          <cell r="AP61">
            <v>2</v>
          </cell>
          <cell r="AQ61">
            <v>3</v>
          </cell>
          <cell r="AS61">
            <v>2</v>
          </cell>
          <cell r="AU61">
            <v>9</v>
          </cell>
          <cell r="AX61">
            <v>48</v>
          </cell>
          <cell r="AY61">
            <v>24</v>
          </cell>
          <cell r="BA61">
            <v>4</v>
          </cell>
          <cell r="BB61">
            <v>10</v>
          </cell>
          <cell r="BC61">
            <v>12</v>
          </cell>
          <cell r="BD61">
            <v>4</v>
          </cell>
          <cell r="BE61">
            <v>6</v>
          </cell>
          <cell r="BF61">
            <v>6</v>
          </cell>
          <cell r="BG61">
            <v>30</v>
          </cell>
          <cell r="BH61">
            <v>4</v>
          </cell>
          <cell r="BI61">
            <v>4</v>
          </cell>
          <cell r="BJ61">
            <v>64</v>
          </cell>
          <cell r="BK61">
            <v>4</v>
          </cell>
          <cell r="BL61">
            <v>12</v>
          </cell>
          <cell r="BM61">
            <v>3</v>
          </cell>
          <cell r="BN61">
            <v>6</v>
          </cell>
          <cell r="BQ61">
            <v>9</v>
          </cell>
          <cell r="BR61">
            <v>6</v>
          </cell>
          <cell r="BS61">
            <v>12</v>
          </cell>
        </row>
        <row r="62">
          <cell r="A62" t="str">
            <v>mj55</v>
          </cell>
          <cell r="B62" t="str">
            <v>MJ</v>
          </cell>
          <cell r="C62">
            <v>55</v>
          </cell>
          <cell r="D62">
            <v>3.4</v>
          </cell>
          <cell r="E62">
            <v>14.48764550433884</v>
          </cell>
          <cell r="F62">
            <v>2.2764050560376492</v>
          </cell>
          <cell r="G62">
            <v>10.747645504338839</v>
          </cell>
          <cell r="H62">
            <v>3</v>
          </cell>
          <cell r="I62">
            <v>6</v>
          </cell>
          <cell r="J62">
            <v>11.901632769028737</v>
          </cell>
          <cell r="K62">
            <v>13.946846937394668</v>
          </cell>
          <cell r="L62">
            <v>11.746899611870333</v>
          </cell>
          <cell r="M62">
            <v>10.191699611870334</v>
          </cell>
          <cell r="N62">
            <v>0</v>
          </cell>
          <cell r="O62">
            <v>1.1520000000000001</v>
          </cell>
          <cell r="P62">
            <v>0.43200000000000005</v>
          </cell>
          <cell r="Q62">
            <v>1.7999999999999998</v>
          </cell>
          <cell r="AB62">
            <v>1</v>
          </cell>
          <cell r="AC62">
            <v>1</v>
          </cell>
          <cell r="AE62">
            <v>4</v>
          </cell>
          <cell r="AF62">
            <v>6</v>
          </cell>
          <cell r="AL62">
            <v>1</v>
          </cell>
          <cell r="AM62">
            <v>2</v>
          </cell>
          <cell r="AN62">
            <v>3</v>
          </cell>
          <cell r="AO62">
            <v>28</v>
          </cell>
          <cell r="AP62">
            <v>2</v>
          </cell>
          <cell r="AQ62">
            <v>3</v>
          </cell>
          <cell r="AS62">
            <v>2</v>
          </cell>
          <cell r="AU62">
            <v>9</v>
          </cell>
          <cell r="AX62">
            <v>48</v>
          </cell>
          <cell r="AY62">
            <v>24</v>
          </cell>
          <cell r="BA62">
            <v>4</v>
          </cell>
          <cell r="BB62">
            <v>10</v>
          </cell>
          <cell r="BC62">
            <v>12</v>
          </cell>
          <cell r="BD62">
            <v>4</v>
          </cell>
          <cell r="BE62">
            <v>6</v>
          </cell>
          <cell r="BF62">
            <v>6</v>
          </cell>
          <cell r="BG62">
            <v>30</v>
          </cell>
          <cell r="BH62">
            <v>4</v>
          </cell>
          <cell r="BI62">
            <v>4</v>
          </cell>
          <cell r="BJ62">
            <v>64</v>
          </cell>
          <cell r="BK62">
            <v>4</v>
          </cell>
          <cell r="BL62">
            <v>12</v>
          </cell>
          <cell r="BM62">
            <v>3</v>
          </cell>
          <cell r="BN62">
            <v>6</v>
          </cell>
          <cell r="BQ62">
            <v>9</v>
          </cell>
          <cell r="BR62">
            <v>6</v>
          </cell>
          <cell r="BS62">
            <v>12</v>
          </cell>
        </row>
        <row r="63">
          <cell r="A63" t="str">
            <v>mj60</v>
          </cell>
          <cell r="B63" t="str">
            <v>MJ</v>
          </cell>
          <cell r="C63">
            <v>60</v>
          </cell>
          <cell r="D63">
            <v>3.4</v>
          </cell>
          <cell r="E63">
            <v>15.859249641096916</v>
          </cell>
          <cell r="F63">
            <v>2.4288055156774355</v>
          </cell>
          <cell r="G63">
            <v>12.119249641096916</v>
          </cell>
          <cell r="H63">
            <v>3</v>
          </cell>
          <cell r="I63">
            <v>6</v>
          </cell>
          <cell r="J63">
            <v>12.855079684929949</v>
          </cell>
          <cell r="K63">
            <v>15.677572025347841</v>
          </cell>
          <cell r="L63">
            <v>12.544898058938964</v>
          </cell>
          <cell r="M63">
            <v>12.191473075434436</v>
          </cell>
          <cell r="N63">
            <v>0</v>
          </cell>
          <cell r="O63">
            <v>1.1520000000000001</v>
          </cell>
          <cell r="P63">
            <v>0.43200000000000005</v>
          </cell>
          <cell r="Q63">
            <v>1.7999999999999998</v>
          </cell>
          <cell r="AB63">
            <v>1</v>
          </cell>
          <cell r="AC63">
            <v>1</v>
          </cell>
          <cell r="AE63">
            <v>4</v>
          </cell>
          <cell r="AF63">
            <v>6</v>
          </cell>
          <cell r="AL63">
            <v>1</v>
          </cell>
          <cell r="AM63">
            <v>2</v>
          </cell>
          <cell r="AN63">
            <v>3</v>
          </cell>
          <cell r="AO63">
            <v>28</v>
          </cell>
          <cell r="AP63">
            <v>2</v>
          </cell>
          <cell r="AQ63">
            <v>3</v>
          </cell>
          <cell r="AS63">
            <v>2</v>
          </cell>
          <cell r="AU63">
            <v>9</v>
          </cell>
          <cell r="AX63">
            <v>48</v>
          </cell>
          <cell r="AY63">
            <v>24</v>
          </cell>
          <cell r="BA63">
            <v>4</v>
          </cell>
          <cell r="BB63">
            <v>10</v>
          </cell>
          <cell r="BC63">
            <v>12</v>
          </cell>
          <cell r="BD63">
            <v>4</v>
          </cell>
          <cell r="BE63">
            <v>6</v>
          </cell>
          <cell r="BF63">
            <v>6</v>
          </cell>
          <cell r="BG63">
            <v>30</v>
          </cell>
          <cell r="BH63">
            <v>4</v>
          </cell>
          <cell r="BI63">
            <v>4</v>
          </cell>
          <cell r="BJ63">
            <v>64</v>
          </cell>
          <cell r="BK63">
            <v>4</v>
          </cell>
          <cell r="BL63">
            <v>12</v>
          </cell>
          <cell r="BM63">
            <v>3</v>
          </cell>
          <cell r="BN63">
            <v>6</v>
          </cell>
          <cell r="BQ63">
            <v>9</v>
          </cell>
          <cell r="BR63">
            <v>6</v>
          </cell>
          <cell r="BS63">
            <v>12</v>
          </cell>
        </row>
        <row r="64">
          <cell r="A64" t="str">
            <v>mj65</v>
          </cell>
          <cell r="B64" t="str">
            <v>MJ</v>
          </cell>
          <cell r="C64">
            <v>65</v>
          </cell>
          <cell r="D64">
            <v>3.4</v>
          </cell>
          <cell r="E64">
            <v>17.230853777854996</v>
          </cell>
          <cell r="F64">
            <v>2.5812059753172214</v>
          </cell>
          <cell r="G64">
            <v>13.490853777854996</v>
          </cell>
          <cell r="H64">
            <v>3</v>
          </cell>
          <cell r="I64">
            <v>6</v>
          </cell>
          <cell r="J64">
            <v>13.808526600831158</v>
          </cell>
          <cell r="K64">
            <v>17.523053527431554</v>
          </cell>
          <cell r="L64">
            <v>13.342896506007591</v>
          </cell>
          <cell r="M64">
            <v>14.463698756728949</v>
          </cell>
          <cell r="N64">
            <v>0</v>
          </cell>
          <cell r="O64">
            <v>1.1520000000000001</v>
          </cell>
          <cell r="P64">
            <v>0.43200000000000005</v>
          </cell>
          <cell r="Q64">
            <v>1.7999999999999998</v>
          </cell>
          <cell r="AB64">
            <v>1</v>
          </cell>
          <cell r="AC64">
            <v>1</v>
          </cell>
          <cell r="AE64">
            <v>4</v>
          </cell>
          <cell r="AF64">
            <v>6</v>
          </cell>
          <cell r="AL64">
            <v>1</v>
          </cell>
          <cell r="AM64">
            <v>2</v>
          </cell>
          <cell r="AN64">
            <v>3</v>
          </cell>
          <cell r="AO64">
            <v>28</v>
          </cell>
          <cell r="AP64">
            <v>2</v>
          </cell>
          <cell r="AQ64">
            <v>3</v>
          </cell>
          <cell r="AS64">
            <v>2</v>
          </cell>
          <cell r="AU64">
            <v>9</v>
          </cell>
          <cell r="AX64">
            <v>48</v>
          </cell>
          <cell r="AY64">
            <v>24</v>
          </cell>
          <cell r="BA64">
            <v>4</v>
          </cell>
          <cell r="BB64">
            <v>10</v>
          </cell>
          <cell r="BC64">
            <v>12</v>
          </cell>
          <cell r="BD64">
            <v>4</v>
          </cell>
          <cell r="BE64">
            <v>6</v>
          </cell>
          <cell r="BF64">
            <v>6</v>
          </cell>
          <cell r="BG64">
            <v>30</v>
          </cell>
          <cell r="BH64">
            <v>4</v>
          </cell>
          <cell r="BI64">
            <v>4</v>
          </cell>
          <cell r="BJ64">
            <v>64</v>
          </cell>
          <cell r="BK64">
            <v>4</v>
          </cell>
          <cell r="BL64">
            <v>12</v>
          </cell>
          <cell r="BM64">
            <v>3</v>
          </cell>
          <cell r="BN64">
            <v>6</v>
          </cell>
          <cell r="BQ64">
            <v>9</v>
          </cell>
          <cell r="BR64">
            <v>6</v>
          </cell>
          <cell r="BS64">
            <v>12</v>
          </cell>
        </row>
        <row r="65">
          <cell r="A65" t="str">
            <v>mj70</v>
          </cell>
          <cell r="B65" t="str">
            <v>MJ</v>
          </cell>
          <cell r="C65">
            <v>70</v>
          </cell>
          <cell r="D65">
            <v>3.4</v>
          </cell>
          <cell r="E65">
            <v>18.602457914613073</v>
          </cell>
          <cell r="F65">
            <v>2.7336064349570082</v>
          </cell>
          <cell r="G65">
            <v>14.862457914613072</v>
          </cell>
          <cell r="H65">
            <v>3</v>
          </cell>
          <cell r="I65">
            <v>6</v>
          </cell>
          <cell r="J65">
            <v>14.761973516732372</v>
          </cell>
          <cell r="K65">
            <v>18.739033830398601</v>
          </cell>
          <cell r="L65">
            <v>14.140894953076224</v>
          </cell>
          <cell r="M65">
            <v>15.419694658052244</v>
          </cell>
          <cell r="N65">
            <v>0</v>
          </cell>
          <cell r="O65">
            <v>1.1520000000000001</v>
          </cell>
          <cell r="P65">
            <v>0.43200000000000005</v>
          </cell>
          <cell r="Q65">
            <v>1.7999999999999998</v>
          </cell>
          <cell r="AB65">
            <v>1</v>
          </cell>
          <cell r="AC65">
            <v>1</v>
          </cell>
          <cell r="AE65">
            <v>4</v>
          </cell>
          <cell r="AF65">
            <v>6</v>
          </cell>
          <cell r="AL65">
            <v>1</v>
          </cell>
          <cell r="AM65">
            <v>2</v>
          </cell>
          <cell r="AN65">
            <v>3</v>
          </cell>
          <cell r="AO65">
            <v>28</v>
          </cell>
          <cell r="AP65">
            <v>2</v>
          </cell>
          <cell r="AQ65">
            <v>3</v>
          </cell>
          <cell r="AS65">
            <v>2</v>
          </cell>
          <cell r="AU65">
            <v>9</v>
          </cell>
          <cell r="AX65">
            <v>48</v>
          </cell>
          <cell r="AY65">
            <v>24</v>
          </cell>
          <cell r="BA65">
            <v>4</v>
          </cell>
          <cell r="BB65">
            <v>10</v>
          </cell>
          <cell r="BC65">
            <v>12</v>
          </cell>
          <cell r="BD65">
            <v>4</v>
          </cell>
          <cell r="BE65">
            <v>6</v>
          </cell>
          <cell r="BF65">
            <v>6</v>
          </cell>
          <cell r="BG65">
            <v>30</v>
          </cell>
          <cell r="BH65">
            <v>4</v>
          </cell>
          <cell r="BI65">
            <v>4</v>
          </cell>
          <cell r="BJ65">
            <v>64</v>
          </cell>
          <cell r="BK65">
            <v>4</v>
          </cell>
          <cell r="BL65">
            <v>12</v>
          </cell>
          <cell r="BM65">
            <v>3</v>
          </cell>
          <cell r="BN65">
            <v>6</v>
          </cell>
          <cell r="BQ65">
            <v>9</v>
          </cell>
          <cell r="BR65">
            <v>6</v>
          </cell>
          <cell r="BS65">
            <v>12</v>
          </cell>
        </row>
        <row r="66">
          <cell r="A66" t="str">
            <v>mj75</v>
          </cell>
          <cell r="B66" t="str">
            <v>MJ</v>
          </cell>
          <cell r="C66">
            <v>75</v>
          </cell>
          <cell r="D66">
            <v>3.4</v>
          </cell>
          <cell r="E66">
            <v>19.974062051371149</v>
          </cell>
          <cell r="F66">
            <v>2.886006894596794</v>
          </cell>
          <cell r="G66">
            <v>16.234062051371151</v>
          </cell>
          <cell r="H66">
            <v>3</v>
          </cell>
          <cell r="I66">
            <v>6</v>
          </cell>
          <cell r="J66">
            <v>15.715420432633582</v>
          </cell>
          <cell r="K66">
            <v>19.955014133365637</v>
          </cell>
          <cell r="L66">
            <v>14.938893400144849</v>
          </cell>
          <cell r="M66">
            <v>16.375690559375528</v>
          </cell>
          <cell r="N66">
            <v>0</v>
          </cell>
          <cell r="O66">
            <v>1.1520000000000001</v>
          </cell>
          <cell r="P66">
            <v>0.43200000000000005</v>
          </cell>
          <cell r="Q66">
            <v>1.7999999999999998</v>
          </cell>
          <cell r="AB66">
            <v>1</v>
          </cell>
          <cell r="AC66">
            <v>1</v>
          </cell>
          <cell r="AE66">
            <v>8</v>
          </cell>
          <cell r="AF66">
            <v>12</v>
          </cell>
          <cell r="AL66">
            <v>1</v>
          </cell>
          <cell r="AM66">
            <v>2</v>
          </cell>
          <cell r="AN66">
            <v>3</v>
          </cell>
          <cell r="AO66">
            <v>32</v>
          </cell>
          <cell r="AP66">
            <v>4</v>
          </cell>
          <cell r="AQ66">
            <v>3</v>
          </cell>
          <cell r="AS66">
            <v>4</v>
          </cell>
          <cell r="AU66">
            <v>9</v>
          </cell>
          <cell r="AX66">
            <v>48</v>
          </cell>
          <cell r="AY66">
            <v>24</v>
          </cell>
          <cell r="BA66">
            <v>4</v>
          </cell>
          <cell r="BB66">
            <v>10</v>
          </cell>
          <cell r="BC66">
            <v>24</v>
          </cell>
          <cell r="BD66">
            <v>8</v>
          </cell>
          <cell r="BE66">
            <v>6</v>
          </cell>
          <cell r="BF66">
            <v>6</v>
          </cell>
          <cell r="BG66">
            <v>36</v>
          </cell>
          <cell r="BH66">
            <v>4</v>
          </cell>
          <cell r="BI66">
            <v>4</v>
          </cell>
          <cell r="BJ66">
            <v>76</v>
          </cell>
          <cell r="BK66">
            <v>4</v>
          </cell>
          <cell r="BL66">
            <v>12</v>
          </cell>
          <cell r="BM66">
            <v>3</v>
          </cell>
          <cell r="BN66">
            <v>6</v>
          </cell>
          <cell r="BQ66">
            <v>9</v>
          </cell>
          <cell r="BR66">
            <v>6</v>
          </cell>
          <cell r="BS66">
            <v>12</v>
          </cell>
        </row>
        <row r="67">
          <cell r="A67" t="str">
            <v>mj80</v>
          </cell>
          <cell r="B67" t="str">
            <v>MJ</v>
          </cell>
          <cell r="C67">
            <v>80</v>
          </cell>
          <cell r="D67">
            <v>3.4</v>
          </cell>
          <cell r="E67">
            <v>21.345666188129226</v>
          </cell>
          <cell r="F67">
            <v>3.0384073542365804</v>
          </cell>
          <cell r="G67">
            <v>17.605666188129227</v>
          </cell>
          <cell r="H67">
            <v>3</v>
          </cell>
          <cell r="I67">
            <v>6</v>
          </cell>
          <cell r="J67">
            <v>16.668867348534796</v>
          </cell>
          <cell r="K67">
            <v>21.170994436332677</v>
          </cell>
          <cell r="L67">
            <v>15.736891847213483</v>
          </cell>
          <cell r="M67">
            <v>17.331686460698819</v>
          </cell>
          <cell r="N67">
            <v>0</v>
          </cell>
          <cell r="O67">
            <v>1.1520000000000001</v>
          </cell>
          <cell r="P67">
            <v>0.43200000000000005</v>
          </cell>
          <cell r="Q67">
            <v>1.7999999999999998</v>
          </cell>
          <cell r="AB67">
            <v>1</v>
          </cell>
          <cell r="AC67">
            <v>1</v>
          </cell>
          <cell r="AE67">
            <v>8</v>
          </cell>
          <cell r="AF67">
            <v>12</v>
          </cell>
          <cell r="AL67">
            <v>1</v>
          </cell>
          <cell r="AM67">
            <v>2</v>
          </cell>
          <cell r="AN67">
            <v>3</v>
          </cell>
          <cell r="AO67">
            <v>32</v>
          </cell>
          <cell r="AP67">
            <v>4</v>
          </cell>
          <cell r="AQ67">
            <v>3</v>
          </cell>
          <cell r="AS67">
            <v>4</v>
          </cell>
          <cell r="AU67">
            <v>9</v>
          </cell>
          <cell r="AX67">
            <v>48</v>
          </cell>
          <cell r="AY67">
            <v>24</v>
          </cell>
          <cell r="BA67">
            <v>4</v>
          </cell>
          <cell r="BB67">
            <v>10</v>
          </cell>
          <cell r="BC67">
            <v>24</v>
          </cell>
          <cell r="BD67">
            <v>8</v>
          </cell>
          <cell r="BE67">
            <v>6</v>
          </cell>
          <cell r="BF67">
            <v>6</v>
          </cell>
          <cell r="BG67">
            <v>36</v>
          </cell>
          <cell r="BH67">
            <v>4</v>
          </cell>
          <cell r="BI67">
            <v>4</v>
          </cell>
          <cell r="BJ67">
            <v>76</v>
          </cell>
          <cell r="BK67">
            <v>4</v>
          </cell>
          <cell r="BL67">
            <v>12</v>
          </cell>
          <cell r="BM67">
            <v>3</v>
          </cell>
          <cell r="BN67">
            <v>6</v>
          </cell>
          <cell r="BQ67">
            <v>9</v>
          </cell>
          <cell r="BR67">
            <v>6</v>
          </cell>
          <cell r="BS67">
            <v>12</v>
          </cell>
        </row>
        <row r="68">
          <cell r="A68" t="str">
            <v>mj85</v>
          </cell>
          <cell r="B68" t="str">
            <v>MJ</v>
          </cell>
          <cell r="C68">
            <v>85</v>
          </cell>
          <cell r="D68">
            <v>3.4</v>
          </cell>
          <cell r="E68">
            <v>22.717270324887302</v>
          </cell>
          <cell r="F68">
            <v>3.1908078138763667</v>
          </cell>
          <cell r="G68">
            <v>18.977270324887304</v>
          </cell>
          <cell r="H68">
            <v>3</v>
          </cell>
          <cell r="I68">
            <v>6</v>
          </cell>
          <cell r="J68">
            <v>17.622314264436007</v>
          </cell>
          <cell r="K68">
            <v>22.386974739299717</v>
          </cell>
          <cell r="L68">
            <v>16.534890294282111</v>
          </cell>
          <cell r="M68">
            <v>18.28768236202211</v>
          </cell>
          <cell r="N68">
            <v>0</v>
          </cell>
          <cell r="O68">
            <v>1.1520000000000001</v>
          </cell>
          <cell r="P68">
            <v>0.43200000000000005</v>
          </cell>
          <cell r="Q68">
            <v>1.7999999999999998</v>
          </cell>
          <cell r="AB68">
            <v>1</v>
          </cell>
          <cell r="AC68">
            <v>1</v>
          </cell>
          <cell r="AE68">
            <v>8</v>
          </cell>
          <cell r="AF68">
            <v>12</v>
          </cell>
          <cell r="AL68">
            <v>1</v>
          </cell>
          <cell r="AM68">
            <v>2</v>
          </cell>
          <cell r="AN68">
            <v>3</v>
          </cell>
          <cell r="AO68">
            <v>32</v>
          </cell>
          <cell r="AP68">
            <v>4</v>
          </cell>
          <cell r="AQ68">
            <v>3</v>
          </cell>
          <cell r="AS68">
            <v>4</v>
          </cell>
          <cell r="AU68">
            <v>9</v>
          </cell>
          <cell r="AX68">
            <v>48</v>
          </cell>
          <cell r="AY68">
            <v>24</v>
          </cell>
          <cell r="BA68">
            <v>4</v>
          </cell>
          <cell r="BB68">
            <v>10</v>
          </cell>
          <cell r="BC68">
            <v>24</v>
          </cell>
          <cell r="BD68">
            <v>8</v>
          </cell>
          <cell r="BE68">
            <v>6</v>
          </cell>
          <cell r="BF68">
            <v>6</v>
          </cell>
          <cell r="BG68">
            <v>36</v>
          </cell>
          <cell r="BH68">
            <v>4</v>
          </cell>
          <cell r="BI68">
            <v>4</v>
          </cell>
          <cell r="BJ68">
            <v>76</v>
          </cell>
          <cell r="BK68">
            <v>4</v>
          </cell>
          <cell r="BL68">
            <v>12</v>
          </cell>
          <cell r="BM68">
            <v>3</v>
          </cell>
          <cell r="BN68">
            <v>6</v>
          </cell>
          <cell r="BQ68">
            <v>9</v>
          </cell>
          <cell r="BR68">
            <v>6</v>
          </cell>
          <cell r="BS68">
            <v>12</v>
          </cell>
        </row>
        <row r="69">
          <cell r="A69" t="str">
            <v>mj90</v>
          </cell>
          <cell r="B69" t="str">
            <v>MJ</v>
          </cell>
          <cell r="C69">
            <v>90</v>
          </cell>
          <cell r="D69">
            <v>3.4</v>
          </cell>
          <cell r="E69">
            <v>24.088874461645375</v>
          </cell>
          <cell r="F69">
            <v>3.343208273516153</v>
          </cell>
          <cell r="G69">
            <v>20.348874461645376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AB69">
            <v>1</v>
          </cell>
          <cell r="AC69">
            <v>1</v>
          </cell>
          <cell r="AE69">
            <v>8</v>
          </cell>
          <cell r="AF69">
            <v>12</v>
          </cell>
          <cell r="AL69">
            <v>1</v>
          </cell>
          <cell r="AM69">
            <v>2</v>
          </cell>
          <cell r="AN69">
            <v>3</v>
          </cell>
          <cell r="AO69">
            <v>32</v>
          </cell>
          <cell r="AP69">
            <v>4</v>
          </cell>
          <cell r="AQ69">
            <v>3</v>
          </cell>
          <cell r="AS69">
            <v>4</v>
          </cell>
          <cell r="AU69">
            <v>9</v>
          </cell>
          <cell r="AX69">
            <v>48</v>
          </cell>
          <cell r="AY69">
            <v>24</v>
          </cell>
          <cell r="BA69">
            <v>4</v>
          </cell>
          <cell r="BB69">
            <v>10</v>
          </cell>
          <cell r="BC69">
            <v>24</v>
          </cell>
          <cell r="BD69">
            <v>8</v>
          </cell>
          <cell r="BE69">
            <v>6</v>
          </cell>
          <cell r="BF69">
            <v>6</v>
          </cell>
          <cell r="BG69">
            <v>36</v>
          </cell>
          <cell r="BH69">
            <v>4</v>
          </cell>
          <cell r="BI69">
            <v>4</v>
          </cell>
          <cell r="BJ69">
            <v>76</v>
          </cell>
          <cell r="BK69">
            <v>4</v>
          </cell>
          <cell r="BL69">
            <v>12</v>
          </cell>
          <cell r="BM69">
            <v>3</v>
          </cell>
          <cell r="BN69">
            <v>6</v>
          </cell>
          <cell r="BQ69">
            <v>9</v>
          </cell>
          <cell r="BR69">
            <v>6</v>
          </cell>
          <cell r="BS69">
            <v>12</v>
          </cell>
        </row>
        <row r="70">
          <cell r="A70" t="str">
            <v>mk50</v>
          </cell>
          <cell r="B70" t="str">
            <v>MK</v>
          </cell>
          <cell r="C70">
            <v>50</v>
          </cell>
          <cell r="D70">
            <v>3.4</v>
          </cell>
          <cell r="E70">
            <v>13.116041367580763</v>
          </cell>
          <cell r="F70">
            <v>2.1240045963978629</v>
          </cell>
          <cell r="G70">
            <v>9.376041367580763</v>
          </cell>
          <cell r="H70">
            <v>6</v>
          </cell>
          <cell r="I70">
            <v>6</v>
          </cell>
          <cell r="J70">
            <v>15.952753780303384</v>
          </cell>
          <cell r="K70">
            <v>17.812039387908776</v>
          </cell>
          <cell r="L70">
            <v>15.953469091977563</v>
          </cell>
          <cell r="M70">
            <v>14.398269091977564</v>
          </cell>
          <cell r="N70">
            <v>0</v>
          </cell>
          <cell r="O70">
            <v>1.1520000000000001</v>
          </cell>
          <cell r="P70">
            <v>0.43200000000000005</v>
          </cell>
          <cell r="Q70">
            <v>1.7999999999999998</v>
          </cell>
          <cell r="AB70">
            <v>2</v>
          </cell>
          <cell r="AC70">
            <v>2</v>
          </cell>
          <cell r="AE70">
            <v>8</v>
          </cell>
          <cell r="AF70">
            <v>6</v>
          </cell>
          <cell r="AL70">
            <v>2</v>
          </cell>
          <cell r="AM70">
            <v>4</v>
          </cell>
          <cell r="AN70">
            <v>6</v>
          </cell>
          <cell r="AO70">
            <v>32</v>
          </cell>
          <cell r="AP70">
            <v>4</v>
          </cell>
          <cell r="AQ70">
            <v>6</v>
          </cell>
          <cell r="AS70">
            <v>4</v>
          </cell>
          <cell r="AU70">
            <v>12</v>
          </cell>
          <cell r="AX70">
            <v>48</v>
          </cell>
          <cell r="AY70">
            <v>24</v>
          </cell>
          <cell r="BA70">
            <v>8</v>
          </cell>
          <cell r="BB70">
            <v>24</v>
          </cell>
          <cell r="BC70">
            <v>24</v>
          </cell>
          <cell r="BD70">
            <v>8</v>
          </cell>
          <cell r="BE70">
            <v>12</v>
          </cell>
          <cell r="BF70">
            <v>12</v>
          </cell>
          <cell r="BG70">
            <v>36</v>
          </cell>
          <cell r="BH70">
            <v>4</v>
          </cell>
          <cell r="BI70">
            <v>8</v>
          </cell>
          <cell r="BJ70">
            <v>80</v>
          </cell>
          <cell r="BK70">
            <v>8</v>
          </cell>
          <cell r="BL70">
            <v>12</v>
          </cell>
          <cell r="BM70">
            <v>6</v>
          </cell>
          <cell r="BN70">
            <v>6</v>
          </cell>
          <cell r="BQ70">
            <v>18</v>
          </cell>
          <cell r="BR70">
            <v>12</v>
          </cell>
          <cell r="BS70">
            <v>24</v>
          </cell>
        </row>
        <row r="71">
          <cell r="A71" t="str">
            <v>mk55</v>
          </cell>
          <cell r="B71" t="str">
            <v>MK</v>
          </cell>
          <cell r="C71">
            <v>55</v>
          </cell>
          <cell r="D71">
            <v>3.4</v>
          </cell>
          <cell r="E71">
            <v>14.48764550433884</v>
          </cell>
          <cell r="F71">
            <v>2.2764050560376492</v>
          </cell>
          <cell r="G71">
            <v>10.747645504338839</v>
          </cell>
          <cell r="H71">
            <v>6</v>
          </cell>
          <cell r="I71">
            <v>6</v>
          </cell>
          <cell r="J71">
            <v>17.265285819510641</v>
          </cell>
          <cell r="K71">
            <v>19.310499987876575</v>
          </cell>
          <cell r="L71">
            <v>17.110552662352241</v>
          </cell>
          <cell r="M71">
            <v>15.555352662352238</v>
          </cell>
          <cell r="N71">
            <v>0</v>
          </cell>
          <cell r="O71">
            <v>1.1520000000000001</v>
          </cell>
          <cell r="P71">
            <v>0.43200000000000005</v>
          </cell>
          <cell r="Q71">
            <v>1.7999999999999998</v>
          </cell>
          <cell r="AB71">
            <v>2</v>
          </cell>
          <cell r="AC71">
            <v>2</v>
          </cell>
          <cell r="AE71">
            <v>8</v>
          </cell>
          <cell r="AF71">
            <v>6</v>
          </cell>
          <cell r="AL71">
            <v>2</v>
          </cell>
          <cell r="AM71">
            <v>4</v>
          </cell>
          <cell r="AN71">
            <v>6</v>
          </cell>
          <cell r="AO71">
            <v>32</v>
          </cell>
          <cell r="AP71">
            <v>4</v>
          </cell>
          <cell r="AQ71">
            <v>6</v>
          </cell>
          <cell r="AS71">
            <v>4</v>
          </cell>
          <cell r="AU71">
            <v>12</v>
          </cell>
          <cell r="AX71">
            <v>48</v>
          </cell>
          <cell r="AY71">
            <v>24</v>
          </cell>
          <cell r="BA71">
            <v>8</v>
          </cell>
          <cell r="BB71">
            <v>24</v>
          </cell>
          <cell r="BC71">
            <v>24</v>
          </cell>
          <cell r="BD71">
            <v>8</v>
          </cell>
          <cell r="BE71">
            <v>12</v>
          </cell>
          <cell r="BF71">
            <v>12</v>
          </cell>
          <cell r="BG71">
            <v>36</v>
          </cell>
          <cell r="BH71">
            <v>4</v>
          </cell>
          <cell r="BI71">
            <v>8</v>
          </cell>
          <cell r="BJ71">
            <v>80</v>
          </cell>
          <cell r="BK71">
            <v>8</v>
          </cell>
          <cell r="BL71">
            <v>12</v>
          </cell>
          <cell r="BM71">
            <v>6</v>
          </cell>
          <cell r="BN71">
            <v>6</v>
          </cell>
          <cell r="BQ71">
            <v>18</v>
          </cell>
          <cell r="BR71">
            <v>12</v>
          </cell>
          <cell r="BS71">
            <v>24</v>
          </cell>
        </row>
        <row r="72">
          <cell r="A72" t="str">
            <v>mk60</v>
          </cell>
          <cell r="B72" t="str">
            <v>MK</v>
          </cell>
          <cell r="C72">
            <v>60</v>
          </cell>
          <cell r="D72">
            <v>3.4</v>
          </cell>
          <cell r="E72">
            <v>15.859249641096916</v>
          </cell>
          <cell r="F72">
            <v>2.4288055156774355</v>
          </cell>
          <cell r="G72">
            <v>12.119249641096916</v>
          </cell>
          <cell r="H72">
            <v>6</v>
          </cell>
          <cell r="I72">
            <v>6</v>
          </cell>
          <cell r="J72">
            <v>18.5778178587179</v>
          </cell>
          <cell r="K72">
            <v>21.991659810427215</v>
          </cell>
          <cell r="L72">
            <v>18.267636232726915</v>
          </cell>
          <cell r="M72">
            <v>19.115986265717858</v>
          </cell>
          <cell r="N72">
            <v>0</v>
          </cell>
          <cell r="O72">
            <v>1.1520000000000001</v>
          </cell>
          <cell r="P72">
            <v>0.43200000000000005</v>
          </cell>
          <cell r="Q72">
            <v>1.7999999999999998</v>
          </cell>
          <cell r="AB72">
            <v>2</v>
          </cell>
          <cell r="AC72">
            <v>2</v>
          </cell>
          <cell r="AE72">
            <v>8</v>
          </cell>
          <cell r="AF72">
            <v>6</v>
          </cell>
          <cell r="AL72">
            <v>2</v>
          </cell>
          <cell r="AM72">
            <v>4</v>
          </cell>
          <cell r="AN72">
            <v>6</v>
          </cell>
          <cell r="AO72">
            <v>32</v>
          </cell>
          <cell r="AP72">
            <v>4</v>
          </cell>
          <cell r="AQ72">
            <v>6</v>
          </cell>
          <cell r="AS72">
            <v>4</v>
          </cell>
          <cell r="AU72">
            <v>12</v>
          </cell>
          <cell r="AX72">
            <v>48</v>
          </cell>
          <cell r="AY72">
            <v>24</v>
          </cell>
          <cell r="BA72">
            <v>8</v>
          </cell>
          <cell r="BB72">
            <v>24</v>
          </cell>
          <cell r="BC72">
            <v>24</v>
          </cell>
          <cell r="BD72">
            <v>8</v>
          </cell>
          <cell r="BE72">
            <v>12</v>
          </cell>
          <cell r="BF72">
            <v>12</v>
          </cell>
          <cell r="BG72">
            <v>36</v>
          </cell>
          <cell r="BH72">
            <v>4</v>
          </cell>
          <cell r="BI72">
            <v>8</v>
          </cell>
          <cell r="BJ72">
            <v>80</v>
          </cell>
          <cell r="BK72">
            <v>8</v>
          </cell>
          <cell r="BL72">
            <v>12</v>
          </cell>
          <cell r="BM72">
            <v>6</v>
          </cell>
          <cell r="BN72">
            <v>6</v>
          </cell>
          <cell r="BQ72">
            <v>18</v>
          </cell>
          <cell r="BR72">
            <v>12</v>
          </cell>
          <cell r="BS72">
            <v>24</v>
          </cell>
        </row>
        <row r="73">
          <cell r="A73" t="str">
            <v>mk65</v>
          </cell>
          <cell r="B73" t="str">
            <v>MK</v>
          </cell>
          <cell r="C73">
            <v>65</v>
          </cell>
          <cell r="D73">
            <v>3.4</v>
          </cell>
          <cell r="E73">
            <v>17.230853777854996</v>
          </cell>
          <cell r="F73">
            <v>2.5812059753172214</v>
          </cell>
          <cell r="G73">
            <v>13.490853777854996</v>
          </cell>
          <cell r="H73">
            <v>6</v>
          </cell>
          <cell r="I73">
            <v>6</v>
          </cell>
          <cell r="J73">
            <v>19.890349897925152</v>
          </cell>
          <cell r="K73">
            <v>24.902332461238935</v>
          </cell>
          <cell r="L73">
            <v>19.424719803101585</v>
          </cell>
          <cell r="M73">
            <v>23.221524304544303</v>
          </cell>
          <cell r="N73">
            <v>0</v>
          </cell>
          <cell r="O73">
            <v>1.1520000000000001</v>
          </cell>
          <cell r="P73">
            <v>0.43200000000000005</v>
          </cell>
          <cell r="Q73">
            <v>1.7999999999999998</v>
          </cell>
          <cell r="AB73">
            <v>2</v>
          </cell>
          <cell r="AC73">
            <v>2</v>
          </cell>
          <cell r="AE73">
            <v>8</v>
          </cell>
          <cell r="AF73">
            <v>6</v>
          </cell>
          <cell r="AL73">
            <v>2</v>
          </cell>
          <cell r="AM73">
            <v>4</v>
          </cell>
          <cell r="AN73">
            <v>6</v>
          </cell>
          <cell r="AO73">
            <v>32</v>
          </cell>
          <cell r="AP73">
            <v>4</v>
          </cell>
          <cell r="AQ73">
            <v>6</v>
          </cell>
          <cell r="AS73">
            <v>4</v>
          </cell>
          <cell r="AU73">
            <v>12</v>
          </cell>
          <cell r="AX73">
            <v>48</v>
          </cell>
          <cell r="AY73">
            <v>24</v>
          </cell>
          <cell r="BA73">
            <v>8</v>
          </cell>
          <cell r="BB73">
            <v>24</v>
          </cell>
          <cell r="BC73">
            <v>24</v>
          </cell>
          <cell r="BD73">
            <v>8</v>
          </cell>
          <cell r="BE73">
            <v>12</v>
          </cell>
          <cell r="BF73">
            <v>12</v>
          </cell>
          <cell r="BG73">
            <v>36</v>
          </cell>
          <cell r="BH73">
            <v>4</v>
          </cell>
          <cell r="BI73">
            <v>8</v>
          </cell>
          <cell r="BJ73">
            <v>80</v>
          </cell>
          <cell r="BK73">
            <v>8</v>
          </cell>
          <cell r="BL73">
            <v>12</v>
          </cell>
          <cell r="BM73">
            <v>6</v>
          </cell>
          <cell r="BN73">
            <v>6</v>
          </cell>
          <cell r="BQ73">
            <v>18</v>
          </cell>
          <cell r="BR73">
            <v>12</v>
          </cell>
          <cell r="BS73">
            <v>24</v>
          </cell>
        </row>
        <row r="74">
          <cell r="A74" t="str">
            <v>mk70</v>
          </cell>
          <cell r="B74" t="str">
            <v>MK</v>
          </cell>
          <cell r="C74">
            <v>70</v>
          </cell>
          <cell r="D74">
            <v>3.4</v>
          </cell>
          <cell r="E74">
            <v>18.602457914613073</v>
          </cell>
          <cell r="F74">
            <v>2.7336064349570082</v>
          </cell>
          <cell r="G74">
            <v>14.862457914613072</v>
          </cell>
          <cell r="H74">
            <v>6</v>
          </cell>
          <cell r="I74">
            <v>6</v>
          </cell>
          <cell r="J74">
            <v>21.202881937132414</v>
          </cell>
          <cell r="K74">
            <v>26.554002713817319</v>
          </cell>
          <cell r="L74">
            <v>20.581803373476266</v>
          </cell>
          <cell r="M74">
            <v>24.694602783428302</v>
          </cell>
          <cell r="N74">
            <v>0</v>
          </cell>
          <cell r="O74">
            <v>1.1520000000000001</v>
          </cell>
          <cell r="P74">
            <v>0.43200000000000005</v>
          </cell>
          <cell r="Q74">
            <v>1.7999999999999998</v>
          </cell>
          <cell r="AB74">
            <v>2</v>
          </cell>
          <cell r="AC74">
            <v>2</v>
          </cell>
          <cell r="AE74">
            <v>8</v>
          </cell>
          <cell r="AF74">
            <v>6</v>
          </cell>
          <cell r="AL74">
            <v>2</v>
          </cell>
          <cell r="AM74">
            <v>4</v>
          </cell>
          <cell r="AN74">
            <v>6</v>
          </cell>
          <cell r="AO74">
            <v>32</v>
          </cell>
          <cell r="AP74">
            <v>4</v>
          </cell>
          <cell r="AQ74">
            <v>6</v>
          </cell>
          <cell r="AS74">
            <v>4</v>
          </cell>
          <cell r="AU74">
            <v>12</v>
          </cell>
          <cell r="AX74">
            <v>48</v>
          </cell>
          <cell r="AY74">
            <v>24</v>
          </cell>
          <cell r="BA74">
            <v>8</v>
          </cell>
          <cell r="BB74">
            <v>24</v>
          </cell>
          <cell r="BC74">
            <v>24</v>
          </cell>
          <cell r="BD74">
            <v>8</v>
          </cell>
          <cell r="BE74">
            <v>12</v>
          </cell>
          <cell r="BF74">
            <v>12</v>
          </cell>
          <cell r="BG74">
            <v>36</v>
          </cell>
          <cell r="BH74">
            <v>4</v>
          </cell>
          <cell r="BI74">
            <v>8</v>
          </cell>
          <cell r="BJ74">
            <v>80</v>
          </cell>
          <cell r="BK74">
            <v>8</v>
          </cell>
          <cell r="BL74">
            <v>12</v>
          </cell>
          <cell r="BM74">
            <v>6</v>
          </cell>
          <cell r="BN74">
            <v>6</v>
          </cell>
          <cell r="BQ74">
            <v>18</v>
          </cell>
          <cell r="BR74">
            <v>12</v>
          </cell>
          <cell r="BS74">
            <v>24</v>
          </cell>
        </row>
        <row r="75">
          <cell r="A75" t="str">
            <v>mk75</v>
          </cell>
          <cell r="B75" t="str">
            <v>MK</v>
          </cell>
          <cell r="C75">
            <v>75</v>
          </cell>
          <cell r="D75">
            <v>3.4</v>
          </cell>
          <cell r="E75">
            <v>19.974062051371149</v>
          </cell>
          <cell r="F75">
            <v>2.886006894596794</v>
          </cell>
          <cell r="G75">
            <v>16.234062051371151</v>
          </cell>
          <cell r="H75">
            <v>6</v>
          </cell>
          <cell r="I75">
            <v>6</v>
          </cell>
          <cell r="J75">
            <v>22.515413976339666</v>
          </cell>
          <cell r="K75">
            <v>28.205672966395685</v>
          </cell>
          <cell r="L75">
            <v>21.738886943850936</v>
          </cell>
          <cell r="M75">
            <v>26.167681262312293</v>
          </cell>
          <cell r="N75">
            <v>0</v>
          </cell>
          <cell r="O75">
            <v>1.1520000000000001</v>
          </cell>
          <cell r="P75">
            <v>0.43200000000000005</v>
          </cell>
          <cell r="Q75">
            <v>1.7999999999999998</v>
          </cell>
          <cell r="AB75">
            <v>2</v>
          </cell>
          <cell r="AC75">
            <v>2</v>
          </cell>
          <cell r="AE75">
            <v>8</v>
          </cell>
          <cell r="AF75">
            <v>6</v>
          </cell>
          <cell r="AL75">
            <v>2</v>
          </cell>
          <cell r="AM75">
            <v>4</v>
          </cell>
          <cell r="AN75">
            <v>6</v>
          </cell>
          <cell r="AO75">
            <v>32</v>
          </cell>
          <cell r="AP75">
            <v>4</v>
          </cell>
          <cell r="AQ75">
            <v>6</v>
          </cell>
          <cell r="AS75">
            <v>4</v>
          </cell>
          <cell r="AU75">
            <v>12</v>
          </cell>
          <cell r="AX75">
            <v>48</v>
          </cell>
          <cell r="AY75">
            <v>24</v>
          </cell>
          <cell r="BA75">
            <v>8</v>
          </cell>
          <cell r="BB75">
            <v>24</v>
          </cell>
          <cell r="BC75">
            <v>24</v>
          </cell>
          <cell r="BD75">
            <v>8</v>
          </cell>
          <cell r="BE75">
            <v>12</v>
          </cell>
          <cell r="BF75">
            <v>12</v>
          </cell>
          <cell r="BG75">
            <v>36</v>
          </cell>
          <cell r="BH75">
            <v>4</v>
          </cell>
          <cell r="BI75">
            <v>8</v>
          </cell>
          <cell r="BJ75">
            <v>80</v>
          </cell>
          <cell r="BK75">
            <v>8</v>
          </cell>
          <cell r="BL75">
            <v>12</v>
          </cell>
          <cell r="BM75">
            <v>6</v>
          </cell>
          <cell r="BN75">
            <v>6</v>
          </cell>
          <cell r="BQ75">
            <v>18</v>
          </cell>
          <cell r="BR75">
            <v>12</v>
          </cell>
          <cell r="BS75">
            <v>24</v>
          </cell>
        </row>
        <row r="76">
          <cell r="A76" t="str">
            <v>mk80</v>
          </cell>
          <cell r="B76" t="str">
            <v>MK</v>
          </cell>
          <cell r="C76">
            <v>80</v>
          </cell>
          <cell r="D76">
            <v>3.4</v>
          </cell>
          <cell r="E76">
            <v>21.345666188129226</v>
          </cell>
          <cell r="F76">
            <v>3.0384073542365804</v>
          </cell>
          <cell r="G76">
            <v>17.605666188129227</v>
          </cell>
          <cell r="H76">
            <v>6</v>
          </cell>
          <cell r="I76">
            <v>6</v>
          </cell>
          <cell r="J76">
            <v>23.827946015546928</v>
          </cell>
          <cell r="K76">
            <v>29.857343218974066</v>
          </cell>
          <cell r="L76">
            <v>22.895970514225617</v>
          </cell>
          <cell r="M76">
            <v>27.640759741196291</v>
          </cell>
          <cell r="N76">
            <v>0</v>
          </cell>
          <cell r="O76">
            <v>1.1520000000000001</v>
          </cell>
          <cell r="P76">
            <v>0.43200000000000005</v>
          </cell>
          <cell r="Q76">
            <v>1.7999999999999998</v>
          </cell>
          <cell r="AB76">
            <v>2</v>
          </cell>
          <cell r="AC76">
            <v>2</v>
          </cell>
          <cell r="AE76">
            <v>8</v>
          </cell>
          <cell r="AF76">
            <v>6</v>
          </cell>
          <cell r="AL76">
            <v>2</v>
          </cell>
          <cell r="AM76">
            <v>4</v>
          </cell>
          <cell r="AN76">
            <v>6</v>
          </cell>
          <cell r="AO76">
            <v>32</v>
          </cell>
          <cell r="AP76">
            <v>4</v>
          </cell>
          <cell r="AQ76">
            <v>6</v>
          </cell>
          <cell r="AS76">
            <v>4</v>
          </cell>
          <cell r="AU76">
            <v>12</v>
          </cell>
          <cell r="AX76">
            <v>48</v>
          </cell>
          <cell r="AY76">
            <v>24</v>
          </cell>
          <cell r="BA76">
            <v>8</v>
          </cell>
          <cell r="BB76">
            <v>24</v>
          </cell>
          <cell r="BC76">
            <v>24</v>
          </cell>
          <cell r="BD76">
            <v>8</v>
          </cell>
          <cell r="BE76">
            <v>12</v>
          </cell>
          <cell r="BF76">
            <v>12</v>
          </cell>
          <cell r="BG76">
            <v>36</v>
          </cell>
          <cell r="BH76">
            <v>4</v>
          </cell>
          <cell r="BI76">
            <v>8</v>
          </cell>
          <cell r="BJ76">
            <v>80</v>
          </cell>
          <cell r="BK76">
            <v>8</v>
          </cell>
          <cell r="BL76">
            <v>12</v>
          </cell>
          <cell r="BM76">
            <v>6</v>
          </cell>
          <cell r="BN76">
            <v>6</v>
          </cell>
          <cell r="BQ76">
            <v>18</v>
          </cell>
          <cell r="BR76">
            <v>12</v>
          </cell>
          <cell r="BS76">
            <v>24</v>
          </cell>
        </row>
        <row r="77">
          <cell r="A77" t="str">
            <v>mk85</v>
          </cell>
          <cell r="B77" t="str">
            <v>MK</v>
          </cell>
          <cell r="C77">
            <v>85</v>
          </cell>
          <cell r="D77">
            <v>3.4</v>
          </cell>
          <cell r="E77">
            <v>22.717270324887302</v>
          </cell>
          <cell r="F77">
            <v>3.1908078138763667</v>
          </cell>
          <cell r="G77">
            <v>18.977270324887304</v>
          </cell>
          <cell r="H77">
            <v>6</v>
          </cell>
          <cell r="I77">
            <v>6</v>
          </cell>
          <cell r="J77">
            <v>25.140478054754183</v>
          </cell>
          <cell r="K77">
            <v>31.509013471552436</v>
          </cell>
          <cell r="L77">
            <v>24.053054084600287</v>
          </cell>
          <cell r="M77">
            <v>29.113838220080282</v>
          </cell>
          <cell r="N77">
            <v>0</v>
          </cell>
          <cell r="O77">
            <v>1.1520000000000001</v>
          </cell>
          <cell r="P77">
            <v>0.43200000000000005</v>
          </cell>
          <cell r="Q77">
            <v>1.7999999999999998</v>
          </cell>
          <cell r="AB77">
            <v>2</v>
          </cell>
          <cell r="AC77">
            <v>2</v>
          </cell>
          <cell r="AE77">
            <v>8</v>
          </cell>
          <cell r="AF77">
            <v>6</v>
          </cell>
          <cell r="AL77">
            <v>2</v>
          </cell>
          <cell r="AM77">
            <v>4</v>
          </cell>
          <cell r="AN77">
            <v>6</v>
          </cell>
          <cell r="AO77">
            <v>32</v>
          </cell>
          <cell r="AP77">
            <v>4</v>
          </cell>
          <cell r="AQ77">
            <v>6</v>
          </cell>
          <cell r="AS77">
            <v>4</v>
          </cell>
          <cell r="AU77">
            <v>12</v>
          </cell>
          <cell r="AX77">
            <v>48</v>
          </cell>
          <cell r="AY77">
            <v>24</v>
          </cell>
          <cell r="BA77">
            <v>8</v>
          </cell>
          <cell r="BB77">
            <v>24</v>
          </cell>
          <cell r="BC77">
            <v>24</v>
          </cell>
          <cell r="BD77">
            <v>8</v>
          </cell>
          <cell r="BE77">
            <v>12</v>
          </cell>
          <cell r="BF77">
            <v>12</v>
          </cell>
          <cell r="BG77">
            <v>36</v>
          </cell>
          <cell r="BH77">
            <v>4</v>
          </cell>
          <cell r="BI77">
            <v>8</v>
          </cell>
          <cell r="BJ77">
            <v>80</v>
          </cell>
          <cell r="BK77">
            <v>8</v>
          </cell>
          <cell r="BL77">
            <v>12</v>
          </cell>
          <cell r="BM77">
            <v>6</v>
          </cell>
          <cell r="BN77">
            <v>6</v>
          </cell>
          <cell r="BQ77">
            <v>18</v>
          </cell>
          <cell r="BR77">
            <v>12</v>
          </cell>
          <cell r="BS77">
            <v>24</v>
          </cell>
        </row>
        <row r="78">
          <cell r="A78" t="str">
            <v>mk90</v>
          </cell>
          <cell r="B78" t="str">
            <v>MK</v>
          </cell>
          <cell r="C78">
            <v>90</v>
          </cell>
          <cell r="D78">
            <v>3.4</v>
          </cell>
          <cell r="E78">
            <v>24.088874461645375</v>
          </cell>
          <cell r="F78">
            <v>3.343208273516153</v>
          </cell>
          <cell r="G78">
            <v>20.348874461645376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AB78">
            <v>2</v>
          </cell>
          <cell r="AC78">
            <v>2</v>
          </cell>
          <cell r="AE78">
            <v>8</v>
          </cell>
          <cell r="AF78">
            <v>6</v>
          </cell>
          <cell r="AL78">
            <v>2</v>
          </cell>
          <cell r="AM78">
            <v>4</v>
          </cell>
          <cell r="AN78">
            <v>6</v>
          </cell>
          <cell r="AO78">
            <v>32</v>
          </cell>
          <cell r="AP78">
            <v>4</v>
          </cell>
          <cell r="AQ78">
            <v>6</v>
          </cell>
          <cell r="AS78">
            <v>4</v>
          </cell>
          <cell r="AU78">
            <v>12</v>
          </cell>
          <cell r="AX78">
            <v>48</v>
          </cell>
          <cell r="AY78">
            <v>24</v>
          </cell>
          <cell r="BA78">
            <v>8</v>
          </cell>
          <cell r="BB78">
            <v>24</v>
          </cell>
          <cell r="BC78">
            <v>24</v>
          </cell>
          <cell r="BD78">
            <v>8</v>
          </cell>
          <cell r="BE78">
            <v>12</v>
          </cell>
          <cell r="BF78">
            <v>12</v>
          </cell>
          <cell r="BG78">
            <v>36</v>
          </cell>
          <cell r="BH78">
            <v>4</v>
          </cell>
          <cell r="BI78">
            <v>8</v>
          </cell>
          <cell r="BJ78">
            <v>80</v>
          </cell>
          <cell r="BK78">
            <v>8</v>
          </cell>
          <cell r="BL78">
            <v>12</v>
          </cell>
          <cell r="BM78">
            <v>6</v>
          </cell>
          <cell r="BN78">
            <v>6</v>
          </cell>
          <cell r="BQ78">
            <v>18</v>
          </cell>
          <cell r="BR78">
            <v>12</v>
          </cell>
          <cell r="BS78">
            <v>24</v>
          </cell>
        </row>
        <row r="79">
          <cell r="A79" t="str">
            <v>mt50</v>
          </cell>
          <cell r="B79" t="str">
            <v>MT</v>
          </cell>
          <cell r="C79">
            <v>50</v>
          </cell>
          <cell r="D79">
            <v>9.7569999999999997</v>
          </cell>
          <cell r="E79">
            <v>13.116041367580763</v>
          </cell>
          <cell r="F79">
            <v>2.1240045963978629</v>
          </cell>
          <cell r="G79">
            <v>2.7890413675807637</v>
          </cell>
          <cell r="H79">
            <v>2</v>
          </cell>
          <cell r="I79">
            <v>0</v>
          </cell>
          <cell r="J79">
            <v>3.3363786181172395</v>
          </cell>
          <cell r="K79">
            <v>3.7370070861133713</v>
          </cell>
          <cell r="L79">
            <v>3.3363786181172395</v>
          </cell>
          <cell r="M79">
            <v>10.908020683790383</v>
          </cell>
          <cell r="N79">
            <v>0</v>
          </cell>
          <cell r="O79">
            <v>0.33749999999999997</v>
          </cell>
          <cell r="P79">
            <v>0</v>
          </cell>
          <cell r="Q79">
            <v>3.2538087580778541</v>
          </cell>
          <cell r="V79">
            <v>2</v>
          </cell>
          <cell r="W79">
            <v>2</v>
          </cell>
          <cell r="AD79">
            <v>2</v>
          </cell>
          <cell r="AF79">
            <v>3</v>
          </cell>
          <cell r="AH79">
            <v>6</v>
          </cell>
          <cell r="AI79">
            <v>3</v>
          </cell>
          <cell r="AJ79">
            <v>3</v>
          </cell>
          <cell r="AK79">
            <v>6</v>
          </cell>
          <cell r="AL79">
            <v>4</v>
          </cell>
          <cell r="AM79">
            <v>4</v>
          </cell>
          <cell r="AN79">
            <v>4</v>
          </cell>
          <cell r="AQ79">
            <v>2</v>
          </cell>
          <cell r="AR79">
            <v>1</v>
          </cell>
          <cell r="AU79">
            <v>3</v>
          </cell>
          <cell r="BA79">
            <v>14</v>
          </cell>
          <cell r="BB79">
            <v>12</v>
          </cell>
          <cell r="BE79">
            <v>8</v>
          </cell>
          <cell r="BF79">
            <v>12</v>
          </cell>
          <cell r="BH79">
            <v>8</v>
          </cell>
          <cell r="BI79">
            <v>16</v>
          </cell>
          <cell r="BK79">
            <v>8</v>
          </cell>
          <cell r="BM79">
            <v>3</v>
          </cell>
          <cell r="BP79">
            <v>5</v>
          </cell>
          <cell r="BQ79">
            <v>3</v>
          </cell>
          <cell r="BR79">
            <v>9</v>
          </cell>
        </row>
        <row r="80">
          <cell r="A80" t="str">
            <v>mt55</v>
          </cell>
          <cell r="B80" t="str">
            <v>MT</v>
          </cell>
          <cell r="C80">
            <v>55</v>
          </cell>
          <cell r="D80">
            <v>9.7569999999999997</v>
          </cell>
          <cell r="E80">
            <v>14.48764550433884</v>
          </cell>
          <cell r="F80">
            <v>2.2764050560376492</v>
          </cell>
          <cell r="G80">
            <v>4.1606455043388397</v>
          </cell>
          <cell r="H80">
            <v>2</v>
          </cell>
          <cell r="I80">
            <v>0</v>
          </cell>
          <cell r="J80">
            <v>3.5757687003212699</v>
          </cell>
          <cell r="K80">
            <v>3.9719577947247089</v>
          </cell>
          <cell r="L80">
            <v>3.5757687003212699</v>
          </cell>
          <cell r="M80">
            <v>11.593822752169421</v>
          </cell>
          <cell r="N80">
            <v>0</v>
          </cell>
          <cell r="O80">
            <v>0.33749999999999997</v>
          </cell>
          <cell r="P80">
            <v>0</v>
          </cell>
          <cell r="Q80">
            <v>3.3735037991798693</v>
          </cell>
          <cell r="V80">
            <v>2</v>
          </cell>
          <cell r="W80">
            <v>2</v>
          </cell>
          <cell r="AD80">
            <v>2</v>
          </cell>
          <cell r="AF80">
            <v>3</v>
          </cell>
          <cell r="AH80">
            <v>6</v>
          </cell>
          <cell r="AI80">
            <v>3</v>
          </cell>
          <cell r="AJ80">
            <v>3</v>
          </cell>
          <cell r="AK80">
            <v>6</v>
          </cell>
          <cell r="AL80">
            <v>4</v>
          </cell>
          <cell r="AM80">
            <v>4</v>
          </cell>
          <cell r="AN80">
            <v>4</v>
          </cell>
          <cell r="AQ80">
            <v>2</v>
          </cell>
          <cell r="AR80">
            <v>1</v>
          </cell>
          <cell r="AU80">
            <v>3</v>
          </cell>
          <cell r="BA80">
            <v>14</v>
          </cell>
          <cell r="BB80">
            <v>12</v>
          </cell>
          <cell r="BE80">
            <v>8</v>
          </cell>
          <cell r="BF80">
            <v>12</v>
          </cell>
          <cell r="BH80">
            <v>8</v>
          </cell>
          <cell r="BI80">
            <v>16</v>
          </cell>
          <cell r="BK80">
            <v>8</v>
          </cell>
          <cell r="BM80">
            <v>3</v>
          </cell>
          <cell r="BP80">
            <v>5</v>
          </cell>
          <cell r="BQ80">
            <v>3</v>
          </cell>
          <cell r="BR80">
            <v>9</v>
          </cell>
        </row>
        <row r="81">
          <cell r="A81" t="str">
            <v>mt60</v>
          </cell>
          <cell r="B81" t="str">
            <v>MT</v>
          </cell>
          <cell r="C81">
            <v>60</v>
          </cell>
          <cell r="D81">
            <v>9.7569999999999997</v>
          </cell>
          <cell r="E81">
            <v>15.859249641096916</v>
          </cell>
          <cell r="F81">
            <v>2.4288055156774355</v>
          </cell>
          <cell r="G81">
            <v>5.5322496410969162</v>
          </cell>
          <cell r="H81">
            <v>2</v>
          </cell>
          <cell r="I81">
            <v>0</v>
          </cell>
          <cell r="J81">
            <v>3.8151587825253004</v>
          </cell>
          <cell r="K81">
            <v>4.7253815513147588</v>
          </cell>
          <cell r="L81">
            <v>3.8151587825253004</v>
          </cell>
          <cell r="M81">
            <v>12.279624820548458</v>
          </cell>
          <cell r="N81">
            <v>0</v>
          </cell>
          <cell r="O81">
            <v>0.33749999999999997</v>
          </cell>
          <cell r="P81">
            <v>0</v>
          </cell>
          <cell r="Q81">
            <v>3.4931988402818845</v>
          </cell>
          <cell r="V81">
            <v>2</v>
          </cell>
          <cell r="W81">
            <v>2</v>
          </cell>
          <cell r="AD81">
            <v>2</v>
          </cell>
          <cell r="AF81">
            <v>3</v>
          </cell>
          <cell r="AH81">
            <v>6</v>
          </cell>
          <cell r="AI81">
            <v>3</v>
          </cell>
          <cell r="AJ81">
            <v>3</v>
          </cell>
          <cell r="AK81">
            <v>6</v>
          </cell>
          <cell r="AL81">
            <v>4</v>
          </cell>
          <cell r="AM81">
            <v>4</v>
          </cell>
          <cell r="AN81">
            <v>4</v>
          </cell>
          <cell r="AQ81">
            <v>2</v>
          </cell>
          <cell r="AR81">
            <v>1</v>
          </cell>
          <cell r="AU81">
            <v>3</v>
          </cell>
          <cell r="BA81">
            <v>14</v>
          </cell>
          <cell r="BB81">
            <v>12</v>
          </cell>
          <cell r="BE81">
            <v>8</v>
          </cell>
          <cell r="BF81">
            <v>12</v>
          </cell>
          <cell r="BH81">
            <v>8</v>
          </cell>
          <cell r="BI81">
            <v>16</v>
          </cell>
          <cell r="BK81">
            <v>8</v>
          </cell>
          <cell r="BM81">
            <v>3</v>
          </cell>
          <cell r="BP81">
            <v>5</v>
          </cell>
          <cell r="BQ81">
            <v>3</v>
          </cell>
          <cell r="BR81">
            <v>9</v>
          </cell>
        </row>
        <row r="82">
          <cell r="A82" t="str">
            <v>mt65</v>
          </cell>
          <cell r="B82" t="str">
            <v>MT</v>
          </cell>
          <cell r="C82">
            <v>65</v>
          </cell>
          <cell r="D82">
            <v>9.7569999999999997</v>
          </cell>
          <cell r="E82">
            <v>17.230853777854996</v>
          </cell>
          <cell r="F82">
            <v>2.5812059753172214</v>
          </cell>
          <cell r="G82">
            <v>6.9038537778549962</v>
          </cell>
          <cell r="H82">
            <v>2</v>
          </cell>
          <cell r="I82">
            <v>0</v>
          </cell>
          <cell r="J82">
            <v>4.0545488647293295</v>
          </cell>
          <cell r="K82">
            <v>5.5751335622388227</v>
          </cell>
          <cell r="L82">
            <v>4.0545488647293295</v>
          </cell>
          <cell r="M82">
            <v>12.965426888927496</v>
          </cell>
          <cell r="N82">
            <v>0</v>
          </cell>
          <cell r="O82">
            <v>0.33749999999999997</v>
          </cell>
          <cell r="P82">
            <v>0</v>
          </cell>
          <cell r="Q82">
            <v>3.6128938813838989</v>
          </cell>
          <cell r="V82">
            <v>2</v>
          </cell>
          <cell r="W82">
            <v>2</v>
          </cell>
          <cell r="AD82">
            <v>2</v>
          </cell>
          <cell r="AF82">
            <v>3</v>
          </cell>
          <cell r="AH82">
            <v>6</v>
          </cell>
          <cell r="AI82">
            <v>3</v>
          </cell>
          <cell r="AJ82">
            <v>3</v>
          </cell>
          <cell r="AK82">
            <v>6</v>
          </cell>
          <cell r="AL82">
            <v>4</v>
          </cell>
          <cell r="AM82">
            <v>4</v>
          </cell>
          <cell r="AN82">
            <v>4</v>
          </cell>
          <cell r="AQ82">
            <v>2</v>
          </cell>
          <cell r="AR82">
            <v>1</v>
          </cell>
          <cell r="AU82">
            <v>3</v>
          </cell>
          <cell r="BA82">
            <v>14</v>
          </cell>
          <cell r="BB82">
            <v>12</v>
          </cell>
          <cell r="BE82">
            <v>8</v>
          </cell>
          <cell r="BF82">
            <v>12</v>
          </cell>
          <cell r="BH82">
            <v>8</v>
          </cell>
          <cell r="BI82">
            <v>16</v>
          </cell>
          <cell r="BK82">
            <v>8</v>
          </cell>
          <cell r="BM82">
            <v>3</v>
          </cell>
          <cell r="BP82">
            <v>5</v>
          </cell>
          <cell r="BQ82">
            <v>3</v>
          </cell>
          <cell r="BR82">
            <v>9</v>
          </cell>
        </row>
        <row r="83">
          <cell r="A83" t="str">
            <v>mt70</v>
          </cell>
          <cell r="B83" t="str">
            <v>MT</v>
          </cell>
          <cell r="C83">
            <v>70</v>
          </cell>
          <cell r="D83">
            <v>9.7569999999999997</v>
          </cell>
          <cell r="E83">
            <v>18.602457914613073</v>
          </cell>
          <cell r="F83">
            <v>2.7336064349570082</v>
          </cell>
          <cell r="G83">
            <v>8.845457914613073</v>
          </cell>
          <cell r="H83">
            <v>2</v>
          </cell>
          <cell r="I83">
            <v>0</v>
          </cell>
          <cell r="J83">
            <v>4.2939389469333609</v>
          </cell>
          <cell r="K83">
            <v>5.8700284516418106</v>
          </cell>
          <cell r="L83">
            <v>4.2939389469333609</v>
          </cell>
          <cell r="M83">
            <v>13.651228957306536</v>
          </cell>
          <cell r="N83">
            <v>0</v>
          </cell>
          <cell r="O83">
            <v>0.33749999999999997</v>
          </cell>
          <cell r="P83">
            <v>0</v>
          </cell>
          <cell r="Q83">
            <v>3.732588922485915</v>
          </cell>
          <cell r="V83">
            <v>2</v>
          </cell>
          <cell r="W83">
            <v>2</v>
          </cell>
          <cell r="AD83">
            <v>2</v>
          </cell>
          <cell r="AF83">
            <v>3</v>
          </cell>
          <cell r="AH83">
            <v>6</v>
          </cell>
          <cell r="AI83">
            <v>3</v>
          </cell>
          <cell r="AJ83">
            <v>3</v>
          </cell>
          <cell r="AK83">
            <v>6</v>
          </cell>
          <cell r="AL83">
            <v>4</v>
          </cell>
          <cell r="AM83">
            <v>4</v>
          </cell>
          <cell r="AN83">
            <v>4</v>
          </cell>
          <cell r="AQ83">
            <v>2</v>
          </cell>
          <cell r="AR83">
            <v>1</v>
          </cell>
          <cell r="AU83">
            <v>3</v>
          </cell>
          <cell r="BA83">
            <v>14</v>
          </cell>
          <cell r="BB83">
            <v>12</v>
          </cell>
          <cell r="BE83">
            <v>8</v>
          </cell>
          <cell r="BF83">
            <v>12</v>
          </cell>
          <cell r="BH83">
            <v>8</v>
          </cell>
          <cell r="BI83">
            <v>16</v>
          </cell>
          <cell r="BK83">
            <v>8</v>
          </cell>
          <cell r="BM83">
            <v>3</v>
          </cell>
          <cell r="BP83">
            <v>5</v>
          </cell>
          <cell r="BQ83">
            <v>3</v>
          </cell>
          <cell r="BR83">
            <v>9</v>
          </cell>
        </row>
        <row r="84">
          <cell r="A84" t="str">
            <v>mt75</v>
          </cell>
          <cell r="B84" t="str">
            <v>MT</v>
          </cell>
          <cell r="C84">
            <v>75</v>
          </cell>
          <cell r="D84">
            <v>9.7569999999999997</v>
          </cell>
          <cell r="E84">
            <v>19.974062051371149</v>
          </cell>
          <cell r="F84">
            <v>2.886006894596794</v>
          </cell>
          <cell r="G84">
            <v>9.6470620513711491</v>
          </cell>
          <cell r="H84">
            <v>2</v>
          </cell>
          <cell r="I84">
            <v>0</v>
          </cell>
          <cell r="J84">
            <v>4.5333290291373904</v>
          </cell>
          <cell r="K84">
            <v>6.164923341044795</v>
          </cell>
          <cell r="L84">
            <v>4.5333290291373904</v>
          </cell>
          <cell r="M84">
            <v>14.337031025685571</v>
          </cell>
          <cell r="N84">
            <v>0</v>
          </cell>
          <cell r="O84">
            <v>0.33749999999999997</v>
          </cell>
          <cell r="P84">
            <v>0</v>
          </cell>
          <cell r="Q84">
            <v>3.8522839635879293</v>
          </cell>
          <cell r="V84">
            <v>2</v>
          </cell>
          <cell r="W84">
            <v>2</v>
          </cell>
          <cell r="AD84">
            <v>2</v>
          </cell>
          <cell r="AF84">
            <v>3</v>
          </cell>
          <cell r="AH84">
            <v>6</v>
          </cell>
          <cell r="AI84">
            <v>3</v>
          </cell>
          <cell r="AJ84">
            <v>3</v>
          </cell>
          <cell r="AK84">
            <v>6</v>
          </cell>
          <cell r="AL84">
            <v>4</v>
          </cell>
          <cell r="AM84">
            <v>4</v>
          </cell>
          <cell r="AN84">
            <v>4</v>
          </cell>
          <cell r="AQ84">
            <v>2</v>
          </cell>
          <cell r="AR84">
            <v>1</v>
          </cell>
          <cell r="AU84">
            <v>3</v>
          </cell>
          <cell r="BA84">
            <v>14</v>
          </cell>
          <cell r="BB84">
            <v>12</v>
          </cell>
          <cell r="BE84">
            <v>8</v>
          </cell>
          <cell r="BF84">
            <v>12</v>
          </cell>
          <cell r="BH84">
            <v>8</v>
          </cell>
          <cell r="BI84">
            <v>16</v>
          </cell>
          <cell r="BK84">
            <v>8</v>
          </cell>
          <cell r="BM84">
            <v>3</v>
          </cell>
          <cell r="BP84">
            <v>5</v>
          </cell>
          <cell r="BQ84">
            <v>3</v>
          </cell>
          <cell r="BR84">
            <v>9</v>
          </cell>
        </row>
        <row r="85">
          <cell r="A85" t="str">
            <v>mt80</v>
          </cell>
          <cell r="B85" t="str">
            <v>MT</v>
          </cell>
          <cell r="C85">
            <v>80</v>
          </cell>
          <cell r="D85">
            <v>9.7569999999999997</v>
          </cell>
          <cell r="E85">
            <v>21.345666188129226</v>
          </cell>
          <cell r="F85">
            <v>3.0384073542365804</v>
          </cell>
          <cell r="G85">
            <v>11.018666188129226</v>
          </cell>
          <cell r="H85">
            <v>2</v>
          </cell>
          <cell r="I85">
            <v>0</v>
          </cell>
          <cell r="J85">
            <v>4.7727191113414209</v>
          </cell>
          <cell r="K85">
            <v>6.4598182304477829</v>
          </cell>
          <cell r="L85">
            <v>4.7727191113414209</v>
          </cell>
          <cell r="M85">
            <v>15.022833094064611</v>
          </cell>
          <cell r="N85">
            <v>0</v>
          </cell>
          <cell r="O85">
            <v>0.33749999999999997</v>
          </cell>
          <cell r="P85">
            <v>0</v>
          </cell>
          <cell r="Q85">
            <v>3.9719790046899446</v>
          </cell>
          <cell r="V85">
            <v>2</v>
          </cell>
          <cell r="W85">
            <v>2</v>
          </cell>
          <cell r="AD85">
            <v>2</v>
          </cell>
          <cell r="AF85">
            <v>3</v>
          </cell>
          <cell r="AH85">
            <v>6</v>
          </cell>
          <cell r="AI85">
            <v>3</v>
          </cell>
          <cell r="AJ85">
            <v>3</v>
          </cell>
          <cell r="AK85">
            <v>6</v>
          </cell>
          <cell r="AL85">
            <v>4</v>
          </cell>
          <cell r="AM85">
            <v>4</v>
          </cell>
          <cell r="AN85">
            <v>4</v>
          </cell>
          <cell r="AQ85">
            <v>2</v>
          </cell>
          <cell r="AR85">
            <v>1</v>
          </cell>
          <cell r="AU85">
            <v>3</v>
          </cell>
          <cell r="BA85">
            <v>14</v>
          </cell>
          <cell r="BB85">
            <v>12</v>
          </cell>
          <cell r="BE85">
            <v>8</v>
          </cell>
          <cell r="BF85">
            <v>12</v>
          </cell>
          <cell r="BH85">
            <v>8</v>
          </cell>
          <cell r="BI85">
            <v>16</v>
          </cell>
          <cell r="BK85">
            <v>8</v>
          </cell>
          <cell r="BM85">
            <v>3</v>
          </cell>
          <cell r="BP85">
            <v>5</v>
          </cell>
          <cell r="BQ85">
            <v>3</v>
          </cell>
          <cell r="BR85">
            <v>9</v>
          </cell>
        </row>
        <row r="86">
          <cell r="A86" t="str">
            <v>mt85</v>
          </cell>
          <cell r="B86" t="str">
            <v>MT</v>
          </cell>
          <cell r="C86">
            <v>85</v>
          </cell>
          <cell r="D86">
            <v>9.7569999999999997</v>
          </cell>
          <cell r="E86">
            <v>22.717270324887302</v>
          </cell>
          <cell r="F86">
            <v>3.1908078138763667</v>
          </cell>
          <cell r="G86">
            <v>12.390270324887302</v>
          </cell>
          <cell r="H86">
            <v>2</v>
          </cell>
          <cell r="I86">
            <v>0</v>
          </cell>
          <cell r="J86">
            <v>5.0121091935454505</v>
          </cell>
          <cell r="K86">
            <v>6.7547131198507691</v>
          </cell>
          <cell r="L86">
            <v>5.0121091935454505</v>
          </cell>
          <cell r="M86">
            <v>15.708635162443649</v>
          </cell>
          <cell r="N86">
            <v>0</v>
          </cell>
          <cell r="O86">
            <v>0.33749999999999997</v>
          </cell>
          <cell r="P86">
            <v>0</v>
          </cell>
          <cell r="Q86">
            <v>4.0916740457919598</v>
          </cell>
          <cell r="V86">
            <v>2</v>
          </cell>
          <cell r="W86">
            <v>2</v>
          </cell>
          <cell r="AD86">
            <v>2</v>
          </cell>
          <cell r="AF86">
            <v>3</v>
          </cell>
          <cell r="AH86">
            <v>6</v>
          </cell>
          <cell r="AI86">
            <v>3</v>
          </cell>
          <cell r="AJ86">
            <v>3</v>
          </cell>
          <cell r="AK86">
            <v>6</v>
          </cell>
          <cell r="AL86">
            <v>4</v>
          </cell>
          <cell r="AM86">
            <v>4</v>
          </cell>
          <cell r="AN86">
            <v>4</v>
          </cell>
          <cell r="AQ86">
            <v>2</v>
          </cell>
          <cell r="AR86">
            <v>1</v>
          </cell>
          <cell r="AU86">
            <v>3</v>
          </cell>
          <cell r="BA86">
            <v>14</v>
          </cell>
          <cell r="BB86">
            <v>12</v>
          </cell>
          <cell r="BE86">
            <v>8</v>
          </cell>
          <cell r="BF86">
            <v>12</v>
          </cell>
          <cell r="BH86">
            <v>8</v>
          </cell>
          <cell r="BI86">
            <v>16</v>
          </cell>
          <cell r="BK86">
            <v>8</v>
          </cell>
          <cell r="BM86">
            <v>3</v>
          </cell>
          <cell r="BP86">
            <v>5</v>
          </cell>
          <cell r="BQ86">
            <v>3</v>
          </cell>
          <cell r="BR86">
            <v>9</v>
          </cell>
        </row>
        <row r="87">
          <cell r="A87" t="str">
            <v>mt90</v>
          </cell>
          <cell r="B87" t="str">
            <v>MT</v>
          </cell>
          <cell r="C87">
            <v>90</v>
          </cell>
          <cell r="D87">
            <v>9.7569999999999997</v>
          </cell>
          <cell r="E87">
            <v>24.088874461645375</v>
          </cell>
          <cell r="F87">
            <v>3.343208273516153</v>
          </cell>
          <cell r="G87">
            <v>13.761874461645375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2.861369086893975</v>
          </cell>
          <cell r="V87">
            <v>2</v>
          </cell>
          <cell r="W87">
            <v>2</v>
          </cell>
          <cell r="AD87">
            <v>2</v>
          </cell>
          <cell r="AF87">
            <v>3</v>
          </cell>
          <cell r="AH87">
            <v>6</v>
          </cell>
          <cell r="AI87">
            <v>3</v>
          </cell>
          <cell r="AJ87">
            <v>3</v>
          </cell>
          <cell r="AK87">
            <v>6</v>
          </cell>
          <cell r="AL87">
            <v>4</v>
          </cell>
          <cell r="AM87">
            <v>4</v>
          </cell>
          <cell r="AN87">
            <v>4</v>
          </cell>
          <cell r="AQ87">
            <v>2</v>
          </cell>
          <cell r="AR87">
            <v>1</v>
          </cell>
          <cell r="AU87">
            <v>3</v>
          </cell>
          <cell r="BA87">
            <v>14</v>
          </cell>
          <cell r="BB87">
            <v>12</v>
          </cell>
          <cell r="BE87">
            <v>8</v>
          </cell>
          <cell r="BF87">
            <v>12</v>
          </cell>
          <cell r="BH87">
            <v>8</v>
          </cell>
          <cell r="BI87">
            <v>16</v>
          </cell>
          <cell r="BK87">
            <v>8</v>
          </cell>
          <cell r="BM87">
            <v>3</v>
          </cell>
          <cell r="BP87">
            <v>5</v>
          </cell>
          <cell r="BQ87">
            <v>3</v>
          </cell>
          <cell r="BR87">
            <v>9</v>
          </cell>
        </row>
        <row r="88">
          <cell r="A88" t="str">
            <v>mu50</v>
          </cell>
          <cell r="B88" t="str">
            <v>MU</v>
          </cell>
          <cell r="C88">
            <v>50</v>
          </cell>
          <cell r="E88">
            <v>13.116041367580763</v>
          </cell>
          <cell r="F88">
            <v>2.1240045963978629</v>
          </cell>
          <cell r="G88">
            <v>12.776041367580763</v>
          </cell>
          <cell r="H88">
            <v>2</v>
          </cell>
          <cell r="I88">
            <v>0</v>
          </cell>
          <cell r="J88">
            <v>3.3363786181172395</v>
          </cell>
          <cell r="K88">
            <v>4.8480091927957254</v>
          </cell>
          <cell r="L88">
            <v>3.3363786181172395</v>
          </cell>
          <cell r="M88">
            <v>10.908020683790383</v>
          </cell>
          <cell r="N88">
            <v>0</v>
          </cell>
          <cell r="O88">
            <v>0.6</v>
          </cell>
          <cell r="P88">
            <v>0</v>
          </cell>
          <cell r="Q88">
            <v>3.6536085972742036</v>
          </cell>
          <cell r="U88">
            <v>2</v>
          </cell>
          <cell r="AD88">
            <v>2</v>
          </cell>
          <cell r="AF88">
            <v>3</v>
          </cell>
          <cell r="AL88">
            <v>2</v>
          </cell>
          <cell r="AM88">
            <v>4</v>
          </cell>
          <cell r="AN88">
            <v>2</v>
          </cell>
          <cell r="AQ88">
            <v>3</v>
          </cell>
          <cell r="AR88">
            <v>3</v>
          </cell>
          <cell r="AV88">
            <v>8</v>
          </cell>
          <cell r="BA88">
            <v>10</v>
          </cell>
          <cell r="BB88">
            <v>8</v>
          </cell>
          <cell r="BE88">
            <v>4</v>
          </cell>
          <cell r="BF88">
            <v>8</v>
          </cell>
          <cell r="BH88">
            <v>4</v>
          </cell>
          <cell r="BI88">
            <v>12</v>
          </cell>
          <cell r="BK88">
            <v>4</v>
          </cell>
          <cell r="BN88">
            <v>6</v>
          </cell>
          <cell r="BQ88">
            <v>6</v>
          </cell>
          <cell r="BR88">
            <v>24</v>
          </cell>
        </row>
        <row r="89">
          <cell r="A89" t="str">
            <v>mu55</v>
          </cell>
          <cell r="B89" t="str">
            <v>MU</v>
          </cell>
          <cell r="C89">
            <v>55</v>
          </cell>
          <cell r="D89">
            <v>0</v>
          </cell>
          <cell r="E89">
            <v>14.48764550433884</v>
          </cell>
          <cell r="F89">
            <v>2.2764050560376492</v>
          </cell>
          <cell r="G89">
            <v>14.14764550433884</v>
          </cell>
          <cell r="H89">
            <v>2</v>
          </cell>
          <cell r="I89">
            <v>0</v>
          </cell>
          <cell r="J89">
            <v>3.5757687003212699</v>
          </cell>
          <cell r="K89">
            <v>5.152810112075298</v>
          </cell>
          <cell r="L89">
            <v>3.5757687003212699</v>
          </cell>
          <cell r="M89">
            <v>11.593822752169421</v>
          </cell>
          <cell r="N89">
            <v>0</v>
          </cell>
          <cell r="O89">
            <v>0.6</v>
          </cell>
          <cell r="P89">
            <v>0</v>
          </cell>
          <cell r="Q89">
            <v>3.7984395970076417</v>
          </cell>
          <cell r="U89">
            <v>2</v>
          </cell>
          <cell r="AD89">
            <v>2</v>
          </cell>
          <cell r="AF89">
            <v>3</v>
          </cell>
          <cell r="AL89">
            <v>2</v>
          </cell>
          <cell r="AM89">
            <v>4</v>
          </cell>
          <cell r="AN89">
            <v>2</v>
          </cell>
          <cell r="AQ89">
            <v>3</v>
          </cell>
          <cell r="AR89">
            <v>3</v>
          </cell>
          <cell r="AV89">
            <v>8</v>
          </cell>
          <cell r="BA89">
            <v>10</v>
          </cell>
          <cell r="BB89">
            <v>8</v>
          </cell>
          <cell r="BE89">
            <v>4</v>
          </cell>
          <cell r="BF89">
            <v>8</v>
          </cell>
          <cell r="BH89">
            <v>4</v>
          </cell>
          <cell r="BI89">
            <v>12</v>
          </cell>
          <cell r="BK89">
            <v>4</v>
          </cell>
          <cell r="BN89">
            <v>6</v>
          </cell>
          <cell r="BQ89">
            <v>6</v>
          </cell>
          <cell r="BR89">
            <v>24</v>
          </cell>
        </row>
        <row r="90">
          <cell r="A90" t="str">
            <v>mu60</v>
          </cell>
          <cell r="B90" t="str">
            <v>MU</v>
          </cell>
          <cell r="C90">
            <v>60</v>
          </cell>
          <cell r="D90">
            <v>0</v>
          </cell>
          <cell r="E90">
            <v>15.859249641096916</v>
          </cell>
          <cell r="F90">
            <v>2.4288055156774355</v>
          </cell>
          <cell r="G90">
            <v>15.519249641096916</v>
          </cell>
          <cell r="H90">
            <v>2</v>
          </cell>
          <cell r="I90">
            <v>0</v>
          </cell>
          <cell r="J90">
            <v>3.8151587825253004</v>
          </cell>
          <cell r="K90">
            <v>6.0215641712615415</v>
          </cell>
          <cell r="L90">
            <v>3.8151587825253004</v>
          </cell>
          <cell r="M90">
            <v>12.279624820548458</v>
          </cell>
          <cell r="N90">
            <v>0</v>
          </cell>
          <cell r="O90">
            <v>0.6</v>
          </cell>
          <cell r="P90">
            <v>0</v>
          </cell>
          <cell r="Q90">
            <v>3.9432705967410806</v>
          </cell>
          <cell r="U90">
            <v>2</v>
          </cell>
          <cell r="AD90">
            <v>2</v>
          </cell>
          <cell r="AF90">
            <v>3</v>
          </cell>
          <cell r="AL90">
            <v>2</v>
          </cell>
          <cell r="AM90">
            <v>4</v>
          </cell>
          <cell r="AN90">
            <v>2</v>
          </cell>
          <cell r="AQ90">
            <v>3</v>
          </cell>
          <cell r="AR90">
            <v>3</v>
          </cell>
          <cell r="AV90">
            <v>8</v>
          </cell>
          <cell r="BA90">
            <v>10</v>
          </cell>
          <cell r="BB90">
            <v>8</v>
          </cell>
          <cell r="BE90">
            <v>4</v>
          </cell>
          <cell r="BF90">
            <v>8</v>
          </cell>
          <cell r="BH90">
            <v>4</v>
          </cell>
          <cell r="BI90">
            <v>12</v>
          </cell>
          <cell r="BK90">
            <v>4</v>
          </cell>
          <cell r="BN90">
            <v>6</v>
          </cell>
          <cell r="BQ90">
            <v>6</v>
          </cell>
          <cell r="BR90">
            <v>24</v>
          </cell>
        </row>
        <row r="91">
          <cell r="A91" t="str">
            <v>mu65</v>
          </cell>
          <cell r="B91" t="str">
            <v>MU</v>
          </cell>
          <cell r="C91">
            <v>65</v>
          </cell>
          <cell r="D91">
            <v>0</v>
          </cell>
          <cell r="E91">
            <v>17.230853777854996</v>
          </cell>
          <cell r="F91">
            <v>2.5812059753172214</v>
          </cell>
          <cell r="G91">
            <v>16.890853777854996</v>
          </cell>
          <cell r="H91">
            <v>2</v>
          </cell>
          <cell r="I91">
            <v>0</v>
          </cell>
          <cell r="J91">
            <v>4.0545488647293295</v>
          </cell>
          <cell r="K91">
            <v>6.9917265001031232</v>
          </cell>
          <cell r="L91">
            <v>4.0545488647293295</v>
          </cell>
          <cell r="M91">
            <v>12.965426888927496</v>
          </cell>
          <cell r="N91">
            <v>0</v>
          </cell>
          <cell r="O91">
            <v>0.6</v>
          </cell>
          <cell r="P91">
            <v>0</v>
          </cell>
          <cell r="Q91">
            <v>4.0881015964745187</v>
          </cell>
          <cell r="U91">
            <v>2</v>
          </cell>
          <cell r="AD91">
            <v>2</v>
          </cell>
          <cell r="AF91">
            <v>3</v>
          </cell>
          <cell r="AL91">
            <v>2</v>
          </cell>
          <cell r="AM91">
            <v>4</v>
          </cell>
          <cell r="AN91">
            <v>2</v>
          </cell>
          <cell r="AQ91">
            <v>3</v>
          </cell>
          <cell r="AR91">
            <v>3</v>
          </cell>
          <cell r="AV91">
            <v>8</v>
          </cell>
          <cell r="BA91">
            <v>10</v>
          </cell>
          <cell r="BB91">
            <v>8</v>
          </cell>
          <cell r="BE91">
            <v>4</v>
          </cell>
          <cell r="BF91">
            <v>8</v>
          </cell>
          <cell r="BH91">
            <v>4</v>
          </cell>
          <cell r="BI91">
            <v>12</v>
          </cell>
          <cell r="BK91">
            <v>4</v>
          </cell>
          <cell r="BN91">
            <v>6</v>
          </cell>
          <cell r="BQ91">
            <v>6</v>
          </cell>
          <cell r="BR91">
            <v>24</v>
          </cell>
        </row>
        <row r="92">
          <cell r="A92" t="str">
            <v>mu70</v>
          </cell>
          <cell r="B92" t="str">
            <v>MU</v>
          </cell>
          <cell r="C92">
            <v>70</v>
          </cell>
          <cell r="D92">
            <v>0</v>
          </cell>
          <cell r="E92">
            <v>18.602457914613073</v>
          </cell>
          <cell r="F92">
            <v>2.7336064349570082</v>
          </cell>
          <cell r="G92">
            <v>18.262457914613073</v>
          </cell>
          <cell r="H92">
            <v>2</v>
          </cell>
          <cell r="I92">
            <v>0</v>
          </cell>
          <cell r="J92">
            <v>4.2939389469333609</v>
          </cell>
          <cell r="K92">
            <v>7.3615516154956735</v>
          </cell>
          <cell r="L92">
            <v>4.2939389469333609</v>
          </cell>
          <cell r="M92">
            <v>13.651228957306536</v>
          </cell>
          <cell r="N92">
            <v>0</v>
          </cell>
          <cell r="O92">
            <v>0.6</v>
          </cell>
          <cell r="P92">
            <v>0</v>
          </cell>
          <cell r="Q92">
            <v>4.2329325962079576</v>
          </cell>
          <cell r="U92">
            <v>2</v>
          </cell>
          <cell r="AD92">
            <v>2</v>
          </cell>
          <cell r="AF92">
            <v>3</v>
          </cell>
          <cell r="AL92">
            <v>2</v>
          </cell>
          <cell r="AM92">
            <v>4</v>
          </cell>
          <cell r="AN92">
            <v>2</v>
          </cell>
          <cell r="AQ92">
            <v>3</v>
          </cell>
          <cell r="AR92">
            <v>3</v>
          </cell>
          <cell r="AV92">
            <v>8</v>
          </cell>
          <cell r="BA92">
            <v>10</v>
          </cell>
          <cell r="BB92">
            <v>8</v>
          </cell>
          <cell r="BE92">
            <v>4</v>
          </cell>
          <cell r="BF92">
            <v>8</v>
          </cell>
          <cell r="BH92">
            <v>4</v>
          </cell>
          <cell r="BI92">
            <v>12</v>
          </cell>
          <cell r="BK92">
            <v>4</v>
          </cell>
          <cell r="BN92">
            <v>6</v>
          </cell>
          <cell r="BQ92">
            <v>6</v>
          </cell>
          <cell r="BR92">
            <v>24</v>
          </cell>
        </row>
        <row r="93">
          <cell r="A93" t="str">
            <v>mu75</v>
          </cell>
          <cell r="B93" t="str">
            <v>MU</v>
          </cell>
          <cell r="C93">
            <v>75</v>
          </cell>
          <cell r="D93">
            <v>0</v>
          </cell>
          <cell r="E93">
            <v>19.974062051371149</v>
          </cell>
          <cell r="F93">
            <v>2.886006894596794</v>
          </cell>
          <cell r="G93">
            <v>19.634062051371149</v>
          </cell>
          <cell r="H93">
            <v>2</v>
          </cell>
          <cell r="I93">
            <v>0</v>
          </cell>
          <cell r="J93">
            <v>4.5333290291373904</v>
          </cell>
          <cell r="K93">
            <v>7.7313767308882193</v>
          </cell>
          <cell r="L93">
            <v>4.5333290291373904</v>
          </cell>
          <cell r="M93">
            <v>14.337031025685571</v>
          </cell>
          <cell r="N93">
            <v>0</v>
          </cell>
          <cell r="O93">
            <v>0.6</v>
          </cell>
          <cell r="P93">
            <v>0</v>
          </cell>
          <cell r="Q93">
            <v>4.3777635959413956</v>
          </cell>
          <cell r="U93">
            <v>2</v>
          </cell>
          <cell r="AD93">
            <v>2</v>
          </cell>
          <cell r="AF93">
            <v>3</v>
          </cell>
          <cell r="AL93">
            <v>2</v>
          </cell>
          <cell r="AM93">
            <v>4</v>
          </cell>
          <cell r="AN93">
            <v>2</v>
          </cell>
          <cell r="AQ93">
            <v>3</v>
          </cell>
          <cell r="AR93">
            <v>3</v>
          </cell>
          <cell r="AV93">
            <v>8</v>
          </cell>
          <cell r="BA93">
            <v>10</v>
          </cell>
          <cell r="BB93">
            <v>8</v>
          </cell>
          <cell r="BE93">
            <v>4</v>
          </cell>
          <cell r="BF93">
            <v>8</v>
          </cell>
          <cell r="BH93">
            <v>4</v>
          </cell>
          <cell r="BI93">
            <v>12</v>
          </cell>
          <cell r="BK93">
            <v>4</v>
          </cell>
          <cell r="BN93">
            <v>6</v>
          </cell>
          <cell r="BQ93">
            <v>6</v>
          </cell>
          <cell r="BR93">
            <v>24</v>
          </cell>
        </row>
        <row r="94">
          <cell r="A94" t="str">
            <v>mu80</v>
          </cell>
          <cell r="B94" t="str">
            <v>MU</v>
          </cell>
          <cell r="C94">
            <v>80</v>
          </cell>
          <cell r="D94">
            <v>0</v>
          </cell>
          <cell r="E94">
            <v>21.345666188129226</v>
          </cell>
          <cell r="F94">
            <v>3.0384073542365804</v>
          </cell>
          <cell r="G94">
            <v>21.005666188129226</v>
          </cell>
          <cell r="H94">
            <v>2</v>
          </cell>
          <cell r="I94">
            <v>0</v>
          </cell>
          <cell r="J94">
            <v>4.7727191113414209</v>
          </cell>
          <cell r="K94">
            <v>8.1012018462807678</v>
          </cell>
          <cell r="L94">
            <v>4.7727191113414209</v>
          </cell>
          <cell r="M94">
            <v>15.022833094064611</v>
          </cell>
          <cell r="N94">
            <v>0</v>
          </cell>
          <cell r="O94">
            <v>0.6</v>
          </cell>
          <cell r="P94">
            <v>0</v>
          </cell>
          <cell r="Q94">
            <v>4.5225945956748328</v>
          </cell>
          <cell r="U94">
            <v>2</v>
          </cell>
          <cell r="AD94">
            <v>2</v>
          </cell>
          <cell r="AF94">
            <v>3</v>
          </cell>
          <cell r="AL94">
            <v>2</v>
          </cell>
          <cell r="AM94">
            <v>4</v>
          </cell>
          <cell r="AN94">
            <v>2</v>
          </cell>
          <cell r="AQ94">
            <v>3</v>
          </cell>
          <cell r="AR94">
            <v>3</v>
          </cell>
          <cell r="AV94">
            <v>8</v>
          </cell>
          <cell r="BA94">
            <v>10</v>
          </cell>
          <cell r="BB94">
            <v>8</v>
          </cell>
          <cell r="BE94">
            <v>4</v>
          </cell>
          <cell r="BF94">
            <v>8</v>
          </cell>
          <cell r="BH94">
            <v>4</v>
          </cell>
          <cell r="BI94">
            <v>12</v>
          </cell>
          <cell r="BK94">
            <v>4</v>
          </cell>
          <cell r="BN94">
            <v>6</v>
          </cell>
          <cell r="BQ94">
            <v>6</v>
          </cell>
          <cell r="BR94">
            <v>24</v>
          </cell>
        </row>
        <row r="95">
          <cell r="A95" t="str">
            <v>mu85</v>
          </cell>
          <cell r="B95" t="str">
            <v>MU</v>
          </cell>
          <cell r="C95">
            <v>85</v>
          </cell>
          <cell r="D95">
            <v>0</v>
          </cell>
          <cell r="E95">
            <v>22.717270324887302</v>
          </cell>
          <cell r="F95">
            <v>3.1908078138763667</v>
          </cell>
          <cell r="G95">
            <v>22.377270324887302</v>
          </cell>
          <cell r="H95">
            <v>2</v>
          </cell>
          <cell r="I95">
            <v>0</v>
          </cell>
          <cell r="J95">
            <v>5.0121091935454505</v>
          </cell>
          <cell r="K95">
            <v>8.4710269616733154</v>
          </cell>
          <cell r="L95">
            <v>5.0121091935454505</v>
          </cell>
          <cell r="M95">
            <v>15.708635162443649</v>
          </cell>
          <cell r="N95">
            <v>0</v>
          </cell>
          <cell r="O95">
            <v>0.6</v>
          </cell>
          <cell r="P95">
            <v>0</v>
          </cell>
          <cell r="Q95">
            <v>4.6674255954082717</v>
          </cell>
          <cell r="U95">
            <v>2</v>
          </cell>
          <cell r="AD95">
            <v>2</v>
          </cell>
          <cell r="AF95">
            <v>3</v>
          </cell>
          <cell r="AL95">
            <v>2</v>
          </cell>
          <cell r="AM95">
            <v>4</v>
          </cell>
          <cell r="AN95">
            <v>2</v>
          </cell>
          <cell r="AQ95">
            <v>3</v>
          </cell>
          <cell r="AR95">
            <v>3</v>
          </cell>
          <cell r="AV95">
            <v>8</v>
          </cell>
          <cell r="BA95">
            <v>10</v>
          </cell>
          <cell r="BB95">
            <v>8</v>
          </cell>
          <cell r="BE95">
            <v>4</v>
          </cell>
          <cell r="BF95">
            <v>8</v>
          </cell>
          <cell r="BH95">
            <v>4</v>
          </cell>
          <cell r="BI95">
            <v>12</v>
          </cell>
          <cell r="BK95">
            <v>4</v>
          </cell>
          <cell r="BN95">
            <v>6</v>
          </cell>
          <cell r="BQ95">
            <v>6</v>
          </cell>
          <cell r="BR95">
            <v>24</v>
          </cell>
        </row>
        <row r="96">
          <cell r="A96" t="str">
            <v>mu90</v>
          </cell>
          <cell r="B96" t="str">
            <v>MU</v>
          </cell>
          <cell r="C96">
            <v>90</v>
          </cell>
          <cell r="D96">
            <v>0</v>
          </cell>
          <cell r="E96">
            <v>24.088874461645375</v>
          </cell>
          <cell r="F96">
            <v>3.343208273516153</v>
          </cell>
          <cell r="G96">
            <v>23.748874461645375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3.4622565951417101</v>
          </cell>
          <cell r="U96">
            <v>2</v>
          </cell>
          <cell r="AD96">
            <v>2</v>
          </cell>
          <cell r="AF96">
            <v>3</v>
          </cell>
          <cell r="AL96">
            <v>2</v>
          </cell>
          <cell r="AM96">
            <v>4</v>
          </cell>
          <cell r="AN96">
            <v>2</v>
          </cell>
          <cell r="AQ96">
            <v>3</v>
          </cell>
          <cell r="AR96">
            <v>3</v>
          </cell>
          <cell r="AV96">
            <v>8</v>
          </cell>
          <cell r="BA96">
            <v>10</v>
          </cell>
          <cell r="BB96">
            <v>8</v>
          </cell>
          <cell r="BE96">
            <v>4</v>
          </cell>
          <cell r="BF96">
            <v>8</v>
          </cell>
          <cell r="BH96">
            <v>4</v>
          </cell>
          <cell r="BI96">
            <v>12</v>
          </cell>
          <cell r="BK96">
            <v>4</v>
          </cell>
          <cell r="BN96">
            <v>6</v>
          </cell>
          <cell r="BQ96">
            <v>6</v>
          </cell>
          <cell r="BR96">
            <v>24</v>
          </cell>
        </row>
        <row r="97">
          <cell r="A97" t="str">
            <v>NA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O97">
            <v>0</v>
          </cell>
          <cell r="AQ97">
            <v>0</v>
          </cell>
          <cell r="AS97">
            <v>0</v>
          </cell>
          <cell r="AV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M97">
            <v>0</v>
          </cell>
          <cell r="BN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CG97">
            <v>0</v>
          </cell>
          <cell r="CL97">
            <v>0</v>
          </cell>
          <cell r="CM97">
            <v>0</v>
          </cell>
        </row>
        <row r="98">
          <cell r="A98" t="str">
            <v>NE</v>
          </cell>
          <cell r="B98" t="str">
            <v xml:space="preserve">N / 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O98">
            <v>0</v>
          </cell>
          <cell r="AQ98">
            <v>0</v>
          </cell>
          <cell r="AS98">
            <v>0</v>
          </cell>
          <cell r="AV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M98">
            <v>0</v>
          </cell>
          <cell r="BN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CG98">
            <v>0</v>
          </cell>
          <cell r="CL98">
            <v>0</v>
          </cell>
          <cell r="CM98">
            <v>0</v>
          </cell>
        </row>
        <row r="99">
          <cell r="A99" t="str">
            <v>s+0</v>
          </cell>
          <cell r="B99" t="str">
            <v>S</v>
          </cell>
          <cell r="C99" t="str">
            <v>+0</v>
          </cell>
          <cell r="D99">
            <v>3.3</v>
          </cell>
          <cell r="E99">
            <v>48.3</v>
          </cell>
          <cell r="F99">
            <v>4.8</v>
          </cell>
          <cell r="G99">
            <v>32.700000000000003</v>
          </cell>
          <cell r="H99">
            <v>1</v>
          </cell>
          <cell r="I99">
            <v>0</v>
          </cell>
          <cell r="BM99">
            <v>3</v>
          </cell>
        </row>
        <row r="100">
          <cell r="A100" t="str">
            <v>s+12</v>
          </cell>
          <cell r="B100" t="str">
            <v>S</v>
          </cell>
          <cell r="C100" t="str">
            <v>+12</v>
          </cell>
          <cell r="D100">
            <v>3.3</v>
          </cell>
          <cell r="E100">
            <v>39.299999999999997</v>
          </cell>
          <cell r="F100">
            <v>3.9000000000000004</v>
          </cell>
          <cell r="G100">
            <v>23.7</v>
          </cell>
          <cell r="H100">
            <v>1</v>
          </cell>
          <cell r="BM100">
            <v>3</v>
          </cell>
        </row>
        <row r="101">
          <cell r="A101" t="str">
            <v>s+3</v>
          </cell>
          <cell r="B101" t="str">
            <v>S</v>
          </cell>
          <cell r="C101" t="str">
            <v>+3</v>
          </cell>
          <cell r="D101">
            <v>3.3</v>
          </cell>
          <cell r="E101">
            <v>33.299999999999997</v>
          </cell>
          <cell r="F101">
            <v>3.3</v>
          </cell>
          <cell r="G101">
            <v>17.7</v>
          </cell>
          <cell r="H101">
            <v>1</v>
          </cell>
          <cell r="BM101">
            <v>3</v>
          </cell>
        </row>
        <row r="102">
          <cell r="A102" t="str">
            <v>S2+F</v>
          </cell>
          <cell r="B102" t="str">
            <v>S2+F</v>
          </cell>
          <cell r="BM102">
            <v>3</v>
          </cell>
        </row>
        <row r="103">
          <cell r="A103" t="str">
            <v>s-3</v>
          </cell>
          <cell r="B103" t="str">
            <v>S</v>
          </cell>
          <cell r="C103">
            <v>-3</v>
          </cell>
          <cell r="D103">
            <v>3.3</v>
          </cell>
          <cell r="E103">
            <v>30.3</v>
          </cell>
          <cell r="F103">
            <v>3</v>
          </cell>
          <cell r="G103">
            <v>14.7</v>
          </cell>
          <cell r="H103">
            <v>1</v>
          </cell>
          <cell r="BM103">
            <v>3</v>
          </cell>
        </row>
        <row r="104">
          <cell r="A104" t="str">
            <v>s-6</v>
          </cell>
          <cell r="B104" t="str">
            <v>S</v>
          </cell>
          <cell r="C104">
            <v>-6</v>
          </cell>
          <cell r="D104">
            <v>3.3</v>
          </cell>
          <cell r="E104">
            <v>27.3</v>
          </cell>
          <cell r="F104">
            <v>2.7</v>
          </cell>
          <cell r="G104">
            <v>11.7</v>
          </cell>
          <cell r="H104">
            <v>1</v>
          </cell>
          <cell r="BM104">
            <v>3</v>
          </cell>
        </row>
        <row r="105">
          <cell r="A105" t="str">
            <v>s-9</v>
          </cell>
          <cell r="B105" t="str">
            <v>S</v>
          </cell>
          <cell r="C105">
            <v>-9</v>
          </cell>
          <cell r="D105">
            <v>3.3</v>
          </cell>
          <cell r="E105">
            <v>12.3</v>
          </cell>
          <cell r="F105">
            <v>1.2</v>
          </cell>
          <cell r="G105">
            <v>-3.3</v>
          </cell>
          <cell r="H105">
            <v>1</v>
          </cell>
          <cell r="BM105">
            <v>3</v>
          </cell>
        </row>
      </sheetData>
      <sheetData sheetId="15">
        <row r="47">
          <cell r="A47" t="str">
            <v>a+0</v>
          </cell>
          <cell r="B47" t="str">
            <v>A</v>
          </cell>
          <cell r="C47" t="str">
            <v>+0</v>
          </cell>
          <cell r="D47">
            <v>4.7850000000000001</v>
          </cell>
          <cell r="E47">
            <v>2</v>
          </cell>
          <cell r="F47">
            <v>0</v>
          </cell>
          <cell r="BJ47" t="str">
            <v>1/2"</v>
          </cell>
        </row>
        <row r="48">
          <cell r="A48" t="str">
            <v>ma50</v>
          </cell>
          <cell r="B48" t="str">
            <v>MA</v>
          </cell>
          <cell r="C48">
            <v>50</v>
          </cell>
          <cell r="D48">
            <v>2.1240045963978629</v>
          </cell>
          <cell r="E48">
            <v>2</v>
          </cell>
          <cell r="F48">
            <v>0</v>
          </cell>
          <cell r="G48">
            <v>13.235065096332333</v>
          </cell>
          <cell r="H48">
            <v>3.7370070861133717</v>
          </cell>
          <cell r="I48">
            <v>3.7370070861133717</v>
          </cell>
          <cell r="J48">
            <v>3.7370070861133717</v>
          </cell>
          <cell r="K48">
            <v>4.6199092529355932</v>
          </cell>
          <cell r="L48">
            <v>3.807617516155708</v>
          </cell>
          <cell r="M48">
            <v>4.2057131371167813</v>
          </cell>
          <cell r="N48">
            <v>0.33749999999999997</v>
          </cell>
          <cell r="O48">
            <v>0.33749999999999997</v>
          </cell>
          <cell r="P48">
            <v>0.33749999999999997</v>
          </cell>
          <cell r="Q48">
            <v>0</v>
          </cell>
          <cell r="R48">
            <v>0</v>
          </cell>
          <cell r="S48">
            <v>8.1952573046862423</v>
          </cell>
          <cell r="T48">
            <v>2.5654124315840621</v>
          </cell>
          <cell r="U48">
            <v>2.5654124315840621</v>
          </cell>
          <cell r="V48">
            <v>2.5654124315840621</v>
          </cell>
          <cell r="W48">
            <v>3.785814598406283</v>
          </cell>
          <cell r="X48">
            <v>2.9735228616263978</v>
          </cell>
          <cell r="Y48">
            <v>6.6175325481661664</v>
          </cell>
          <cell r="Z48">
            <v>1.8685035430566859</v>
          </cell>
          <cell r="AA48">
            <v>1.8685035430566859</v>
          </cell>
          <cell r="AB48">
            <v>1.8685035430566859</v>
          </cell>
          <cell r="AC48">
            <v>2.3099546264677966</v>
          </cell>
          <cell r="AD48">
            <v>1.903808758077854</v>
          </cell>
          <cell r="AE48">
            <v>2.1028565685583906</v>
          </cell>
          <cell r="AF48">
            <v>0.16874999999999998</v>
          </cell>
          <cell r="AG48">
            <v>0.16874999999999998</v>
          </cell>
          <cell r="AH48">
            <v>0.16874999999999998</v>
          </cell>
          <cell r="AK48">
            <v>4.0976286523431211</v>
          </cell>
          <cell r="AL48">
            <v>1.282706215792031</v>
          </cell>
          <cell r="AM48">
            <v>1.282706215792031</v>
          </cell>
          <cell r="AN48">
            <v>1.282706215792031</v>
          </cell>
          <cell r="AO48">
            <v>1.8929072992031415</v>
          </cell>
          <cell r="AP48">
            <v>1.4867614308131989</v>
          </cell>
          <cell r="BJ48">
            <v>18</v>
          </cell>
          <cell r="BK48">
            <v>0.75</v>
          </cell>
          <cell r="BL48">
            <v>0.16874999999999998</v>
          </cell>
          <cell r="BM48">
            <v>0.16874999999999998</v>
          </cell>
        </row>
        <row r="49">
          <cell r="A49" t="str">
            <v>ma55</v>
          </cell>
          <cell r="B49" t="str">
            <v>MA</v>
          </cell>
          <cell r="C49">
            <v>55</v>
          </cell>
          <cell r="D49">
            <v>2.2764050560376492</v>
          </cell>
          <cell r="E49">
            <v>2</v>
          </cell>
          <cell r="F49">
            <v>0</v>
          </cell>
          <cell r="G49">
            <v>14.067171605965566</v>
          </cell>
          <cell r="H49">
            <v>3.9719577947247089</v>
          </cell>
          <cell r="I49">
            <v>3.9719577947247089</v>
          </cell>
          <cell r="J49">
            <v>3.9719577947247089</v>
          </cell>
          <cell r="K49">
            <v>4.9103692193431501</v>
          </cell>
          <cell r="L49">
            <v>4.0470075983597384</v>
          </cell>
          <cell r="M49">
            <v>4.3852556987698037</v>
          </cell>
          <cell r="N49">
            <v>0.33749999999999997</v>
          </cell>
          <cell r="O49">
            <v>0.33749999999999997</v>
          </cell>
          <cell r="P49">
            <v>0.33749999999999997</v>
          </cell>
          <cell r="Q49">
            <v>0</v>
          </cell>
          <cell r="R49">
            <v>0</v>
          </cell>
          <cell r="S49">
            <v>8.7879737321154447</v>
          </cell>
          <cell r="T49">
            <v>2.7405156196443916</v>
          </cell>
          <cell r="U49">
            <v>2.7405156196443916</v>
          </cell>
          <cell r="V49">
            <v>2.7405156196443916</v>
          </cell>
          <cell r="W49">
            <v>4.0164270442628327</v>
          </cell>
          <cell r="X49">
            <v>3.1530654232794211</v>
          </cell>
          <cell r="Y49">
            <v>7.0335858029827829</v>
          </cell>
          <cell r="Z49">
            <v>1.9859788973623544</v>
          </cell>
          <cell r="AA49">
            <v>1.9859788973623544</v>
          </cell>
          <cell r="AB49">
            <v>1.9859788973623544</v>
          </cell>
          <cell r="AC49">
            <v>2.455184609671575</v>
          </cell>
          <cell r="AD49">
            <v>2.0235037991798692</v>
          </cell>
          <cell r="AE49">
            <v>2.1926278493849019</v>
          </cell>
          <cell r="AF49">
            <v>0.16874999999999998</v>
          </cell>
          <cell r="AG49">
            <v>0.16874999999999998</v>
          </cell>
          <cell r="AH49">
            <v>0.16874999999999998</v>
          </cell>
          <cell r="AK49">
            <v>4.3939868660577224</v>
          </cell>
          <cell r="AL49">
            <v>1.3702578098221958</v>
          </cell>
          <cell r="AM49">
            <v>1.3702578098221958</v>
          </cell>
          <cell r="AN49">
            <v>1.3702578098221958</v>
          </cell>
          <cell r="AO49">
            <v>2.0082135221314164</v>
          </cell>
          <cell r="AP49">
            <v>1.5765327116397105</v>
          </cell>
          <cell r="BJ49">
            <v>18</v>
          </cell>
          <cell r="BK49">
            <v>0.16874999999999998</v>
          </cell>
          <cell r="BL49">
            <v>0.16874999999999998</v>
          </cell>
          <cell r="BM49">
            <v>0.16874999999999998</v>
          </cell>
        </row>
        <row r="50">
          <cell r="A50" t="str">
            <v>ma60</v>
          </cell>
          <cell r="B50" t="str">
            <v>MA</v>
          </cell>
          <cell r="C50">
            <v>60</v>
          </cell>
          <cell r="D50">
            <v>2.4288055156774355</v>
          </cell>
          <cell r="E50">
            <v>2</v>
          </cell>
          <cell r="F50">
            <v>0</v>
          </cell>
          <cell r="G50">
            <v>14.899278115598799</v>
          </cell>
          <cell r="H50">
            <v>4.206908503336046</v>
          </cell>
          <cell r="I50">
            <v>4.206908503336046</v>
          </cell>
          <cell r="J50">
            <v>4.206908503336046</v>
          </cell>
          <cell r="K50">
            <v>5.200829185750707</v>
          </cell>
          <cell r="L50">
            <v>4.2863976805637689</v>
          </cell>
          <cell r="M50">
            <v>4.5647982604228261</v>
          </cell>
          <cell r="N50">
            <v>0.33749999999999997</v>
          </cell>
          <cell r="O50">
            <v>0.33749999999999997</v>
          </cell>
          <cell r="P50">
            <v>0.33749999999999997</v>
          </cell>
          <cell r="Q50">
            <v>0</v>
          </cell>
          <cell r="R50">
            <v>0</v>
          </cell>
          <cell r="S50">
            <v>9.3806901595446472</v>
          </cell>
          <cell r="T50">
            <v>2.9156188077047211</v>
          </cell>
          <cell r="U50">
            <v>2.9156188077047211</v>
          </cell>
          <cell r="V50">
            <v>2.9156188077047211</v>
          </cell>
          <cell r="W50">
            <v>4.2470394901193815</v>
          </cell>
          <cell r="X50">
            <v>3.3326079849324439</v>
          </cell>
          <cell r="Y50">
            <v>7.4496390577993994</v>
          </cell>
          <cell r="Z50">
            <v>2.103454251668023</v>
          </cell>
          <cell r="AA50">
            <v>2.103454251668023</v>
          </cell>
          <cell r="AB50">
            <v>2.103454251668023</v>
          </cell>
          <cell r="AC50">
            <v>2.6004145928753535</v>
          </cell>
          <cell r="AD50">
            <v>2.1431988402818845</v>
          </cell>
          <cell r="AE50">
            <v>2.2823991302114131</v>
          </cell>
          <cell r="AF50">
            <v>0.16874999999999998</v>
          </cell>
          <cell r="AG50">
            <v>0.16874999999999998</v>
          </cell>
          <cell r="AH50">
            <v>0.16874999999999998</v>
          </cell>
          <cell r="AK50">
            <v>4.6903450797723236</v>
          </cell>
          <cell r="AL50">
            <v>1.4578094038523606</v>
          </cell>
          <cell r="AM50">
            <v>1.4578094038523606</v>
          </cell>
          <cell r="AN50">
            <v>1.4578094038523606</v>
          </cell>
          <cell r="AO50">
            <v>2.1235197450596908</v>
          </cell>
          <cell r="AP50">
            <v>1.666303992466222</v>
          </cell>
          <cell r="BJ50">
            <v>18</v>
          </cell>
          <cell r="BK50">
            <v>0.16874999999999998</v>
          </cell>
          <cell r="BL50">
            <v>0.16874999999999998</v>
          </cell>
          <cell r="BM50">
            <v>0.16874999999999998</v>
          </cell>
        </row>
        <row r="51">
          <cell r="A51" t="str">
            <v>ma65</v>
          </cell>
          <cell r="B51" t="str">
            <v>MA</v>
          </cell>
          <cell r="C51">
            <v>65</v>
          </cell>
          <cell r="D51">
            <v>2.5812059753172214</v>
          </cell>
          <cell r="E51">
            <v>2</v>
          </cell>
          <cell r="F51">
            <v>0</v>
          </cell>
          <cell r="G51">
            <v>15.73138462523203</v>
          </cell>
          <cell r="H51">
            <v>4.4418592119473823</v>
          </cell>
          <cell r="I51">
            <v>4.4418592119473823</v>
          </cell>
          <cell r="J51">
            <v>4.4418592119473823</v>
          </cell>
          <cell r="K51">
            <v>5.4912891521582621</v>
          </cell>
          <cell r="L51">
            <v>4.5257877627677985</v>
          </cell>
          <cell r="M51">
            <v>4.7443408220758485</v>
          </cell>
          <cell r="N51">
            <v>0.33749999999999997</v>
          </cell>
          <cell r="O51">
            <v>0.33749999999999997</v>
          </cell>
          <cell r="P51">
            <v>0.33749999999999997</v>
          </cell>
          <cell r="Q51">
            <v>0</v>
          </cell>
          <cell r="R51">
            <v>0</v>
          </cell>
          <cell r="S51">
            <v>9.9734065869738497</v>
          </cell>
          <cell r="T51">
            <v>3.0907219957650494</v>
          </cell>
          <cell r="U51">
            <v>3.0907219957650494</v>
          </cell>
          <cell r="V51">
            <v>3.0907219957650494</v>
          </cell>
          <cell r="W51">
            <v>4.4776519359759295</v>
          </cell>
          <cell r="X51">
            <v>3.5121505465854659</v>
          </cell>
          <cell r="Y51">
            <v>7.865692312616015</v>
          </cell>
          <cell r="Z51">
            <v>2.2209296059736912</v>
          </cell>
          <cell r="AA51">
            <v>2.2209296059736912</v>
          </cell>
          <cell r="AB51">
            <v>2.2209296059736912</v>
          </cell>
          <cell r="AC51">
            <v>2.745644576079131</v>
          </cell>
          <cell r="AD51">
            <v>2.2628938813838992</v>
          </cell>
          <cell r="AE51">
            <v>2.3721704110379243</v>
          </cell>
          <cell r="AF51">
            <v>0.16874999999999998</v>
          </cell>
          <cell r="AG51">
            <v>0.16874999999999998</v>
          </cell>
          <cell r="AH51">
            <v>0.16874999999999998</v>
          </cell>
          <cell r="AK51">
            <v>4.9867032934869249</v>
          </cell>
          <cell r="AL51">
            <v>1.5453609978825247</v>
          </cell>
          <cell r="AM51">
            <v>1.5453609978825247</v>
          </cell>
          <cell r="AN51">
            <v>1.5453609978825247</v>
          </cell>
          <cell r="AO51">
            <v>2.2388259679879647</v>
          </cell>
          <cell r="AP51">
            <v>1.7560752732927329</v>
          </cell>
          <cell r="BJ51">
            <v>18</v>
          </cell>
          <cell r="BK51">
            <v>0.16874999999999998</v>
          </cell>
          <cell r="BL51">
            <v>0.16874999999999998</v>
          </cell>
          <cell r="BM51">
            <v>0.16874999999999998</v>
          </cell>
        </row>
        <row r="52">
          <cell r="A52" t="str">
            <v>ma70</v>
          </cell>
          <cell r="B52" t="str">
            <v>MA</v>
          </cell>
          <cell r="C52">
            <v>70</v>
          </cell>
          <cell r="D52">
            <v>2.7336064349570082</v>
          </cell>
          <cell r="E52">
            <v>2</v>
          </cell>
          <cell r="F52">
            <v>0</v>
          </cell>
          <cell r="G52">
            <v>16.563491134865266</v>
          </cell>
          <cell r="H52">
            <v>4.6768099205587212</v>
          </cell>
          <cell r="I52">
            <v>4.6768099205587212</v>
          </cell>
          <cell r="J52">
            <v>4.6768099205587212</v>
          </cell>
          <cell r="K52">
            <v>5.7817491185658207</v>
          </cell>
          <cell r="L52">
            <v>4.7651778449718298</v>
          </cell>
          <cell r="M52">
            <v>4.9238833837288718</v>
          </cell>
          <cell r="N52">
            <v>0.33749999999999997</v>
          </cell>
          <cell r="O52">
            <v>0.33749999999999997</v>
          </cell>
          <cell r="P52">
            <v>0.33749999999999997</v>
          </cell>
          <cell r="Q52">
            <v>0</v>
          </cell>
          <cell r="R52">
            <v>0</v>
          </cell>
          <cell r="S52">
            <v>10.566123014403056</v>
          </cell>
          <cell r="T52">
            <v>3.2658251838253807</v>
          </cell>
          <cell r="U52">
            <v>3.2658251838253807</v>
          </cell>
          <cell r="V52">
            <v>3.2658251838253807</v>
          </cell>
          <cell r="W52">
            <v>4.7082643818324801</v>
          </cell>
          <cell r="X52">
            <v>3.6916931082384896</v>
          </cell>
          <cell r="Y52">
            <v>8.2817455674326332</v>
          </cell>
          <cell r="Z52">
            <v>2.3384049602793606</v>
          </cell>
          <cell r="AA52">
            <v>2.3384049602793606</v>
          </cell>
          <cell r="AB52">
            <v>2.3384049602793606</v>
          </cell>
          <cell r="AC52">
            <v>2.8908745592829104</v>
          </cell>
          <cell r="AD52">
            <v>2.3825889224859149</v>
          </cell>
          <cell r="AE52">
            <v>2.4619416918644359</v>
          </cell>
          <cell r="AF52">
            <v>0.16874999999999998</v>
          </cell>
          <cell r="AG52">
            <v>0.16874999999999998</v>
          </cell>
          <cell r="AH52">
            <v>0.16874999999999998</v>
          </cell>
          <cell r="AK52">
            <v>5.2830615072015279</v>
          </cell>
          <cell r="AL52">
            <v>1.6329125919126903</v>
          </cell>
          <cell r="AM52">
            <v>1.6329125919126903</v>
          </cell>
          <cell r="AN52">
            <v>1.6329125919126903</v>
          </cell>
          <cell r="AO52">
            <v>2.35413219091624</v>
          </cell>
          <cell r="AP52">
            <v>1.8458465541192448</v>
          </cell>
          <cell r="BJ52">
            <v>18</v>
          </cell>
          <cell r="BK52">
            <v>0.16874999999999998</v>
          </cell>
          <cell r="BL52">
            <v>0.16874999999999998</v>
          </cell>
          <cell r="BM52">
            <v>0.16874999999999998</v>
          </cell>
        </row>
        <row r="53">
          <cell r="A53" t="str">
            <v>ma75</v>
          </cell>
          <cell r="B53" t="str">
            <v>MA</v>
          </cell>
          <cell r="C53">
            <v>75</v>
          </cell>
          <cell r="D53">
            <v>2.886006894596794</v>
          </cell>
          <cell r="E53">
            <v>2</v>
          </cell>
          <cell r="F53">
            <v>0</v>
          </cell>
          <cell r="G53">
            <v>17.395597644498498</v>
          </cell>
          <cell r="H53">
            <v>4.9117606291700566</v>
          </cell>
          <cell r="I53">
            <v>4.9117606291700566</v>
          </cell>
          <cell r="J53">
            <v>4.9117606291700566</v>
          </cell>
          <cell r="K53">
            <v>6.0722090849733759</v>
          </cell>
          <cell r="L53">
            <v>5.0045679271758594</v>
          </cell>
          <cell r="M53">
            <v>5.1034259453818942</v>
          </cell>
          <cell r="N53">
            <v>0.33749999999999997</v>
          </cell>
          <cell r="O53">
            <v>0.33749999999999997</v>
          </cell>
          <cell r="P53">
            <v>0.33749999999999997</v>
          </cell>
          <cell r="Q53">
            <v>0</v>
          </cell>
          <cell r="R53">
            <v>0</v>
          </cell>
          <cell r="S53">
            <v>11.158839441832257</v>
          </cell>
          <cell r="T53">
            <v>3.4409283718857084</v>
          </cell>
          <cell r="U53">
            <v>3.4409283718857084</v>
          </cell>
          <cell r="V53">
            <v>3.4409283718857084</v>
          </cell>
          <cell r="W53">
            <v>4.938876827689028</v>
          </cell>
          <cell r="X53">
            <v>3.8712356698915116</v>
          </cell>
          <cell r="Y53">
            <v>8.6977988222492488</v>
          </cell>
          <cell r="Z53">
            <v>2.4558803145850283</v>
          </cell>
          <cell r="AA53">
            <v>2.4558803145850283</v>
          </cell>
          <cell r="AB53">
            <v>2.4558803145850283</v>
          </cell>
          <cell r="AC53">
            <v>3.0361045424866879</v>
          </cell>
          <cell r="AD53">
            <v>2.5022839635879297</v>
          </cell>
          <cell r="AE53">
            <v>2.5517129726909471</v>
          </cell>
          <cell r="AF53">
            <v>0.16874999999999998</v>
          </cell>
          <cell r="AG53">
            <v>0.16874999999999998</v>
          </cell>
          <cell r="AH53">
            <v>0.16874999999999998</v>
          </cell>
          <cell r="AK53">
            <v>5.5794197209161283</v>
          </cell>
          <cell r="AL53">
            <v>1.7204641859428542</v>
          </cell>
          <cell r="AM53">
            <v>1.7204641859428542</v>
          </cell>
          <cell r="AN53">
            <v>1.7204641859428542</v>
          </cell>
          <cell r="AO53">
            <v>2.469438413844514</v>
          </cell>
          <cell r="AP53">
            <v>1.9356178349457558</v>
          </cell>
          <cell r="BJ53">
            <v>18</v>
          </cell>
          <cell r="BK53">
            <v>0.16874999999999998</v>
          </cell>
          <cell r="BL53">
            <v>0.16874999999999998</v>
          </cell>
          <cell r="BM53">
            <v>0.16874999999999998</v>
          </cell>
        </row>
        <row r="54">
          <cell r="A54" t="str">
            <v>ma80</v>
          </cell>
          <cell r="B54" t="str">
            <v>MA</v>
          </cell>
          <cell r="C54">
            <v>80</v>
          </cell>
          <cell r="D54">
            <v>3.0384073542365804</v>
          </cell>
          <cell r="E54">
            <v>2</v>
          </cell>
          <cell r="F54">
            <v>0</v>
          </cell>
          <cell r="G54">
            <v>18.227704154131732</v>
          </cell>
          <cell r="H54">
            <v>5.1467113377813947</v>
          </cell>
          <cell r="I54">
            <v>5.1467113377813947</v>
          </cell>
          <cell r="J54">
            <v>5.1467113377813947</v>
          </cell>
          <cell r="K54">
            <v>6.3626690513809319</v>
          </cell>
          <cell r="L54">
            <v>5.243958009379889</v>
          </cell>
          <cell r="M54">
            <v>5.2829685070349166</v>
          </cell>
          <cell r="N54">
            <v>0.33749999999999997</v>
          </cell>
          <cell r="O54">
            <v>0.33749999999999997</v>
          </cell>
          <cell r="P54">
            <v>0.33749999999999997</v>
          </cell>
          <cell r="Q54">
            <v>0</v>
          </cell>
          <cell r="R54">
            <v>0</v>
          </cell>
          <cell r="S54">
            <v>11.751555869261461</v>
          </cell>
          <cell r="T54">
            <v>3.6160315599460393</v>
          </cell>
          <cell r="U54">
            <v>3.6160315599460393</v>
          </cell>
          <cell r="V54">
            <v>3.6160315599460393</v>
          </cell>
          <cell r="W54">
            <v>5.1694892735455769</v>
          </cell>
          <cell r="X54">
            <v>4.050778231544534</v>
          </cell>
          <cell r="Y54">
            <v>9.1138520770658662</v>
          </cell>
          <cell r="Z54">
            <v>2.5733556688906973</v>
          </cell>
          <cell r="AA54">
            <v>2.5733556688906973</v>
          </cell>
          <cell r="AB54">
            <v>2.5733556688906973</v>
          </cell>
          <cell r="AC54">
            <v>3.1813345256904659</v>
          </cell>
          <cell r="AD54">
            <v>2.6219790046899445</v>
          </cell>
          <cell r="AE54">
            <v>2.6414842535174583</v>
          </cell>
          <cell r="AF54">
            <v>0.16874999999999998</v>
          </cell>
          <cell r="AG54">
            <v>0.16874999999999998</v>
          </cell>
          <cell r="AH54">
            <v>0.16874999999999998</v>
          </cell>
          <cell r="AK54">
            <v>5.8757779346307304</v>
          </cell>
          <cell r="AL54">
            <v>1.8080157799730197</v>
          </cell>
          <cell r="AM54">
            <v>1.8080157799730197</v>
          </cell>
          <cell r="AN54">
            <v>1.8080157799730197</v>
          </cell>
          <cell r="AO54">
            <v>2.5847446367727884</v>
          </cell>
          <cell r="AP54">
            <v>2.025389115772267</v>
          </cell>
          <cell r="BJ54">
            <v>18</v>
          </cell>
          <cell r="BK54">
            <v>0.16874999999999998</v>
          </cell>
          <cell r="BL54">
            <v>0.16874999999999998</v>
          </cell>
          <cell r="BM54">
            <v>0.16874999999999998</v>
          </cell>
        </row>
        <row r="55">
          <cell r="A55" t="str">
            <v>ma85</v>
          </cell>
          <cell r="B55" t="str">
            <v>MA</v>
          </cell>
          <cell r="C55">
            <v>85</v>
          </cell>
          <cell r="D55">
            <v>3.1908078138763667</v>
          </cell>
          <cell r="E55">
            <v>2</v>
          </cell>
          <cell r="F55">
            <v>0</v>
          </cell>
          <cell r="G55">
            <v>19.059810663764964</v>
          </cell>
          <cell r="H55">
            <v>5.3816620463927318</v>
          </cell>
          <cell r="I55">
            <v>5.3816620463927318</v>
          </cell>
          <cell r="J55">
            <v>5.3816620463927318</v>
          </cell>
          <cell r="K55">
            <v>6.6531290177884888</v>
          </cell>
          <cell r="L55">
            <v>5.4833480915839194</v>
          </cell>
          <cell r="M55">
            <v>5.462511068687939</v>
          </cell>
          <cell r="N55">
            <v>0.33749999999999997</v>
          </cell>
          <cell r="O55">
            <v>0.33749999999999997</v>
          </cell>
          <cell r="P55">
            <v>0.33749999999999997</v>
          </cell>
          <cell r="Q55">
            <v>0</v>
          </cell>
          <cell r="R55">
            <v>0</v>
          </cell>
          <cell r="S55">
            <v>12.344272296690663</v>
          </cell>
          <cell r="T55">
            <v>3.7911347480063688</v>
          </cell>
          <cell r="U55">
            <v>3.7911347480063688</v>
          </cell>
          <cell r="V55">
            <v>3.7911347480063688</v>
          </cell>
          <cell r="W55">
            <v>5.4001017194021266</v>
          </cell>
          <cell r="X55">
            <v>4.2303207931975564</v>
          </cell>
          <cell r="Y55">
            <v>9.5299053318824818</v>
          </cell>
          <cell r="Z55">
            <v>2.6908310231963659</v>
          </cell>
          <cell r="AA55">
            <v>2.6908310231963659</v>
          </cell>
          <cell r="AB55">
            <v>2.6908310231963659</v>
          </cell>
          <cell r="AC55">
            <v>3.3265645088942444</v>
          </cell>
          <cell r="AD55">
            <v>2.7416740457919597</v>
          </cell>
          <cell r="AE55">
            <v>2.7312555343439695</v>
          </cell>
          <cell r="AF55">
            <v>0.16874999999999998</v>
          </cell>
          <cell r="AG55">
            <v>0.16874999999999998</v>
          </cell>
          <cell r="AH55">
            <v>0.16874999999999998</v>
          </cell>
          <cell r="AK55">
            <v>6.1721361483453316</v>
          </cell>
          <cell r="AL55">
            <v>1.8955673740031844</v>
          </cell>
          <cell r="AM55">
            <v>1.8955673740031844</v>
          </cell>
          <cell r="AN55">
            <v>1.8955673740031844</v>
          </cell>
          <cell r="AO55">
            <v>2.7000508597010633</v>
          </cell>
          <cell r="AP55">
            <v>2.1151603965987782</v>
          </cell>
          <cell r="BJ55">
            <v>18</v>
          </cell>
          <cell r="BK55">
            <v>0.16874999999999998</v>
          </cell>
          <cell r="BL55">
            <v>0.16874999999999998</v>
          </cell>
          <cell r="BM55">
            <v>0.16874999999999998</v>
          </cell>
        </row>
        <row r="56">
          <cell r="A56" t="str">
            <v>ma90</v>
          </cell>
          <cell r="B56" t="str">
            <v>MA</v>
          </cell>
          <cell r="C56">
            <v>90</v>
          </cell>
          <cell r="D56">
            <v>3.343208273516153</v>
          </cell>
          <cell r="E56">
            <v>0</v>
          </cell>
          <cell r="F56">
            <v>0</v>
          </cell>
        </row>
        <row r="57">
          <cell r="A57" t="str">
            <v>mb50</v>
          </cell>
          <cell r="B57" t="str">
            <v>MB</v>
          </cell>
          <cell r="C57">
            <v>50</v>
          </cell>
          <cell r="D57">
            <v>2.1240045963978629</v>
          </cell>
          <cell r="E57">
            <v>3</v>
          </cell>
          <cell r="F57">
            <v>0</v>
          </cell>
          <cell r="G57">
            <v>19.852597644498498</v>
          </cell>
          <cell r="H57">
            <v>5.6055106291700572</v>
          </cell>
          <cell r="I57">
            <v>5.6055106291700572</v>
          </cell>
          <cell r="J57">
            <v>5.6055106291700572</v>
          </cell>
          <cell r="K57">
            <v>6.9298638794033902</v>
          </cell>
          <cell r="L57">
            <v>5.7114262742335615</v>
          </cell>
          <cell r="M57">
            <v>6.3085697056751719</v>
          </cell>
          <cell r="N57">
            <v>0.50624999999999998</v>
          </cell>
          <cell r="O57">
            <v>0.50624999999999998</v>
          </cell>
          <cell r="P57">
            <v>0.50624999999999998</v>
          </cell>
          <cell r="Q57">
            <v>0</v>
          </cell>
          <cell r="R57">
            <v>0</v>
          </cell>
          <cell r="S57">
            <v>12.292885957029362</v>
          </cell>
          <cell r="T57">
            <v>3.8481186473760931</v>
          </cell>
          <cell r="U57">
            <v>3.8481186473760931</v>
          </cell>
          <cell r="V57">
            <v>3.8481186473760931</v>
          </cell>
          <cell r="W57">
            <v>5.6787218976094245</v>
          </cell>
          <cell r="X57">
            <v>4.4602842924395967</v>
          </cell>
          <cell r="Y57">
            <v>6.6175325481661664</v>
          </cell>
          <cell r="Z57">
            <v>1.8685035430566859</v>
          </cell>
          <cell r="AA57">
            <v>1.8685035430566859</v>
          </cell>
          <cell r="AB57">
            <v>1.8685035430566859</v>
          </cell>
          <cell r="AC57">
            <v>2.3099546264677966</v>
          </cell>
          <cell r="AD57">
            <v>1.903808758077854</v>
          </cell>
          <cell r="AE57">
            <v>2.1028565685583906</v>
          </cell>
          <cell r="AF57">
            <v>0.16874999999999998</v>
          </cell>
          <cell r="AG57">
            <v>0.16874999999999998</v>
          </cell>
          <cell r="AH57">
            <v>0.16874999999999998</v>
          </cell>
          <cell r="AK57">
            <v>4.0976286523431211</v>
          </cell>
          <cell r="AL57">
            <v>1.282706215792031</v>
          </cell>
          <cell r="AM57">
            <v>1.282706215792031</v>
          </cell>
          <cell r="AN57">
            <v>1.282706215792031</v>
          </cell>
          <cell r="AO57">
            <v>1.8929072992031415</v>
          </cell>
          <cell r="AP57">
            <v>1.4867614308131989</v>
          </cell>
          <cell r="BJ57">
            <v>18</v>
          </cell>
          <cell r="BK57">
            <v>0.16874999999999998</v>
          </cell>
          <cell r="BL57">
            <v>0.16874999999999998</v>
          </cell>
          <cell r="BM57">
            <v>0.16874999999999998</v>
          </cell>
        </row>
        <row r="58">
          <cell r="A58" t="str">
            <v>mb55</v>
          </cell>
          <cell r="B58" t="str">
            <v>MB</v>
          </cell>
          <cell r="C58">
            <v>55</v>
          </cell>
          <cell r="D58">
            <v>2.2764050560376492</v>
          </cell>
          <cell r="E58">
            <v>3</v>
          </cell>
          <cell r="F58">
            <v>0</v>
          </cell>
          <cell r="G58">
            <v>21.100757408948347</v>
          </cell>
          <cell r="H58">
            <v>5.9579366920870633</v>
          </cell>
          <cell r="I58">
            <v>5.9579366920870633</v>
          </cell>
          <cell r="J58">
            <v>5.9579366920870633</v>
          </cell>
          <cell r="K58">
            <v>7.3655538290147256</v>
          </cell>
          <cell r="L58">
            <v>6.0705113975396081</v>
          </cell>
          <cell r="M58">
            <v>6.5778835481547056</v>
          </cell>
          <cell r="N58">
            <v>0.50624999999999998</v>
          </cell>
          <cell r="O58">
            <v>0.50624999999999998</v>
          </cell>
          <cell r="P58">
            <v>0.50624999999999998</v>
          </cell>
          <cell r="Q58">
            <v>0</v>
          </cell>
          <cell r="R58">
            <v>0</v>
          </cell>
          <cell r="S58">
            <v>13.181960598173166</v>
          </cell>
          <cell r="T58">
            <v>4.1107734294665876</v>
          </cell>
          <cell r="U58">
            <v>4.1107734294665876</v>
          </cell>
          <cell r="V58">
            <v>4.1107734294665876</v>
          </cell>
          <cell r="W58">
            <v>6.0246405663942486</v>
          </cell>
          <cell r="X58">
            <v>4.7295981349191312</v>
          </cell>
          <cell r="Y58">
            <v>7.0335858029827829</v>
          </cell>
          <cell r="Z58">
            <v>1.9859788973623544</v>
          </cell>
          <cell r="AA58">
            <v>1.9859788973623544</v>
          </cell>
          <cell r="AB58">
            <v>1.9859788973623544</v>
          </cell>
          <cell r="AC58">
            <v>2.455184609671575</v>
          </cell>
          <cell r="AD58">
            <v>2.0235037991798692</v>
          </cell>
          <cell r="AE58">
            <v>2.1926278493849019</v>
          </cell>
          <cell r="AF58">
            <v>0.16874999999999998</v>
          </cell>
          <cell r="AG58">
            <v>0.16874999999999998</v>
          </cell>
          <cell r="AH58">
            <v>0.16874999999999998</v>
          </cell>
          <cell r="AK58">
            <v>4.3939868660577224</v>
          </cell>
          <cell r="AL58">
            <v>1.3702578098221958</v>
          </cell>
          <cell r="AM58">
            <v>1.3702578098221958</v>
          </cell>
          <cell r="AN58">
            <v>1.3702578098221958</v>
          </cell>
          <cell r="AO58">
            <v>2.0082135221314164</v>
          </cell>
          <cell r="AP58">
            <v>1.5765327116397105</v>
          </cell>
          <cell r="BJ58">
            <v>18</v>
          </cell>
          <cell r="BK58">
            <v>0.16874999999999998</v>
          </cell>
          <cell r="BL58">
            <v>0.16874999999999998</v>
          </cell>
          <cell r="BM58">
            <v>0.16874999999999998</v>
          </cell>
        </row>
        <row r="59">
          <cell r="A59" t="str">
            <v>mb60</v>
          </cell>
          <cell r="B59" t="str">
            <v>MB</v>
          </cell>
          <cell r="C59">
            <v>60</v>
          </cell>
          <cell r="D59">
            <v>2.4288055156774355</v>
          </cell>
          <cell r="E59">
            <v>3</v>
          </cell>
          <cell r="F59">
            <v>0</v>
          </cell>
          <cell r="G59">
            <v>22.348917173398199</v>
          </cell>
          <cell r="H59">
            <v>6.3103627550040695</v>
          </cell>
          <cell r="I59">
            <v>6.3103627550040695</v>
          </cell>
          <cell r="J59">
            <v>6.3103627550040695</v>
          </cell>
          <cell r="K59">
            <v>7.8012437786260609</v>
          </cell>
          <cell r="L59">
            <v>6.4295965208456529</v>
          </cell>
          <cell r="M59">
            <v>6.8471973906342392</v>
          </cell>
          <cell r="N59">
            <v>0.50624999999999998</v>
          </cell>
          <cell r="O59">
            <v>0.50624999999999998</v>
          </cell>
          <cell r="P59">
            <v>0.50624999999999998</v>
          </cell>
          <cell r="Q59">
            <v>0</v>
          </cell>
          <cell r="R59">
            <v>0</v>
          </cell>
          <cell r="S59">
            <v>14.07103523931697</v>
          </cell>
          <cell r="T59">
            <v>4.3734282115570817</v>
          </cell>
          <cell r="U59">
            <v>4.3734282115570817</v>
          </cell>
          <cell r="V59">
            <v>4.3734282115570817</v>
          </cell>
          <cell r="W59">
            <v>6.3705592351790727</v>
          </cell>
          <cell r="X59">
            <v>4.9989119773986657</v>
          </cell>
          <cell r="Y59">
            <v>7.4496390577993994</v>
          </cell>
          <cell r="Z59">
            <v>2.103454251668023</v>
          </cell>
          <cell r="AA59">
            <v>2.103454251668023</v>
          </cell>
          <cell r="AB59">
            <v>2.103454251668023</v>
          </cell>
          <cell r="AC59">
            <v>2.6004145928753535</v>
          </cell>
          <cell r="AD59">
            <v>2.1431988402818845</v>
          </cell>
          <cell r="AE59">
            <v>2.2823991302114131</v>
          </cell>
          <cell r="AF59">
            <v>0.16874999999999998</v>
          </cell>
          <cell r="AG59">
            <v>0.16874999999999998</v>
          </cell>
          <cell r="AH59">
            <v>0.16874999999999998</v>
          </cell>
          <cell r="AK59">
            <v>4.6903450797723236</v>
          </cell>
          <cell r="AL59">
            <v>1.4578094038523606</v>
          </cell>
          <cell r="AM59">
            <v>1.4578094038523606</v>
          </cell>
          <cell r="AN59">
            <v>1.4578094038523606</v>
          </cell>
          <cell r="AO59">
            <v>2.1235197450596908</v>
          </cell>
          <cell r="AP59">
            <v>1.666303992466222</v>
          </cell>
          <cell r="BJ59">
            <v>18</v>
          </cell>
          <cell r="BK59">
            <v>0.16874999999999998</v>
          </cell>
          <cell r="BL59">
            <v>0.16874999999999998</v>
          </cell>
          <cell r="BM59">
            <v>0.16874999999999998</v>
          </cell>
        </row>
        <row r="60">
          <cell r="A60" t="str">
            <v>mb65</v>
          </cell>
          <cell r="B60" t="str">
            <v>MB</v>
          </cell>
          <cell r="C60">
            <v>65</v>
          </cell>
          <cell r="D60">
            <v>2.5812059753172214</v>
          </cell>
          <cell r="E60">
            <v>3</v>
          </cell>
          <cell r="F60">
            <v>0</v>
          </cell>
          <cell r="G60">
            <v>23.597076937848044</v>
          </cell>
          <cell r="H60">
            <v>6.6627888179210739</v>
          </cell>
          <cell r="I60">
            <v>6.6627888179210739</v>
          </cell>
          <cell r="J60">
            <v>6.6627888179210739</v>
          </cell>
          <cell r="K60">
            <v>8.2369337282373927</v>
          </cell>
          <cell r="L60">
            <v>6.7886816441516977</v>
          </cell>
          <cell r="M60">
            <v>7.1165112331137728</v>
          </cell>
          <cell r="N60">
            <v>0.50624999999999998</v>
          </cell>
          <cell r="O60">
            <v>0.50624999999999998</v>
          </cell>
          <cell r="P60">
            <v>0.50624999999999998</v>
          </cell>
          <cell r="Q60">
            <v>0</v>
          </cell>
          <cell r="R60">
            <v>0</v>
          </cell>
          <cell r="S60">
            <v>14.960109880460774</v>
          </cell>
          <cell r="T60">
            <v>4.636082993647574</v>
          </cell>
          <cell r="U60">
            <v>4.636082993647574</v>
          </cell>
          <cell r="V60">
            <v>4.636082993647574</v>
          </cell>
          <cell r="W60">
            <v>6.7164779039638942</v>
          </cell>
          <cell r="X60">
            <v>5.2682258198781984</v>
          </cell>
          <cell r="Y60">
            <v>7.865692312616015</v>
          </cell>
          <cell r="Z60">
            <v>2.2209296059736912</v>
          </cell>
          <cell r="AA60">
            <v>2.2209296059736912</v>
          </cell>
          <cell r="AB60">
            <v>2.2209296059736912</v>
          </cell>
          <cell r="AC60">
            <v>2.745644576079131</v>
          </cell>
          <cell r="AD60">
            <v>2.2628938813838992</v>
          </cell>
          <cell r="AE60">
            <v>2.3721704110379243</v>
          </cell>
          <cell r="AF60">
            <v>0.16874999999999998</v>
          </cell>
          <cell r="AG60">
            <v>0.16874999999999998</v>
          </cell>
          <cell r="AH60">
            <v>0.16874999999999998</v>
          </cell>
          <cell r="AK60">
            <v>4.9867032934869249</v>
          </cell>
          <cell r="AL60">
            <v>1.5453609978825247</v>
          </cell>
          <cell r="AM60">
            <v>1.5453609978825247</v>
          </cell>
          <cell r="AN60">
            <v>1.5453609978825247</v>
          </cell>
          <cell r="AO60">
            <v>2.2388259679879647</v>
          </cell>
          <cell r="AP60">
            <v>1.7560752732927329</v>
          </cell>
          <cell r="BJ60">
            <v>18</v>
          </cell>
          <cell r="BK60">
            <v>0.16874999999999998</v>
          </cell>
          <cell r="BL60">
            <v>0.16874999999999998</v>
          </cell>
          <cell r="BM60">
            <v>0.16874999999999998</v>
          </cell>
        </row>
        <row r="61">
          <cell r="A61" t="str">
            <v>mb70</v>
          </cell>
          <cell r="B61" t="str">
            <v>MB</v>
          </cell>
          <cell r="C61">
            <v>70</v>
          </cell>
          <cell r="D61">
            <v>2.7336064349570082</v>
          </cell>
          <cell r="E61">
            <v>3</v>
          </cell>
          <cell r="F61">
            <v>0</v>
          </cell>
          <cell r="G61">
            <v>24.8452367022979</v>
          </cell>
          <cell r="H61">
            <v>7.0152148808380819</v>
          </cell>
          <cell r="I61">
            <v>7.0152148808380819</v>
          </cell>
          <cell r="J61">
            <v>7.0152148808380819</v>
          </cell>
          <cell r="K61">
            <v>8.6726236778487316</v>
          </cell>
          <cell r="L61">
            <v>7.1477667674577443</v>
          </cell>
          <cell r="M61">
            <v>7.3858250755933081</v>
          </cell>
          <cell r="N61">
            <v>0.50624999999999998</v>
          </cell>
          <cell r="O61">
            <v>0.50624999999999998</v>
          </cell>
          <cell r="P61">
            <v>0.50624999999999998</v>
          </cell>
          <cell r="Q61">
            <v>0</v>
          </cell>
          <cell r="R61">
            <v>0</v>
          </cell>
          <cell r="S61">
            <v>15.849184521604585</v>
          </cell>
          <cell r="T61">
            <v>4.8987377757380708</v>
          </cell>
          <cell r="U61">
            <v>4.8987377757380708</v>
          </cell>
          <cell r="V61">
            <v>4.8987377757380708</v>
          </cell>
          <cell r="W61">
            <v>7.0623965727487201</v>
          </cell>
          <cell r="X61">
            <v>5.5375396623577346</v>
          </cell>
          <cell r="Y61">
            <v>8.2817455674326332</v>
          </cell>
          <cell r="Z61">
            <v>2.3384049602793606</v>
          </cell>
          <cell r="AA61">
            <v>2.3384049602793606</v>
          </cell>
          <cell r="AB61">
            <v>2.3384049602793606</v>
          </cell>
          <cell r="AC61">
            <v>2.8908745592829104</v>
          </cell>
          <cell r="AD61">
            <v>2.3825889224859149</v>
          </cell>
          <cell r="AE61">
            <v>2.4619416918644359</v>
          </cell>
          <cell r="AF61">
            <v>0.16874999999999998</v>
          </cell>
          <cell r="AG61">
            <v>0.16874999999999998</v>
          </cell>
          <cell r="AH61">
            <v>0.16874999999999998</v>
          </cell>
          <cell r="AK61">
            <v>5.2830615072015279</v>
          </cell>
          <cell r="AL61">
            <v>1.6329125919126903</v>
          </cell>
          <cell r="AM61">
            <v>1.6329125919126903</v>
          </cell>
          <cell r="AN61">
            <v>1.6329125919126903</v>
          </cell>
          <cell r="AO61">
            <v>2.35413219091624</v>
          </cell>
          <cell r="AP61">
            <v>1.8458465541192448</v>
          </cell>
          <cell r="BJ61">
            <v>18</v>
          </cell>
          <cell r="BK61">
            <v>0.16874999999999998</v>
          </cell>
          <cell r="BL61">
            <v>0.16874999999999998</v>
          </cell>
          <cell r="BM61">
            <v>0.16874999999999998</v>
          </cell>
        </row>
        <row r="62">
          <cell r="A62" t="str">
            <v>mb75</v>
          </cell>
          <cell r="B62" t="str">
            <v>MB</v>
          </cell>
          <cell r="C62">
            <v>75</v>
          </cell>
          <cell r="D62">
            <v>2.886006894596794</v>
          </cell>
          <cell r="E62">
            <v>3</v>
          </cell>
          <cell r="F62">
            <v>0</v>
          </cell>
          <cell r="G62">
            <v>26.093396466747748</v>
          </cell>
          <cell r="H62">
            <v>7.3676409437550845</v>
          </cell>
          <cell r="I62">
            <v>7.3676409437550845</v>
          </cell>
          <cell r="J62">
            <v>7.3676409437550845</v>
          </cell>
          <cell r="K62">
            <v>9.1083136274600633</v>
          </cell>
          <cell r="L62">
            <v>7.5068518907637891</v>
          </cell>
          <cell r="M62">
            <v>7.6551389180728417</v>
          </cell>
          <cell r="N62">
            <v>0.50624999999999998</v>
          </cell>
          <cell r="O62">
            <v>0.50624999999999998</v>
          </cell>
          <cell r="P62">
            <v>0.50624999999999998</v>
          </cell>
          <cell r="Q62">
            <v>0</v>
          </cell>
          <cell r="R62">
            <v>0</v>
          </cell>
          <cell r="S62">
            <v>16.738259162748385</v>
          </cell>
          <cell r="T62">
            <v>5.1613925578285631</v>
          </cell>
          <cell r="U62">
            <v>5.1613925578285631</v>
          </cell>
          <cell r="V62">
            <v>5.1613925578285631</v>
          </cell>
          <cell r="W62">
            <v>7.4083152415335416</v>
          </cell>
          <cell r="X62">
            <v>5.8068535048372674</v>
          </cell>
          <cell r="Y62">
            <v>8.6977988222492488</v>
          </cell>
          <cell r="Z62">
            <v>2.4558803145850283</v>
          </cell>
          <cell r="AA62">
            <v>2.4558803145850283</v>
          </cell>
          <cell r="AB62">
            <v>2.4558803145850283</v>
          </cell>
          <cell r="AC62">
            <v>3.0361045424866879</v>
          </cell>
          <cell r="AD62">
            <v>2.5022839635879297</v>
          </cell>
          <cell r="AE62">
            <v>2.5517129726909471</v>
          </cell>
          <cell r="AF62">
            <v>0.16874999999999998</v>
          </cell>
          <cell r="AG62">
            <v>0.16874999999999998</v>
          </cell>
          <cell r="AH62">
            <v>0.16874999999999998</v>
          </cell>
          <cell r="AK62">
            <v>5.5794197209161283</v>
          </cell>
          <cell r="AL62">
            <v>1.7204641859428542</v>
          </cell>
          <cell r="AM62">
            <v>1.7204641859428542</v>
          </cell>
          <cell r="AN62">
            <v>1.7204641859428542</v>
          </cell>
          <cell r="AO62">
            <v>2.469438413844514</v>
          </cell>
          <cell r="AP62">
            <v>1.9356178349457558</v>
          </cell>
          <cell r="BJ62">
            <v>18</v>
          </cell>
          <cell r="BK62">
            <v>0.16874999999999998</v>
          </cell>
          <cell r="BL62">
            <v>0.16874999999999998</v>
          </cell>
          <cell r="BM62">
            <v>0.16874999999999998</v>
          </cell>
        </row>
        <row r="63">
          <cell r="A63" t="str">
            <v>mb80</v>
          </cell>
          <cell r="B63" t="str">
            <v>MB</v>
          </cell>
          <cell r="C63">
            <v>80</v>
          </cell>
          <cell r="D63">
            <v>3.0384073542365804</v>
          </cell>
          <cell r="E63">
            <v>3</v>
          </cell>
          <cell r="F63">
            <v>0</v>
          </cell>
          <cell r="G63">
            <v>27.3415562311976</v>
          </cell>
          <cell r="H63">
            <v>7.7200670066720924</v>
          </cell>
          <cell r="I63">
            <v>7.7200670066720924</v>
          </cell>
          <cell r="J63">
            <v>7.7200670066720924</v>
          </cell>
          <cell r="K63">
            <v>9.5440035770713969</v>
          </cell>
          <cell r="L63">
            <v>7.8659370140698339</v>
          </cell>
          <cell r="M63">
            <v>7.9244527605523754</v>
          </cell>
          <cell r="N63">
            <v>0.50624999999999998</v>
          </cell>
          <cell r="O63">
            <v>0.50624999999999998</v>
          </cell>
          <cell r="P63">
            <v>0.50624999999999998</v>
          </cell>
          <cell r="Q63">
            <v>0</v>
          </cell>
          <cell r="R63">
            <v>0</v>
          </cell>
          <cell r="S63">
            <v>17.627333803892192</v>
          </cell>
          <cell r="T63">
            <v>5.424047339919059</v>
          </cell>
          <cell r="U63">
            <v>5.424047339919059</v>
          </cell>
          <cell r="V63">
            <v>5.424047339919059</v>
          </cell>
          <cell r="W63">
            <v>7.7542339103183657</v>
          </cell>
          <cell r="X63">
            <v>6.076167347316801</v>
          </cell>
          <cell r="Y63">
            <v>9.1138520770658662</v>
          </cell>
          <cell r="Z63">
            <v>2.5733556688906973</v>
          </cell>
          <cell r="AA63">
            <v>2.5733556688906973</v>
          </cell>
          <cell r="AB63">
            <v>2.5733556688906973</v>
          </cell>
          <cell r="AC63">
            <v>3.1813345256904659</v>
          </cell>
          <cell r="AD63">
            <v>2.6219790046899445</v>
          </cell>
          <cell r="AE63">
            <v>2.6414842535174583</v>
          </cell>
          <cell r="AF63">
            <v>0.16874999999999998</v>
          </cell>
          <cell r="AG63">
            <v>0.16874999999999998</v>
          </cell>
          <cell r="AH63">
            <v>0.16874999999999998</v>
          </cell>
          <cell r="AK63">
            <v>5.8757779346307304</v>
          </cell>
          <cell r="AL63">
            <v>1.8080157799730197</v>
          </cell>
          <cell r="AM63">
            <v>1.8080157799730197</v>
          </cell>
          <cell r="AN63">
            <v>1.8080157799730197</v>
          </cell>
          <cell r="AO63">
            <v>2.5847446367727884</v>
          </cell>
          <cell r="AP63">
            <v>2.025389115772267</v>
          </cell>
          <cell r="BJ63">
            <v>18</v>
          </cell>
          <cell r="BK63">
            <v>0.16874999999999998</v>
          </cell>
          <cell r="BL63">
            <v>0.16874999999999998</v>
          </cell>
          <cell r="BM63">
            <v>0.16874999999999998</v>
          </cell>
        </row>
        <row r="64">
          <cell r="A64" t="str">
            <v>mb85</v>
          </cell>
          <cell r="B64" t="str">
            <v>MB</v>
          </cell>
          <cell r="C64">
            <v>85</v>
          </cell>
          <cell r="D64">
            <v>3.1908078138763667</v>
          </cell>
          <cell r="E64">
            <v>3</v>
          </cell>
          <cell r="F64">
            <v>0</v>
          </cell>
          <cell r="G64">
            <v>28.589715995647445</v>
          </cell>
          <cell r="H64">
            <v>8.0724930695890968</v>
          </cell>
          <cell r="I64">
            <v>8.0724930695890968</v>
          </cell>
          <cell r="J64">
            <v>8.0724930695890968</v>
          </cell>
          <cell r="K64">
            <v>9.979693526682734</v>
          </cell>
          <cell r="L64">
            <v>8.2250221373758787</v>
          </cell>
          <cell r="M64">
            <v>8.193766603031909</v>
          </cell>
          <cell r="N64">
            <v>0.50624999999999998</v>
          </cell>
          <cell r="O64">
            <v>0.50624999999999998</v>
          </cell>
          <cell r="P64">
            <v>0.50624999999999998</v>
          </cell>
          <cell r="Q64">
            <v>0</v>
          </cell>
          <cell r="R64">
            <v>0</v>
          </cell>
          <cell r="S64">
            <v>18.516408445035996</v>
          </cell>
          <cell r="T64">
            <v>5.6867021220095531</v>
          </cell>
          <cell r="U64">
            <v>5.6867021220095531</v>
          </cell>
          <cell r="V64">
            <v>5.6867021220095531</v>
          </cell>
          <cell r="W64">
            <v>8.1001525791031899</v>
          </cell>
          <cell r="X64">
            <v>6.3454811897963346</v>
          </cell>
          <cell r="Y64">
            <v>9.5299053318824818</v>
          </cell>
          <cell r="Z64">
            <v>2.6908310231963659</v>
          </cell>
          <cell r="AA64">
            <v>2.6908310231963659</v>
          </cell>
          <cell r="AB64">
            <v>2.6908310231963659</v>
          </cell>
          <cell r="AC64">
            <v>3.3265645088942444</v>
          </cell>
          <cell r="AD64">
            <v>2.7416740457919597</v>
          </cell>
          <cell r="AE64">
            <v>2.7312555343439695</v>
          </cell>
          <cell r="AF64">
            <v>0.16874999999999998</v>
          </cell>
          <cell r="AG64">
            <v>0.16874999999999998</v>
          </cell>
          <cell r="AH64">
            <v>0.16874999999999998</v>
          </cell>
          <cell r="AK64">
            <v>6.1721361483453316</v>
          </cell>
          <cell r="AL64">
            <v>1.8955673740031844</v>
          </cell>
          <cell r="AM64">
            <v>1.8955673740031844</v>
          </cell>
          <cell r="AN64">
            <v>1.8955673740031844</v>
          </cell>
          <cell r="AO64">
            <v>2.7000508597010633</v>
          </cell>
          <cell r="AP64">
            <v>2.1151603965987782</v>
          </cell>
          <cell r="BJ64">
            <v>18</v>
          </cell>
          <cell r="BK64">
            <v>0.16874999999999998</v>
          </cell>
          <cell r="BL64">
            <v>0.16874999999999998</v>
          </cell>
          <cell r="BM64">
            <v>0.16874999999999998</v>
          </cell>
        </row>
        <row r="65">
          <cell r="A65" t="str">
            <v>mb90</v>
          </cell>
          <cell r="B65" t="str">
            <v>MB</v>
          </cell>
          <cell r="C65">
            <v>90</v>
          </cell>
          <cell r="D65">
            <v>3.343208273516153</v>
          </cell>
          <cell r="E65">
            <v>0</v>
          </cell>
          <cell r="F65">
            <v>0</v>
          </cell>
        </row>
        <row r="66">
          <cell r="A66" t="str">
            <v>mc50</v>
          </cell>
          <cell r="B66" t="str">
            <v>MC</v>
          </cell>
          <cell r="C66">
            <v>50</v>
          </cell>
          <cell r="D66">
            <v>2.1240045963978629</v>
          </cell>
          <cell r="E66">
            <v>3</v>
          </cell>
          <cell r="F66">
            <v>0</v>
          </cell>
          <cell r="G66">
            <v>19.852597644498498</v>
          </cell>
          <cell r="H66">
            <v>5.6055106291700572</v>
          </cell>
          <cell r="I66">
            <v>5.6055106291700572</v>
          </cell>
          <cell r="J66">
            <v>5.6055106291700572</v>
          </cell>
          <cell r="K66">
            <v>6.9298638794033902</v>
          </cell>
          <cell r="L66">
            <v>5.7114262742335615</v>
          </cell>
          <cell r="M66">
            <v>0.67499999999999993</v>
          </cell>
          <cell r="N66">
            <v>0.16874999999999998</v>
          </cell>
          <cell r="O66">
            <v>0.16874999999999998</v>
          </cell>
          <cell r="P66">
            <v>0.16874999999999998</v>
          </cell>
          <cell r="Q66">
            <v>0.108</v>
          </cell>
          <cell r="R66">
            <v>0</v>
          </cell>
          <cell r="S66">
            <v>16.576455662704536</v>
          </cell>
          <cell r="T66">
            <v>3.8481186473760931</v>
          </cell>
          <cell r="U66">
            <v>3.8481186473760931</v>
          </cell>
          <cell r="V66">
            <v>3.8481186473760931</v>
          </cell>
          <cell r="W66">
            <v>5.3547218976094246</v>
          </cell>
          <cell r="X66">
            <v>4.4602842924395967</v>
          </cell>
          <cell r="Y66">
            <v>6.6175325481661664</v>
          </cell>
          <cell r="Z66">
            <v>1.8685035430566859</v>
          </cell>
          <cell r="AA66">
            <v>1.8685035430566859</v>
          </cell>
          <cell r="AB66">
            <v>1.8685035430566859</v>
          </cell>
          <cell r="AC66">
            <v>2.3099546264677966</v>
          </cell>
          <cell r="AD66">
            <v>1.903808758077854</v>
          </cell>
          <cell r="AE66">
            <v>0.67499999999999993</v>
          </cell>
          <cell r="AF66">
            <v>0.16874999999999998</v>
          </cell>
          <cell r="AG66">
            <v>0.16874999999999998</v>
          </cell>
          <cell r="AH66">
            <v>0.16874999999999998</v>
          </cell>
          <cell r="AI66">
            <v>0.108</v>
          </cell>
          <cell r="AK66">
            <v>5.525485220901512</v>
          </cell>
          <cell r="AL66">
            <v>1.282706215792031</v>
          </cell>
          <cell r="AM66">
            <v>1.282706215792031</v>
          </cell>
          <cell r="AN66">
            <v>1.282706215792031</v>
          </cell>
          <cell r="AO66">
            <v>1.7849072992031414</v>
          </cell>
          <cell r="AP66">
            <v>1.4867614308131989</v>
          </cell>
          <cell r="BJ66">
            <v>18</v>
          </cell>
          <cell r="BK66">
            <v>0.16874999999999998</v>
          </cell>
          <cell r="BL66">
            <v>0.16874999999999998</v>
          </cell>
          <cell r="BM66">
            <v>0.16874999999999998</v>
          </cell>
          <cell r="BN66">
            <v>0.108</v>
          </cell>
        </row>
        <row r="67">
          <cell r="A67" t="str">
            <v>mc55</v>
          </cell>
          <cell r="B67" t="str">
            <v>MC</v>
          </cell>
          <cell r="C67">
            <v>55</v>
          </cell>
          <cell r="D67">
            <v>2.2764050560376492</v>
          </cell>
          <cell r="E67">
            <v>3</v>
          </cell>
          <cell r="F67">
            <v>0</v>
          </cell>
          <cell r="G67">
            <v>21.100757408948347</v>
          </cell>
          <cell r="H67">
            <v>5.9579366920870633</v>
          </cell>
          <cell r="I67">
            <v>5.9579366920870633</v>
          </cell>
          <cell r="J67">
            <v>5.9579366920870633</v>
          </cell>
          <cell r="K67">
            <v>7.3655538290147256</v>
          </cell>
          <cell r="L67">
            <v>6.0705113975396081</v>
          </cell>
          <cell r="M67">
            <v>0.67499999999999993</v>
          </cell>
          <cell r="N67">
            <v>0.16874999999999998</v>
          </cell>
          <cell r="O67">
            <v>0.16874999999999998</v>
          </cell>
          <cell r="P67">
            <v>0.16874999999999998</v>
          </cell>
          <cell r="Q67">
            <v>0.108</v>
          </cell>
          <cell r="R67">
            <v>0</v>
          </cell>
          <cell r="S67">
            <v>17.734844146327873</v>
          </cell>
          <cell r="T67">
            <v>4.1107734294665876</v>
          </cell>
          <cell r="U67">
            <v>4.1107734294665876</v>
          </cell>
          <cell r="V67">
            <v>4.1107734294665876</v>
          </cell>
          <cell r="W67">
            <v>5.7006405663942488</v>
          </cell>
          <cell r="X67">
            <v>4.7295981349191312</v>
          </cell>
          <cell r="Y67">
            <v>7.0335858029827829</v>
          </cell>
          <cell r="Z67">
            <v>1.9859788973623544</v>
          </cell>
          <cell r="AA67">
            <v>1.9859788973623544</v>
          </cell>
          <cell r="AB67">
            <v>1.9859788973623544</v>
          </cell>
          <cell r="AC67">
            <v>2.455184609671575</v>
          </cell>
          <cell r="AD67">
            <v>2.0235037991798692</v>
          </cell>
          <cell r="AE67">
            <v>0.67499999999999993</v>
          </cell>
          <cell r="AF67">
            <v>0.16874999999999998</v>
          </cell>
          <cell r="AG67">
            <v>0.16874999999999998</v>
          </cell>
          <cell r="AH67">
            <v>0.16874999999999998</v>
          </cell>
          <cell r="AI67">
            <v>0.108</v>
          </cell>
          <cell r="AK67">
            <v>5.9116147154426244</v>
          </cell>
          <cell r="AL67">
            <v>1.3702578098221958</v>
          </cell>
          <cell r="AM67">
            <v>1.3702578098221958</v>
          </cell>
          <cell r="AN67">
            <v>1.3702578098221958</v>
          </cell>
          <cell r="AO67">
            <v>1.9002135221314163</v>
          </cell>
          <cell r="AP67">
            <v>1.5765327116397105</v>
          </cell>
          <cell r="BJ67">
            <v>18</v>
          </cell>
          <cell r="BK67">
            <v>0.16874999999999998</v>
          </cell>
          <cell r="BL67">
            <v>0.16874999999999998</v>
          </cell>
          <cell r="BM67">
            <v>0.16874999999999998</v>
          </cell>
          <cell r="BN67">
            <v>0.108</v>
          </cell>
        </row>
        <row r="68">
          <cell r="A68" t="str">
            <v>mc60</v>
          </cell>
          <cell r="B68" t="str">
            <v>MC</v>
          </cell>
          <cell r="C68">
            <v>60</v>
          </cell>
          <cell r="D68">
            <v>2.4288055156774355</v>
          </cell>
          <cell r="E68">
            <v>3</v>
          </cell>
          <cell r="F68">
            <v>0</v>
          </cell>
          <cell r="G68">
            <v>22.348917173398199</v>
          </cell>
          <cell r="H68">
            <v>6.3103627550040695</v>
          </cell>
          <cell r="I68">
            <v>6.3103627550040695</v>
          </cell>
          <cell r="J68">
            <v>6.3103627550040695</v>
          </cell>
          <cell r="K68">
            <v>7.8012437786260609</v>
          </cell>
          <cell r="L68">
            <v>6.4295965208456529</v>
          </cell>
          <cell r="M68">
            <v>0.67499999999999993</v>
          </cell>
          <cell r="N68">
            <v>0.16874999999999998</v>
          </cell>
          <cell r="O68">
            <v>0.16874999999999998</v>
          </cell>
          <cell r="P68">
            <v>0.16874999999999998</v>
          </cell>
          <cell r="Q68">
            <v>0.108</v>
          </cell>
          <cell r="R68">
            <v>0</v>
          </cell>
          <cell r="S68">
            <v>18.893232629951211</v>
          </cell>
          <cell r="T68">
            <v>4.3734282115570817</v>
          </cell>
          <cell r="U68">
            <v>4.3734282115570817</v>
          </cell>
          <cell r="V68">
            <v>4.3734282115570817</v>
          </cell>
          <cell r="W68">
            <v>6.046559235179072</v>
          </cell>
          <cell r="X68">
            <v>4.9989119773986657</v>
          </cell>
          <cell r="Y68">
            <v>7.4496390577993994</v>
          </cell>
          <cell r="Z68">
            <v>2.103454251668023</v>
          </cell>
          <cell r="AA68">
            <v>2.103454251668023</v>
          </cell>
          <cell r="AB68">
            <v>2.103454251668023</v>
          </cell>
          <cell r="AC68">
            <v>2.6004145928753535</v>
          </cell>
          <cell r="AD68">
            <v>2.1431988402818845</v>
          </cell>
          <cell r="AE68">
            <v>0.67499999999999993</v>
          </cell>
          <cell r="AF68">
            <v>0.16874999999999998</v>
          </cell>
          <cell r="AG68">
            <v>0.16874999999999998</v>
          </cell>
          <cell r="AH68">
            <v>0.16874999999999998</v>
          </cell>
          <cell r="AI68">
            <v>0.108</v>
          </cell>
          <cell r="AK68">
            <v>6.2977442099837369</v>
          </cell>
          <cell r="AL68">
            <v>1.4578094038523606</v>
          </cell>
          <cell r="AM68">
            <v>1.4578094038523606</v>
          </cell>
          <cell r="AN68">
            <v>1.4578094038523606</v>
          </cell>
          <cell r="AO68">
            <v>2.0155197450596907</v>
          </cell>
          <cell r="AP68">
            <v>1.666303992466222</v>
          </cell>
          <cell r="BJ68">
            <v>18</v>
          </cell>
          <cell r="BK68">
            <v>0.16874999999999998</v>
          </cell>
          <cell r="BL68">
            <v>0.16874999999999998</v>
          </cell>
          <cell r="BM68">
            <v>0.16874999999999998</v>
          </cell>
          <cell r="BN68">
            <v>0.108</v>
          </cell>
        </row>
        <row r="69">
          <cell r="A69" t="str">
            <v>mc65</v>
          </cell>
          <cell r="B69" t="str">
            <v>MC</v>
          </cell>
          <cell r="C69">
            <v>65</v>
          </cell>
          <cell r="D69">
            <v>2.5812059753172214</v>
          </cell>
          <cell r="E69">
            <v>3</v>
          </cell>
          <cell r="F69">
            <v>0</v>
          </cell>
          <cell r="G69">
            <v>23.597076937848044</v>
          </cell>
          <cell r="H69">
            <v>6.6627888179210739</v>
          </cell>
          <cell r="I69">
            <v>6.6627888179210739</v>
          </cell>
          <cell r="J69">
            <v>6.6627888179210739</v>
          </cell>
          <cell r="K69">
            <v>8.2369337282373927</v>
          </cell>
          <cell r="L69">
            <v>6.7886816441516977</v>
          </cell>
          <cell r="M69">
            <v>0.67499999999999993</v>
          </cell>
          <cell r="N69">
            <v>0.16874999999999998</v>
          </cell>
          <cell r="O69">
            <v>0.16874999999999998</v>
          </cell>
          <cell r="P69">
            <v>0.16874999999999998</v>
          </cell>
          <cell r="Q69">
            <v>0.108</v>
          </cell>
          <cell r="R69">
            <v>0</v>
          </cell>
          <cell r="S69">
            <v>20.051621113574548</v>
          </cell>
          <cell r="T69">
            <v>4.636082993647574</v>
          </cell>
          <cell r="U69">
            <v>4.636082993647574</v>
          </cell>
          <cell r="V69">
            <v>4.636082993647574</v>
          </cell>
          <cell r="W69">
            <v>6.3924779039638935</v>
          </cell>
          <cell r="X69">
            <v>5.2682258198781984</v>
          </cell>
          <cell r="Y69">
            <v>7.865692312616015</v>
          </cell>
          <cell r="Z69">
            <v>2.2209296059736912</v>
          </cell>
          <cell r="AA69">
            <v>2.2209296059736912</v>
          </cell>
          <cell r="AB69">
            <v>2.2209296059736912</v>
          </cell>
          <cell r="AC69">
            <v>2.745644576079131</v>
          </cell>
          <cell r="AD69">
            <v>2.2628938813838992</v>
          </cell>
          <cell r="AE69">
            <v>0.67499999999999993</v>
          </cell>
          <cell r="AF69">
            <v>0.16874999999999998</v>
          </cell>
          <cell r="AG69">
            <v>0.16874999999999998</v>
          </cell>
          <cell r="AH69">
            <v>0.16874999999999998</v>
          </cell>
          <cell r="AI69">
            <v>0.108</v>
          </cell>
          <cell r="AK69">
            <v>6.6838737045248493</v>
          </cell>
          <cell r="AL69">
            <v>1.5453609978825247</v>
          </cell>
          <cell r="AM69">
            <v>1.5453609978825247</v>
          </cell>
          <cell r="AN69">
            <v>1.5453609978825247</v>
          </cell>
          <cell r="AO69">
            <v>2.1308259679879646</v>
          </cell>
          <cell r="AP69">
            <v>1.7560752732927329</v>
          </cell>
          <cell r="BJ69">
            <v>18</v>
          </cell>
          <cell r="BK69">
            <v>0.16874999999999998</v>
          </cell>
          <cell r="BL69">
            <v>0.16874999999999998</v>
          </cell>
          <cell r="BM69">
            <v>0.16874999999999998</v>
          </cell>
          <cell r="BN69">
            <v>0.108</v>
          </cell>
        </row>
        <row r="70">
          <cell r="A70" t="str">
            <v>mc70</v>
          </cell>
          <cell r="B70" t="str">
            <v>MC</v>
          </cell>
          <cell r="C70">
            <v>70</v>
          </cell>
          <cell r="D70">
            <v>2.7336064349570082</v>
          </cell>
          <cell r="E70">
            <v>3</v>
          </cell>
          <cell r="F70">
            <v>0</v>
          </cell>
          <cell r="G70">
            <v>24.8452367022979</v>
          </cell>
          <cell r="H70">
            <v>7.0152148808380819</v>
          </cell>
          <cell r="I70">
            <v>7.0152148808380819</v>
          </cell>
          <cell r="J70">
            <v>7.0152148808380819</v>
          </cell>
          <cell r="K70">
            <v>8.6726236778487316</v>
          </cell>
          <cell r="L70">
            <v>7.1477667674577443</v>
          </cell>
          <cell r="M70">
            <v>0.67499999999999993</v>
          </cell>
          <cell r="N70">
            <v>0.16874999999999998</v>
          </cell>
          <cell r="O70">
            <v>0.16874999999999998</v>
          </cell>
          <cell r="P70">
            <v>0.16874999999999998</v>
          </cell>
          <cell r="Q70">
            <v>0.108</v>
          </cell>
          <cell r="R70">
            <v>0</v>
          </cell>
          <cell r="S70">
            <v>21.210009597197889</v>
          </cell>
          <cell r="T70">
            <v>4.8987377757380708</v>
          </cell>
          <cell r="U70">
            <v>4.8987377757380708</v>
          </cell>
          <cell r="V70">
            <v>4.8987377757380708</v>
          </cell>
          <cell r="W70">
            <v>6.7383965727487212</v>
          </cell>
          <cell r="X70">
            <v>5.5375396623577346</v>
          </cell>
          <cell r="Y70">
            <v>8.2817455674326332</v>
          </cell>
          <cell r="Z70">
            <v>2.3384049602793606</v>
          </cell>
          <cell r="AA70">
            <v>2.3384049602793606</v>
          </cell>
          <cell r="AB70">
            <v>2.3384049602793606</v>
          </cell>
          <cell r="AC70">
            <v>2.8908745592829104</v>
          </cell>
          <cell r="AD70">
            <v>2.3825889224859149</v>
          </cell>
          <cell r="AE70">
            <v>0.67499999999999993</v>
          </cell>
          <cell r="AF70">
            <v>0.16874999999999998</v>
          </cell>
          <cell r="AG70">
            <v>0.16874999999999998</v>
          </cell>
          <cell r="AH70">
            <v>0.16874999999999998</v>
          </cell>
          <cell r="AI70">
            <v>0.108</v>
          </cell>
          <cell r="AK70">
            <v>7.0700031990659635</v>
          </cell>
          <cell r="AL70">
            <v>1.6329125919126903</v>
          </cell>
          <cell r="AM70">
            <v>1.6329125919126903</v>
          </cell>
          <cell r="AN70">
            <v>1.6329125919126903</v>
          </cell>
          <cell r="AO70">
            <v>2.2461321909162404</v>
          </cell>
          <cell r="AP70">
            <v>1.8458465541192448</v>
          </cell>
          <cell r="BJ70">
            <v>18</v>
          </cell>
          <cell r="BK70">
            <v>0.16874999999999998</v>
          </cell>
          <cell r="BL70">
            <v>0.16874999999999998</v>
          </cell>
          <cell r="BM70">
            <v>0.16874999999999998</v>
          </cell>
          <cell r="BN70">
            <v>0.108</v>
          </cell>
        </row>
        <row r="71">
          <cell r="A71" t="str">
            <v>mc75</v>
          </cell>
          <cell r="B71" t="str">
            <v>MC</v>
          </cell>
          <cell r="C71">
            <v>75</v>
          </cell>
          <cell r="D71">
            <v>2.886006894596794</v>
          </cell>
          <cell r="E71">
            <v>3</v>
          </cell>
          <cell r="F71">
            <v>0</v>
          </cell>
          <cell r="G71">
            <v>26.093396466747748</v>
          </cell>
          <cell r="H71">
            <v>7.3676409437550845</v>
          </cell>
          <cell r="I71">
            <v>7.3676409437550845</v>
          </cell>
          <cell r="J71">
            <v>7.3676409437550845</v>
          </cell>
          <cell r="K71">
            <v>9.1083136274600633</v>
          </cell>
          <cell r="L71">
            <v>7.5068518907637891</v>
          </cell>
          <cell r="M71">
            <v>0.67499999999999993</v>
          </cell>
          <cell r="N71">
            <v>0.16874999999999998</v>
          </cell>
          <cell r="O71">
            <v>0.16874999999999998</v>
          </cell>
          <cell r="P71">
            <v>0.16874999999999998</v>
          </cell>
          <cell r="Q71">
            <v>0.108</v>
          </cell>
          <cell r="R71">
            <v>0</v>
          </cell>
          <cell r="S71">
            <v>22.368398080821223</v>
          </cell>
          <cell r="T71">
            <v>5.1613925578285631</v>
          </cell>
          <cell r="U71">
            <v>5.1613925578285631</v>
          </cell>
          <cell r="V71">
            <v>5.1613925578285631</v>
          </cell>
          <cell r="W71">
            <v>7.0843152415335418</v>
          </cell>
          <cell r="X71">
            <v>5.8068535048372674</v>
          </cell>
          <cell r="Y71">
            <v>8.6977988222492488</v>
          </cell>
          <cell r="Z71">
            <v>2.4558803145850283</v>
          </cell>
          <cell r="AA71">
            <v>2.4558803145850283</v>
          </cell>
          <cell r="AB71">
            <v>2.4558803145850283</v>
          </cell>
          <cell r="AC71">
            <v>3.0361045424866879</v>
          </cell>
          <cell r="AD71">
            <v>2.5022839635879297</v>
          </cell>
          <cell r="AE71">
            <v>0.67499999999999993</v>
          </cell>
          <cell r="AF71">
            <v>0.16874999999999998</v>
          </cell>
          <cell r="AG71">
            <v>0.16874999999999998</v>
          </cell>
          <cell r="AH71">
            <v>0.16874999999999998</v>
          </cell>
          <cell r="AI71">
            <v>0.108</v>
          </cell>
          <cell r="AK71">
            <v>7.4561326936070742</v>
          </cell>
          <cell r="AL71">
            <v>1.7204641859428542</v>
          </cell>
          <cell r="AM71">
            <v>1.7204641859428542</v>
          </cell>
          <cell r="AN71">
            <v>1.7204641859428542</v>
          </cell>
          <cell r="AO71">
            <v>2.3614384138445139</v>
          </cell>
          <cell r="AP71">
            <v>1.9356178349457558</v>
          </cell>
          <cell r="BJ71">
            <v>18</v>
          </cell>
          <cell r="BK71">
            <v>0.16874999999999998</v>
          </cell>
          <cell r="BL71">
            <v>0.16874999999999998</v>
          </cell>
          <cell r="BM71">
            <v>0.16874999999999998</v>
          </cell>
          <cell r="BN71">
            <v>0.108</v>
          </cell>
        </row>
        <row r="72">
          <cell r="A72" t="str">
            <v>mc80</v>
          </cell>
          <cell r="B72" t="str">
            <v>MC</v>
          </cell>
          <cell r="C72">
            <v>80</v>
          </cell>
          <cell r="D72">
            <v>3.0384073542365804</v>
          </cell>
          <cell r="E72">
            <v>3</v>
          </cell>
          <cell r="F72">
            <v>0</v>
          </cell>
          <cell r="G72">
            <v>27.3415562311976</v>
          </cell>
          <cell r="H72">
            <v>7.7200670066720924</v>
          </cell>
          <cell r="I72">
            <v>7.7200670066720924</v>
          </cell>
          <cell r="J72">
            <v>7.7200670066720924</v>
          </cell>
          <cell r="K72">
            <v>9.5440035770713969</v>
          </cell>
          <cell r="L72">
            <v>7.8659370140698339</v>
          </cell>
          <cell r="M72">
            <v>0.67499999999999993</v>
          </cell>
          <cell r="N72">
            <v>0.16874999999999998</v>
          </cell>
          <cell r="O72">
            <v>0.16874999999999998</v>
          </cell>
          <cell r="P72">
            <v>0.16874999999999998</v>
          </cell>
          <cell r="Q72">
            <v>0.108</v>
          </cell>
          <cell r="R72">
            <v>0</v>
          </cell>
          <cell r="S72">
            <v>23.526786564444564</v>
          </cell>
          <cell r="T72">
            <v>5.424047339919059</v>
          </cell>
          <cell r="U72">
            <v>5.424047339919059</v>
          </cell>
          <cell r="V72">
            <v>5.424047339919059</v>
          </cell>
          <cell r="W72">
            <v>7.430233910318365</v>
          </cell>
          <cell r="X72">
            <v>6.076167347316801</v>
          </cell>
          <cell r="Y72">
            <v>9.1138520770658662</v>
          </cell>
          <cell r="Z72">
            <v>2.5733556688906973</v>
          </cell>
          <cell r="AA72">
            <v>2.5733556688906973</v>
          </cell>
          <cell r="AB72">
            <v>2.5733556688906973</v>
          </cell>
          <cell r="AC72">
            <v>3.1813345256904659</v>
          </cell>
          <cell r="AD72">
            <v>2.6219790046899445</v>
          </cell>
          <cell r="AE72">
            <v>0.67499999999999993</v>
          </cell>
          <cell r="AF72">
            <v>0.16874999999999998</v>
          </cell>
          <cell r="AG72">
            <v>0.16874999999999998</v>
          </cell>
          <cell r="AH72">
            <v>0.16874999999999998</v>
          </cell>
          <cell r="AI72">
            <v>0.108</v>
          </cell>
          <cell r="AK72">
            <v>7.8422621881481875</v>
          </cell>
          <cell r="AL72">
            <v>1.8080157799730197</v>
          </cell>
          <cell r="AM72">
            <v>1.8080157799730197</v>
          </cell>
          <cell r="AN72">
            <v>1.8080157799730197</v>
          </cell>
          <cell r="AO72">
            <v>2.4767446367727883</v>
          </cell>
          <cell r="AP72">
            <v>2.025389115772267</v>
          </cell>
          <cell r="BJ72">
            <v>18</v>
          </cell>
          <cell r="BK72">
            <v>0.16874999999999998</v>
          </cell>
          <cell r="BL72">
            <v>0.16874999999999998</v>
          </cell>
          <cell r="BM72">
            <v>0.16874999999999998</v>
          </cell>
          <cell r="BN72">
            <v>0.108</v>
          </cell>
        </row>
        <row r="73">
          <cell r="A73" t="str">
            <v>mc85</v>
          </cell>
          <cell r="B73" t="str">
            <v>MC</v>
          </cell>
          <cell r="C73">
            <v>85</v>
          </cell>
          <cell r="D73">
            <v>3.1908078138763667</v>
          </cell>
          <cell r="E73">
            <v>3</v>
          </cell>
          <cell r="F73">
            <v>0</v>
          </cell>
          <cell r="G73">
            <v>28.589715995647445</v>
          </cell>
          <cell r="H73">
            <v>8.0724930695890968</v>
          </cell>
          <cell r="I73">
            <v>8.0724930695890968</v>
          </cell>
          <cell r="J73">
            <v>8.0724930695890968</v>
          </cell>
          <cell r="K73">
            <v>9.979693526682734</v>
          </cell>
          <cell r="L73">
            <v>8.2250221373758787</v>
          </cell>
          <cell r="M73">
            <v>0.67499999999999993</v>
          </cell>
          <cell r="N73">
            <v>0.16874999999999998</v>
          </cell>
          <cell r="O73">
            <v>0.16874999999999998</v>
          </cell>
          <cell r="P73">
            <v>0.16874999999999998</v>
          </cell>
          <cell r="Q73">
            <v>0.108</v>
          </cell>
          <cell r="R73">
            <v>0</v>
          </cell>
          <cell r="S73">
            <v>24.685175048067897</v>
          </cell>
          <cell r="T73">
            <v>5.6867021220095531</v>
          </cell>
          <cell r="U73">
            <v>5.6867021220095531</v>
          </cell>
          <cell r="V73">
            <v>5.6867021220095531</v>
          </cell>
          <cell r="W73">
            <v>7.7761525791031882</v>
          </cell>
          <cell r="X73">
            <v>6.3454811897963346</v>
          </cell>
          <cell r="Y73">
            <v>9.5299053318824818</v>
          </cell>
          <cell r="Z73">
            <v>2.6908310231963659</v>
          </cell>
          <cell r="AA73">
            <v>2.6908310231963659</v>
          </cell>
          <cell r="AB73">
            <v>2.6908310231963659</v>
          </cell>
          <cell r="AC73">
            <v>3.3265645088942444</v>
          </cell>
          <cell r="AD73">
            <v>2.7416740457919597</v>
          </cell>
          <cell r="AE73">
            <v>0.67499999999999993</v>
          </cell>
          <cell r="AF73">
            <v>0.16874999999999998</v>
          </cell>
          <cell r="AG73">
            <v>0.16874999999999998</v>
          </cell>
          <cell r="AH73">
            <v>0.16874999999999998</v>
          </cell>
          <cell r="AI73">
            <v>0.108</v>
          </cell>
          <cell r="AK73">
            <v>8.2283916826892991</v>
          </cell>
          <cell r="AL73">
            <v>1.8955673740031844</v>
          </cell>
          <cell r="AM73">
            <v>1.8955673740031844</v>
          </cell>
          <cell r="AN73">
            <v>1.8955673740031844</v>
          </cell>
          <cell r="AO73">
            <v>2.5920508597010627</v>
          </cell>
          <cell r="AP73">
            <v>2.1151603965987782</v>
          </cell>
          <cell r="BJ73">
            <v>18</v>
          </cell>
          <cell r="BK73">
            <v>0.16874999999999998</v>
          </cell>
          <cell r="BL73">
            <v>0.16874999999999998</v>
          </cell>
          <cell r="BM73">
            <v>0.16874999999999998</v>
          </cell>
          <cell r="BN73">
            <v>0.108</v>
          </cell>
        </row>
        <row r="74">
          <cell r="A74" t="str">
            <v>mc90</v>
          </cell>
          <cell r="B74" t="str">
            <v>MC</v>
          </cell>
          <cell r="C74">
            <v>90</v>
          </cell>
          <cell r="D74">
            <v>3.343208273516153</v>
          </cell>
          <cell r="E74">
            <v>0</v>
          </cell>
          <cell r="F74">
            <v>0</v>
          </cell>
        </row>
        <row r="75">
          <cell r="A75" t="str">
            <v>md50</v>
          </cell>
          <cell r="B75" t="str">
            <v>MD</v>
          </cell>
          <cell r="C75">
            <v>50</v>
          </cell>
          <cell r="D75">
            <v>2.1240045963978629</v>
          </cell>
          <cell r="E75">
            <v>3</v>
          </cell>
          <cell r="F75">
            <v>0</v>
          </cell>
          <cell r="G75">
            <v>19.852597644498498</v>
          </cell>
          <cell r="H75">
            <v>5.6055106291700572</v>
          </cell>
          <cell r="I75">
            <v>5.6055106291700572</v>
          </cell>
          <cell r="J75">
            <v>5.6055106291700572</v>
          </cell>
          <cell r="K75">
            <v>6.9298638794033902</v>
          </cell>
          <cell r="L75">
            <v>5.7114262742335615</v>
          </cell>
          <cell r="M75">
            <v>0.67499999999999993</v>
          </cell>
          <cell r="N75">
            <v>0.16874999999999998</v>
          </cell>
          <cell r="O75">
            <v>0.16874999999999998</v>
          </cell>
          <cell r="P75">
            <v>0.16874999999999998</v>
          </cell>
          <cell r="Q75">
            <v>0.108</v>
          </cell>
          <cell r="R75">
            <v>0</v>
          </cell>
          <cell r="S75">
            <v>16.576455662704536</v>
          </cell>
          <cell r="T75">
            <v>3.8481186473760931</v>
          </cell>
          <cell r="U75">
            <v>3.8481186473760931</v>
          </cell>
          <cell r="V75">
            <v>3.8481186473760931</v>
          </cell>
          <cell r="W75">
            <v>5.3547218976094246</v>
          </cell>
          <cell r="X75">
            <v>4.4602842924395967</v>
          </cell>
          <cell r="Y75">
            <v>6.6175325481661664</v>
          </cell>
          <cell r="Z75">
            <v>1.8685035430566859</v>
          </cell>
          <cell r="AA75">
            <v>1.8685035430566859</v>
          </cell>
          <cell r="AB75">
            <v>1.8685035430566859</v>
          </cell>
          <cell r="AC75">
            <v>2.3099546264677966</v>
          </cell>
          <cell r="AD75">
            <v>1.903808758077854</v>
          </cell>
          <cell r="AE75">
            <v>0.67499999999999993</v>
          </cell>
          <cell r="AF75">
            <v>0.16874999999999998</v>
          </cell>
          <cell r="AG75">
            <v>0.16874999999999998</v>
          </cell>
          <cell r="AH75">
            <v>0.16874999999999998</v>
          </cell>
          <cell r="AI75">
            <v>0.108</v>
          </cell>
          <cell r="AK75">
            <v>5.525485220901512</v>
          </cell>
          <cell r="AL75">
            <v>1.282706215792031</v>
          </cell>
          <cell r="AM75">
            <v>1.282706215792031</v>
          </cell>
          <cell r="AN75">
            <v>1.282706215792031</v>
          </cell>
          <cell r="AO75">
            <v>1.7849072992031414</v>
          </cell>
          <cell r="AP75">
            <v>1.4867614308131989</v>
          </cell>
          <cell r="BJ75">
            <v>18</v>
          </cell>
          <cell r="BK75">
            <v>0.16874999999999998</v>
          </cell>
          <cell r="BL75">
            <v>0.16874999999999998</v>
          </cell>
          <cell r="BM75">
            <v>0.16874999999999998</v>
          </cell>
          <cell r="BN75">
            <v>0.108</v>
          </cell>
        </row>
        <row r="76">
          <cell r="A76" t="str">
            <v>md55</v>
          </cell>
          <cell r="B76" t="str">
            <v>MD</v>
          </cell>
          <cell r="C76">
            <v>55</v>
          </cell>
          <cell r="D76">
            <v>2.2764050560376492</v>
          </cell>
          <cell r="E76">
            <v>3</v>
          </cell>
          <cell r="F76">
            <v>0</v>
          </cell>
          <cell r="G76">
            <v>21.100757408948347</v>
          </cell>
          <cell r="H76">
            <v>5.9579366920870633</v>
          </cell>
          <cell r="I76">
            <v>5.9579366920870633</v>
          </cell>
          <cell r="J76">
            <v>5.9579366920870633</v>
          </cell>
          <cell r="K76">
            <v>7.3655538290147256</v>
          </cell>
          <cell r="L76">
            <v>6.0705113975396081</v>
          </cell>
          <cell r="M76">
            <v>0.67499999999999993</v>
          </cell>
          <cell r="N76">
            <v>0.16874999999999998</v>
          </cell>
          <cell r="O76">
            <v>0.16874999999999998</v>
          </cell>
          <cell r="P76">
            <v>0.16874999999999998</v>
          </cell>
          <cell r="Q76">
            <v>0.108</v>
          </cell>
          <cell r="R76">
            <v>0</v>
          </cell>
          <cell r="S76">
            <v>17.734844146327873</v>
          </cell>
          <cell r="T76">
            <v>4.1107734294665876</v>
          </cell>
          <cell r="U76">
            <v>4.1107734294665876</v>
          </cell>
          <cell r="V76">
            <v>4.1107734294665876</v>
          </cell>
          <cell r="W76">
            <v>5.7006405663942488</v>
          </cell>
          <cell r="X76">
            <v>4.7295981349191312</v>
          </cell>
          <cell r="Y76">
            <v>7.0335858029827829</v>
          </cell>
          <cell r="Z76">
            <v>1.9859788973623544</v>
          </cell>
          <cell r="AA76">
            <v>1.9859788973623544</v>
          </cell>
          <cell r="AB76">
            <v>1.9859788973623544</v>
          </cell>
          <cell r="AC76">
            <v>2.455184609671575</v>
          </cell>
          <cell r="AD76">
            <v>2.0235037991798692</v>
          </cell>
          <cell r="AE76">
            <v>0.67499999999999993</v>
          </cell>
          <cell r="AF76">
            <v>0.16874999999999998</v>
          </cell>
          <cell r="AG76">
            <v>0.16874999999999998</v>
          </cell>
          <cell r="AH76">
            <v>0.16874999999999998</v>
          </cell>
          <cell r="AI76">
            <v>0.108</v>
          </cell>
          <cell r="AK76">
            <v>5.9116147154426244</v>
          </cell>
          <cell r="AL76">
            <v>1.3702578098221958</v>
          </cell>
          <cell r="AM76">
            <v>1.3702578098221958</v>
          </cell>
          <cell r="AN76">
            <v>1.3702578098221958</v>
          </cell>
          <cell r="AO76">
            <v>1.9002135221314163</v>
          </cell>
          <cell r="AP76">
            <v>1.5765327116397105</v>
          </cell>
          <cell r="BJ76">
            <v>18</v>
          </cell>
          <cell r="BK76">
            <v>0.16874999999999998</v>
          </cell>
          <cell r="BL76">
            <v>0.16874999999999998</v>
          </cell>
          <cell r="BM76">
            <v>0.16874999999999998</v>
          </cell>
          <cell r="BN76">
            <v>0.108</v>
          </cell>
        </row>
        <row r="77">
          <cell r="A77" t="str">
            <v>md60</v>
          </cell>
          <cell r="B77" t="str">
            <v>MD</v>
          </cell>
          <cell r="C77">
            <v>60</v>
          </cell>
          <cell r="D77">
            <v>2.4288055156774355</v>
          </cell>
          <cell r="E77">
            <v>3</v>
          </cell>
          <cell r="F77">
            <v>0</v>
          </cell>
          <cell r="G77">
            <v>22.348917173398199</v>
          </cell>
          <cell r="H77">
            <v>6.3103627550040695</v>
          </cell>
          <cell r="I77">
            <v>6.3103627550040695</v>
          </cell>
          <cell r="J77">
            <v>6.3103627550040695</v>
          </cell>
          <cell r="K77">
            <v>7.8012437786260609</v>
          </cell>
          <cell r="L77">
            <v>6.4295965208456529</v>
          </cell>
          <cell r="M77">
            <v>0.67499999999999993</v>
          </cell>
          <cell r="N77">
            <v>0.16874999999999998</v>
          </cell>
          <cell r="O77">
            <v>0.16874999999999998</v>
          </cell>
          <cell r="P77">
            <v>0.16874999999999998</v>
          </cell>
          <cell r="Q77">
            <v>0.108</v>
          </cell>
          <cell r="R77">
            <v>0</v>
          </cell>
          <cell r="S77">
            <v>18.893232629951211</v>
          </cell>
          <cell r="T77">
            <v>4.3734282115570817</v>
          </cell>
          <cell r="U77">
            <v>4.3734282115570817</v>
          </cell>
          <cell r="V77">
            <v>4.3734282115570817</v>
          </cell>
          <cell r="W77">
            <v>6.046559235179072</v>
          </cell>
          <cell r="X77">
            <v>4.9989119773986657</v>
          </cell>
          <cell r="Y77">
            <v>7.4496390577993994</v>
          </cell>
          <cell r="Z77">
            <v>2.103454251668023</v>
          </cell>
          <cell r="AA77">
            <v>2.103454251668023</v>
          </cell>
          <cell r="AB77">
            <v>2.103454251668023</v>
          </cell>
          <cell r="AC77">
            <v>2.6004145928753535</v>
          </cell>
          <cell r="AD77">
            <v>2.1431988402818845</v>
          </cell>
          <cell r="AE77">
            <v>0.67499999999999993</v>
          </cell>
          <cell r="AF77">
            <v>0.16874999999999998</v>
          </cell>
          <cell r="AG77">
            <v>0.16874999999999998</v>
          </cell>
          <cell r="AH77">
            <v>0.16874999999999998</v>
          </cell>
          <cell r="AI77">
            <v>0.108</v>
          </cell>
          <cell r="AK77">
            <v>6.2977442099837369</v>
          </cell>
          <cell r="AL77">
            <v>1.4578094038523606</v>
          </cell>
          <cell r="AM77">
            <v>1.4578094038523606</v>
          </cell>
          <cell r="AN77">
            <v>1.4578094038523606</v>
          </cell>
          <cell r="AO77">
            <v>2.0155197450596907</v>
          </cell>
          <cell r="AP77">
            <v>1.666303992466222</v>
          </cell>
          <cell r="BJ77">
            <v>18</v>
          </cell>
          <cell r="BK77">
            <v>0.16874999999999998</v>
          </cell>
          <cell r="BL77">
            <v>0.16874999999999998</v>
          </cell>
          <cell r="BM77">
            <v>0.16874999999999998</v>
          </cell>
          <cell r="BN77">
            <v>0.108</v>
          </cell>
        </row>
        <row r="78">
          <cell r="A78" t="str">
            <v>md65</v>
          </cell>
          <cell r="B78" t="str">
            <v>MD</v>
          </cell>
          <cell r="C78">
            <v>65</v>
          </cell>
          <cell r="D78">
            <v>2.5812059753172214</v>
          </cell>
          <cell r="E78">
            <v>3</v>
          </cell>
          <cell r="F78">
            <v>1</v>
          </cell>
          <cell r="G78">
            <v>30.440694863799706</v>
          </cell>
          <cell r="H78">
            <v>9.7043967850107009</v>
          </cell>
          <cell r="I78">
            <v>9.7043967850107009</v>
          </cell>
          <cell r="J78">
            <v>9.7043967850107009</v>
          </cell>
          <cell r="K78">
            <v>9.6056573134277254</v>
          </cell>
          <cell r="L78">
            <v>9.8302896112413265</v>
          </cell>
          <cell r="M78">
            <v>1.3499999999999999</v>
          </cell>
          <cell r="N78">
            <v>0.46875</v>
          </cell>
          <cell r="O78">
            <v>0.46875</v>
          </cell>
          <cell r="P78">
            <v>0.46875</v>
          </cell>
          <cell r="Q78">
            <v>0.308</v>
          </cell>
          <cell r="R78">
            <v>0</v>
          </cell>
          <cell r="S78">
            <v>25.905141843825156</v>
          </cell>
          <cell r="T78">
            <v>7.0625937650361479</v>
          </cell>
          <cell r="U78">
            <v>7.0625937650361479</v>
          </cell>
          <cell r="V78">
            <v>7.0625937650361479</v>
          </cell>
          <cell r="W78">
            <v>7.2461042934531719</v>
          </cell>
          <cell r="X78">
            <v>7.9947365912667721</v>
          </cell>
          <cell r="Y78">
            <v>7.865692312616015</v>
          </cell>
          <cell r="Z78">
            <v>2.2209296059736912</v>
          </cell>
          <cell r="AA78">
            <v>2.2209296059736912</v>
          </cell>
          <cell r="AB78">
            <v>2.2209296059736912</v>
          </cell>
          <cell r="AC78">
            <v>2.745644576079131</v>
          </cell>
          <cell r="AD78">
            <v>2.2628938813838992</v>
          </cell>
          <cell r="AE78">
            <v>0.67499999999999993</v>
          </cell>
          <cell r="AF78">
            <v>0.16874999999999998</v>
          </cell>
          <cell r="AG78">
            <v>0.16874999999999998</v>
          </cell>
          <cell r="AH78">
            <v>0.16874999999999998</v>
          </cell>
          <cell r="AI78">
            <v>0.108</v>
          </cell>
          <cell r="AK78">
            <v>6.6838737045248493</v>
          </cell>
          <cell r="AL78">
            <v>1.5453609978825247</v>
          </cell>
          <cell r="AM78">
            <v>1.5453609978825247</v>
          </cell>
          <cell r="AN78">
            <v>1.5453609978825247</v>
          </cell>
          <cell r="AO78">
            <v>2.1308259679879646</v>
          </cell>
          <cell r="AP78">
            <v>1.7560752732927329</v>
          </cell>
          <cell r="AQ78">
            <v>6.843617925951663</v>
          </cell>
          <cell r="AR78">
            <v>3.0416079670896279</v>
          </cell>
          <cell r="AS78">
            <v>3.0416079670896279</v>
          </cell>
          <cell r="AT78">
            <v>3.0416079670896279</v>
          </cell>
          <cell r="AU78">
            <v>1.3687235851903328</v>
          </cell>
          <cell r="AV78">
            <v>3.0416079670896279</v>
          </cell>
          <cell r="AW78">
            <v>0.67499999999999993</v>
          </cell>
          <cell r="AX78">
            <v>0.3</v>
          </cell>
          <cell r="AY78">
            <v>0.3</v>
          </cell>
          <cell r="AZ78">
            <v>0.3</v>
          </cell>
          <cell r="BA78">
            <v>0.2</v>
          </cell>
          <cell r="BC78">
            <v>5.853520730250608</v>
          </cell>
          <cell r="BD78">
            <v>2.4265107713885734</v>
          </cell>
          <cell r="BE78">
            <v>2.4265107713885734</v>
          </cell>
          <cell r="BF78">
            <v>2.4265107713885734</v>
          </cell>
          <cell r="BG78">
            <v>0.85362638948927816</v>
          </cell>
          <cell r="BH78">
            <v>2.7265107713885732</v>
          </cell>
          <cell r="BJ78">
            <v>18</v>
          </cell>
          <cell r="BK78">
            <v>0.16874999999999998</v>
          </cell>
          <cell r="BL78">
            <v>0.16874999999999998</v>
          </cell>
          <cell r="BM78">
            <v>0.16874999999999998</v>
          </cell>
          <cell r="BN78">
            <v>0.108</v>
          </cell>
          <cell r="BP78">
            <v>0.67499999999999993</v>
          </cell>
          <cell r="BQ78">
            <v>0.3</v>
          </cell>
        </row>
        <row r="79">
          <cell r="A79" t="str">
            <v>md70</v>
          </cell>
          <cell r="B79" t="str">
            <v>MD</v>
          </cell>
          <cell r="C79">
            <v>70</v>
          </cell>
          <cell r="D79">
            <v>2.7336064349570082</v>
          </cell>
          <cell r="E79">
            <v>3</v>
          </cell>
          <cell r="F79">
            <v>1</v>
          </cell>
          <cell r="G79">
            <v>32.146056007168923</v>
          </cell>
          <cell r="H79">
            <v>10.260023460780758</v>
          </cell>
          <cell r="I79">
            <v>10.260023460780758</v>
          </cell>
          <cell r="J79">
            <v>10.260023460780758</v>
          </cell>
          <cell r="K79">
            <v>10.132787538822937</v>
          </cell>
          <cell r="L79">
            <v>10.39257534740042</v>
          </cell>
          <cell r="M79">
            <v>1.3499999999999999</v>
          </cell>
          <cell r="N79">
            <v>0.46875</v>
          </cell>
          <cell r="O79">
            <v>0.46875</v>
          </cell>
          <cell r="P79">
            <v>0.46875</v>
          </cell>
          <cell r="Q79">
            <v>0.308</v>
          </cell>
          <cell r="R79">
            <v>0</v>
          </cell>
          <cell r="S79">
            <v>27.496493460544698</v>
          </cell>
          <cell r="T79">
            <v>7.504210914156535</v>
          </cell>
          <cell r="U79">
            <v>7.504210914156535</v>
          </cell>
          <cell r="V79">
            <v>7.504210914156535</v>
          </cell>
          <cell r="W79">
            <v>7.6592249921987134</v>
          </cell>
          <cell r="X79">
            <v>8.4430128007761986</v>
          </cell>
          <cell r="Y79">
            <v>8.2817455674326332</v>
          </cell>
          <cell r="Z79">
            <v>2.3384049602793606</v>
          </cell>
          <cell r="AA79">
            <v>2.3384049602793606</v>
          </cell>
          <cell r="AB79">
            <v>2.3384049602793606</v>
          </cell>
          <cell r="AC79">
            <v>2.8908745592829104</v>
          </cell>
          <cell r="AD79">
            <v>2.3825889224859149</v>
          </cell>
          <cell r="AE79">
            <v>0.67499999999999993</v>
          </cell>
          <cell r="AF79">
            <v>0.16874999999999998</v>
          </cell>
          <cell r="AG79">
            <v>0.16874999999999998</v>
          </cell>
          <cell r="AH79">
            <v>0.16874999999999998</v>
          </cell>
          <cell r="AI79">
            <v>0.108</v>
          </cell>
          <cell r="AK79">
            <v>7.0700031990659635</v>
          </cell>
          <cell r="AL79">
            <v>1.6329125919126903</v>
          </cell>
          <cell r="AM79">
            <v>1.6329125919126903</v>
          </cell>
          <cell r="AN79">
            <v>1.6329125919126903</v>
          </cell>
          <cell r="AO79">
            <v>2.2461321909162404</v>
          </cell>
          <cell r="AP79">
            <v>1.8458465541192448</v>
          </cell>
          <cell r="AQ79">
            <v>7.3008193048710233</v>
          </cell>
          <cell r="AR79">
            <v>3.2448085799426769</v>
          </cell>
          <cell r="AS79">
            <v>3.2448085799426769</v>
          </cell>
          <cell r="AT79">
            <v>3.2448085799426769</v>
          </cell>
          <cell r="AU79">
            <v>1.4601638609742049</v>
          </cell>
          <cell r="AV79">
            <v>3.2448085799426769</v>
          </cell>
          <cell r="AW79">
            <v>0.67499999999999993</v>
          </cell>
          <cell r="AX79">
            <v>0.3</v>
          </cell>
          <cell r="AY79">
            <v>0.3</v>
          </cell>
          <cell r="AZ79">
            <v>0.3</v>
          </cell>
          <cell r="BA79">
            <v>0.2</v>
          </cell>
          <cell r="BC79">
            <v>6.2864838633468105</v>
          </cell>
          <cell r="BD79">
            <v>2.6054731384184642</v>
          </cell>
          <cell r="BE79">
            <v>2.6054731384184642</v>
          </cell>
          <cell r="BF79">
            <v>2.6054731384184642</v>
          </cell>
          <cell r="BG79">
            <v>0.92082841944999216</v>
          </cell>
          <cell r="BH79">
            <v>2.905473138418464</v>
          </cell>
          <cell r="BJ79">
            <v>18</v>
          </cell>
          <cell r="BK79">
            <v>0.16874999999999998</v>
          </cell>
          <cell r="BL79">
            <v>0.16874999999999998</v>
          </cell>
          <cell r="BM79">
            <v>0.16874999999999998</v>
          </cell>
          <cell r="BN79">
            <v>0.108</v>
          </cell>
          <cell r="BP79">
            <v>0.67499999999999993</v>
          </cell>
          <cell r="BQ79">
            <v>0.3</v>
          </cell>
        </row>
        <row r="80">
          <cell r="A80" t="str">
            <v>md75</v>
          </cell>
          <cell r="B80" t="str">
            <v>MD</v>
          </cell>
          <cell r="C80">
            <v>75</v>
          </cell>
          <cell r="D80">
            <v>2.886006894596794</v>
          </cell>
          <cell r="E80">
            <v>3</v>
          </cell>
          <cell r="F80">
            <v>1</v>
          </cell>
          <cell r="G80">
            <v>33.851417150538126</v>
          </cell>
          <cell r="H80">
            <v>10.81565013655081</v>
          </cell>
          <cell r="I80">
            <v>10.81565013655081</v>
          </cell>
          <cell r="J80">
            <v>10.81565013655081</v>
          </cell>
          <cell r="K80">
            <v>10.65991776421814</v>
          </cell>
          <cell r="L80">
            <v>10.954861083559514</v>
          </cell>
          <cell r="M80">
            <v>1.3499999999999999</v>
          </cell>
          <cell r="N80">
            <v>0.46875</v>
          </cell>
          <cell r="O80">
            <v>0.46875</v>
          </cell>
          <cell r="P80">
            <v>0.46875</v>
          </cell>
          <cell r="Q80">
            <v>0.308</v>
          </cell>
          <cell r="R80">
            <v>0</v>
          </cell>
          <cell r="S80">
            <v>29.087845077264234</v>
          </cell>
          <cell r="T80">
            <v>7.9458280632769176</v>
          </cell>
          <cell r="U80">
            <v>7.9458280632769176</v>
          </cell>
          <cell r="V80">
            <v>7.9458280632769176</v>
          </cell>
          <cell r="W80">
            <v>8.0723456909442479</v>
          </cell>
          <cell r="X80">
            <v>8.8912890102856217</v>
          </cell>
          <cell r="Y80">
            <v>8.6977988222492488</v>
          </cell>
          <cell r="Z80">
            <v>2.4558803145850283</v>
          </cell>
          <cell r="AA80">
            <v>2.4558803145850283</v>
          </cell>
          <cell r="AB80">
            <v>2.4558803145850283</v>
          </cell>
          <cell r="AC80">
            <v>3.0361045424866879</v>
          </cell>
          <cell r="AD80">
            <v>2.5022839635879297</v>
          </cell>
          <cell r="AE80">
            <v>0.67499999999999993</v>
          </cell>
          <cell r="AF80">
            <v>0.16874999999999998</v>
          </cell>
          <cell r="AG80">
            <v>0.16874999999999998</v>
          </cell>
          <cell r="AH80">
            <v>0.16874999999999998</v>
          </cell>
          <cell r="AI80">
            <v>0.108</v>
          </cell>
          <cell r="AK80">
            <v>7.4561326936070742</v>
          </cell>
          <cell r="AL80">
            <v>1.7204641859428542</v>
          </cell>
          <cell r="AM80">
            <v>1.7204641859428542</v>
          </cell>
          <cell r="AN80">
            <v>1.7204641859428542</v>
          </cell>
          <cell r="AO80">
            <v>2.3614384138445139</v>
          </cell>
          <cell r="AP80">
            <v>1.9356178349457558</v>
          </cell>
          <cell r="AQ80">
            <v>7.7580206837903809</v>
          </cell>
          <cell r="AR80">
            <v>3.448009192795725</v>
          </cell>
          <cell r="AS80">
            <v>3.448009192795725</v>
          </cell>
          <cell r="AT80">
            <v>3.448009192795725</v>
          </cell>
          <cell r="AU80">
            <v>1.5516041367580764</v>
          </cell>
          <cell r="AV80">
            <v>3.448009192795725</v>
          </cell>
          <cell r="AW80">
            <v>0.67499999999999993</v>
          </cell>
          <cell r="AX80">
            <v>0.3</v>
          </cell>
          <cell r="AY80">
            <v>0.3</v>
          </cell>
          <cell r="AZ80">
            <v>0.3</v>
          </cell>
          <cell r="BA80">
            <v>0.2</v>
          </cell>
          <cell r="BC80">
            <v>6.7194469964430104</v>
          </cell>
          <cell r="BD80">
            <v>2.7844355054483545</v>
          </cell>
          <cell r="BE80">
            <v>2.7844355054483545</v>
          </cell>
          <cell r="BF80">
            <v>2.7844355054483545</v>
          </cell>
          <cell r="BG80">
            <v>0.98803044941070572</v>
          </cell>
          <cell r="BH80">
            <v>3.0844355054483543</v>
          </cell>
          <cell r="BJ80">
            <v>18</v>
          </cell>
          <cell r="BK80">
            <v>0.16874999999999998</v>
          </cell>
          <cell r="BL80">
            <v>0.16874999999999998</v>
          </cell>
          <cell r="BM80">
            <v>0.16874999999999998</v>
          </cell>
          <cell r="BN80">
            <v>0.108</v>
          </cell>
          <cell r="BP80">
            <v>0.67499999999999993</v>
          </cell>
          <cell r="BQ80">
            <v>0.3</v>
          </cell>
        </row>
        <row r="81">
          <cell r="A81" t="str">
            <v>md80</v>
          </cell>
          <cell r="B81" t="str">
            <v>MD</v>
          </cell>
          <cell r="C81">
            <v>80</v>
          </cell>
          <cell r="D81">
            <v>3.0384073542365804</v>
          </cell>
          <cell r="E81">
            <v>3</v>
          </cell>
          <cell r="F81">
            <v>1</v>
          </cell>
          <cell r="G81">
            <v>35.556778293907342</v>
          </cell>
          <cell r="H81">
            <v>11.371276812320865</v>
          </cell>
          <cell r="I81">
            <v>11.371276812320865</v>
          </cell>
          <cell r="J81">
            <v>11.371276812320865</v>
          </cell>
          <cell r="K81">
            <v>11.187047989613346</v>
          </cell>
          <cell r="L81">
            <v>11.517146819718608</v>
          </cell>
          <cell r="M81">
            <v>1.3499999999999999</v>
          </cell>
          <cell r="N81">
            <v>0.46875</v>
          </cell>
          <cell r="O81">
            <v>0.46875</v>
          </cell>
          <cell r="P81">
            <v>0.46875</v>
          </cell>
          <cell r="Q81">
            <v>0.308</v>
          </cell>
          <cell r="R81">
            <v>0</v>
          </cell>
          <cell r="S81">
            <v>30.679196693983773</v>
          </cell>
          <cell r="T81">
            <v>8.3874452123973029</v>
          </cell>
          <cell r="U81">
            <v>8.3874452123973029</v>
          </cell>
          <cell r="V81">
            <v>8.3874452123973029</v>
          </cell>
          <cell r="W81">
            <v>8.4854663896897833</v>
          </cell>
          <cell r="X81">
            <v>9.3395652197950447</v>
          </cell>
          <cell r="Y81">
            <v>9.1138520770658662</v>
          </cell>
          <cell r="Z81">
            <v>2.5733556688906973</v>
          </cell>
          <cell r="AA81">
            <v>2.5733556688906973</v>
          </cell>
          <cell r="AB81">
            <v>2.5733556688906973</v>
          </cell>
          <cell r="AC81">
            <v>3.1813345256904659</v>
          </cell>
          <cell r="AD81">
            <v>2.6219790046899445</v>
          </cell>
          <cell r="AE81">
            <v>0.67499999999999993</v>
          </cell>
          <cell r="AF81">
            <v>0.16874999999999998</v>
          </cell>
          <cell r="AG81">
            <v>0.16874999999999998</v>
          </cell>
          <cell r="AH81">
            <v>0.16874999999999998</v>
          </cell>
          <cell r="AI81">
            <v>0.108</v>
          </cell>
          <cell r="AK81">
            <v>7.8422621881481875</v>
          </cell>
          <cell r="AL81">
            <v>1.8080157799730197</v>
          </cell>
          <cell r="AM81">
            <v>1.8080157799730197</v>
          </cell>
          <cell r="AN81">
            <v>1.8080157799730197</v>
          </cell>
          <cell r="AO81">
            <v>2.4767446367727883</v>
          </cell>
          <cell r="AP81">
            <v>2.025389115772267</v>
          </cell>
          <cell r="AQ81">
            <v>8.2152220627097385</v>
          </cell>
          <cell r="AR81">
            <v>3.6512098056487732</v>
          </cell>
          <cell r="AS81">
            <v>3.6512098056487732</v>
          </cell>
          <cell r="AT81">
            <v>3.6512098056487732</v>
          </cell>
          <cell r="AU81">
            <v>1.6430444125419481</v>
          </cell>
          <cell r="AV81">
            <v>3.6512098056487732</v>
          </cell>
          <cell r="AW81">
            <v>0.67499999999999993</v>
          </cell>
          <cell r="AX81">
            <v>0.3</v>
          </cell>
          <cell r="AY81">
            <v>0.3</v>
          </cell>
          <cell r="AZ81">
            <v>0.3</v>
          </cell>
          <cell r="BA81">
            <v>0.2</v>
          </cell>
          <cell r="BC81">
            <v>7.1524101295392102</v>
          </cell>
          <cell r="BD81">
            <v>2.9633978724782444</v>
          </cell>
          <cell r="BE81">
            <v>2.9633978724782444</v>
          </cell>
          <cell r="BF81">
            <v>2.9633978724782444</v>
          </cell>
          <cell r="BG81">
            <v>1.0552324793714192</v>
          </cell>
          <cell r="BH81">
            <v>3.2633978724782442</v>
          </cell>
          <cell r="BJ81">
            <v>18</v>
          </cell>
          <cell r="BK81">
            <v>0.16874999999999998</v>
          </cell>
          <cell r="BL81">
            <v>0.16874999999999998</v>
          </cell>
          <cell r="BM81">
            <v>0.16874999999999998</v>
          </cell>
          <cell r="BN81">
            <v>0.108</v>
          </cell>
          <cell r="BP81">
            <v>0.67499999999999993</v>
          </cell>
          <cell r="BQ81">
            <v>0.3</v>
          </cell>
        </row>
        <row r="82">
          <cell r="A82" t="str">
            <v>md85</v>
          </cell>
          <cell r="B82" t="str">
            <v>MD</v>
          </cell>
          <cell r="C82">
            <v>85</v>
          </cell>
          <cell r="D82">
            <v>3.1908078138763667</v>
          </cell>
          <cell r="E82">
            <v>3</v>
          </cell>
          <cell r="F82">
            <v>1</v>
          </cell>
          <cell r="G82">
            <v>37.262139437276545</v>
          </cell>
          <cell r="H82">
            <v>11.926903488090918</v>
          </cell>
          <cell r="I82">
            <v>11.926903488090918</v>
          </cell>
          <cell r="J82">
            <v>11.926903488090918</v>
          </cell>
          <cell r="K82">
            <v>11.714178215008554</v>
          </cell>
          <cell r="L82">
            <v>12.0794325558777</v>
          </cell>
          <cell r="M82">
            <v>1.3499999999999999</v>
          </cell>
          <cell r="N82">
            <v>0.46875</v>
          </cell>
          <cell r="O82">
            <v>0.46875</v>
          </cell>
          <cell r="P82">
            <v>0.46875</v>
          </cell>
          <cell r="Q82">
            <v>0.308</v>
          </cell>
          <cell r="R82">
            <v>0</v>
          </cell>
          <cell r="S82">
            <v>32.270548310703312</v>
          </cell>
          <cell r="T82">
            <v>8.8290623615176891</v>
          </cell>
          <cell r="U82">
            <v>8.8290623615176891</v>
          </cell>
          <cell r="V82">
            <v>8.8290623615176891</v>
          </cell>
          <cell r="W82">
            <v>8.8985870884353204</v>
          </cell>
          <cell r="X82">
            <v>9.7878414293044695</v>
          </cell>
          <cell r="Y82">
            <v>9.5299053318824818</v>
          </cell>
          <cell r="Z82">
            <v>2.6908310231963659</v>
          </cell>
          <cell r="AA82">
            <v>2.6908310231963659</v>
          </cell>
          <cell r="AB82">
            <v>2.6908310231963659</v>
          </cell>
          <cell r="AC82">
            <v>3.3265645088942444</v>
          </cell>
          <cell r="AD82">
            <v>2.7416740457919597</v>
          </cell>
          <cell r="AE82">
            <v>0.67499999999999993</v>
          </cell>
          <cell r="AF82">
            <v>0.16874999999999998</v>
          </cell>
          <cell r="AG82">
            <v>0.16874999999999998</v>
          </cell>
          <cell r="AH82">
            <v>0.16874999999999998</v>
          </cell>
          <cell r="AI82">
            <v>0.108</v>
          </cell>
          <cell r="AK82">
            <v>8.2283916826892991</v>
          </cell>
          <cell r="AL82">
            <v>1.8955673740031844</v>
          </cell>
          <cell r="AM82">
            <v>1.8955673740031844</v>
          </cell>
          <cell r="AN82">
            <v>1.8955673740031844</v>
          </cell>
          <cell r="AO82">
            <v>2.5920508597010627</v>
          </cell>
          <cell r="AP82">
            <v>2.1151603965987782</v>
          </cell>
          <cell r="AQ82">
            <v>8.6724234416290997</v>
          </cell>
          <cell r="AR82">
            <v>3.8544104185018218</v>
          </cell>
          <cell r="AS82">
            <v>3.8544104185018218</v>
          </cell>
          <cell r="AT82">
            <v>3.8544104185018218</v>
          </cell>
          <cell r="AU82">
            <v>1.73448468832582</v>
          </cell>
          <cell r="AV82">
            <v>3.8544104185018218</v>
          </cell>
          <cell r="AW82">
            <v>0.67499999999999993</v>
          </cell>
          <cell r="AX82">
            <v>0.3</v>
          </cell>
          <cell r="AY82">
            <v>0.3</v>
          </cell>
          <cell r="AZ82">
            <v>0.3</v>
          </cell>
          <cell r="BA82">
            <v>0.2</v>
          </cell>
          <cell r="BC82">
            <v>7.5853732626354127</v>
          </cell>
          <cell r="BD82">
            <v>3.1423602395081351</v>
          </cell>
          <cell r="BE82">
            <v>3.1423602395081351</v>
          </cell>
          <cell r="BF82">
            <v>3.1423602395081351</v>
          </cell>
          <cell r="BG82">
            <v>1.1224345093321331</v>
          </cell>
          <cell r="BH82">
            <v>3.442360239508135</v>
          </cell>
          <cell r="BJ82">
            <v>18</v>
          </cell>
          <cell r="BK82">
            <v>0.16874999999999998</v>
          </cell>
          <cell r="BL82">
            <v>0.16874999999999998</v>
          </cell>
          <cell r="BM82">
            <v>0.16874999999999998</v>
          </cell>
          <cell r="BN82">
            <v>0.108</v>
          </cell>
          <cell r="BP82">
            <v>0.67499999999999993</v>
          </cell>
          <cell r="BQ82">
            <v>0.3</v>
          </cell>
        </row>
        <row r="83">
          <cell r="A83" t="str">
            <v>md90</v>
          </cell>
          <cell r="B83" t="str">
            <v>MD</v>
          </cell>
          <cell r="C83">
            <v>90</v>
          </cell>
          <cell r="D83">
            <v>3.343208273516153</v>
          </cell>
          <cell r="E83">
            <v>0</v>
          </cell>
          <cell r="F83">
            <v>0</v>
          </cell>
        </row>
        <row r="84">
          <cell r="A84" t="str">
            <v>mg50</v>
          </cell>
          <cell r="B84" t="str">
            <v>MG</v>
          </cell>
          <cell r="C84">
            <v>50</v>
          </cell>
          <cell r="D84">
            <v>2.1240045963978629</v>
          </cell>
          <cell r="E84">
            <v>3</v>
          </cell>
          <cell r="F84">
            <v>3</v>
          </cell>
          <cell r="G84">
            <v>27.148616030089947</v>
          </cell>
          <cell r="H84">
            <v>11.599315646181921</v>
          </cell>
          <cell r="I84">
            <v>10.213072152919544</v>
          </cell>
          <cell r="J84">
            <v>10.213072152919544</v>
          </cell>
          <cell r="K84">
            <v>10.213072152919544</v>
          </cell>
          <cell r="L84">
            <v>13.007444659825012</v>
          </cell>
          <cell r="M84">
            <v>7.2085697056751723</v>
          </cell>
          <cell r="N84">
            <v>0.57600000000000007</v>
          </cell>
          <cell r="O84">
            <v>0.32400000000000001</v>
          </cell>
          <cell r="P84">
            <v>0.32400000000000001</v>
          </cell>
          <cell r="Q84">
            <v>0.21599999999999997</v>
          </cell>
          <cell r="R84">
            <v>0</v>
          </cell>
          <cell r="S84">
            <v>17.961756967926071</v>
          </cell>
          <cell r="T84">
            <v>9.0450262896932117</v>
          </cell>
          <cell r="U84">
            <v>7.9107827964308353</v>
          </cell>
          <cell r="V84">
            <v>7.9107827964308353</v>
          </cell>
          <cell r="W84">
            <v>8.0187827964308358</v>
          </cell>
          <cell r="X84">
            <v>11.029155303336305</v>
          </cell>
          <cell r="Y84">
            <v>6.6175325481661664</v>
          </cell>
          <cell r="Z84">
            <v>2.3099546264677966</v>
          </cell>
          <cell r="AA84">
            <v>2.3099546264677966</v>
          </cell>
          <cell r="AB84">
            <v>2.3099546264677966</v>
          </cell>
          <cell r="AC84">
            <v>2.3099546264677966</v>
          </cell>
          <cell r="AD84">
            <v>1.903808758077854</v>
          </cell>
          <cell r="AE84">
            <v>2.1028565685583906</v>
          </cell>
          <cell r="AK84">
            <v>4.0976286523431211</v>
          </cell>
          <cell r="AL84">
            <v>1.8929072992031415</v>
          </cell>
          <cell r="AM84">
            <v>1.8929072992031415</v>
          </cell>
          <cell r="AN84">
            <v>1.8929072992031415</v>
          </cell>
          <cell r="AO84">
            <v>1.8929072992031415</v>
          </cell>
          <cell r="AP84">
            <v>1.4867614308131989</v>
          </cell>
          <cell r="AQ84">
            <v>2.4320061285304835</v>
          </cell>
          <cell r="AR84">
            <v>1.5564839222595099</v>
          </cell>
          <cell r="AS84">
            <v>1.0944027578387177</v>
          </cell>
          <cell r="AT84">
            <v>1.0944027578387177</v>
          </cell>
          <cell r="AU84">
            <v>1.0944027578387177</v>
          </cell>
          <cell r="AV84">
            <v>2.4320061285304835</v>
          </cell>
          <cell r="AW84">
            <v>0.3</v>
          </cell>
          <cell r="AX84">
            <v>0.19200000000000003</v>
          </cell>
          <cell r="AY84">
            <v>0.108</v>
          </cell>
          <cell r="AZ84">
            <v>0.108</v>
          </cell>
          <cell r="BA84">
            <v>7.1999999999999995E-2</v>
          </cell>
          <cell r="BC84">
            <v>1.8896236702989031</v>
          </cell>
          <cell r="BD84">
            <v>1.1221014640279294</v>
          </cell>
          <cell r="BE84">
            <v>0.74402029960713711</v>
          </cell>
          <cell r="BF84">
            <v>0.74402029960713711</v>
          </cell>
          <cell r="BG84">
            <v>0.78002029960713704</v>
          </cell>
          <cell r="BH84">
            <v>2.1896236702989027</v>
          </cell>
          <cell r="BJ84">
            <v>18</v>
          </cell>
          <cell r="BP84">
            <v>0.3</v>
          </cell>
          <cell r="BQ84">
            <v>0.19200000000000003</v>
          </cell>
        </row>
        <row r="85">
          <cell r="A85" t="str">
            <v>mg55</v>
          </cell>
          <cell r="B85" t="str">
            <v>MG</v>
          </cell>
          <cell r="C85">
            <v>55</v>
          </cell>
          <cell r="D85">
            <v>2.2764050560376492</v>
          </cell>
          <cell r="E85">
            <v>3</v>
          </cell>
          <cell r="F85">
            <v>3</v>
          </cell>
          <cell r="G85">
            <v>29.006377633098943</v>
          </cell>
          <cell r="H85">
            <v>12.425150772471108</v>
          </cell>
          <cell r="I85">
            <v>10.923082929882494</v>
          </cell>
          <cell r="J85">
            <v>10.923082929882494</v>
          </cell>
          <cell r="K85">
            <v>10.923082929882494</v>
          </cell>
          <cell r="L85">
            <v>13.976131621690204</v>
          </cell>
          <cell r="M85">
            <v>7.4778835481547059</v>
          </cell>
          <cell r="N85">
            <v>0.57600000000000007</v>
          </cell>
          <cell r="O85">
            <v>0.32400000000000001</v>
          </cell>
          <cell r="P85">
            <v>0.32400000000000001</v>
          </cell>
          <cell r="Q85">
            <v>0.21599999999999997</v>
          </cell>
          <cell r="R85">
            <v>0</v>
          </cell>
          <cell r="S85">
            <v>19.387718710159547</v>
          </cell>
          <cell r="T85">
            <v>9.7083753976864156</v>
          </cell>
          <cell r="U85">
            <v>8.4583075550978002</v>
          </cell>
          <cell r="V85">
            <v>8.4583075550978002</v>
          </cell>
          <cell r="W85">
            <v>8.5663075550978007</v>
          </cell>
          <cell r="X85">
            <v>11.835356246905512</v>
          </cell>
          <cell r="Y85">
            <v>7.0335858029827829</v>
          </cell>
          <cell r="Z85">
            <v>2.455184609671575</v>
          </cell>
          <cell r="AA85">
            <v>2.455184609671575</v>
          </cell>
          <cell r="AB85">
            <v>2.455184609671575</v>
          </cell>
          <cell r="AC85">
            <v>2.455184609671575</v>
          </cell>
          <cell r="AD85">
            <v>2.0235037991798692</v>
          </cell>
          <cell r="AE85">
            <v>2.1926278493849019</v>
          </cell>
          <cell r="AK85">
            <v>4.3939868660577224</v>
          </cell>
          <cell r="AL85">
            <v>2.0082135221314164</v>
          </cell>
          <cell r="AM85">
            <v>2.0082135221314164</v>
          </cell>
          <cell r="AN85">
            <v>2.0082135221314164</v>
          </cell>
          <cell r="AO85">
            <v>2.0082135221314164</v>
          </cell>
          <cell r="AP85">
            <v>1.5765327116397105</v>
          </cell>
          <cell r="AQ85">
            <v>2.6352067413835321</v>
          </cell>
          <cell r="AR85">
            <v>1.6865323144854609</v>
          </cell>
          <cell r="AS85">
            <v>1.1858430336225896</v>
          </cell>
          <cell r="AT85">
            <v>1.1858430336225896</v>
          </cell>
          <cell r="AU85">
            <v>1.1858430336225896</v>
          </cell>
          <cell r="AV85">
            <v>2.6352067413835321</v>
          </cell>
          <cell r="AW85">
            <v>0.3</v>
          </cell>
          <cell r="AX85">
            <v>0.19200000000000003</v>
          </cell>
          <cell r="AY85">
            <v>0.108</v>
          </cell>
          <cell r="AZ85">
            <v>0.108</v>
          </cell>
          <cell r="BA85">
            <v>7.1999999999999995E-2</v>
          </cell>
          <cell r="BC85">
            <v>2.0685860373287936</v>
          </cell>
          <cell r="BD85">
            <v>1.2279116104307224</v>
          </cell>
          <cell r="BE85">
            <v>0.8112223295678509</v>
          </cell>
          <cell r="BF85">
            <v>0.8112223295678509</v>
          </cell>
          <cell r="BG85">
            <v>0.84722232956785093</v>
          </cell>
          <cell r="BH85">
            <v>2.3685860373287935</v>
          </cell>
          <cell r="BJ85">
            <v>18</v>
          </cell>
          <cell r="BP85">
            <v>0.3</v>
          </cell>
          <cell r="BQ85">
            <v>0.19200000000000003</v>
          </cell>
        </row>
        <row r="86">
          <cell r="A86" t="str">
            <v>mg60</v>
          </cell>
          <cell r="B86" t="str">
            <v>MG</v>
          </cell>
          <cell r="C86">
            <v>60</v>
          </cell>
          <cell r="D86">
            <v>2.4288055156774355</v>
          </cell>
          <cell r="E86">
            <v>3</v>
          </cell>
          <cell r="F86">
            <v>3</v>
          </cell>
          <cell r="G86">
            <v>30.864139236107938</v>
          </cell>
          <cell r="H86">
            <v>13.250985898760296</v>
          </cell>
          <cell r="I86">
            <v>11.633093706845445</v>
          </cell>
          <cell r="J86">
            <v>11.633093706845445</v>
          </cell>
          <cell r="K86">
            <v>11.633093706845445</v>
          </cell>
          <cell r="L86">
            <v>14.944818583555394</v>
          </cell>
          <cell r="M86">
            <v>7.7471973906342395</v>
          </cell>
          <cell r="N86">
            <v>0.57600000000000007</v>
          </cell>
          <cell r="O86">
            <v>0.32400000000000001</v>
          </cell>
          <cell r="P86">
            <v>0.32400000000000001</v>
          </cell>
          <cell r="Q86">
            <v>0.21599999999999997</v>
          </cell>
          <cell r="R86">
            <v>0</v>
          </cell>
          <cell r="S86">
            <v>20.813680452393022</v>
          </cell>
          <cell r="T86">
            <v>10.371724505679618</v>
          </cell>
          <cell r="U86">
            <v>9.0058323137647669</v>
          </cell>
          <cell r="V86">
            <v>9.0058323137647669</v>
          </cell>
          <cell r="W86">
            <v>9.1138323137647674</v>
          </cell>
          <cell r="X86">
            <v>12.641557190474716</v>
          </cell>
          <cell r="Y86">
            <v>7.4496390577993994</v>
          </cell>
          <cell r="Z86">
            <v>2.6004145928753535</v>
          </cell>
          <cell r="AA86">
            <v>2.6004145928753535</v>
          </cell>
          <cell r="AB86">
            <v>2.6004145928753535</v>
          </cell>
          <cell r="AC86">
            <v>2.6004145928753535</v>
          </cell>
          <cell r="AD86">
            <v>2.1431988402818845</v>
          </cell>
          <cell r="AE86">
            <v>2.2823991302114131</v>
          </cell>
          <cell r="AK86">
            <v>4.6903450797723236</v>
          </cell>
          <cell r="AL86">
            <v>2.1235197450596908</v>
          </cell>
          <cell r="AM86">
            <v>2.1235197450596908</v>
          </cell>
          <cell r="AN86">
            <v>2.1235197450596908</v>
          </cell>
          <cell r="AO86">
            <v>2.1235197450596908</v>
          </cell>
          <cell r="AP86">
            <v>1.666303992466222</v>
          </cell>
          <cell r="AQ86">
            <v>2.8384073542365802</v>
          </cell>
          <cell r="AR86">
            <v>1.8165807067114117</v>
          </cell>
          <cell r="AS86">
            <v>1.2772833094064613</v>
          </cell>
          <cell r="AT86">
            <v>1.2772833094064613</v>
          </cell>
          <cell r="AU86">
            <v>1.2772833094064613</v>
          </cell>
          <cell r="AV86">
            <v>2.8384073542365802</v>
          </cell>
          <cell r="AW86">
            <v>0.3</v>
          </cell>
          <cell r="AX86">
            <v>0.19200000000000003</v>
          </cell>
          <cell r="AY86">
            <v>0.108</v>
          </cell>
          <cell r="AZ86">
            <v>0.108</v>
          </cell>
          <cell r="BA86">
            <v>7.1999999999999995E-2</v>
          </cell>
          <cell r="BC86">
            <v>2.2475484043586835</v>
          </cell>
          <cell r="BD86">
            <v>1.3337217568335151</v>
          </cell>
          <cell r="BE86">
            <v>0.87842435952856457</v>
          </cell>
          <cell r="BF86">
            <v>0.87842435952856457</v>
          </cell>
          <cell r="BG86">
            <v>0.9144243595285646</v>
          </cell>
          <cell r="BH86">
            <v>2.5475484043586833</v>
          </cell>
          <cell r="BJ86">
            <v>18</v>
          </cell>
          <cell r="BP86">
            <v>0.3</v>
          </cell>
          <cell r="BQ86">
            <v>0.19200000000000003</v>
          </cell>
        </row>
        <row r="87">
          <cell r="A87" t="str">
            <v>mg65</v>
          </cell>
          <cell r="B87" t="str">
            <v>MG</v>
          </cell>
          <cell r="C87">
            <v>65</v>
          </cell>
          <cell r="D87">
            <v>2.5812059753172214</v>
          </cell>
          <cell r="E87">
            <v>3</v>
          </cell>
          <cell r="F87">
            <v>3</v>
          </cell>
          <cell r="G87">
            <v>32.721900839116927</v>
          </cell>
          <cell r="H87">
            <v>14.07682102504948</v>
          </cell>
          <cell r="I87">
            <v>12.343104483808391</v>
          </cell>
          <cell r="J87">
            <v>12.343104483808391</v>
          </cell>
          <cell r="K87">
            <v>12.343104483808391</v>
          </cell>
          <cell r="L87">
            <v>15.91350554542058</v>
          </cell>
          <cell r="M87">
            <v>8.0165112331137731</v>
          </cell>
          <cell r="N87">
            <v>0.57600000000000007</v>
          </cell>
          <cell r="O87">
            <v>0.32400000000000001</v>
          </cell>
          <cell r="P87">
            <v>0.32400000000000001</v>
          </cell>
          <cell r="Q87">
            <v>0.21599999999999997</v>
          </cell>
          <cell r="R87">
            <v>0</v>
          </cell>
          <cell r="S87">
            <v>22.239642194626494</v>
          </cell>
          <cell r="T87">
            <v>11.035073613672818</v>
          </cell>
          <cell r="U87">
            <v>9.5533570724317283</v>
          </cell>
          <cell r="V87">
            <v>9.5533570724317283</v>
          </cell>
          <cell r="W87">
            <v>9.6613570724317288</v>
          </cell>
          <cell r="X87">
            <v>13.447758134043918</v>
          </cell>
          <cell r="Y87">
            <v>7.865692312616015</v>
          </cell>
          <cell r="Z87">
            <v>2.745644576079131</v>
          </cell>
          <cell r="AA87">
            <v>2.745644576079131</v>
          </cell>
          <cell r="AB87">
            <v>2.745644576079131</v>
          </cell>
          <cell r="AC87">
            <v>2.745644576079131</v>
          </cell>
          <cell r="AD87">
            <v>2.2628938813838992</v>
          </cell>
          <cell r="AE87">
            <v>2.3721704110379243</v>
          </cell>
          <cell r="AK87">
            <v>4.9867032934869249</v>
          </cell>
          <cell r="AL87">
            <v>2.2388259679879647</v>
          </cell>
          <cell r="AM87">
            <v>2.2388259679879647</v>
          </cell>
          <cell r="AN87">
            <v>2.2388259679879647</v>
          </cell>
          <cell r="AO87">
            <v>2.2388259679879647</v>
          </cell>
          <cell r="AP87">
            <v>1.7560752732927329</v>
          </cell>
          <cell r="AQ87">
            <v>3.0416079670896279</v>
          </cell>
          <cell r="AR87">
            <v>1.9466290989373622</v>
          </cell>
          <cell r="AS87">
            <v>1.3687235851903328</v>
          </cell>
          <cell r="AT87">
            <v>1.3687235851903328</v>
          </cell>
          <cell r="AU87">
            <v>1.3687235851903328</v>
          </cell>
          <cell r="AV87">
            <v>3.0416079670896279</v>
          </cell>
          <cell r="AW87">
            <v>0.3</v>
          </cell>
          <cell r="AX87">
            <v>0.19200000000000003</v>
          </cell>
          <cell r="AY87">
            <v>0.108</v>
          </cell>
          <cell r="AZ87">
            <v>0.108</v>
          </cell>
          <cell r="BA87">
            <v>7.1999999999999995E-2</v>
          </cell>
          <cell r="BC87">
            <v>2.4265107713885734</v>
          </cell>
          <cell r="BD87">
            <v>1.4395319032363076</v>
          </cell>
          <cell r="BE87">
            <v>0.94562638948927802</v>
          </cell>
          <cell r="BF87">
            <v>0.94562638948927802</v>
          </cell>
          <cell r="BG87">
            <v>0.98162638948927805</v>
          </cell>
          <cell r="BH87">
            <v>2.7265107713885732</v>
          </cell>
          <cell r="BJ87">
            <v>18</v>
          </cell>
          <cell r="BP87">
            <v>0.3</v>
          </cell>
          <cell r="BQ87">
            <v>0.19200000000000003</v>
          </cell>
        </row>
        <row r="88">
          <cell r="A88" t="str">
            <v>mg70</v>
          </cell>
          <cell r="B88" t="str">
            <v>MG</v>
          </cell>
          <cell r="C88">
            <v>70</v>
          </cell>
          <cell r="D88">
            <v>2.7336064349570082</v>
          </cell>
          <cell r="E88">
            <v>3</v>
          </cell>
          <cell r="F88">
            <v>3</v>
          </cell>
          <cell r="G88">
            <v>34.57966244212593</v>
          </cell>
          <cell r="H88">
            <v>14.902656151338672</v>
          </cell>
          <cell r="I88">
            <v>13.053115260771346</v>
          </cell>
          <cell r="J88">
            <v>13.053115260771346</v>
          </cell>
          <cell r="K88">
            <v>13.053115260771346</v>
          </cell>
          <cell r="L88">
            <v>16.882192507285772</v>
          </cell>
          <cell r="M88">
            <v>8.2858250755933085</v>
          </cell>
          <cell r="N88">
            <v>0.57600000000000007</v>
          </cell>
          <cell r="O88">
            <v>0.32400000000000001</v>
          </cell>
          <cell r="P88">
            <v>0.32400000000000001</v>
          </cell>
          <cell r="Q88">
            <v>0.21599999999999997</v>
          </cell>
          <cell r="R88">
            <v>0</v>
          </cell>
          <cell r="S88">
            <v>23.665603936859977</v>
          </cell>
          <cell r="T88">
            <v>11.698422721666024</v>
          </cell>
          <cell r="U88">
            <v>10.100881831098697</v>
          </cell>
          <cell r="V88">
            <v>10.100881831098697</v>
          </cell>
          <cell r="W88">
            <v>10.208881831098696</v>
          </cell>
          <cell r="X88">
            <v>14.253959077613125</v>
          </cell>
          <cell r="Y88">
            <v>8.2817455674326332</v>
          </cell>
          <cell r="Z88">
            <v>2.8908745592829104</v>
          </cell>
          <cell r="AA88">
            <v>2.8908745592829104</v>
          </cell>
          <cell r="AB88">
            <v>2.8908745592829104</v>
          </cell>
          <cell r="AC88">
            <v>2.8908745592829104</v>
          </cell>
          <cell r="AD88">
            <v>2.3825889224859149</v>
          </cell>
          <cell r="AE88">
            <v>2.4619416918644359</v>
          </cell>
          <cell r="AK88">
            <v>5.2830615072015279</v>
          </cell>
          <cell r="AL88">
            <v>2.35413219091624</v>
          </cell>
          <cell r="AM88">
            <v>2.35413219091624</v>
          </cell>
          <cell r="AN88">
            <v>2.35413219091624</v>
          </cell>
          <cell r="AO88">
            <v>2.35413219091624</v>
          </cell>
          <cell r="AP88">
            <v>1.8458465541192448</v>
          </cell>
          <cell r="AQ88">
            <v>3.2448085799426769</v>
          </cell>
          <cell r="AR88">
            <v>2.0766774911633137</v>
          </cell>
          <cell r="AS88">
            <v>1.4601638609742049</v>
          </cell>
          <cell r="AT88">
            <v>1.4601638609742049</v>
          </cell>
          <cell r="AU88">
            <v>1.4601638609742049</v>
          </cell>
          <cell r="AV88">
            <v>3.2448085799426769</v>
          </cell>
          <cell r="AW88">
            <v>0.3</v>
          </cell>
          <cell r="AX88">
            <v>0.19200000000000003</v>
          </cell>
          <cell r="AY88">
            <v>0.108</v>
          </cell>
          <cell r="AZ88">
            <v>0.108</v>
          </cell>
          <cell r="BA88">
            <v>7.1999999999999995E-2</v>
          </cell>
          <cell r="BC88">
            <v>2.6054731384184642</v>
          </cell>
          <cell r="BD88">
            <v>1.545342049639101</v>
          </cell>
          <cell r="BE88">
            <v>1.0128284194499919</v>
          </cell>
          <cell r="BF88">
            <v>1.0128284194499919</v>
          </cell>
          <cell r="BG88">
            <v>1.0488284194499919</v>
          </cell>
          <cell r="BH88">
            <v>2.905473138418464</v>
          </cell>
          <cell r="BJ88">
            <v>18</v>
          </cell>
          <cell r="BP88">
            <v>0.3</v>
          </cell>
          <cell r="BQ88">
            <v>0.19200000000000003</v>
          </cell>
        </row>
        <row r="89">
          <cell r="A89" t="str">
            <v>mg75</v>
          </cell>
          <cell r="B89" t="str">
            <v>MG</v>
          </cell>
          <cell r="C89">
            <v>75</v>
          </cell>
          <cell r="D89">
            <v>2.886006894596794</v>
          </cell>
          <cell r="E89">
            <v>3</v>
          </cell>
          <cell r="F89">
            <v>3</v>
          </cell>
          <cell r="G89">
            <v>36.437424045134925</v>
          </cell>
          <cell r="H89">
            <v>15.728491277627857</v>
          </cell>
          <cell r="I89">
            <v>13.763126037734292</v>
          </cell>
          <cell r="J89">
            <v>13.763126037734292</v>
          </cell>
          <cell r="K89">
            <v>13.763126037734292</v>
          </cell>
          <cell r="L89">
            <v>17.850879469150964</v>
          </cell>
          <cell r="M89">
            <v>8.5551389180728421</v>
          </cell>
          <cell r="N89">
            <v>0.57600000000000007</v>
          </cell>
          <cell r="O89">
            <v>0.32400000000000001</v>
          </cell>
          <cell r="P89">
            <v>0.32400000000000001</v>
          </cell>
          <cell r="Q89">
            <v>0.21599999999999997</v>
          </cell>
          <cell r="R89">
            <v>0</v>
          </cell>
          <cell r="S89">
            <v>25.091565679093449</v>
          </cell>
          <cell r="T89">
            <v>12.361771829659222</v>
          </cell>
          <cell r="U89">
            <v>10.648406589765658</v>
          </cell>
          <cell r="V89">
            <v>10.648406589765658</v>
          </cell>
          <cell r="W89">
            <v>10.756406589765659</v>
          </cell>
          <cell r="X89">
            <v>15.06016002118233</v>
          </cell>
          <cell r="Y89">
            <v>8.6977988222492488</v>
          </cell>
          <cell r="Z89">
            <v>3.0361045424866879</v>
          </cell>
          <cell r="AA89">
            <v>3.0361045424866879</v>
          </cell>
          <cell r="AB89">
            <v>3.0361045424866879</v>
          </cell>
          <cell r="AC89">
            <v>3.0361045424866879</v>
          </cell>
          <cell r="AD89">
            <v>2.5022839635879297</v>
          </cell>
          <cell r="AE89">
            <v>2.5517129726909471</v>
          </cell>
          <cell r="AK89">
            <v>5.5794197209161283</v>
          </cell>
          <cell r="AL89">
            <v>2.469438413844514</v>
          </cell>
          <cell r="AM89">
            <v>2.469438413844514</v>
          </cell>
          <cell r="AN89">
            <v>2.469438413844514</v>
          </cell>
          <cell r="AO89">
            <v>2.469438413844514</v>
          </cell>
          <cell r="AP89">
            <v>1.9356178349457558</v>
          </cell>
          <cell r="AQ89">
            <v>3.448009192795725</v>
          </cell>
          <cell r="AR89">
            <v>2.2067258833892645</v>
          </cell>
          <cell r="AS89">
            <v>1.5516041367580764</v>
          </cell>
          <cell r="AT89">
            <v>1.5516041367580764</v>
          </cell>
          <cell r="AU89">
            <v>1.5516041367580764</v>
          </cell>
          <cell r="AV89">
            <v>3.448009192795725</v>
          </cell>
          <cell r="AW89">
            <v>0.3</v>
          </cell>
          <cell r="AX89">
            <v>0.19200000000000003</v>
          </cell>
          <cell r="AY89">
            <v>0.108</v>
          </cell>
          <cell r="AZ89">
            <v>0.108</v>
          </cell>
          <cell r="BA89">
            <v>7.1999999999999995E-2</v>
          </cell>
          <cell r="BC89">
            <v>2.7844355054483545</v>
          </cell>
          <cell r="BD89">
            <v>1.6511521960418936</v>
          </cell>
          <cell r="BE89">
            <v>1.0800304494107056</v>
          </cell>
          <cell r="BF89">
            <v>1.0800304494107056</v>
          </cell>
          <cell r="BG89">
            <v>1.1160304494107056</v>
          </cell>
          <cell r="BH89">
            <v>3.0844355054483543</v>
          </cell>
          <cell r="BJ89">
            <v>18</v>
          </cell>
          <cell r="BP89">
            <v>0.3</v>
          </cell>
          <cell r="BQ89">
            <v>0.19200000000000003</v>
          </cell>
        </row>
        <row r="90">
          <cell r="A90" t="str">
            <v>mg80</v>
          </cell>
          <cell r="B90" t="str">
            <v>MG</v>
          </cell>
          <cell r="C90">
            <v>80</v>
          </cell>
          <cell r="D90">
            <v>3.0384073542365804</v>
          </cell>
          <cell r="E90">
            <v>3</v>
          </cell>
          <cell r="F90">
            <v>3</v>
          </cell>
          <cell r="G90">
            <v>38.295185648143921</v>
          </cell>
          <cell r="H90">
            <v>16.554326403917042</v>
          </cell>
          <cell r="I90">
            <v>14.473136814697241</v>
          </cell>
          <cell r="J90">
            <v>14.473136814697241</v>
          </cell>
          <cell r="K90">
            <v>14.473136814697241</v>
          </cell>
          <cell r="L90">
            <v>18.819566431016156</v>
          </cell>
          <cell r="M90">
            <v>8.8244527605523757</v>
          </cell>
          <cell r="N90">
            <v>0.57600000000000007</v>
          </cell>
          <cell r="O90">
            <v>0.32400000000000001</v>
          </cell>
          <cell r="P90">
            <v>0.32400000000000001</v>
          </cell>
          <cell r="Q90">
            <v>0.21599999999999997</v>
          </cell>
          <cell r="R90">
            <v>0</v>
          </cell>
          <cell r="S90">
            <v>26.517527421326925</v>
          </cell>
          <cell r="T90">
            <v>13.025120937652424</v>
          </cell>
          <cell r="U90">
            <v>11.195931348432623</v>
          </cell>
          <cell r="V90">
            <v>11.195931348432623</v>
          </cell>
          <cell r="W90">
            <v>11.303931348432624</v>
          </cell>
          <cell r="X90">
            <v>15.866360964751534</v>
          </cell>
          <cell r="Y90">
            <v>9.1138520770658662</v>
          </cell>
          <cell r="Z90">
            <v>3.1813345256904659</v>
          </cell>
          <cell r="AA90">
            <v>3.1813345256904659</v>
          </cell>
          <cell r="AB90">
            <v>3.1813345256904659</v>
          </cell>
          <cell r="AC90">
            <v>3.1813345256904659</v>
          </cell>
          <cell r="AD90">
            <v>2.6219790046899445</v>
          </cell>
          <cell r="AE90">
            <v>2.6414842535174583</v>
          </cell>
          <cell r="AK90">
            <v>5.8757779346307304</v>
          </cell>
          <cell r="AL90">
            <v>2.5847446367727884</v>
          </cell>
          <cell r="AM90">
            <v>2.5847446367727884</v>
          </cell>
          <cell r="AN90">
            <v>2.5847446367727884</v>
          </cell>
          <cell r="AO90">
            <v>2.5847446367727884</v>
          </cell>
          <cell r="AP90">
            <v>2.025389115772267</v>
          </cell>
          <cell r="AQ90">
            <v>3.6512098056487732</v>
          </cell>
          <cell r="AR90">
            <v>2.3367742756152152</v>
          </cell>
          <cell r="AS90">
            <v>1.6430444125419481</v>
          </cell>
          <cell r="AT90">
            <v>1.6430444125419481</v>
          </cell>
          <cell r="AU90">
            <v>1.6430444125419481</v>
          </cell>
          <cell r="AV90">
            <v>3.6512098056487732</v>
          </cell>
          <cell r="AW90">
            <v>0.3</v>
          </cell>
          <cell r="AX90">
            <v>0.19200000000000003</v>
          </cell>
          <cell r="AY90">
            <v>0.108</v>
          </cell>
          <cell r="AZ90">
            <v>0.108</v>
          </cell>
          <cell r="BA90">
            <v>7.1999999999999995E-2</v>
          </cell>
          <cell r="BC90">
            <v>2.9633978724782444</v>
          </cell>
          <cell r="BD90">
            <v>1.7569623424446861</v>
          </cell>
          <cell r="BE90">
            <v>1.1472324793714193</v>
          </cell>
          <cell r="BF90">
            <v>1.1472324793714193</v>
          </cell>
          <cell r="BG90">
            <v>1.1832324793714193</v>
          </cell>
          <cell r="BH90">
            <v>3.2633978724782442</v>
          </cell>
          <cell r="BJ90">
            <v>18</v>
          </cell>
          <cell r="BP90">
            <v>0.3</v>
          </cell>
          <cell r="BQ90">
            <v>0.19200000000000003</v>
          </cell>
        </row>
        <row r="91">
          <cell r="A91" t="str">
            <v>mg85</v>
          </cell>
          <cell r="B91" t="str">
            <v>MG</v>
          </cell>
          <cell r="C91">
            <v>85</v>
          </cell>
          <cell r="D91">
            <v>3.1908078138763667</v>
          </cell>
          <cell r="E91">
            <v>3</v>
          </cell>
          <cell r="F91">
            <v>3</v>
          </cell>
          <cell r="G91">
            <v>40.152947251152909</v>
          </cell>
          <cell r="H91">
            <v>17.380161530206234</v>
          </cell>
          <cell r="I91">
            <v>15.183147591660195</v>
          </cell>
          <cell r="J91">
            <v>15.183147591660195</v>
          </cell>
          <cell r="K91">
            <v>15.183147591660195</v>
          </cell>
          <cell r="L91">
            <v>19.788253392881344</v>
          </cell>
          <cell r="M91">
            <v>9.0937666030319093</v>
          </cell>
          <cell r="N91">
            <v>0.57600000000000007</v>
          </cell>
          <cell r="O91">
            <v>0.32400000000000001</v>
          </cell>
          <cell r="P91">
            <v>0.32400000000000001</v>
          </cell>
          <cell r="Q91">
            <v>0.21599999999999997</v>
          </cell>
          <cell r="R91">
            <v>0</v>
          </cell>
          <cell r="S91">
            <v>27.9434891635604</v>
          </cell>
          <cell r="T91">
            <v>13.688470045645628</v>
          </cell>
          <cell r="U91">
            <v>11.74345610709959</v>
          </cell>
          <cell r="V91">
            <v>11.74345610709959</v>
          </cell>
          <cell r="W91">
            <v>11.85145610709959</v>
          </cell>
          <cell r="X91">
            <v>16.672561908320738</v>
          </cell>
          <cell r="Y91">
            <v>9.5299053318824818</v>
          </cell>
          <cell r="Z91">
            <v>3.3265645088942444</v>
          </cell>
          <cell r="AA91">
            <v>3.3265645088942444</v>
          </cell>
          <cell r="AB91">
            <v>3.3265645088942444</v>
          </cell>
          <cell r="AC91">
            <v>3.3265645088942444</v>
          </cell>
          <cell r="AD91">
            <v>2.7416740457919597</v>
          </cell>
          <cell r="AE91">
            <v>2.7312555343439695</v>
          </cell>
          <cell r="AK91">
            <v>6.1721361483453316</v>
          </cell>
          <cell r="AL91">
            <v>2.7000508597010633</v>
          </cell>
          <cell r="AM91">
            <v>2.7000508597010633</v>
          </cell>
          <cell r="AN91">
            <v>2.7000508597010633</v>
          </cell>
          <cell r="AO91">
            <v>2.7000508597010633</v>
          </cell>
          <cell r="AP91">
            <v>2.1151603965987782</v>
          </cell>
          <cell r="AQ91">
            <v>3.8544104185018218</v>
          </cell>
          <cell r="AR91">
            <v>2.4668226678411664</v>
          </cell>
          <cell r="AS91">
            <v>1.73448468832582</v>
          </cell>
          <cell r="AT91">
            <v>1.73448468832582</v>
          </cell>
          <cell r="AU91">
            <v>1.73448468832582</v>
          </cell>
          <cell r="AV91">
            <v>3.8544104185018218</v>
          </cell>
          <cell r="AW91">
            <v>0.3</v>
          </cell>
          <cell r="AX91">
            <v>0.19200000000000003</v>
          </cell>
          <cell r="AY91">
            <v>0.108</v>
          </cell>
          <cell r="AZ91">
            <v>0.108</v>
          </cell>
          <cell r="BA91">
            <v>7.1999999999999995E-2</v>
          </cell>
          <cell r="BC91">
            <v>3.1423602395081351</v>
          </cell>
          <cell r="BD91">
            <v>1.8627724888474795</v>
          </cell>
          <cell r="BE91">
            <v>1.2144345093321331</v>
          </cell>
          <cell r="BF91">
            <v>1.2144345093321331</v>
          </cell>
          <cell r="BG91">
            <v>1.2504345093321332</v>
          </cell>
          <cell r="BH91">
            <v>3.442360239508135</v>
          </cell>
          <cell r="BJ91">
            <v>18</v>
          </cell>
          <cell r="BP91">
            <v>0.3</v>
          </cell>
          <cell r="BQ91">
            <v>0.19200000000000003</v>
          </cell>
        </row>
        <row r="92">
          <cell r="A92" t="str">
            <v>mg90</v>
          </cell>
          <cell r="B92" t="str">
            <v>MG</v>
          </cell>
          <cell r="C92">
            <v>90</v>
          </cell>
          <cell r="D92">
            <v>3.343208273516153</v>
          </cell>
          <cell r="E92">
            <v>0</v>
          </cell>
          <cell r="F92">
            <v>0</v>
          </cell>
        </row>
        <row r="93">
          <cell r="A93" t="str">
            <v>mh50</v>
          </cell>
          <cell r="B93" t="str">
            <v>MH</v>
          </cell>
          <cell r="C93">
            <v>50</v>
          </cell>
          <cell r="D93">
            <v>2.1240045963978629</v>
          </cell>
          <cell r="E93">
            <v>3</v>
          </cell>
          <cell r="F93">
            <v>6</v>
          </cell>
          <cell r="G93">
            <v>34.444634415681399</v>
          </cell>
          <cell r="H93">
            <v>16.26876741296045</v>
          </cell>
          <cell r="I93">
            <v>13.496280426435696</v>
          </cell>
          <cell r="J93">
            <v>13.496280426435696</v>
          </cell>
          <cell r="K93">
            <v>13.496280426435696</v>
          </cell>
          <cell r="L93">
            <v>20.303463045416464</v>
          </cell>
          <cell r="M93">
            <v>8.1085697056751727</v>
          </cell>
          <cell r="N93">
            <v>1.1520000000000001</v>
          </cell>
          <cell r="O93">
            <v>0.64800000000000002</v>
          </cell>
          <cell r="P93">
            <v>0.64800000000000002</v>
          </cell>
          <cell r="Q93">
            <v>0.43199999999999994</v>
          </cell>
          <cell r="R93">
            <v>0</v>
          </cell>
          <cell r="S93">
            <v>23.63062797882278</v>
          </cell>
          <cell r="T93">
            <v>12.411330681777001</v>
          </cell>
          <cell r="U93">
            <v>10.142843695252246</v>
          </cell>
          <cell r="V93">
            <v>10.142843695252246</v>
          </cell>
          <cell r="W93">
            <v>10.358843695252247</v>
          </cell>
          <cell r="X93">
            <v>17.598026314233014</v>
          </cell>
          <cell r="Y93">
            <v>6.6175325481661664</v>
          </cell>
          <cell r="Z93">
            <v>2.3099546264677966</v>
          </cell>
          <cell r="AA93">
            <v>2.3099546264677966</v>
          </cell>
          <cell r="AB93">
            <v>2.3099546264677966</v>
          </cell>
          <cell r="AC93">
            <v>2.3099546264677966</v>
          </cell>
          <cell r="AD93">
            <v>1.903808758077854</v>
          </cell>
          <cell r="AE93">
            <v>2.1028565685583906</v>
          </cell>
          <cell r="AK93">
            <v>4.0976286523431211</v>
          </cell>
          <cell r="AL93">
            <v>1.8929072992031415</v>
          </cell>
          <cell r="AM93">
            <v>1.8929072992031415</v>
          </cell>
          <cell r="AN93">
            <v>1.8929072992031415</v>
          </cell>
          <cell r="AO93">
            <v>1.8929072992031415</v>
          </cell>
          <cell r="AP93">
            <v>1.4867614308131989</v>
          </cell>
          <cell r="AQ93">
            <v>2.4320061285304835</v>
          </cell>
          <cell r="AR93">
            <v>1.5564839222595099</v>
          </cell>
          <cell r="AS93">
            <v>1.0944027578387177</v>
          </cell>
          <cell r="AT93">
            <v>1.0944027578387177</v>
          </cell>
          <cell r="AU93">
            <v>1.0944027578387177</v>
          </cell>
          <cell r="AV93">
            <v>2.4320061285304835</v>
          </cell>
          <cell r="AW93">
            <v>0.3</v>
          </cell>
          <cell r="AX93">
            <v>0.19200000000000003</v>
          </cell>
          <cell r="AY93">
            <v>0.108</v>
          </cell>
          <cell r="AZ93">
            <v>0.108</v>
          </cell>
          <cell r="BA93">
            <v>7.1999999999999995E-2</v>
          </cell>
          <cell r="BC93">
            <v>1.8896236702989031</v>
          </cell>
          <cell r="BD93">
            <v>1.1221014640279294</v>
          </cell>
          <cell r="BE93">
            <v>0.74402029960713711</v>
          </cell>
          <cell r="BF93">
            <v>0.74402029960713711</v>
          </cell>
          <cell r="BG93">
            <v>0.78002029960713704</v>
          </cell>
          <cell r="BH93">
            <v>2.1896236702989027</v>
          </cell>
          <cell r="BJ93">
            <v>18</v>
          </cell>
          <cell r="BP93">
            <v>0.3</v>
          </cell>
          <cell r="BQ93">
            <v>0.19200000000000003</v>
          </cell>
        </row>
        <row r="94">
          <cell r="A94" t="str">
            <v>mh55</v>
          </cell>
          <cell r="B94" t="str">
            <v>MH</v>
          </cell>
          <cell r="C94">
            <v>55</v>
          </cell>
          <cell r="D94">
            <v>2.2764050560376492</v>
          </cell>
          <cell r="E94">
            <v>3</v>
          </cell>
          <cell r="F94">
            <v>6</v>
          </cell>
          <cell r="G94">
            <v>36.911997857249538</v>
          </cell>
          <cell r="H94">
            <v>17.48474771592749</v>
          </cell>
          <cell r="I94">
            <v>14.480612030750263</v>
          </cell>
          <cell r="J94">
            <v>14.480612030750263</v>
          </cell>
          <cell r="K94">
            <v>14.480612030750263</v>
          </cell>
          <cell r="L94">
            <v>21.8817518458408</v>
          </cell>
          <cell r="M94">
            <v>8.3778835481547063</v>
          </cell>
          <cell r="N94">
            <v>1.1520000000000001</v>
          </cell>
          <cell r="O94">
            <v>0.64800000000000002</v>
          </cell>
          <cell r="P94">
            <v>0.64800000000000002</v>
          </cell>
          <cell r="Q94">
            <v>0.43199999999999994</v>
          </cell>
          <cell r="R94">
            <v>0</v>
          </cell>
          <cell r="S94">
            <v>25.593476822145927</v>
          </cell>
          <cell r="T94">
            <v>13.392110228978582</v>
          </cell>
          <cell r="U94">
            <v>10.891974543801354</v>
          </cell>
          <cell r="V94">
            <v>10.891974543801354</v>
          </cell>
          <cell r="W94">
            <v>11.107974543801355</v>
          </cell>
          <cell r="X94">
            <v>18.941114358891895</v>
          </cell>
          <cell r="Y94">
            <v>7.0335858029827829</v>
          </cell>
          <cell r="Z94">
            <v>2.455184609671575</v>
          </cell>
          <cell r="AA94">
            <v>2.455184609671575</v>
          </cell>
          <cell r="AB94">
            <v>2.455184609671575</v>
          </cell>
          <cell r="AC94">
            <v>2.455184609671575</v>
          </cell>
          <cell r="AD94">
            <v>2.0235037991798692</v>
          </cell>
          <cell r="AE94">
            <v>2.1926278493849019</v>
          </cell>
          <cell r="AK94">
            <v>4.3939868660577224</v>
          </cell>
          <cell r="AL94">
            <v>2.0082135221314164</v>
          </cell>
          <cell r="AM94">
            <v>2.0082135221314164</v>
          </cell>
          <cell r="AN94">
            <v>2.0082135221314164</v>
          </cell>
          <cell r="AO94">
            <v>2.0082135221314164</v>
          </cell>
          <cell r="AP94">
            <v>1.5765327116397105</v>
          </cell>
          <cell r="AQ94">
            <v>2.6352067413835321</v>
          </cell>
          <cell r="AR94">
            <v>1.6865323144854609</v>
          </cell>
          <cell r="AS94">
            <v>1.1858430336225896</v>
          </cell>
          <cell r="AT94">
            <v>1.1858430336225896</v>
          </cell>
          <cell r="AU94">
            <v>1.1858430336225896</v>
          </cell>
          <cell r="AV94">
            <v>2.6352067413835321</v>
          </cell>
          <cell r="AW94">
            <v>0.3</v>
          </cell>
          <cell r="AX94">
            <v>0.19200000000000003</v>
          </cell>
          <cell r="AY94">
            <v>0.108</v>
          </cell>
          <cell r="AZ94">
            <v>0.108</v>
          </cell>
          <cell r="BA94">
            <v>7.1999999999999995E-2</v>
          </cell>
          <cell r="BC94">
            <v>2.0685860373287936</v>
          </cell>
          <cell r="BD94">
            <v>1.2279116104307224</v>
          </cell>
          <cell r="BE94">
            <v>0.8112223295678509</v>
          </cell>
          <cell r="BF94">
            <v>0.8112223295678509</v>
          </cell>
          <cell r="BG94">
            <v>0.84722232956785093</v>
          </cell>
          <cell r="BH94">
            <v>2.3685860373287935</v>
          </cell>
          <cell r="BJ94">
            <v>18</v>
          </cell>
          <cell r="BP94">
            <v>0.3</v>
          </cell>
          <cell r="BQ94">
            <v>0.19200000000000003</v>
          </cell>
        </row>
        <row r="95">
          <cell r="A95" t="str">
            <v>mh60</v>
          </cell>
          <cell r="B95" t="str">
            <v>MH</v>
          </cell>
          <cell r="C95">
            <v>60</v>
          </cell>
          <cell r="D95">
            <v>2.4288055156774355</v>
          </cell>
          <cell r="E95">
            <v>3</v>
          </cell>
          <cell r="F95">
            <v>6</v>
          </cell>
          <cell r="G95">
            <v>39.379361298817685</v>
          </cell>
          <cell r="H95">
            <v>18.70072801889453</v>
          </cell>
          <cell r="I95">
            <v>15.464943635064829</v>
          </cell>
          <cell r="J95">
            <v>15.464943635064829</v>
          </cell>
          <cell r="K95">
            <v>15.464943635064829</v>
          </cell>
          <cell r="L95">
            <v>23.460040646265135</v>
          </cell>
          <cell r="M95">
            <v>8.6471973906342399</v>
          </cell>
          <cell r="N95">
            <v>1.1520000000000001</v>
          </cell>
          <cell r="O95">
            <v>0.64800000000000002</v>
          </cell>
          <cell r="P95">
            <v>0.64800000000000002</v>
          </cell>
          <cell r="Q95">
            <v>0.43199999999999994</v>
          </cell>
          <cell r="R95">
            <v>0</v>
          </cell>
          <cell r="S95">
            <v>27.556325665469071</v>
          </cell>
          <cell r="T95">
            <v>14.372889776180163</v>
          </cell>
          <cell r="U95">
            <v>11.641105392350461</v>
          </cell>
          <cell r="V95">
            <v>11.641105392350461</v>
          </cell>
          <cell r="W95">
            <v>11.85710539235046</v>
          </cell>
          <cell r="X95">
            <v>20.284202403550765</v>
          </cell>
          <cell r="Y95">
            <v>7.4496390577993994</v>
          </cell>
          <cell r="Z95">
            <v>2.6004145928753535</v>
          </cell>
          <cell r="AA95">
            <v>2.6004145928753535</v>
          </cell>
          <cell r="AB95">
            <v>2.6004145928753535</v>
          </cell>
          <cell r="AC95">
            <v>2.6004145928753535</v>
          </cell>
          <cell r="AD95">
            <v>2.1431988402818845</v>
          </cell>
          <cell r="AE95">
            <v>2.2823991302114131</v>
          </cell>
          <cell r="AK95">
            <v>4.6903450797723236</v>
          </cell>
          <cell r="AL95">
            <v>2.1235197450596908</v>
          </cell>
          <cell r="AM95">
            <v>2.1235197450596908</v>
          </cell>
          <cell r="AN95">
            <v>2.1235197450596908</v>
          </cell>
          <cell r="AO95">
            <v>2.1235197450596908</v>
          </cell>
          <cell r="AP95">
            <v>1.666303992466222</v>
          </cell>
          <cell r="AQ95">
            <v>2.8384073542365802</v>
          </cell>
          <cell r="AR95">
            <v>1.8165807067114117</v>
          </cell>
          <cell r="AS95">
            <v>1.2772833094064613</v>
          </cell>
          <cell r="AT95">
            <v>1.2772833094064613</v>
          </cell>
          <cell r="AU95">
            <v>1.2772833094064613</v>
          </cell>
          <cell r="AV95">
            <v>2.8384073542365802</v>
          </cell>
          <cell r="AW95">
            <v>0.3</v>
          </cell>
          <cell r="AX95">
            <v>0.19200000000000003</v>
          </cell>
          <cell r="AY95">
            <v>0.108</v>
          </cell>
          <cell r="AZ95">
            <v>0.108</v>
          </cell>
          <cell r="BA95">
            <v>7.1999999999999995E-2</v>
          </cell>
          <cell r="BC95">
            <v>2.2475484043586835</v>
          </cell>
          <cell r="BD95">
            <v>1.3337217568335151</v>
          </cell>
          <cell r="BE95">
            <v>0.87842435952856457</v>
          </cell>
          <cell r="BF95">
            <v>0.87842435952856457</v>
          </cell>
          <cell r="BG95">
            <v>0.9144243595285646</v>
          </cell>
          <cell r="BH95">
            <v>2.5475484043586833</v>
          </cell>
          <cell r="BJ95">
            <v>18</v>
          </cell>
          <cell r="BP95">
            <v>0.3</v>
          </cell>
          <cell r="BQ95">
            <v>0.19200000000000003</v>
          </cell>
        </row>
        <row r="96">
          <cell r="A96" t="str">
            <v>mh65</v>
          </cell>
          <cell r="B96" t="str">
            <v>MH</v>
          </cell>
          <cell r="C96">
            <v>65</v>
          </cell>
          <cell r="D96">
            <v>2.5812059753172214</v>
          </cell>
          <cell r="E96">
            <v>3</v>
          </cell>
          <cell r="F96">
            <v>6</v>
          </cell>
          <cell r="G96">
            <v>41.84672474038581</v>
          </cell>
          <cell r="H96">
            <v>19.916708321861567</v>
          </cell>
          <cell r="I96">
            <v>16.449275239379389</v>
          </cell>
          <cell r="J96">
            <v>16.449275239379389</v>
          </cell>
          <cell r="K96">
            <v>16.449275239379389</v>
          </cell>
          <cell r="L96">
            <v>25.038329446689463</v>
          </cell>
          <cell r="M96">
            <v>8.9165112331137735</v>
          </cell>
          <cell r="N96">
            <v>1.1520000000000001</v>
          </cell>
          <cell r="O96">
            <v>0.64800000000000002</v>
          </cell>
          <cell r="P96">
            <v>0.64800000000000002</v>
          </cell>
          <cell r="Q96">
            <v>0.43199999999999994</v>
          </cell>
          <cell r="R96">
            <v>0</v>
          </cell>
          <cell r="S96">
            <v>29.519174508792215</v>
          </cell>
          <cell r="T96">
            <v>15.353669323381741</v>
          </cell>
          <cell r="U96">
            <v>12.390236240899561</v>
          </cell>
          <cell r="V96">
            <v>12.390236240899561</v>
          </cell>
          <cell r="W96">
            <v>12.606236240899563</v>
          </cell>
          <cell r="X96">
            <v>21.627290448209635</v>
          </cell>
          <cell r="Y96">
            <v>7.865692312616015</v>
          </cell>
          <cell r="Z96">
            <v>2.745644576079131</v>
          </cell>
          <cell r="AA96">
            <v>2.745644576079131</v>
          </cell>
          <cell r="AB96">
            <v>2.745644576079131</v>
          </cell>
          <cell r="AC96">
            <v>2.745644576079131</v>
          </cell>
          <cell r="AD96">
            <v>2.2628938813838992</v>
          </cell>
          <cell r="AE96">
            <v>2.3721704110379243</v>
          </cell>
          <cell r="AK96">
            <v>4.9867032934869249</v>
          </cell>
          <cell r="AL96">
            <v>2.2388259679879647</v>
          </cell>
          <cell r="AM96">
            <v>2.2388259679879647</v>
          </cell>
          <cell r="AN96">
            <v>2.2388259679879647</v>
          </cell>
          <cell r="AO96">
            <v>2.2388259679879647</v>
          </cell>
          <cell r="AP96">
            <v>1.7560752732927329</v>
          </cell>
          <cell r="AQ96">
            <v>3.0416079670896279</v>
          </cell>
          <cell r="AR96">
            <v>1.9466290989373622</v>
          </cell>
          <cell r="AS96">
            <v>1.3687235851903328</v>
          </cell>
          <cell r="AT96">
            <v>1.3687235851903328</v>
          </cell>
          <cell r="AU96">
            <v>1.3687235851903328</v>
          </cell>
          <cell r="AV96">
            <v>3.0416079670896279</v>
          </cell>
          <cell r="AW96">
            <v>0.3</v>
          </cell>
          <cell r="AX96">
            <v>0.19200000000000003</v>
          </cell>
          <cell r="AY96">
            <v>0.108</v>
          </cell>
          <cell r="AZ96">
            <v>0.108</v>
          </cell>
          <cell r="BA96">
            <v>7.1999999999999995E-2</v>
          </cell>
          <cell r="BC96">
            <v>2.4265107713885734</v>
          </cell>
          <cell r="BD96">
            <v>1.4395319032363076</v>
          </cell>
          <cell r="BE96">
            <v>0.94562638948927802</v>
          </cell>
          <cell r="BF96">
            <v>0.94562638948927802</v>
          </cell>
          <cell r="BG96">
            <v>0.98162638948927805</v>
          </cell>
          <cell r="BH96">
            <v>2.7265107713885732</v>
          </cell>
          <cell r="BJ96">
            <v>18</v>
          </cell>
          <cell r="BP96">
            <v>0.3</v>
          </cell>
          <cell r="BQ96">
            <v>0.19200000000000003</v>
          </cell>
        </row>
        <row r="97">
          <cell r="A97" t="str">
            <v>mh70</v>
          </cell>
          <cell r="B97" t="str">
            <v>MH</v>
          </cell>
          <cell r="C97">
            <v>70</v>
          </cell>
          <cell r="D97">
            <v>2.7336064349570082</v>
          </cell>
          <cell r="E97">
            <v>3</v>
          </cell>
          <cell r="F97">
            <v>6</v>
          </cell>
          <cell r="G97">
            <v>44.314088181953963</v>
          </cell>
          <cell r="H97">
            <v>21.132688624828614</v>
          </cell>
          <cell r="I97">
            <v>17.433606843693958</v>
          </cell>
          <cell r="J97">
            <v>17.433606843693958</v>
          </cell>
          <cell r="K97">
            <v>17.433606843693958</v>
          </cell>
          <cell r="L97">
            <v>26.616618247113806</v>
          </cell>
          <cell r="M97">
            <v>9.1858250755933071</v>
          </cell>
          <cell r="N97">
            <v>1.1520000000000001</v>
          </cell>
          <cell r="O97">
            <v>0.64800000000000002</v>
          </cell>
          <cell r="P97">
            <v>0.64800000000000002</v>
          </cell>
          <cell r="Q97">
            <v>0.43199999999999994</v>
          </cell>
          <cell r="R97">
            <v>0</v>
          </cell>
          <cell r="S97">
            <v>31.48202335211537</v>
          </cell>
          <cell r="T97">
            <v>16.334448870583326</v>
          </cell>
          <cell r="U97">
            <v>13.139367089448672</v>
          </cell>
          <cell r="V97">
            <v>13.139367089448672</v>
          </cell>
          <cell r="W97">
            <v>13.355367089448672</v>
          </cell>
          <cell r="X97">
            <v>22.970378492868516</v>
          </cell>
          <cell r="Y97">
            <v>8.2817455674326332</v>
          </cell>
          <cell r="Z97">
            <v>2.8908745592829104</v>
          </cell>
          <cell r="AA97">
            <v>2.8908745592829104</v>
          </cell>
          <cell r="AB97">
            <v>2.8908745592829104</v>
          </cell>
          <cell r="AC97">
            <v>2.8908745592829104</v>
          </cell>
          <cell r="AD97">
            <v>2.3825889224859149</v>
          </cell>
          <cell r="AE97">
            <v>2.4619416918644359</v>
          </cell>
          <cell r="AK97">
            <v>5.2830615072015279</v>
          </cell>
          <cell r="AL97">
            <v>2.35413219091624</v>
          </cell>
          <cell r="AM97">
            <v>2.35413219091624</v>
          </cell>
          <cell r="AN97">
            <v>2.35413219091624</v>
          </cell>
          <cell r="AO97">
            <v>2.35413219091624</v>
          </cell>
          <cell r="AP97">
            <v>1.8458465541192448</v>
          </cell>
          <cell r="AQ97">
            <v>3.2448085799426769</v>
          </cell>
          <cell r="AR97">
            <v>2.0766774911633137</v>
          </cell>
          <cell r="AS97">
            <v>1.4601638609742049</v>
          </cell>
          <cell r="AT97">
            <v>1.4601638609742049</v>
          </cell>
          <cell r="AU97">
            <v>1.4601638609742049</v>
          </cell>
          <cell r="AV97">
            <v>3.2448085799426769</v>
          </cell>
          <cell r="AW97">
            <v>0.3</v>
          </cell>
          <cell r="AX97">
            <v>0.19200000000000003</v>
          </cell>
          <cell r="AY97">
            <v>0.108</v>
          </cell>
          <cell r="AZ97">
            <v>0.108</v>
          </cell>
          <cell r="BA97">
            <v>7.1999999999999995E-2</v>
          </cell>
          <cell r="BC97">
            <v>2.6054731384184642</v>
          </cell>
          <cell r="BD97">
            <v>1.545342049639101</v>
          </cell>
          <cell r="BE97">
            <v>1.0128284194499919</v>
          </cell>
          <cell r="BF97">
            <v>1.0128284194499919</v>
          </cell>
          <cell r="BG97">
            <v>1.0488284194499919</v>
          </cell>
          <cell r="BH97">
            <v>2.905473138418464</v>
          </cell>
          <cell r="BJ97">
            <v>18</v>
          </cell>
          <cell r="BP97">
            <v>0.3</v>
          </cell>
          <cell r="BQ97">
            <v>0.19200000000000003</v>
          </cell>
        </row>
        <row r="98">
          <cell r="A98" t="str">
            <v>mh75</v>
          </cell>
          <cell r="B98" t="str">
            <v>MH</v>
          </cell>
          <cell r="C98">
            <v>75</v>
          </cell>
          <cell r="D98">
            <v>2.886006894596794</v>
          </cell>
          <cell r="E98">
            <v>3</v>
          </cell>
          <cell r="F98">
            <v>6</v>
          </cell>
          <cell r="G98">
            <v>46.781451623522102</v>
          </cell>
          <cell r="H98">
            <v>22.34866892779565</v>
          </cell>
          <cell r="I98">
            <v>18.41793844800852</v>
          </cell>
          <cell r="J98">
            <v>18.41793844800852</v>
          </cell>
          <cell r="K98">
            <v>18.41793844800852</v>
          </cell>
          <cell r="L98">
            <v>28.194907047538138</v>
          </cell>
          <cell r="M98">
            <v>9.4551389180728407</v>
          </cell>
          <cell r="N98">
            <v>1.1520000000000001</v>
          </cell>
          <cell r="O98">
            <v>0.64800000000000002</v>
          </cell>
          <cell r="P98">
            <v>0.64800000000000002</v>
          </cell>
          <cell r="Q98">
            <v>0.43199999999999994</v>
          </cell>
          <cell r="R98">
            <v>0</v>
          </cell>
          <cell r="S98">
            <v>33.444872195438514</v>
          </cell>
          <cell r="T98">
            <v>17.315228417784901</v>
          </cell>
          <cell r="U98">
            <v>13.888497937997775</v>
          </cell>
          <cell r="V98">
            <v>13.888497937997775</v>
          </cell>
          <cell r="W98">
            <v>14.104497937997776</v>
          </cell>
          <cell r="X98">
            <v>24.313466537527393</v>
          </cell>
          <cell r="Y98">
            <v>8.6977988222492488</v>
          </cell>
          <cell r="Z98">
            <v>3.0361045424866879</v>
          </cell>
          <cell r="AA98">
            <v>3.0361045424866879</v>
          </cell>
          <cell r="AB98">
            <v>3.0361045424866879</v>
          </cell>
          <cell r="AC98">
            <v>3.0361045424866879</v>
          </cell>
          <cell r="AD98">
            <v>2.5022839635879297</v>
          </cell>
          <cell r="AE98">
            <v>2.5517129726909471</v>
          </cell>
          <cell r="AK98">
            <v>5.5794197209161283</v>
          </cell>
          <cell r="AL98">
            <v>2.469438413844514</v>
          </cell>
          <cell r="AM98">
            <v>2.469438413844514</v>
          </cell>
          <cell r="AN98">
            <v>2.469438413844514</v>
          </cell>
          <cell r="AO98">
            <v>2.469438413844514</v>
          </cell>
          <cell r="AP98">
            <v>1.9356178349457558</v>
          </cell>
          <cell r="AQ98">
            <v>3.448009192795725</v>
          </cell>
          <cell r="AR98">
            <v>2.2067258833892645</v>
          </cell>
          <cell r="AS98">
            <v>1.5516041367580764</v>
          </cell>
          <cell r="AT98">
            <v>1.5516041367580764</v>
          </cell>
          <cell r="AU98">
            <v>1.5516041367580764</v>
          </cell>
          <cell r="AV98">
            <v>3.448009192795725</v>
          </cell>
          <cell r="AW98">
            <v>0.3</v>
          </cell>
          <cell r="AX98">
            <v>0.19200000000000003</v>
          </cell>
          <cell r="AY98">
            <v>0.108</v>
          </cell>
          <cell r="AZ98">
            <v>0.108</v>
          </cell>
          <cell r="BA98">
            <v>7.1999999999999995E-2</v>
          </cell>
          <cell r="BC98">
            <v>2.7844355054483545</v>
          </cell>
          <cell r="BD98">
            <v>1.6511521960418936</v>
          </cell>
          <cell r="BE98">
            <v>1.0800304494107056</v>
          </cell>
          <cell r="BF98">
            <v>1.0800304494107056</v>
          </cell>
          <cell r="BG98">
            <v>1.1160304494107056</v>
          </cell>
          <cell r="BH98">
            <v>3.0844355054483543</v>
          </cell>
          <cell r="BJ98">
            <v>18</v>
          </cell>
          <cell r="BP98">
            <v>0.3</v>
          </cell>
          <cell r="BQ98">
            <v>0.19200000000000003</v>
          </cell>
        </row>
        <row r="99">
          <cell r="A99" t="str">
            <v>mh80</v>
          </cell>
          <cell r="B99" t="str">
            <v>MH</v>
          </cell>
          <cell r="C99">
            <v>80</v>
          </cell>
          <cell r="D99">
            <v>3.0384073542365804</v>
          </cell>
          <cell r="E99">
            <v>3</v>
          </cell>
          <cell r="F99">
            <v>6</v>
          </cell>
          <cell r="G99">
            <v>49.248815065090241</v>
          </cell>
          <cell r="H99">
            <v>23.56464923076269</v>
          </cell>
          <cell r="I99">
            <v>19.402270052323086</v>
          </cell>
          <cell r="J99">
            <v>19.402270052323086</v>
          </cell>
          <cell r="K99">
            <v>19.402270052323086</v>
          </cell>
          <cell r="L99">
            <v>29.773195847962477</v>
          </cell>
          <cell r="M99">
            <v>9.7244527605523743</v>
          </cell>
          <cell r="N99">
            <v>1.1520000000000001</v>
          </cell>
          <cell r="O99">
            <v>0.64800000000000002</v>
          </cell>
          <cell r="P99">
            <v>0.64800000000000002</v>
          </cell>
          <cell r="Q99">
            <v>0.43199999999999994</v>
          </cell>
          <cell r="R99">
            <v>0</v>
          </cell>
          <cell r="S99">
            <v>35.407721038761657</v>
          </cell>
          <cell r="T99">
            <v>18.296007964986483</v>
          </cell>
          <cell r="U99">
            <v>14.63762878654688</v>
          </cell>
          <cell r="V99">
            <v>14.63762878654688</v>
          </cell>
          <cell r="W99">
            <v>14.853628786546881</v>
          </cell>
          <cell r="X99">
            <v>25.656554582186267</v>
          </cell>
          <cell r="Y99">
            <v>9.1138520770658662</v>
          </cell>
          <cell r="Z99">
            <v>3.1813345256904659</v>
          </cell>
          <cell r="AA99">
            <v>3.1813345256904659</v>
          </cell>
          <cell r="AB99">
            <v>3.1813345256904659</v>
          </cell>
          <cell r="AC99">
            <v>3.1813345256904659</v>
          </cell>
          <cell r="AD99">
            <v>2.6219790046899445</v>
          </cell>
          <cell r="AE99">
            <v>2.6414842535174583</v>
          </cell>
          <cell r="AK99">
            <v>5.8757779346307304</v>
          </cell>
          <cell r="AL99">
            <v>2.5847446367727884</v>
          </cell>
          <cell r="AM99">
            <v>2.5847446367727884</v>
          </cell>
          <cell r="AN99">
            <v>2.5847446367727884</v>
          </cell>
          <cell r="AO99">
            <v>2.5847446367727884</v>
          </cell>
          <cell r="AP99">
            <v>2.025389115772267</v>
          </cell>
          <cell r="AQ99">
            <v>3.6512098056487732</v>
          </cell>
          <cell r="AR99">
            <v>2.3367742756152152</v>
          </cell>
          <cell r="AS99">
            <v>1.6430444125419481</v>
          </cell>
          <cell r="AT99">
            <v>1.6430444125419481</v>
          </cell>
          <cell r="AU99">
            <v>1.6430444125419481</v>
          </cell>
          <cell r="AV99">
            <v>3.6512098056487732</v>
          </cell>
          <cell r="AW99">
            <v>0.3</v>
          </cell>
          <cell r="AX99">
            <v>0.19200000000000003</v>
          </cell>
          <cell r="AY99">
            <v>0.108</v>
          </cell>
          <cell r="AZ99">
            <v>0.108</v>
          </cell>
          <cell r="BA99">
            <v>7.1999999999999995E-2</v>
          </cell>
          <cell r="BC99">
            <v>2.9633978724782444</v>
          </cell>
          <cell r="BD99">
            <v>1.7569623424446861</v>
          </cell>
          <cell r="BE99">
            <v>1.1472324793714193</v>
          </cell>
          <cell r="BF99">
            <v>1.1472324793714193</v>
          </cell>
          <cell r="BG99">
            <v>1.1832324793714193</v>
          </cell>
          <cell r="BH99">
            <v>3.2633978724782442</v>
          </cell>
          <cell r="BJ99">
            <v>18</v>
          </cell>
          <cell r="BP99">
            <v>0.3</v>
          </cell>
          <cell r="BQ99">
            <v>0.19200000000000003</v>
          </cell>
        </row>
        <row r="100">
          <cell r="A100" t="str">
            <v>mh85</v>
          </cell>
          <cell r="B100" t="str">
            <v>MH</v>
          </cell>
          <cell r="C100">
            <v>85</v>
          </cell>
          <cell r="D100">
            <v>3.1908078138763667</v>
          </cell>
          <cell r="E100">
            <v>3</v>
          </cell>
          <cell r="F100">
            <v>6</v>
          </cell>
          <cell r="G100">
            <v>51.71617850665838</v>
          </cell>
          <cell r="H100">
            <v>24.780629533729734</v>
          </cell>
          <cell r="I100">
            <v>20.386601656637655</v>
          </cell>
          <cell r="J100">
            <v>20.386601656637655</v>
          </cell>
          <cell r="K100">
            <v>20.386601656637655</v>
          </cell>
          <cell r="L100">
            <v>31.351484648386808</v>
          </cell>
          <cell r="M100">
            <v>9.9937666030319079</v>
          </cell>
          <cell r="N100">
            <v>1.1520000000000001</v>
          </cell>
          <cell r="O100">
            <v>0.64800000000000002</v>
          </cell>
          <cell r="P100">
            <v>0.64800000000000002</v>
          </cell>
          <cell r="Q100">
            <v>0.43199999999999994</v>
          </cell>
          <cell r="R100">
            <v>0</v>
          </cell>
          <cell r="S100">
            <v>37.370569882084808</v>
          </cell>
          <cell r="T100">
            <v>19.276787512188065</v>
          </cell>
          <cell r="U100">
            <v>15.386759635095988</v>
          </cell>
          <cell r="V100">
            <v>15.386759635095988</v>
          </cell>
          <cell r="W100">
            <v>15.602759635095989</v>
          </cell>
          <cell r="X100">
            <v>26.999642626845144</v>
          </cell>
          <cell r="Y100">
            <v>9.5299053318824818</v>
          </cell>
          <cell r="Z100">
            <v>3.3265645088942444</v>
          </cell>
          <cell r="AA100">
            <v>3.3265645088942444</v>
          </cell>
          <cell r="AB100">
            <v>3.3265645088942444</v>
          </cell>
          <cell r="AC100">
            <v>3.3265645088942444</v>
          </cell>
          <cell r="AD100">
            <v>2.7416740457919597</v>
          </cell>
          <cell r="AE100">
            <v>2.7312555343439695</v>
          </cell>
          <cell r="AK100">
            <v>6.1721361483453316</v>
          </cell>
          <cell r="AL100">
            <v>2.7000508597010633</v>
          </cell>
          <cell r="AM100">
            <v>2.7000508597010633</v>
          </cell>
          <cell r="AN100">
            <v>2.7000508597010633</v>
          </cell>
          <cell r="AO100">
            <v>2.7000508597010633</v>
          </cell>
          <cell r="AP100">
            <v>2.1151603965987782</v>
          </cell>
          <cell r="AQ100">
            <v>3.8544104185018218</v>
          </cell>
          <cell r="AR100">
            <v>2.4668226678411664</v>
          </cell>
          <cell r="AS100">
            <v>1.73448468832582</v>
          </cell>
          <cell r="AT100">
            <v>1.73448468832582</v>
          </cell>
          <cell r="AU100">
            <v>1.73448468832582</v>
          </cell>
          <cell r="AV100">
            <v>3.8544104185018218</v>
          </cell>
          <cell r="AW100">
            <v>0.3</v>
          </cell>
          <cell r="AX100">
            <v>0.19200000000000003</v>
          </cell>
          <cell r="AY100">
            <v>0.108</v>
          </cell>
          <cell r="AZ100">
            <v>0.108</v>
          </cell>
          <cell r="BA100">
            <v>7.1999999999999995E-2</v>
          </cell>
          <cell r="BC100">
            <v>3.1423602395081351</v>
          </cell>
          <cell r="BD100">
            <v>1.8627724888474795</v>
          </cell>
          <cell r="BE100">
            <v>1.2144345093321331</v>
          </cell>
          <cell r="BF100">
            <v>1.2144345093321331</v>
          </cell>
          <cell r="BG100">
            <v>1.2504345093321332</v>
          </cell>
          <cell r="BH100">
            <v>3.442360239508135</v>
          </cell>
          <cell r="BJ100">
            <v>18</v>
          </cell>
          <cell r="BP100">
            <v>0.3</v>
          </cell>
          <cell r="BQ100">
            <v>0.19200000000000003</v>
          </cell>
        </row>
        <row r="101">
          <cell r="A101" t="str">
            <v>mh90</v>
          </cell>
          <cell r="B101" t="str">
            <v>MH</v>
          </cell>
          <cell r="C101">
            <v>90</v>
          </cell>
          <cell r="D101">
            <v>3.343208273516153</v>
          </cell>
          <cell r="E101">
            <v>0</v>
          </cell>
          <cell r="F101">
            <v>0</v>
          </cell>
        </row>
        <row r="102">
          <cell r="A102" t="str">
            <v>mj50</v>
          </cell>
          <cell r="B102" t="str">
            <v>MJ</v>
          </cell>
          <cell r="C102">
            <v>50</v>
          </cell>
          <cell r="D102">
            <v>2.1240045963978629</v>
          </cell>
          <cell r="E102">
            <v>3</v>
          </cell>
          <cell r="F102">
            <v>6</v>
          </cell>
          <cell r="G102">
            <v>34.444634415681399</v>
          </cell>
          <cell r="H102">
            <v>16.26876741296045</v>
          </cell>
          <cell r="I102">
            <v>13.496280426435696</v>
          </cell>
          <cell r="J102">
            <v>13.496280426435696</v>
          </cell>
          <cell r="K102">
            <v>13.496280426435696</v>
          </cell>
          <cell r="L102">
            <v>20.303463045416464</v>
          </cell>
          <cell r="M102">
            <v>8.1085697056751727</v>
          </cell>
          <cell r="N102">
            <v>1.1520000000000001</v>
          </cell>
          <cell r="O102">
            <v>0.64800000000000002</v>
          </cell>
          <cell r="P102">
            <v>0.64800000000000002</v>
          </cell>
          <cell r="Q102">
            <v>0.43199999999999994</v>
          </cell>
          <cell r="R102">
            <v>0</v>
          </cell>
          <cell r="S102">
            <v>23.63062797882278</v>
          </cell>
          <cell r="T102">
            <v>12.411330681777001</v>
          </cell>
          <cell r="U102">
            <v>10.142843695252246</v>
          </cell>
          <cell r="V102">
            <v>10.142843695252246</v>
          </cell>
          <cell r="W102">
            <v>10.358843695252247</v>
          </cell>
          <cell r="X102">
            <v>17.598026314233014</v>
          </cell>
          <cell r="Y102">
            <v>6.6175325481661664</v>
          </cell>
          <cell r="Z102">
            <v>2.3099546264677966</v>
          </cell>
          <cell r="AA102">
            <v>2.3099546264677966</v>
          </cell>
          <cell r="AB102">
            <v>2.3099546264677966</v>
          </cell>
          <cell r="AC102">
            <v>2.3099546264677966</v>
          </cell>
          <cell r="AD102">
            <v>1.903808758077854</v>
          </cell>
          <cell r="AE102">
            <v>2.1028565685583906</v>
          </cell>
          <cell r="AK102">
            <v>4.0976286523431211</v>
          </cell>
          <cell r="AL102">
            <v>1.8929072992031415</v>
          </cell>
          <cell r="AM102">
            <v>1.8929072992031415</v>
          </cell>
          <cell r="AN102">
            <v>1.8929072992031415</v>
          </cell>
          <cell r="AO102">
            <v>1.8929072992031415</v>
          </cell>
          <cell r="AP102">
            <v>1.4867614308131989</v>
          </cell>
          <cell r="AQ102">
            <v>2.4320061285304835</v>
          </cell>
          <cell r="AR102">
            <v>1.5564839222595099</v>
          </cell>
          <cell r="AS102">
            <v>1.0944027578387177</v>
          </cell>
          <cell r="AT102">
            <v>1.0944027578387177</v>
          </cell>
          <cell r="AU102">
            <v>1.0944027578387177</v>
          </cell>
          <cell r="AV102">
            <v>2.4320061285304835</v>
          </cell>
          <cell r="AW102">
            <v>0.3</v>
          </cell>
          <cell r="AX102">
            <v>0.19200000000000003</v>
          </cell>
          <cell r="AY102">
            <v>0.108</v>
          </cell>
          <cell r="AZ102">
            <v>0.108</v>
          </cell>
          <cell r="BA102">
            <v>7.1999999999999995E-2</v>
          </cell>
          <cell r="BC102">
            <v>1.8896236702989031</v>
          </cell>
          <cell r="BD102">
            <v>1.1221014640279294</v>
          </cell>
          <cell r="BE102">
            <v>0.74402029960713711</v>
          </cell>
          <cell r="BF102">
            <v>0.74402029960713711</v>
          </cell>
          <cell r="BG102">
            <v>0.78002029960713704</v>
          </cell>
          <cell r="BH102">
            <v>2.1896236702989027</v>
          </cell>
          <cell r="BJ102">
            <v>18</v>
          </cell>
          <cell r="BP102">
            <v>0.3</v>
          </cell>
          <cell r="BQ102">
            <v>0.19200000000000003</v>
          </cell>
        </row>
        <row r="103">
          <cell r="A103" t="str">
            <v>mj55</v>
          </cell>
          <cell r="B103" t="str">
            <v>MJ</v>
          </cell>
          <cell r="C103">
            <v>55</v>
          </cell>
          <cell r="D103">
            <v>2.2764050560376492</v>
          </cell>
          <cell r="E103">
            <v>3</v>
          </cell>
          <cell r="F103">
            <v>6</v>
          </cell>
          <cell r="G103">
            <v>36.911997857249538</v>
          </cell>
          <cell r="H103">
            <v>17.48474771592749</v>
          </cell>
          <cell r="I103">
            <v>14.480612030750263</v>
          </cell>
          <cell r="J103">
            <v>14.480612030750263</v>
          </cell>
          <cell r="K103">
            <v>14.480612030750263</v>
          </cell>
          <cell r="L103">
            <v>21.8817518458408</v>
          </cell>
          <cell r="M103">
            <v>8.3778835481547063</v>
          </cell>
          <cell r="N103">
            <v>1.1520000000000001</v>
          </cell>
          <cell r="O103">
            <v>0.64800000000000002</v>
          </cell>
          <cell r="P103">
            <v>0.64800000000000002</v>
          </cell>
          <cell r="Q103">
            <v>0.43199999999999994</v>
          </cell>
          <cell r="R103">
            <v>0</v>
          </cell>
          <cell r="S103">
            <v>25.593476822145927</v>
          </cell>
          <cell r="T103">
            <v>13.392110228978582</v>
          </cell>
          <cell r="U103">
            <v>10.891974543801354</v>
          </cell>
          <cell r="V103">
            <v>10.891974543801354</v>
          </cell>
          <cell r="W103">
            <v>11.107974543801355</v>
          </cell>
          <cell r="X103">
            <v>18.941114358891895</v>
          </cell>
          <cell r="Y103">
            <v>7.0335858029827829</v>
          </cell>
          <cell r="Z103">
            <v>2.455184609671575</v>
          </cell>
          <cell r="AA103">
            <v>2.455184609671575</v>
          </cell>
          <cell r="AB103">
            <v>2.455184609671575</v>
          </cell>
          <cell r="AC103">
            <v>2.455184609671575</v>
          </cell>
          <cell r="AD103">
            <v>2.0235037991798692</v>
          </cell>
          <cell r="AE103">
            <v>2.1926278493849019</v>
          </cell>
          <cell r="AK103">
            <v>4.3939868660577224</v>
          </cell>
          <cell r="AL103">
            <v>2.0082135221314164</v>
          </cell>
          <cell r="AM103">
            <v>2.0082135221314164</v>
          </cell>
          <cell r="AN103">
            <v>2.0082135221314164</v>
          </cell>
          <cell r="AO103">
            <v>2.0082135221314164</v>
          </cell>
          <cell r="AP103">
            <v>1.5765327116397105</v>
          </cell>
          <cell r="AQ103">
            <v>2.6352067413835321</v>
          </cell>
          <cell r="AR103">
            <v>1.6865323144854609</v>
          </cell>
          <cell r="AS103">
            <v>1.1858430336225896</v>
          </cell>
          <cell r="AT103">
            <v>1.1858430336225896</v>
          </cell>
          <cell r="AU103">
            <v>1.1858430336225896</v>
          </cell>
          <cell r="AV103">
            <v>2.6352067413835321</v>
          </cell>
          <cell r="AW103">
            <v>0.3</v>
          </cell>
          <cell r="AX103">
            <v>0.19200000000000003</v>
          </cell>
          <cell r="AY103">
            <v>0.108</v>
          </cell>
          <cell r="AZ103">
            <v>0.108</v>
          </cell>
          <cell r="BA103">
            <v>7.1999999999999995E-2</v>
          </cell>
          <cell r="BC103">
            <v>2.0685860373287936</v>
          </cell>
          <cell r="BD103">
            <v>1.2279116104307224</v>
          </cell>
          <cell r="BE103">
            <v>0.8112223295678509</v>
          </cell>
          <cell r="BF103">
            <v>0.8112223295678509</v>
          </cell>
          <cell r="BG103">
            <v>0.84722232956785093</v>
          </cell>
          <cell r="BH103">
            <v>2.3685860373287935</v>
          </cell>
          <cell r="BJ103">
            <v>18</v>
          </cell>
          <cell r="BP103">
            <v>0.3</v>
          </cell>
          <cell r="BQ103">
            <v>0.19200000000000003</v>
          </cell>
        </row>
        <row r="104">
          <cell r="A104" t="str">
            <v>mj60</v>
          </cell>
          <cell r="B104" t="str">
            <v>MJ</v>
          </cell>
          <cell r="C104">
            <v>60</v>
          </cell>
          <cell r="D104">
            <v>2.4288055156774355</v>
          </cell>
          <cell r="E104">
            <v>3</v>
          </cell>
          <cell r="F104">
            <v>6</v>
          </cell>
          <cell r="G104">
            <v>39.379361298817685</v>
          </cell>
          <cell r="H104">
            <v>18.70072801889453</v>
          </cell>
          <cell r="I104">
            <v>15.464943635064829</v>
          </cell>
          <cell r="J104">
            <v>15.464943635064829</v>
          </cell>
          <cell r="K104">
            <v>15.464943635064829</v>
          </cell>
          <cell r="L104">
            <v>23.460040646265135</v>
          </cell>
          <cell r="M104">
            <v>8.6471973906342399</v>
          </cell>
          <cell r="N104">
            <v>1.1520000000000001</v>
          </cell>
          <cell r="O104">
            <v>0.64800000000000002</v>
          </cell>
          <cell r="P104">
            <v>0.64800000000000002</v>
          </cell>
          <cell r="Q104">
            <v>0.43199999999999994</v>
          </cell>
          <cell r="R104">
            <v>0</v>
          </cell>
          <cell r="S104">
            <v>27.556325665469071</v>
          </cell>
          <cell r="T104">
            <v>14.372889776180163</v>
          </cell>
          <cell r="U104">
            <v>11.641105392350461</v>
          </cell>
          <cell r="V104">
            <v>11.641105392350461</v>
          </cell>
          <cell r="W104">
            <v>11.85710539235046</v>
          </cell>
          <cell r="X104">
            <v>20.284202403550765</v>
          </cell>
          <cell r="Y104">
            <v>7.4496390577993994</v>
          </cell>
          <cell r="Z104">
            <v>2.6004145928753535</v>
          </cell>
          <cell r="AA104">
            <v>2.6004145928753535</v>
          </cell>
          <cell r="AB104">
            <v>2.6004145928753535</v>
          </cell>
          <cell r="AC104">
            <v>2.6004145928753535</v>
          </cell>
          <cell r="AD104">
            <v>2.1431988402818845</v>
          </cell>
          <cell r="AE104">
            <v>2.2823991302114131</v>
          </cell>
          <cell r="AK104">
            <v>4.6903450797723236</v>
          </cell>
          <cell r="AL104">
            <v>2.1235197450596908</v>
          </cell>
          <cell r="AM104">
            <v>2.1235197450596908</v>
          </cell>
          <cell r="AN104">
            <v>2.1235197450596908</v>
          </cell>
          <cell r="AO104">
            <v>2.1235197450596908</v>
          </cell>
          <cell r="AP104">
            <v>1.666303992466222</v>
          </cell>
          <cell r="AQ104">
            <v>2.8384073542365802</v>
          </cell>
          <cell r="AR104">
            <v>1.8165807067114117</v>
          </cell>
          <cell r="AS104">
            <v>1.2772833094064613</v>
          </cell>
          <cell r="AT104">
            <v>1.2772833094064613</v>
          </cell>
          <cell r="AU104">
            <v>1.2772833094064613</v>
          </cell>
          <cell r="AV104">
            <v>2.8384073542365802</v>
          </cell>
          <cell r="AW104">
            <v>0.3</v>
          </cell>
          <cell r="AX104">
            <v>0.19200000000000003</v>
          </cell>
          <cell r="AY104">
            <v>0.108</v>
          </cell>
          <cell r="AZ104">
            <v>0.108</v>
          </cell>
          <cell r="BA104">
            <v>7.1999999999999995E-2</v>
          </cell>
          <cell r="BC104">
            <v>2.2475484043586835</v>
          </cell>
          <cell r="BD104">
            <v>1.3337217568335151</v>
          </cell>
          <cell r="BE104">
            <v>0.87842435952856457</v>
          </cell>
          <cell r="BF104">
            <v>0.87842435952856457</v>
          </cell>
          <cell r="BG104">
            <v>0.9144243595285646</v>
          </cell>
          <cell r="BH104">
            <v>2.5475484043586833</v>
          </cell>
          <cell r="BJ104">
            <v>18</v>
          </cell>
          <cell r="BP104">
            <v>0.3</v>
          </cell>
          <cell r="BQ104">
            <v>0.19200000000000003</v>
          </cell>
        </row>
        <row r="105">
          <cell r="A105" t="str">
            <v>mj65</v>
          </cell>
          <cell r="B105" t="str">
            <v>MJ</v>
          </cell>
          <cell r="C105">
            <v>65</v>
          </cell>
          <cell r="D105">
            <v>2.5812059753172214</v>
          </cell>
          <cell r="E105">
            <v>3</v>
          </cell>
          <cell r="F105">
            <v>6</v>
          </cell>
          <cell r="G105">
            <v>41.84672474038581</v>
          </cell>
          <cell r="H105">
            <v>19.916708321861567</v>
          </cell>
          <cell r="I105">
            <v>16.449275239379389</v>
          </cell>
          <cell r="J105">
            <v>16.449275239379389</v>
          </cell>
          <cell r="K105">
            <v>16.449275239379389</v>
          </cell>
          <cell r="L105">
            <v>25.038329446689463</v>
          </cell>
          <cell r="M105">
            <v>8.9165112331137735</v>
          </cell>
          <cell r="N105">
            <v>1.1520000000000001</v>
          </cell>
          <cell r="O105">
            <v>0.64800000000000002</v>
          </cell>
          <cell r="P105">
            <v>0.64800000000000002</v>
          </cell>
          <cell r="Q105">
            <v>0.43199999999999994</v>
          </cell>
          <cell r="R105">
            <v>0</v>
          </cell>
          <cell r="S105">
            <v>29.519174508792215</v>
          </cell>
          <cell r="T105">
            <v>15.353669323381741</v>
          </cell>
          <cell r="U105">
            <v>12.390236240899561</v>
          </cell>
          <cell r="V105">
            <v>12.390236240899561</v>
          </cell>
          <cell r="W105">
            <v>12.606236240899563</v>
          </cell>
          <cell r="X105">
            <v>21.627290448209635</v>
          </cell>
          <cell r="Y105">
            <v>7.865692312616015</v>
          </cell>
          <cell r="Z105">
            <v>2.745644576079131</v>
          </cell>
          <cell r="AA105">
            <v>2.745644576079131</v>
          </cell>
          <cell r="AB105">
            <v>2.745644576079131</v>
          </cell>
          <cell r="AC105">
            <v>2.745644576079131</v>
          </cell>
          <cell r="AD105">
            <v>2.2628938813838992</v>
          </cell>
          <cell r="AE105">
            <v>2.3721704110379243</v>
          </cell>
          <cell r="AK105">
            <v>4.9867032934869249</v>
          </cell>
          <cell r="AL105">
            <v>2.2388259679879647</v>
          </cell>
          <cell r="AM105">
            <v>2.2388259679879647</v>
          </cell>
          <cell r="AN105">
            <v>2.2388259679879647</v>
          </cell>
          <cell r="AO105">
            <v>2.2388259679879647</v>
          </cell>
          <cell r="AP105">
            <v>1.7560752732927329</v>
          </cell>
          <cell r="AQ105">
            <v>3.0416079670896279</v>
          </cell>
          <cell r="AR105">
            <v>1.9466290989373622</v>
          </cell>
          <cell r="AS105">
            <v>1.3687235851903328</v>
          </cell>
          <cell r="AT105">
            <v>1.3687235851903328</v>
          </cell>
          <cell r="AU105">
            <v>1.3687235851903328</v>
          </cell>
          <cell r="AV105">
            <v>3.0416079670896279</v>
          </cell>
          <cell r="AW105">
            <v>0.3</v>
          </cell>
          <cell r="AX105">
            <v>0.19200000000000003</v>
          </cell>
          <cell r="AY105">
            <v>0.108</v>
          </cell>
          <cell r="AZ105">
            <v>0.108</v>
          </cell>
          <cell r="BA105">
            <v>7.1999999999999995E-2</v>
          </cell>
          <cell r="BC105">
            <v>2.4265107713885734</v>
          </cell>
          <cell r="BD105">
            <v>1.4395319032363076</v>
          </cell>
          <cell r="BE105">
            <v>0.94562638948927802</v>
          </cell>
          <cell r="BF105">
            <v>0.94562638948927802</v>
          </cell>
          <cell r="BG105">
            <v>0.98162638948927805</v>
          </cell>
          <cell r="BH105">
            <v>2.7265107713885732</v>
          </cell>
          <cell r="BJ105">
            <v>18</v>
          </cell>
          <cell r="BP105">
            <v>0.3</v>
          </cell>
          <cell r="BQ105">
            <v>0.19200000000000003</v>
          </cell>
        </row>
        <row r="106">
          <cell r="A106" t="str">
            <v>mj70</v>
          </cell>
          <cell r="B106" t="str">
            <v>MJ</v>
          </cell>
          <cell r="C106">
            <v>70</v>
          </cell>
          <cell r="D106">
            <v>2.7336064349570082</v>
          </cell>
          <cell r="E106">
            <v>3</v>
          </cell>
          <cell r="F106">
            <v>6</v>
          </cell>
          <cell r="G106">
            <v>44.314088181953963</v>
          </cell>
          <cell r="H106">
            <v>21.132688624828614</v>
          </cell>
          <cell r="I106">
            <v>17.433606843693958</v>
          </cell>
          <cell r="J106">
            <v>17.433606843693958</v>
          </cell>
          <cell r="K106">
            <v>17.433606843693958</v>
          </cell>
          <cell r="L106">
            <v>26.616618247113806</v>
          </cell>
          <cell r="M106">
            <v>9.1858250755933071</v>
          </cell>
          <cell r="N106">
            <v>1.1520000000000001</v>
          </cell>
          <cell r="O106">
            <v>0.64800000000000002</v>
          </cell>
          <cell r="P106">
            <v>0.64800000000000002</v>
          </cell>
          <cell r="Q106">
            <v>0.43199999999999994</v>
          </cell>
          <cell r="R106">
            <v>0</v>
          </cell>
          <cell r="S106">
            <v>31.48202335211537</v>
          </cell>
          <cell r="T106">
            <v>16.334448870583326</v>
          </cell>
          <cell r="U106">
            <v>13.139367089448672</v>
          </cell>
          <cell r="V106">
            <v>13.139367089448672</v>
          </cell>
          <cell r="W106">
            <v>13.355367089448672</v>
          </cell>
          <cell r="X106">
            <v>22.970378492868516</v>
          </cell>
          <cell r="Y106">
            <v>8.2817455674326332</v>
          </cell>
          <cell r="Z106">
            <v>2.8908745592829104</v>
          </cell>
          <cell r="AA106">
            <v>2.8908745592829104</v>
          </cell>
          <cell r="AB106">
            <v>2.8908745592829104</v>
          </cell>
          <cell r="AC106">
            <v>2.8908745592829104</v>
          </cell>
          <cell r="AD106">
            <v>2.3825889224859149</v>
          </cell>
          <cell r="AE106">
            <v>2.4619416918644359</v>
          </cell>
          <cell r="AK106">
            <v>5.2830615072015279</v>
          </cell>
          <cell r="AL106">
            <v>2.35413219091624</v>
          </cell>
          <cell r="AM106">
            <v>2.35413219091624</v>
          </cell>
          <cell r="AN106">
            <v>2.35413219091624</v>
          </cell>
          <cell r="AO106">
            <v>2.35413219091624</v>
          </cell>
          <cell r="AP106">
            <v>1.8458465541192448</v>
          </cell>
          <cell r="AQ106">
            <v>3.2448085799426769</v>
          </cell>
          <cell r="AR106">
            <v>2.0766774911633137</v>
          </cell>
          <cell r="AS106">
            <v>1.4601638609742049</v>
          </cell>
          <cell r="AT106">
            <v>1.4601638609742049</v>
          </cell>
          <cell r="AU106">
            <v>1.4601638609742049</v>
          </cell>
          <cell r="AV106">
            <v>3.2448085799426769</v>
          </cell>
          <cell r="AW106">
            <v>0.3</v>
          </cell>
          <cell r="AX106">
            <v>0.19200000000000003</v>
          </cell>
          <cell r="AY106">
            <v>0.108</v>
          </cell>
          <cell r="AZ106">
            <v>0.108</v>
          </cell>
          <cell r="BA106">
            <v>7.1999999999999995E-2</v>
          </cell>
          <cell r="BC106">
            <v>2.6054731384184642</v>
          </cell>
          <cell r="BD106">
            <v>1.545342049639101</v>
          </cell>
          <cell r="BE106">
            <v>1.0128284194499919</v>
          </cell>
          <cell r="BF106">
            <v>1.0128284194499919</v>
          </cell>
          <cell r="BG106">
            <v>1.0488284194499919</v>
          </cell>
          <cell r="BH106">
            <v>2.905473138418464</v>
          </cell>
          <cell r="BJ106">
            <v>18</v>
          </cell>
          <cell r="BP106">
            <v>0.3</v>
          </cell>
          <cell r="BQ106">
            <v>0.19200000000000003</v>
          </cell>
        </row>
        <row r="107">
          <cell r="A107" t="str">
            <v>mj75</v>
          </cell>
          <cell r="B107" t="str">
            <v>MJ</v>
          </cell>
          <cell r="C107">
            <v>75</v>
          </cell>
          <cell r="D107">
            <v>2.886006894596794</v>
          </cell>
          <cell r="E107">
            <v>3</v>
          </cell>
          <cell r="F107">
            <v>6</v>
          </cell>
          <cell r="G107">
            <v>46.781451623522102</v>
          </cell>
          <cell r="H107">
            <v>22.34866892779565</v>
          </cell>
          <cell r="I107">
            <v>18.41793844800852</v>
          </cell>
          <cell r="J107">
            <v>18.41793844800852</v>
          </cell>
          <cell r="K107">
            <v>18.41793844800852</v>
          </cell>
          <cell r="L107">
            <v>28.194907047538138</v>
          </cell>
          <cell r="M107">
            <v>9.4551389180728407</v>
          </cell>
          <cell r="N107">
            <v>1.1520000000000001</v>
          </cell>
          <cell r="O107">
            <v>0.64800000000000002</v>
          </cell>
          <cell r="P107">
            <v>0.64800000000000002</v>
          </cell>
          <cell r="Q107">
            <v>0.43199999999999994</v>
          </cell>
          <cell r="R107">
            <v>0</v>
          </cell>
          <cell r="S107">
            <v>33.444872195438514</v>
          </cell>
          <cell r="T107">
            <v>17.315228417784901</v>
          </cell>
          <cell r="U107">
            <v>13.888497937997775</v>
          </cell>
          <cell r="V107">
            <v>13.888497937997775</v>
          </cell>
          <cell r="W107">
            <v>14.104497937997776</v>
          </cell>
          <cell r="X107">
            <v>24.313466537527393</v>
          </cell>
          <cell r="Y107">
            <v>8.6977988222492488</v>
          </cell>
          <cell r="Z107">
            <v>3.0361045424866879</v>
          </cell>
          <cell r="AA107">
            <v>3.0361045424866879</v>
          </cell>
          <cell r="AB107">
            <v>3.0361045424866879</v>
          </cell>
          <cell r="AC107">
            <v>3.0361045424866879</v>
          </cell>
          <cell r="AD107">
            <v>2.5022839635879297</v>
          </cell>
          <cell r="AE107">
            <v>2.5517129726909471</v>
          </cell>
          <cell r="AK107">
            <v>5.5794197209161283</v>
          </cell>
          <cell r="AL107">
            <v>2.469438413844514</v>
          </cell>
          <cell r="AM107">
            <v>2.469438413844514</v>
          </cell>
          <cell r="AN107">
            <v>2.469438413844514</v>
          </cell>
          <cell r="AO107">
            <v>2.469438413844514</v>
          </cell>
          <cell r="AP107">
            <v>1.9356178349457558</v>
          </cell>
          <cell r="AQ107">
            <v>3.448009192795725</v>
          </cell>
          <cell r="AR107">
            <v>2.2067258833892645</v>
          </cell>
          <cell r="AS107">
            <v>1.5516041367580764</v>
          </cell>
          <cell r="AT107">
            <v>1.5516041367580764</v>
          </cell>
          <cell r="AU107">
            <v>1.5516041367580764</v>
          </cell>
          <cell r="AV107">
            <v>3.448009192795725</v>
          </cell>
          <cell r="AW107">
            <v>0.3</v>
          </cell>
          <cell r="AX107">
            <v>0.19200000000000003</v>
          </cell>
          <cell r="AY107">
            <v>0.108</v>
          </cell>
          <cell r="AZ107">
            <v>0.108</v>
          </cell>
          <cell r="BA107">
            <v>7.1999999999999995E-2</v>
          </cell>
          <cell r="BC107">
            <v>2.7844355054483545</v>
          </cell>
          <cell r="BD107">
            <v>1.6511521960418936</v>
          </cell>
          <cell r="BE107">
            <v>1.0800304494107056</v>
          </cell>
          <cell r="BF107">
            <v>1.0800304494107056</v>
          </cell>
          <cell r="BG107">
            <v>1.1160304494107056</v>
          </cell>
          <cell r="BH107">
            <v>3.0844355054483543</v>
          </cell>
          <cell r="BJ107">
            <v>18</v>
          </cell>
          <cell r="BP107">
            <v>0.3</v>
          </cell>
          <cell r="BQ107">
            <v>0.19200000000000003</v>
          </cell>
        </row>
        <row r="108">
          <cell r="A108" t="str">
            <v>mj80</v>
          </cell>
          <cell r="B108" t="str">
            <v>MJ</v>
          </cell>
          <cell r="C108">
            <v>80</v>
          </cell>
          <cell r="D108">
            <v>3.0384073542365804</v>
          </cell>
          <cell r="E108">
            <v>3</v>
          </cell>
          <cell r="F108">
            <v>6</v>
          </cell>
          <cell r="G108">
            <v>49.248815065090241</v>
          </cell>
          <cell r="H108">
            <v>23.56464923076269</v>
          </cell>
          <cell r="I108">
            <v>19.402270052323086</v>
          </cell>
          <cell r="J108">
            <v>19.402270052323086</v>
          </cell>
          <cell r="K108">
            <v>19.402270052323086</v>
          </cell>
          <cell r="L108">
            <v>29.773195847962477</v>
          </cell>
          <cell r="M108">
            <v>9.7244527605523743</v>
          </cell>
          <cell r="N108">
            <v>1.1520000000000001</v>
          </cell>
          <cell r="O108">
            <v>0.64800000000000002</v>
          </cell>
          <cell r="P108">
            <v>0.64800000000000002</v>
          </cell>
          <cell r="Q108">
            <v>0.43199999999999994</v>
          </cell>
          <cell r="R108">
            <v>0</v>
          </cell>
          <cell r="S108">
            <v>35.407721038761657</v>
          </cell>
          <cell r="T108">
            <v>18.296007964986483</v>
          </cell>
          <cell r="U108">
            <v>14.63762878654688</v>
          </cell>
          <cell r="V108">
            <v>14.63762878654688</v>
          </cell>
          <cell r="W108">
            <v>14.853628786546881</v>
          </cell>
          <cell r="X108">
            <v>25.656554582186267</v>
          </cell>
          <cell r="Y108">
            <v>9.1138520770658662</v>
          </cell>
          <cell r="Z108">
            <v>3.1813345256904659</v>
          </cell>
          <cell r="AA108">
            <v>3.1813345256904659</v>
          </cell>
          <cell r="AB108">
            <v>3.1813345256904659</v>
          </cell>
          <cell r="AC108">
            <v>3.1813345256904659</v>
          </cell>
          <cell r="AD108">
            <v>2.6219790046899445</v>
          </cell>
          <cell r="AE108">
            <v>2.6414842535174583</v>
          </cell>
          <cell r="AK108">
            <v>5.8757779346307304</v>
          </cell>
          <cell r="AL108">
            <v>2.5847446367727884</v>
          </cell>
          <cell r="AM108">
            <v>2.5847446367727884</v>
          </cell>
          <cell r="AN108">
            <v>2.5847446367727884</v>
          </cell>
          <cell r="AO108">
            <v>2.5847446367727884</v>
          </cell>
          <cell r="AP108">
            <v>2.025389115772267</v>
          </cell>
          <cell r="AQ108">
            <v>3.6512098056487732</v>
          </cell>
          <cell r="AR108">
            <v>2.3367742756152152</v>
          </cell>
          <cell r="AS108">
            <v>1.6430444125419481</v>
          </cell>
          <cell r="AT108">
            <v>1.6430444125419481</v>
          </cell>
          <cell r="AU108">
            <v>1.6430444125419481</v>
          </cell>
          <cell r="AV108">
            <v>3.6512098056487732</v>
          </cell>
          <cell r="AW108">
            <v>0.3</v>
          </cell>
          <cell r="AX108">
            <v>0.19200000000000003</v>
          </cell>
          <cell r="AY108">
            <v>0.108</v>
          </cell>
          <cell r="AZ108">
            <v>0.108</v>
          </cell>
          <cell r="BA108">
            <v>7.1999999999999995E-2</v>
          </cell>
          <cell r="BC108">
            <v>2.9633978724782444</v>
          </cell>
          <cell r="BD108">
            <v>1.7569623424446861</v>
          </cell>
          <cell r="BE108">
            <v>1.1472324793714193</v>
          </cell>
          <cell r="BF108">
            <v>1.1472324793714193</v>
          </cell>
          <cell r="BG108">
            <v>1.1832324793714193</v>
          </cell>
          <cell r="BH108">
            <v>3.2633978724782442</v>
          </cell>
          <cell r="BJ108">
            <v>18</v>
          </cell>
          <cell r="BP108">
            <v>0.3</v>
          </cell>
          <cell r="BQ108">
            <v>0.19200000000000003</v>
          </cell>
        </row>
        <row r="109">
          <cell r="A109" t="str">
            <v>mj85</v>
          </cell>
          <cell r="B109" t="str">
            <v>MJ</v>
          </cell>
          <cell r="C109">
            <v>85</v>
          </cell>
          <cell r="D109">
            <v>3.1908078138763667</v>
          </cell>
          <cell r="E109">
            <v>3</v>
          </cell>
          <cell r="F109">
            <v>6</v>
          </cell>
          <cell r="G109">
            <v>51.71617850665838</v>
          </cell>
          <cell r="H109">
            <v>24.780629533729734</v>
          </cell>
          <cell r="I109">
            <v>20.386601656637655</v>
          </cell>
          <cell r="J109">
            <v>20.386601656637655</v>
          </cell>
          <cell r="K109">
            <v>20.386601656637655</v>
          </cell>
          <cell r="L109">
            <v>31.351484648386808</v>
          </cell>
          <cell r="M109">
            <v>9.9937666030319079</v>
          </cell>
          <cell r="N109">
            <v>1.1520000000000001</v>
          </cell>
          <cell r="O109">
            <v>0.64800000000000002</v>
          </cell>
          <cell r="P109">
            <v>0.64800000000000002</v>
          </cell>
          <cell r="Q109">
            <v>0.43199999999999994</v>
          </cell>
          <cell r="R109">
            <v>0</v>
          </cell>
          <cell r="S109">
            <v>37.370569882084808</v>
          </cell>
          <cell r="T109">
            <v>19.276787512188065</v>
          </cell>
          <cell r="U109">
            <v>15.386759635095988</v>
          </cell>
          <cell r="V109">
            <v>15.386759635095988</v>
          </cell>
          <cell r="W109">
            <v>15.602759635095989</v>
          </cell>
          <cell r="X109">
            <v>26.999642626845144</v>
          </cell>
          <cell r="Y109">
            <v>9.5299053318824818</v>
          </cell>
          <cell r="Z109">
            <v>3.3265645088942444</v>
          </cell>
          <cell r="AA109">
            <v>3.3265645088942444</v>
          </cell>
          <cell r="AB109">
            <v>3.3265645088942444</v>
          </cell>
          <cell r="AC109">
            <v>3.3265645088942444</v>
          </cell>
          <cell r="AD109">
            <v>2.7416740457919597</v>
          </cell>
          <cell r="AE109">
            <v>2.7312555343439695</v>
          </cell>
          <cell r="AK109">
            <v>6.1721361483453316</v>
          </cell>
          <cell r="AL109">
            <v>2.7000508597010633</v>
          </cell>
          <cell r="AM109">
            <v>2.7000508597010633</v>
          </cell>
          <cell r="AN109">
            <v>2.7000508597010633</v>
          </cell>
          <cell r="AO109">
            <v>2.7000508597010633</v>
          </cell>
          <cell r="AP109">
            <v>2.1151603965987782</v>
          </cell>
          <cell r="AQ109">
            <v>3.8544104185018218</v>
          </cell>
          <cell r="AR109">
            <v>2.4668226678411664</v>
          </cell>
          <cell r="AS109">
            <v>1.73448468832582</v>
          </cell>
          <cell r="AT109">
            <v>1.73448468832582</v>
          </cell>
          <cell r="AU109">
            <v>1.73448468832582</v>
          </cell>
          <cell r="AV109">
            <v>3.8544104185018218</v>
          </cell>
          <cell r="AW109">
            <v>0.3</v>
          </cell>
          <cell r="AX109">
            <v>0.19200000000000003</v>
          </cell>
          <cell r="AY109">
            <v>0.108</v>
          </cell>
          <cell r="AZ109">
            <v>0.108</v>
          </cell>
          <cell r="BA109">
            <v>7.1999999999999995E-2</v>
          </cell>
          <cell r="BC109">
            <v>3.1423602395081351</v>
          </cell>
          <cell r="BD109">
            <v>1.8627724888474795</v>
          </cell>
          <cell r="BE109">
            <v>1.2144345093321331</v>
          </cell>
          <cell r="BF109">
            <v>1.2144345093321331</v>
          </cell>
          <cell r="BG109">
            <v>1.2504345093321332</v>
          </cell>
          <cell r="BH109">
            <v>3.442360239508135</v>
          </cell>
          <cell r="BJ109">
            <v>18</v>
          </cell>
          <cell r="BP109">
            <v>0.3</v>
          </cell>
          <cell r="BQ109">
            <v>0.19200000000000003</v>
          </cell>
        </row>
        <row r="110">
          <cell r="A110" t="str">
            <v>mj90</v>
          </cell>
          <cell r="B110" t="str">
            <v>MJ</v>
          </cell>
          <cell r="C110">
            <v>90</v>
          </cell>
          <cell r="D110">
            <v>3.343208273516153</v>
          </cell>
          <cell r="E110">
            <v>0</v>
          </cell>
          <cell r="F110">
            <v>0</v>
          </cell>
        </row>
        <row r="111">
          <cell r="A111" t="str">
            <v>mk50</v>
          </cell>
          <cell r="B111" t="str">
            <v>MK</v>
          </cell>
          <cell r="C111">
            <v>50</v>
          </cell>
          <cell r="D111">
            <v>2.1240045963978629</v>
          </cell>
          <cell r="E111">
            <v>6</v>
          </cell>
          <cell r="F111">
            <v>6</v>
          </cell>
          <cell r="G111">
            <v>54.297232060179894</v>
          </cell>
          <cell r="H111">
            <v>23.198631292363842</v>
          </cell>
          <cell r="I111">
            <v>20.426144305839088</v>
          </cell>
          <cell r="J111">
            <v>20.426144305839088</v>
          </cell>
          <cell r="K111">
            <v>20.426144305839088</v>
          </cell>
          <cell r="L111">
            <v>26.014889319650024</v>
          </cell>
          <cell r="M111">
            <v>14.417139411350345</v>
          </cell>
          <cell r="N111">
            <v>1.1520000000000001</v>
          </cell>
          <cell r="O111">
            <v>0.64800000000000002</v>
          </cell>
          <cell r="P111">
            <v>0.64800000000000002</v>
          </cell>
          <cell r="Q111">
            <v>0.43199999999999994</v>
          </cell>
          <cell r="R111">
            <v>0</v>
          </cell>
          <cell r="S111">
            <v>35.923513935852142</v>
          </cell>
          <cell r="T111">
            <v>18.090052579386423</v>
          </cell>
          <cell r="U111">
            <v>15.821565592861671</v>
          </cell>
          <cell r="V111">
            <v>15.821565592861671</v>
          </cell>
          <cell r="W111">
            <v>16.037565592861672</v>
          </cell>
          <cell r="X111">
            <v>22.05831060667261</v>
          </cell>
          <cell r="Y111">
            <v>6.6175325481661664</v>
          </cell>
          <cell r="Z111">
            <v>2.3099546264677966</v>
          </cell>
          <cell r="AA111">
            <v>2.3099546264677966</v>
          </cell>
          <cell r="AB111">
            <v>2.3099546264677966</v>
          </cell>
          <cell r="AC111">
            <v>2.3099546264677966</v>
          </cell>
          <cell r="AD111">
            <v>1.903808758077854</v>
          </cell>
          <cell r="AE111">
            <v>2.1028565685583906</v>
          </cell>
          <cell r="AK111">
            <v>4.0976286523431211</v>
          </cell>
          <cell r="AL111">
            <v>1.8929072992031415</v>
          </cell>
          <cell r="AM111">
            <v>1.8929072992031415</v>
          </cell>
          <cell r="AN111">
            <v>1.8929072992031415</v>
          </cell>
          <cell r="AO111">
            <v>1.8929072992031415</v>
          </cell>
          <cell r="AP111">
            <v>1.4867614308131989</v>
          </cell>
          <cell r="AQ111">
            <v>2.4320061285304835</v>
          </cell>
          <cell r="AR111">
            <v>1.5564839222595099</v>
          </cell>
          <cell r="AS111">
            <v>1.0944027578387177</v>
          </cell>
          <cell r="AT111">
            <v>1.0944027578387177</v>
          </cell>
          <cell r="AU111">
            <v>1.0944027578387177</v>
          </cell>
          <cell r="AV111">
            <v>2.4320061285304835</v>
          </cell>
          <cell r="AW111">
            <v>0.3</v>
          </cell>
          <cell r="AX111">
            <v>0.19200000000000003</v>
          </cell>
          <cell r="AY111">
            <v>0.108</v>
          </cell>
          <cell r="AZ111">
            <v>0.108</v>
          </cell>
          <cell r="BA111">
            <v>7.1999999999999995E-2</v>
          </cell>
          <cell r="BC111">
            <v>1.8896236702989031</v>
          </cell>
          <cell r="BD111">
            <v>1.1221014640279294</v>
          </cell>
          <cell r="BE111">
            <v>0.74402029960713711</v>
          </cell>
          <cell r="BF111">
            <v>0.74402029960713711</v>
          </cell>
          <cell r="BG111">
            <v>0.78002029960713704</v>
          </cell>
          <cell r="BH111">
            <v>2.1896236702989027</v>
          </cell>
          <cell r="BJ111">
            <v>18</v>
          </cell>
          <cell r="BP111">
            <v>0.3</v>
          </cell>
          <cell r="BQ111">
            <v>0.19200000000000003</v>
          </cell>
        </row>
        <row r="112">
          <cell r="A112" t="str">
            <v>mk55</v>
          </cell>
          <cell r="B112" t="str">
            <v>MK</v>
          </cell>
          <cell r="C112">
            <v>55</v>
          </cell>
          <cell r="D112">
            <v>2.2764050560376492</v>
          </cell>
          <cell r="E112">
            <v>6</v>
          </cell>
          <cell r="F112">
            <v>6</v>
          </cell>
          <cell r="G112">
            <v>58.012755266197885</v>
          </cell>
          <cell r="H112">
            <v>24.850301544942216</v>
          </cell>
          <cell r="I112">
            <v>21.846165859764987</v>
          </cell>
          <cell r="J112">
            <v>21.846165859764987</v>
          </cell>
          <cell r="K112">
            <v>21.846165859764987</v>
          </cell>
          <cell r="L112">
            <v>27.952263243380408</v>
          </cell>
          <cell r="M112">
            <v>14.955767096309412</v>
          </cell>
          <cell r="N112">
            <v>1.1520000000000001</v>
          </cell>
          <cell r="O112">
            <v>0.64800000000000002</v>
          </cell>
          <cell r="P112">
            <v>0.64800000000000002</v>
          </cell>
          <cell r="Q112">
            <v>0.43199999999999994</v>
          </cell>
          <cell r="R112">
            <v>0</v>
          </cell>
          <cell r="S112">
            <v>38.775437420319093</v>
          </cell>
          <cell r="T112">
            <v>19.416750795372831</v>
          </cell>
          <cell r="U112">
            <v>16.9166151101956</v>
          </cell>
          <cell r="V112">
            <v>16.9166151101956</v>
          </cell>
          <cell r="W112">
            <v>17.132615110195601</v>
          </cell>
          <cell r="X112">
            <v>23.670712493811024</v>
          </cell>
          <cell r="Y112">
            <v>7.0335858029827829</v>
          </cell>
          <cell r="Z112">
            <v>2.455184609671575</v>
          </cell>
          <cell r="AA112">
            <v>2.455184609671575</v>
          </cell>
          <cell r="AB112">
            <v>2.455184609671575</v>
          </cell>
          <cell r="AC112">
            <v>2.455184609671575</v>
          </cell>
          <cell r="AD112">
            <v>2.0235037991798692</v>
          </cell>
          <cell r="AE112">
            <v>2.1926278493849019</v>
          </cell>
          <cell r="AK112">
            <v>4.3939868660577224</v>
          </cell>
          <cell r="AL112">
            <v>2.0082135221314164</v>
          </cell>
          <cell r="AM112">
            <v>2.0082135221314164</v>
          </cell>
          <cell r="AN112">
            <v>2.0082135221314164</v>
          </cell>
          <cell r="AO112">
            <v>2.0082135221314164</v>
          </cell>
          <cell r="AP112">
            <v>1.5765327116397105</v>
          </cell>
          <cell r="AQ112">
            <v>2.6352067413835321</v>
          </cell>
          <cell r="AR112">
            <v>1.6865323144854609</v>
          </cell>
          <cell r="AS112">
            <v>1.1858430336225896</v>
          </cell>
          <cell r="AT112">
            <v>1.1858430336225896</v>
          </cell>
          <cell r="AU112">
            <v>1.1858430336225896</v>
          </cell>
          <cell r="AV112">
            <v>2.6352067413835321</v>
          </cell>
          <cell r="AW112">
            <v>0.3</v>
          </cell>
          <cell r="AX112">
            <v>0.19200000000000003</v>
          </cell>
          <cell r="AY112">
            <v>0.108</v>
          </cell>
          <cell r="AZ112">
            <v>0.108</v>
          </cell>
          <cell r="BA112">
            <v>7.1999999999999995E-2</v>
          </cell>
          <cell r="BC112">
            <v>2.0685860373287936</v>
          </cell>
          <cell r="BD112">
            <v>1.2279116104307224</v>
          </cell>
          <cell r="BE112">
            <v>0.8112223295678509</v>
          </cell>
          <cell r="BF112">
            <v>0.8112223295678509</v>
          </cell>
          <cell r="BG112">
            <v>0.84722232956785093</v>
          </cell>
          <cell r="BH112">
            <v>2.3685860373287935</v>
          </cell>
          <cell r="BJ112">
            <v>18</v>
          </cell>
          <cell r="BP112">
            <v>0.3</v>
          </cell>
          <cell r="BQ112">
            <v>0.19200000000000003</v>
          </cell>
        </row>
        <row r="113">
          <cell r="A113" t="str">
            <v>mk60</v>
          </cell>
          <cell r="B113" t="str">
            <v>MK</v>
          </cell>
          <cell r="C113">
            <v>60</v>
          </cell>
          <cell r="D113">
            <v>2.4288055156774355</v>
          </cell>
          <cell r="E113">
            <v>6</v>
          </cell>
          <cell r="F113">
            <v>6</v>
          </cell>
          <cell r="G113">
            <v>61.728278472215877</v>
          </cell>
          <cell r="H113">
            <v>26.501971797520593</v>
          </cell>
          <cell r="I113">
            <v>23.26618741369089</v>
          </cell>
          <cell r="J113">
            <v>23.26618741369089</v>
          </cell>
          <cell r="K113">
            <v>23.26618741369089</v>
          </cell>
          <cell r="L113">
            <v>29.889637167110788</v>
          </cell>
          <cell r="M113">
            <v>15.494394781268479</v>
          </cell>
          <cell r="N113">
            <v>1.1520000000000001</v>
          </cell>
          <cell r="O113">
            <v>0.64800000000000002</v>
          </cell>
          <cell r="P113">
            <v>0.64800000000000002</v>
          </cell>
          <cell r="Q113">
            <v>0.43199999999999994</v>
          </cell>
          <cell r="R113">
            <v>0</v>
          </cell>
          <cell r="S113">
            <v>41.627360904786045</v>
          </cell>
          <cell r="T113">
            <v>20.743449011359235</v>
          </cell>
          <cell r="U113">
            <v>18.011664627529534</v>
          </cell>
          <cell r="V113">
            <v>18.011664627529534</v>
          </cell>
          <cell r="W113">
            <v>18.227664627529535</v>
          </cell>
          <cell r="X113">
            <v>25.283114380949431</v>
          </cell>
          <cell r="Y113">
            <v>7.4496390577993994</v>
          </cell>
          <cell r="Z113">
            <v>2.6004145928753535</v>
          </cell>
          <cell r="AA113">
            <v>2.6004145928753535</v>
          </cell>
          <cell r="AB113">
            <v>2.6004145928753535</v>
          </cell>
          <cell r="AC113">
            <v>2.6004145928753535</v>
          </cell>
          <cell r="AD113">
            <v>2.1431988402818845</v>
          </cell>
          <cell r="AE113">
            <v>2.2823991302114131</v>
          </cell>
          <cell r="AK113">
            <v>4.6903450797723236</v>
          </cell>
          <cell r="AL113">
            <v>2.1235197450596908</v>
          </cell>
          <cell r="AM113">
            <v>2.1235197450596908</v>
          </cell>
          <cell r="AN113">
            <v>2.1235197450596908</v>
          </cell>
          <cell r="AO113">
            <v>2.1235197450596908</v>
          </cell>
          <cell r="AP113">
            <v>1.666303992466222</v>
          </cell>
          <cell r="AQ113">
            <v>2.8384073542365802</v>
          </cell>
          <cell r="AR113">
            <v>1.8165807067114117</v>
          </cell>
          <cell r="AS113">
            <v>1.2772833094064613</v>
          </cell>
          <cell r="AT113">
            <v>1.2772833094064613</v>
          </cell>
          <cell r="AU113">
            <v>1.2772833094064613</v>
          </cell>
          <cell r="AV113">
            <v>2.8384073542365802</v>
          </cell>
          <cell r="AW113">
            <v>0.3</v>
          </cell>
          <cell r="AX113">
            <v>0.19200000000000003</v>
          </cell>
          <cell r="AY113">
            <v>0.108</v>
          </cell>
          <cell r="AZ113">
            <v>0.108</v>
          </cell>
          <cell r="BA113">
            <v>7.1999999999999995E-2</v>
          </cell>
          <cell r="BC113">
            <v>2.2475484043586835</v>
          </cell>
          <cell r="BD113">
            <v>1.3337217568335151</v>
          </cell>
          <cell r="BE113">
            <v>0.87842435952856457</v>
          </cell>
          <cell r="BF113">
            <v>0.87842435952856457</v>
          </cell>
          <cell r="BG113">
            <v>0.9144243595285646</v>
          </cell>
          <cell r="BH113">
            <v>2.5475484043586833</v>
          </cell>
          <cell r="BJ113">
            <v>18</v>
          </cell>
          <cell r="BP113">
            <v>0.3</v>
          </cell>
          <cell r="BQ113">
            <v>0.19200000000000003</v>
          </cell>
        </row>
        <row r="114">
          <cell r="A114" t="str">
            <v>mk65</v>
          </cell>
          <cell r="B114" t="str">
            <v>MK</v>
          </cell>
          <cell r="C114">
            <v>65</v>
          </cell>
          <cell r="D114">
            <v>2.5812059753172214</v>
          </cell>
          <cell r="E114">
            <v>6</v>
          </cell>
          <cell r="F114">
            <v>6</v>
          </cell>
          <cell r="G114">
            <v>65.443801678233854</v>
          </cell>
          <cell r="H114">
            <v>28.153642050098959</v>
          </cell>
          <cell r="I114">
            <v>24.686208967616782</v>
          </cell>
          <cell r="J114">
            <v>24.686208967616782</v>
          </cell>
          <cell r="K114">
            <v>24.686208967616782</v>
          </cell>
          <cell r="L114">
            <v>31.827011090841161</v>
          </cell>
          <cell r="M114">
            <v>16.033022466227546</v>
          </cell>
          <cell r="N114">
            <v>1.1520000000000001</v>
          </cell>
          <cell r="O114">
            <v>0.64800000000000002</v>
          </cell>
          <cell r="P114">
            <v>0.64800000000000002</v>
          </cell>
          <cell r="Q114">
            <v>0.43199999999999994</v>
          </cell>
          <cell r="R114">
            <v>0</v>
          </cell>
          <cell r="S114">
            <v>44.479284389252989</v>
          </cell>
          <cell r="T114">
            <v>22.070147227345636</v>
          </cell>
          <cell r="U114">
            <v>19.106714144863457</v>
          </cell>
          <cell r="V114">
            <v>19.106714144863457</v>
          </cell>
          <cell r="W114">
            <v>19.322714144863458</v>
          </cell>
          <cell r="X114">
            <v>26.895516268087835</v>
          </cell>
          <cell r="Y114">
            <v>7.865692312616015</v>
          </cell>
          <cell r="Z114">
            <v>2.745644576079131</v>
          </cell>
          <cell r="AA114">
            <v>2.745644576079131</v>
          </cell>
          <cell r="AB114">
            <v>2.745644576079131</v>
          </cell>
          <cell r="AC114">
            <v>2.745644576079131</v>
          </cell>
          <cell r="AD114">
            <v>2.2628938813838992</v>
          </cell>
          <cell r="AE114">
            <v>2.3721704110379243</v>
          </cell>
          <cell r="AK114">
            <v>4.9867032934869249</v>
          </cell>
          <cell r="AL114">
            <v>2.2388259679879647</v>
          </cell>
          <cell r="AM114">
            <v>2.2388259679879647</v>
          </cell>
          <cell r="AN114">
            <v>2.2388259679879647</v>
          </cell>
          <cell r="AO114">
            <v>2.2388259679879647</v>
          </cell>
          <cell r="AP114">
            <v>1.7560752732927329</v>
          </cell>
          <cell r="AQ114">
            <v>3.0416079670896279</v>
          </cell>
          <cell r="AR114">
            <v>1.9466290989373622</v>
          </cell>
          <cell r="AS114">
            <v>1.3687235851903328</v>
          </cell>
          <cell r="AT114">
            <v>1.3687235851903328</v>
          </cell>
          <cell r="AU114">
            <v>1.3687235851903328</v>
          </cell>
          <cell r="AV114">
            <v>3.0416079670896279</v>
          </cell>
          <cell r="AW114">
            <v>0.3</v>
          </cell>
          <cell r="AX114">
            <v>0.19200000000000003</v>
          </cell>
          <cell r="AY114">
            <v>0.108</v>
          </cell>
          <cell r="AZ114">
            <v>0.108</v>
          </cell>
          <cell r="BA114">
            <v>7.1999999999999995E-2</v>
          </cell>
          <cell r="BC114">
            <v>2.4265107713885734</v>
          </cell>
          <cell r="BD114">
            <v>1.4395319032363076</v>
          </cell>
          <cell r="BE114">
            <v>0.94562638948927802</v>
          </cell>
          <cell r="BF114">
            <v>0.94562638948927802</v>
          </cell>
          <cell r="BG114">
            <v>0.98162638948927805</v>
          </cell>
          <cell r="BH114">
            <v>2.7265107713885732</v>
          </cell>
          <cell r="BJ114">
            <v>18</v>
          </cell>
          <cell r="BP114">
            <v>0.3</v>
          </cell>
          <cell r="BQ114">
            <v>0.19200000000000003</v>
          </cell>
        </row>
        <row r="115">
          <cell r="A115" t="str">
            <v>mk70</v>
          </cell>
          <cell r="B115" t="str">
            <v>MK</v>
          </cell>
          <cell r="C115">
            <v>70</v>
          </cell>
          <cell r="D115">
            <v>2.7336064349570082</v>
          </cell>
          <cell r="E115">
            <v>6</v>
          </cell>
          <cell r="F115">
            <v>6</v>
          </cell>
          <cell r="G115">
            <v>69.159324884251859</v>
          </cell>
          <cell r="H115">
            <v>29.805312302677343</v>
          </cell>
          <cell r="I115">
            <v>26.106230521542692</v>
          </cell>
          <cell r="J115">
            <v>26.106230521542692</v>
          </cell>
          <cell r="K115">
            <v>26.106230521542692</v>
          </cell>
          <cell r="L115">
            <v>33.764385014571545</v>
          </cell>
          <cell r="M115">
            <v>16.571650151186617</v>
          </cell>
          <cell r="N115">
            <v>1.1520000000000001</v>
          </cell>
          <cell r="O115">
            <v>0.64800000000000002</v>
          </cell>
          <cell r="P115">
            <v>0.64800000000000002</v>
          </cell>
          <cell r="Q115">
            <v>0.43199999999999994</v>
          </cell>
          <cell r="R115">
            <v>0</v>
          </cell>
          <cell r="S115">
            <v>47.331207873719954</v>
          </cell>
          <cell r="T115">
            <v>23.396845443332047</v>
          </cell>
          <cell r="U115">
            <v>20.201763662197394</v>
          </cell>
          <cell r="V115">
            <v>20.201763662197394</v>
          </cell>
          <cell r="W115">
            <v>20.417763662197391</v>
          </cell>
          <cell r="X115">
            <v>28.50791815522625</v>
          </cell>
          <cell r="Y115">
            <v>8.2817455674326332</v>
          </cell>
          <cell r="Z115">
            <v>2.8908745592829104</v>
          </cell>
          <cell r="AA115">
            <v>2.8908745592829104</v>
          </cell>
          <cell r="AB115">
            <v>2.8908745592829104</v>
          </cell>
          <cell r="AC115">
            <v>2.8908745592829104</v>
          </cell>
          <cell r="AD115">
            <v>2.3825889224859149</v>
          </cell>
          <cell r="AE115">
            <v>2.4619416918644359</v>
          </cell>
          <cell r="AK115">
            <v>5.2830615072015279</v>
          </cell>
          <cell r="AL115">
            <v>2.35413219091624</v>
          </cell>
          <cell r="AM115">
            <v>2.35413219091624</v>
          </cell>
          <cell r="AN115">
            <v>2.35413219091624</v>
          </cell>
          <cell r="AO115">
            <v>2.35413219091624</v>
          </cell>
          <cell r="AP115">
            <v>1.8458465541192448</v>
          </cell>
          <cell r="AQ115">
            <v>3.2448085799426769</v>
          </cell>
          <cell r="AR115">
            <v>2.0766774911633137</v>
          </cell>
          <cell r="AS115">
            <v>1.4601638609742049</v>
          </cell>
          <cell r="AT115">
            <v>1.4601638609742049</v>
          </cell>
          <cell r="AU115">
            <v>1.4601638609742049</v>
          </cell>
          <cell r="AV115">
            <v>3.2448085799426769</v>
          </cell>
          <cell r="AW115">
            <v>0.3</v>
          </cell>
          <cell r="AX115">
            <v>0.19200000000000003</v>
          </cell>
          <cell r="AY115">
            <v>0.108</v>
          </cell>
          <cell r="AZ115">
            <v>0.108</v>
          </cell>
          <cell r="BA115">
            <v>7.1999999999999995E-2</v>
          </cell>
          <cell r="BC115">
            <v>2.6054731384184642</v>
          </cell>
          <cell r="BD115">
            <v>1.545342049639101</v>
          </cell>
          <cell r="BE115">
            <v>1.0128284194499919</v>
          </cell>
          <cell r="BF115">
            <v>1.0128284194499919</v>
          </cell>
          <cell r="BG115">
            <v>1.0488284194499919</v>
          </cell>
          <cell r="BH115">
            <v>2.905473138418464</v>
          </cell>
          <cell r="BJ115">
            <v>18</v>
          </cell>
          <cell r="BP115">
            <v>0.3</v>
          </cell>
          <cell r="BQ115">
            <v>0.19200000000000003</v>
          </cell>
        </row>
        <row r="116">
          <cell r="A116" t="str">
            <v>mk75</v>
          </cell>
          <cell r="B116" t="str">
            <v>MK</v>
          </cell>
          <cell r="C116">
            <v>75</v>
          </cell>
          <cell r="D116">
            <v>2.886006894596794</v>
          </cell>
          <cell r="E116">
            <v>6</v>
          </cell>
          <cell r="F116">
            <v>6</v>
          </cell>
          <cell r="G116">
            <v>72.87484809026985</v>
          </cell>
          <cell r="H116">
            <v>31.456982555255713</v>
          </cell>
          <cell r="I116">
            <v>27.526252075468584</v>
          </cell>
          <cell r="J116">
            <v>27.526252075468584</v>
          </cell>
          <cell r="K116">
            <v>27.526252075468584</v>
          </cell>
          <cell r="L116">
            <v>35.701758938301928</v>
          </cell>
          <cell r="M116">
            <v>17.110277836145684</v>
          </cell>
          <cell r="N116">
            <v>1.1520000000000001</v>
          </cell>
          <cell r="O116">
            <v>0.64800000000000002</v>
          </cell>
          <cell r="P116">
            <v>0.64800000000000002</v>
          </cell>
          <cell r="Q116">
            <v>0.43199999999999994</v>
          </cell>
          <cell r="R116">
            <v>0</v>
          </cell>
          <cell r="S116">
            <v>50.183131358186898</v>
          </cell>
          <cell r="T116">
            <v>24.723543659318445</v>
          </cell>
          <cell r="U116">
            <v>21.296813179531316</v>
          </cell>
          <cell r="V116">
            <v>21.296813179531316</v>
          </cell>
          <cell r="W116">
            <v>21.512813179531317</v>
          </cell>
          <cell r="X116">
            <v>30.120320042364661</v>
          </cell>
          <cell r="Y116">
            <v>8.6977988222492488</v>
          </cell>
          <cell r="Z116">
            <v>3.0361045424866879</v>
          </cell>
          <cell r="AA116">
            <v>3.0361045424866879</v>
          </cell>
          <cell r="AB116">
            <v>3.0361045424866879</v>
          </cell>
          <cell r="AC116">
            <v>3.0361045424866879</v>
          </cell>
          <cell r="AD116">
            <v>2.5022839635879297</v>
          </cell>
          <cell r="AE116">
            <v>2.5517129726909471</v>
          </cell>
          <cell r="AK116">
            <v>5.5794197209161283</v>
          </cell>
          <cell r="AL116">
            <v>2.469438413844514</v>
          </cell>
          <cell r="AM116">
            <v>2.469438413844514</v>
          </cell>
          <cell r="AN116">
            <v>2.469438413844514</v>
          </cell>
          <cell r="AO116">
            <v>2.469438413844514</v>
          </cell>
          <cell r="AP116">
            <v>1.9356178349457558</v>
          </cell>
          <cell r="AQ116">
            <v>3.448009192795725</v>
          </cell>
          <cell r="AR116">
            <v>2.2067258833892645</v>
          </cell>
          <cell r="AS116">
            <v>1.5516041367580764</v>
          </cell>
          <cell r="AT116">
            <v>1.5516041367580764</v>
          </cell>
          <cell r="AU116">
            <v>1.5516041367580764</v>
          </cell>
          <cell r="AV116">
            <v>3.448009192795725</v>
          </cell>
          <cell r="AW116">
            <v>0.3</v>
          </cell>
          <cell r="AX116">
            <v>0.19200000000000003</v>
          </cell>
          <cell r="AY116">
            <v>0.108</v>
          </cell>
          <cell r="AZ116">
            <v>0.108</v>
          </cell>
          <cell r="BA116">
            <v>7.1999999999999995E-2</v>
          </cell>
          <cell r="BC116">
            <v>2.7844355054483545</v>
          </cell>
          <cell r="BD116">
            <v>1.6511521960418936</v>
          </cell>
          <cell r="BE116">
            <v>1.0800304494107056</v>
          </cell>
          <cell r="BF116">
            <v>1.0800304494107056</v>
          </cell>
          <cell r="BG116">
            <v>1.1160304494107056</v>
          </cell>
          <cell r="BH116">
            <v>3.0844355054483543</v>
          </cell>
          <cell r="BJ116">
            <v>18</v>
          </cell>
          <cell r="BP116">
            <v>0.3</v>
          </cell>
          <cell r="BQ116">
            <v>0.19200000000000003</v>
          </cell>
        </row>
        <row r="117">
          <cell r="A117" t="str">
            <v>mk80</v>
          </cell>
          <cell r="B117" t="str">
            <v>MK</v>
          </cell>
          <cell r="C117">
            <v>80</v>
          </cell>
          <cell r="D117">
            <v>3.0384073542365804</v>
          </cell>
          <cell r="E117">
            <v>6</v>
          </cell>
          <cell r="F117">
            <v>6</v>
          </cell>
          <cell r="G117">
            <v>76.590371296287842</v>
          </cell>
          <cell r="H117">
            <v>33.108652807834083</v>
          </cell>
          <cell r="I117">
            <v>28.946273629394483</v>
          </cell>
          <cell r="J117">
            <v>28.946273629394483</v>
          </cell>
          <cell r="K117">
            <v>28.946273629394483</v>
          </cell>
          <cell r="L117">
            <v>37.639132862032312</v>
          </cell>
          <cell r="M117">
            <v>17.648905521104751</v>
          </cell>
          <cell r="N117">
            <v>1.1520000000000001</v>
          </cell>
          <cell r="O117">
            <v>0.64800000000000002</v>
          </cell>
          <cell r="P117">
            <v>0.64800000000000002</v>
          </cell>
          <cell r="Q117">
            <v>0.43199999999999994</v>
          </cell>
          <cell r="R117">
            <v>0</v>
          </cell>
          <cell r="S117">
            <v>53.03505484265385</v>
          </cell>
          <cell r="T117">
            <v>26.050241875304849</v>
          </cell>
          <cell r="U117">
            <v>22.391862696865246</v>
          </cell>
          <cell r="V117">
            <v>22.391862696865246</v>
          </cell>
          <cell r="W117">
            <v>22.607862696865247</v>
          </cell>
          <cell r="X117">
            <v>31.732721929503068</v>
          </cell>
          <cell r="Y117">
            <v>9.1138520770658662</v>
          </cell>
          <cell r="Z117">
            <v>3.1813345256904659</v>
          </cell>
          <cell r="AA117">
            <v>3.1813345256904659</v>
          </cell>
          <cell r="AB117">
            <v>3.1813345256904659</v>
          </cell>
          <cell r="AC117">
            <v>3.1813345256904659</v>
          </cell>
          <cell r="AD117">
            <v>2.6219790046899445</v>
          </cell>
          <cell r="AE117">
            <v>2.6414842535174583</v>
          </cell>
          <cell r="AK117">
            <v>5.8757779346307304</v>
          </cell>
          <cell r="AL117">
            <v>2.5847446367727884</v>
          </cell>
          <cell r="AM117">
            <v>2.5847446367727884</v>
          </cell>
          <cell r="AN117">
            <v>2.5847446367727884</v>
          </cell>
          <cell r="AO117">
            <v>2.5847446367727884</v>
          </cell>
          <cell r="AP117">
            <v>2.025389115772267</v>
          </cell>
          <cell r="AQ117">
            <v>3.6512098056487732</v>
          </cell>
          <cell r="AR117">
            <v>2.3367742756152152</v>
          </cell>
          <cell r="AS117">
            <v>1.6430444125419481</v>
          </cell>
          <cell r="AT117">
            <v>1.6430444125419481</v>
          </cell>
          <cell r="AU117">
            <v>1.6430444125419481</v>
          </cell>
          <cell r="AV117">
            <v>3.6512098056487732</v>
          </cell>
          <cell r="AW117">
            <v>0.3</v>
          </cell>
          <cell r="AX117">
            <v>0.19200000000000003</v>
          </cell>
          <cell r="AY117">
            <v>0.108</v>
          </cell>
          <cell r="AZ117">
            <v>0.108</v>
          </cell>
          <cell r="BA117">
            <v>7.1999999999999995E-2</v>
          </cell>
          <cell r="BC117">
            <v>2.9633978724782444</v>
          </cell>
          <cell r="BD117">
            <v>1.7569623424446861</v>
          </cell>
          <cell r="BE117">
            <v>1.1472324793714193</v>
          </cell>
          <cell r="BF117">
            <v>1.1472324793714193</v>
          </cell>
          <cell r="BG117">
            <v>1.1832324793714193</v>
          </cell>
          <cell r="BH117">
            <v>3.2633978724782442</v>
          </cell>
          <cell r="BJ117">
            <v>18</v>
          </cell>
          <cell r="BP117">
            <v>0.3</v>
          </cell>
          <cell r="BQ117">
            <v>0.19200000000000003</v>
          </cell>
        </row>
        <row r="118">
          <cell r="A118" t="str">
            <v>mk85</v>
          </cell>
          <cell r="B118" t="str">
            <v>MK</v>
          </cell>
          <cell r="C118">
            <v>85</v>
          </cell>
          <cell r="D118">
            <v>3.1908078138763667</v>
          </cell>
          <cell r="E118">
            <v>6</v>
          </cell>
          <cell r="F118">
            <v>6</v>
          </cell>
          <cell r="G118">
            <v>80.305894502305819</v>
          </cell>
          <cell r="H118">
            <v>34.760323060412468</v>
          </cell>
          <cell r="I118">
            <v>30.366295183320389</v>
          </cell>
          <cell r="J118">
            <v>30.366295183320389</v>
          </cell>
          <cell r="K118">
            <v>30.366295183320389</v>
          </cell>
          <cell r="L118">
            <v>39.576506785762689</v>
          </cell>
          <cell r="M118">
            <v>18.187533206063819</v>
          </cell>
          <cell r="N118">
            <v>1.1520000000000001</v>
          </cell>
          <cell r="O118">
            <v>0.64800000000000002</v>
          </cell>
          <cell r="P118">
            <v>0.64800000000000002</v>
          </cell>
          <cell r="Q118">
            <v>0.43199999999999994</v>
          </cell>
          <cell r="R118">
            <v>0</v>
          </cell>
          <cell r="S118">
            <v>55.886978327120801</v>
          </cell>
          <cell r="T118">
            <v>27.376940091291257</v>
          </cell>
          <cell r="U118">
            <v>23.48691221419918</v>
          </cell>
          <cell r="V118">
            <v>23.48691221419918</v>
          </cell>
          <cell r="W118">
            <v>23.702912214199181</v>
          </cell>
          <cell r="X118">
            <v>33.345123816641475</v>
          </cell>
          <cell r="Y118">
            <v>9.5299053318824818</v>
          </cell>
          <cell r="Z118">
            <v>3.3265645088942444</v>
          </cell>
          <cell r="AA118">
            <v>3.3265645088942444</v>
          </cell>
          <cell r="AB118">
            <v>3.3265645088942444</v>
          </cell>
          <cell r="AC118">
            <v>3.3265645088942444</v>
          </cell>
          <cell r="AD118">
            <v>2.7416740457919597</v>
          </cell>
          <cell r="AE118">
            <v>2.7312555343439695</v>
          </cell>
          <cell r="AK118">
            <v>6.1721361483453316</v>
          </cell>
          <cell r="AL118">
            <v>2.7000508597010633</v>
          </cell>
          <cell r="AM118">
            <v>2.7000508597010633</v>
          </cell>
          <cell r="AN118">
            <v>2.7000508597010633</v>
          </cell>
          <cell r="AO118">
            <v>2.7000508597010633</v>
          </cell>
          <cell r="AP118">
            <v>2.1151603965987782</v>
          </cell>
          <cell r="AQ118">
            <v>3.8544104185018218</v>
          </cell>
          <cell r="AR118">
            <v>2.4668226678411664</v>
          </cell>
          <cell r="AS118">
            <v>1.73448468832582</v>
          </cell>
          <cell r="AT118">
            <v>1.73448468832582</v>
          </cell>
          <cell r="AU118">
            <v>1.73448468832582</v>
          </cell>
          <cell r="AV118">
            <v>3.8544104185018218</v>
          </cell>
          <cell r="AW118">
            <v>0.3</v>
          </cell>
          <cell r="AX118">
            <v>0.19200000000000003</v>
          </cell>
          <cell r="AY118">
            <v>0.108</v>
          </cell>
          <cell r="AZ118">
            <v>0.108</v>
          </cell>
          <cell r="BA118">
            <v>7.1999999999999995E-2</v>
          </cell>
          <cell r="BC118">
            <v>3.1423602395081351</v>
          </cell>
          <cell r="BD118">
            <v>1.8627724888474795</v>
          </cell>
          <cell r="BE118">
            <v>1.2144345093321331</v>
          </cell>
          <cell r="BF118">
            <v>1.2144345093321331</v>
          </cell>
          <cell r="BG118">
            <v>1.2504345093321332</v>
          </cell>
          <cell r="BH118">
            <v>3.442360239508135</v>
          </cell>
          <cell r="BJ118">
            <v>18</v>
          </cell>
          <cell r="BP118">
            <v>0.3</v>
          </cell>
          <cell r="BQ118">
            <v>0.19200000000000003</v>
          </cell>
        </row>
        <row r="119">
          <cell r="A119" t="str">
            <v>mk90</v>
          </cell>
          <cell r="B119" t="str">
            <v>MK</v>
          </cell>
          <cell r="C119">
            <v>90</v>
          </cell>
          <cell r="D119">
            <v>3.343208273516153</v>
          </cell>
          <cell r="E119">
            <v>0</v>
          </cell>
          <cell r="F119">
            <v>0</v>
          </cell>
        </row>
        <row r="120">
          <cell r="A120" t="str">
            <v>mt50</v>
          </cell>
          <cell r="B120" t="str">
            <v>MT</v>
          </cell>
          <cell r="C120">
            <v>50</v>
          </cell>
          <cell r="D120">
            <v>2.1240045963978629</v>
          </cell>
          <cell r="E120">
            <v>2</v>
          </cell>
          <cell r="F120">
            <v>0</v>
          </cell>
          <cell r="G120">
            <v>13.235065096332333</v>
          </cell>
          <cell r="H120">
            <v>3.7370070861133717</v>
          </cell>
          <cell r="I120">
            <v>3.7370070861133717</v>
          </cell>
          <cell r="J120">
            <v>3.7370070861133717</v>
          </cell>
          <cell r="K120">
            <v>4.6199092529355932</v>
          </cell>
          <cell r="L120">
            <v>3.807617516155708</v>
          </cell>
          <cell r="M120">
            <v>4.2057131371167813</v>
          </cell>
          <cell r="N120">
            <v>0.33749999999999997</v>
          </cell>
          <cell r="O120">
            <v>0.33749999999999997</v>
          </cell>
          <cell r="P120">
            <v>0.33749999999999997</v>
          </cell>
          <cell r="Q120">
            <v>0</v>
          </cell>
          <cell r="R120">
            <v>0</v>
          </cell>
          <cell r="S120">
            <v>8.1952573046862423</v>
          </cell>
          <cell r="T120">
            <v>2.5654124315840621</v>
          </cell>
          <cell r="U120">
            <v>2.5654124315840621</v>
          </cell>
          <cell r="V120">
            <v>2.5654124315840621</v>
          </cell>
          <cell r="W120">
            <v>3.785814598406283</v>
          </cell>
          <cell r="X120">
            <v>2.9735228616263978</v>
          </cell>
          <cell r="Y120">
            <v>6.6175325481661664</v>
          </cell>
          <cell r="Z120">
            <v>1.8685035430566859</v>
          </cell>
          <cell r="AA120">
            <v>1.8685035430566859</v>
          </cell>
          <cell r="AB120">
            <v>1.8685035430566859</v>
          </cell>
          <cell r="AC120">
            <v>2.3099546264677966</v>
          </cell>
          <cell r="AD120">
            <v>1.903808758077854</v>
          </cell>
          <cell r="AE120">
            <v>2.1028565685583906</v>
          </cell>
          <cell r="AF120">
            <v>0.16874999999999998</v>
          </cell>
          <cell r="AG120">
            <v>0.16874999999999998</v>
          </cell>
          <cell r="AH120">
            <v>0.16874999999999998</v>
          </cell>
          <cell r="AK120">
            <v>4.0976286523431211</v>
          </cell>
          <cell r="AL120">
            <v>1.282706215792031</v>
          </cell>
          <cell r="AM120">
            <v>1.282706215792031</v>
          </cell>
          <cell r="AN120">
            <v>1.282706215792031</v>
          </cell>
          <cell r="AO120">
            <v>1.8929072992031415</v>
          </cell>
          <cell r="AP120">
            <v>1.4867614308131989</v>
          </cell>
          <cell r="BJ120">
            <v>18</v>
          </cell>
          <cell r="BK120">
            <v>0.16874999999999998</v>
          </cell>
          <cell r="BL120">
            <v>0.16874999999999998</v>
          </cell>
          <cell r="BM120">
            <v>0.16874999999999998</v>
          </cell>
        </row>
        <row r="121">
          <cell r="A121" t="str">
            <v>mt55</v>
          </cell>
          <cell r="B121" t="str">
            <v>MT</v>
          </cell>
          <cell r="C121">
            <v>55</v>
          </cell>
          <cell r="D121">
            <v>2.2764050560376492</v>
          </cell>
          <cell r="E121">
            <v>2</v>
          </cell>
          <cell r="F121">
            <v>0</v>
          </cell>
          <cell r="G121">
            <v>14.067171605965566</v>
          </cell>
          <cell r="H121">
            <v>3.9719577947247089</v>
          </cell>
          <cell r="I121">
            <v>3.9719577947247089</v>
          </cell>
          <cell r="J121">
            <v>3.9719577947247089</v>
          </cell>
          <cell r="K121">
            <v>4.9103692193431501</v>
          </cell>
          <cell r="L121">
            <v>4.0470075983597384</v>
          </cell>
          <cell r="M121">
            <v>4.3852556987698037</v>
          </cell>
          <cell r="N121">
            <v>0.33749999999999997</v>
          </cell>
          <cell r="O121">
            <v>0.33749999999999997</v>
          </cell>
          <cell r="P121">
            <v>0.33749999999999997</v>
          </cell>
          <cell r="Q121">
            <v>0</v>
          </cell>
          <cell r="R121">
            <v>0</v>
          </cell>
          <cell r="S121">
            <v>8.7879737321154447</v>
          </cell>
          <cell r="T121">
            <v>2.7405156196443916</v>
          </cell>
          <cell r="U121">
            <v>2.7405156196443916</v>
          </cell>
          <cell r="V121">
            <v>2.7405156196443916</v>
          </cell>
          <cell r="W121">
            <v>4.0164270442628327</v>
          </cell>
          <cell r="X121">
            <v>3.1530654232794211</v>
          </cell>
          <cell r="Y121">
            <v>7.0335858029827829</v>
          </cell>
          <cell r="Z121">
            <v>1.9859788973623544</v>
          </cell>
          <cell r="AA121">
            <v>1.9859788973623544</v>
          </cell>
          <cell r="AB121">
            <v>1.9859788973623544</v>
          </cell>
          <cell r="AC121">
            <v>2.455184609671575</v>
          </cell>
          <cell r="AD121">
            <v>2.0235037991798692</v>
          </cell>
          <cell r="AE121">
            <v>2.1926278493849019</v>
          </cell>
          <cell r="AF121">
            <v>0.16874999999999998</v>
          </cell>
          <cell r="AG121">
            <v>0.16874999999999998</v>
          </cell>
          <cell r="AH121">
            <v>0.16874999999999998</v>
          </cell>
          <cell r="AK121">
            <v>4.3939868660577224</v>
          </cell>
          <cell r="AL121">
            <v>1.3702578098221958</v>
          </cell>
          <cell r="AM121">
            <v>1.3702578098221958</v>
          </cell>
          <cell r="AN121">
            <v>1.3702578098221958</v>
          </cell>
          <cell r="AO121">
            <v>2.0082135221314164</v>
          </cell>
          <cell r="AP121">
            <v>1.5765327116397105</v>
          </cell>
          <cell r="BJ121">
            <v>18</v>
          </cell>
          <cell r="BK121">
            <v>0.16874999999999998</v>
          </cell>
          <cell r="BL121">
            <v>0.16874999999999998</v>
          </cell>
          <cell r="BM121">
            <v>0.16874999999999998</v>
          </cell>
        </row>
        <row r="122">
          <cell r="A122" t="str">
            <v>mt60</v>
          </cell>
          <cell r="B122" t="str">
            <v>MT</v>
          </cell>
          <cell r="C122">
            <v>60</v>
          </cell>
          <cell r="D122">
            <v>2.4288055156774355</v>
          </cell>
          <cell r="E122">
            <v>2</v>
          </cell>
          <cell r="F122">
            <v>0</v>
          </cell>
          <cell r="G122">
            <v>14.899278115598799</v>
          </cell>
          <cell r="H122">
            <v>4.206908503336046</v>
          </cell>
          <cell r="I122">
            <v>4.206908503336046</v>
          </cell>
          <cell r="J122">
            <v>4.206908503336046</v>
          </cell>
          <cell r="K122">
            <v>5.200829185750707</v>
          </cell>
          <cell r="L122">
            <v>4.2863976805637689</v>
          </cell>
          <cell r="M122">
            <v>4.5647982604228261</v>
          </cell>
          <cell r="N122">
            <v>0.33749999999999997</v>
          </cell>
          <cell r="O122">
            <v>0.33749999999999997</v>
          </cell>
          <cell r="P122">
            <v>0.33749999999999997</v>
          </cell>
          <cell r="Q122">
            <v>0</v>
          </cell>
          <cell r="R122">
            <v>0</v>
          </cell>
          <cell r="S122">
            <v>9.3806901595446472</v>
          </cell>
          <cell r="T122">
            <v>2.9156188077047211</v>
          </cell>
          <cell r="U122">
            <v>2.9156188077047211</v>
          </cell>
          <cell r="V122">
            <v>2.9156188077047211</v>
          </cell>
          <cell r="W122">
            <v>4.2470394901193815</v>
          </cell>
          <cell r="X122">
            <v>3.3326079849324439</v>
          </cell>
          <cell r="Y122">
            <v>7.4496390577993994</v>
          </cell>
          <cell r="Z122">
            <v>2.103454251668023</v>
          </cell>
          <cell r="AA122">
            <v>2.103454251668023</v>
          </cell>
          <cell r="AB122">
            <v>2.103454251668023</v>
          </cell>
          <cell r="AC122">
            <v>2.6004145928753535</v>
          </cell>
          <cell r="AD122">
            <v>2.1431988402818845</v>
          </cell>
          <cell r="AE122">
            <v>2.2823991302114131</v>
          </cell>
          <cell r="AF122">
            <v>0.16874999999999998</v>
          </cell>
          <cell r="AG122">
            <v>0.16874999999999998</v>
          </cell>
          <cell r="AH122">
            <v>0.16874999999999998</v>
          </cell>
          <cell r="AK122">
            <v>4.6903450797723236</v>
          </cell>
          <cell r="AL122">
            <v>1.4578094038523606</v>
          </cell>
          <cell r="AM122">
            <v>1.4578094038523606</v>
          </cell>
          <cell r="AN122">
            <v>1.4578094038523606</v>
          </cell>
          <cell r="AO122">
            <v>2.1235197450596908</v>
          </cell>
          <cell r="AP122">
            <v>1.666303992466222</v>
          </cell>
          <cell r="BJ122">
            <v>18</v>
          </cell>
          <cell r="BK122">
            <v>0.16874999999999998</v>
          </cell>
          <cell r="BL122">
            <v>0.16874999999999998</v>
          </cell>
          <cell r="BM122">
            <v>0.16874999999999998</v>
          </cell>
        </row>
        <row r="123">
          <cell r="A123" t="str">
            <v>mt65</v>
          </cell>
          <cell r="B123" t="str">
            <v>MT</v>
          </cell>
          <cell r="C123">
            <v>65</v>
          </cell>
          <cell r="D123">
            <v>2.5812059753172214</v>
          </cell>
          <cell r="E123">
            <v>2</v>
          </cell>
          <cell r="F123">
            <v>0</v>
          </cell>
          <cell r="G123">
            <v>15.73138462523203</v>
          </cell>
          <cell r="H123">
            <v>4.4418592119473823</v>
          </cell>
          <cell r="I123">
            <v>4.4418592119473823</v>
          </cell>
          <cell r="J123">
            <v>4.4418592119473823</v>
          </cell>
          <cell r="K123">
            <v>5.4912891521582621</v>
          </cell>
          <cell r="L123">
            <v>4.5257877627677985</v>
          </cell>
          <cell r="M123">
            <v>4.7443408220758485</v>
          </cell>
          <cell r="N123">
            <v>0.33749999999999997</v>
          </cell>
          <cell r="O123">
            <v>0.33749999999999997</v>
          </cell>
          <cell r="P123">
            <v>0.33749999999999997</v>
          </cell>
          <cell r="Q123">
            <v>0</v>
          </cell>
          <cell r="R123">
            <v>0</v>
          </cell>
          <cell r="S123">
            <v>9.9734065869738497</v>
          </cell>
          <cell r="T123">
            <v>3.0907219957650494</v>
          </cell>
          <cell r="U123">
            <v>3.0907219957650494</v>
          </cell>
          <cell r="V123">
            <v>3.0907219957650494</v>
          </cell>
          <cell r="W123">
            <v>4.4776519359759295</v>
          </cell>
          <cell r="X123">
            <v>3.5121505465854659</v>
          </cell>
          <cell r="Y123">
            <v>7.865692312616015</v>
          </cell>
          <cell r="Z123">
            <v>2.2209296059736912</v>
          </cell>
          <cell r="AA123">
            <v>2.2209296059736912</v>
          </cell>
          <cell r="AB123">
            <v>2.2209296059736912</v>
          </cell>
          <cell r="AC123">
            <v>2.745644576079131</v>
          </cell>
          <cell r="AD123">
            <v>2.2628938813838992</v>
          </cell>
          <cell r="AE123">
            <v>2.3721704110379243</v>
          </cell>
          <cell r="AF123">
            <v>0.16874999999999998</v>
          </cell>
          <cell r="AG123">
            <v>0.16874999999999998</v>
          </cell>
          <cell r="AH123">
            <v>0.16874999999999998</v>
          </cell>
          <cell r="AK123">
            <v>4.9867032934869249</v>
          </cell>
          <cell r="AL123">
            <v>1.5453609978825247</v>
          </cell>
          <cell r="AM123">
            <v>1.5453609978825247</v>
          </cell>
          <cell r="AN123">
            <v>1.5453609978825247</v>
          </cell>
          <cell r="AO123">
            <v>2.2388259679879647</v>
          </cell>
          <cell r="AP123">
            <v>1.7560752732927329</v>
          </cell>
          <cell r="BJ123">
            <v>18</v>
          </cell>
          <cell r="BK123">
            <v>0.16874999999999998</v>
          </cell>
          <cell r="BL123">
            <v>0.16874999999999998</v>
          </cell>
          <cell r="BM123">
            <v>0.16874999999999998</v>
          </cell>
        </row>
        <row r="124">
          <cell r="A124" t="str">
            <v>mt70</v>
          </cell>
          <cell r="B124" t="str">
            <v>MT</v>
          </cell>
          <cell r="C124">
            <v>70</v>
          </cell>
          <cell r="D124">
            <v>2.7336064349570082</v>
          </cell>
          <cell r="E124">
            <v>2</v>
          </cell>
          <cell r="F124">
            <v>0</v>
          </cell>
          <cell r="G124">
            <v>16.563491134865266</v>
          </cell>
          <cell r="H124">
            <v>4.6768099205587212</v>
          </cell>
          <cell r="I124">
            <v>4.6768099205587212</v>
          </cell>
          <cell r="J124">
            <v>4.6768099205587212</v>
          </cell>
          <cell r="K124">
            <v>5.7817491185658207</v>
          </cell>
          <cell r="L124">
            <v>4.7651778449718298</v>
          </cell>
          <cell r="M124">
            <v>4.9238833837288718</v>
          </cell>
          <cell r="N124">
            <v>0.33749999999999997</v>
          </cell>
          <cell r="O124">
            <v>0.33749999999999997</v>
          </cell>
          <cell r="P124">
            <v>0.33749999999999997</v>
          </cell>
          <cell r="Q124">
            <v>0</v>
          </cell>
          <cell r="R124">
            <v>0</v>
          </cell>
          <cell r="S124">
            <v>10.566123014403056</v>
          </cell>
          <cell r="T124">
            <v>3.2658251838253807</v>
          </cell>
          <cell r="U124">
            <v>3.2658251838253807</v>
          </cell>
          <cell r="V124">
            <v>3.2658251838253807</v>
          </cell>
          <cell r="W124">
            <v>4.7082643818324801</v>
          </cell>
          <cell r="X124">
            <v>3.6916931082384896</v>
          </cell>
          <cell r="Y124">
            <v>8.2817455674326332</v>
          </cell>
          <cell r="Z124">
            <v>2.3384049602793606</v>
          </cell>
          <cell r="AA124">
            <v>2.3384049602793606</v>
          </cell>
          <cell r="AB124">
            <v>2.3384049602793606</v>
          </cell>
          <cell r="AC124">
            <v>2.8908745592829104</v>
          </cell>
          <cell r="AD124">
            <v>2.3825889224859149</v>
          </cell>
          <cell r="AE124">
            <v>2.4619416918644359</v>
          </cell>
          <cell r="AF124">
            <v>0.16874999999999998</v>
          </cell>
          <cell r="AG124">
            <v>0.16874999999999998</v>
          </cell>
          <cell r="AH124">
            <v>0.16874999999999998</v>
          </cell>
          <cell r="AK124">
            <v>5.2830615072015279</v>
          </cell>
          <cell r="AL124">
            <v>1.6329125919126903</v>
          </cell>
          <cell r="AM124">
            <v>1.6329125919126903</v>
          </cell>
          <cell r="AN124">
            <v>1.6329125919126903</v>
          </cell>
          <cell r="AO124">
            <v>2.35413219091624</v>
          </cell>
          <cell r="AP124">
            <v>1.8458465541192448</v>
          </cell>
          <cell r="BJ124">
            <v>18</v>
          </cell>
          <cell r="BK124">
            <v>0.16874999999999998</v>
          </cell>
          <cell r="BL124">
            <v>0.16874999999999998</v>
          </cell>
          <cell r="BM124">
            <v>0.16874999999999998</v>
          </cell>
        </row>
        <row r="125">
          <cell r="A125" t="str">
            <v>mt75</v>
          </cell>
          <cell r="B125" t="str">
            <v>MT</v>
          </cell>
          <cell r="C125">
            <v>75</v>
          </cell>
          <cell r="D125">
            <v>2.886006894596794</v>
          </cell>
          <cell r="E125">
            <v>2</v>
          </cell>
          <cell r="F125">
            <v>0</v>
          </cell>
          <cell r="G125">
            <v>17.395597644498498</v>
          </cell>
          <cell r="H125">
            <v>4.9117606291700566</v>
          </cell>
          <cell r="I125">
            <v>4.9117606291700566</v>
          </cell>
          <cell r="J125">
            <v>4.9117606291700566</v>
          </cell>
          <cell r="K125">
            <v>6.0722090849733759</v>
          </cell>
          <cell r="L125">
            <v>5.0045679271758594</v>
          </cell>
          <cell r="M125">
            <v>5.1034259453818942</v>
          </cell>
          <cell r="N125">
            <v>0.33749999999999997</v>
          </cell>
          <cell r="O125">
            <v>0.33749999999999997</v>
          </cell>
          <cell r="P125">
            <v>0.33749999999999997</v>
          </cell>
          <cell r="Q125">
            <v>0</v>
          </cell>
          <cell r="R125">
            <v>0</v>
          </cell>
          <cell r="S125">
            <v>11.158839441832257</v>
          </cell>
          <cell r="T125">
            <v>3.4409283718857084</v>
          </cell>
          <cell r="U125">
            <v>3.4409283718857084</v>
          </cell>
          <cell r="V125">
            <v>3.4409283718857084</v>
          </cell>
          <cell r="W125">
            <v>4.938876827689028</v>
          </cell>
          <cell r="X125">
            <v>3.8712356698915116</v>
          </cell>
          <cell r="Y125">
            <v>8.6977988222492488</v>
          </cell>
          <cell r="Z125">
            <v>2.4558803145850283</v>
          </cell>
          <cell r="AA125">
            <v>2.4558803145850283</v>
          </cell>
          <cell r="AB125">
            <v>2.4558803145850283</v>
          </cell>
          <cell r="AC125">
            <v>3.0361045424866879</v>
          </cell>
          <cell r="AD125">
            <v>2.5022839635879297</v>
          </cell>
          <cell r="AE125">
            <v>2.5517129726909471</v>
          </cell>
          <cell r="AF125">
            <v>0.16874999999999998</v>
          </cell>
          <cell r="AG125">
            <v>0.16874999999999998</v>
          </cell>
          <cell r="AH125">
            <v>0.16874999999999998</v>
          </cell>
          <cell r="AK125">
            <v>5.5794197209161283</v>
          </cell>
          <cell r="AL125">
            <v>1.7204641859428542</v>
          </cell>
          <cell r="AM125">
            <v>1.7204641859428542</v>
          </cell>
          <cell r="AN125">
            <v>1.7204641859428542</v>
          </cell>
          <cell r="AO125">
            <v>2.469438413844514</v>
          </cell>
          <cell r="AP125">
            <v>1.9356178349457558</v>
          </cell>
          <cell r="BJ125">
            <v>18</v>
          </cell>
          <cell r="BK125">
            <v>0.16874999999999998</v>
          </cell>
          <cell r="BL125">
            <v>0.16874999999999998</v>
          </cell>
          <cell r="BM125">
            <v>0.16874999999999998</v>
          </cell>
        </row>
        <row r="126">
          <cell r="A126" t="str">
            <v>mt80</v>
          </cell>
          <cell r="B126" t="str">
            <v>MT</v>
          </cell>
          <cell r="C126">
            <v>80</v>
          </cell>
          <cell r="D126">
            <v>3.0384073542365804</v>
          </cell>
          <cell r="E126">
            <v>2</v>
          </cell>
          <cell r="F126">
            <v>0</v>
          </cell>
          <cell r="G126">
            <v>18.227704154131732</v>
          </cell>
          <cell r="H126">
            <v>5.1467113377813947</v>
          </cell>
          <cell r="I126">
            <v>5.1467113377813947</v>
          </cell>
          <cell r="J126">
            <v>5.1467113377813947</v>
          </cell>
          <cell r="K126">
            <v>6.3626690513809319</v>
          </cell>
          <cell r="L126">
            <v>5.243958009379889</v>
          </cell>
          <cell r="M126">
            <v>5.2829685070349166</v>
          </cell>
          <cell r="N126">
            <v>0.33749999999999997</v>
          </cell>
          <cell r="O126">
            <v>0.33749999999999997</v>
          </cell>
          <cell r="P126">
            <v>0.33749999999999997</v>
          </cell>
          <cell r="Q126">
            <v>0</v>
          </cell>
          <cell r="R126">
            <v>0</v>
          </cell>
          <cell r="S126">
            <v>11.751555869261461</v>
          </cell>
          <cell r="T126">
            <v>3.6160315599460393</v>
          </cell>
          <cell r="U126">
            <v>3.6160315599460393</v>
          </cell>
          <cell r="V126">
            <v>3.6160315599460393</v>
          </cell>
          <cell r="W126">
            <v>5.1694892735455769</v>
          </cell>
          <cell r="X126">
            <v>4.050778231544534</v>
          </cell>
          <cell r="Y126">
            <v>9.1138520770658662</v>
          </cell>
          <cell r="Z126">
            <v>2.5733556688906973</v>
          </cell>
          <cell r="AA126">
            <v>2.5733556688906973</v>
          </cell>
          <cell r="AB126">
            <v>2.5733556688906973</v>
          </cell>
          <cell r="AC126">
            <v>3.1813345256904659</v>
          </cell>
          <cell r="AD126">
            <v>2.6219790046899445</v>
          </cell>
          <cell r="AE126">
            <v>2.6414842535174583</v>
          </cell>
          <cell r="AF126">
            <v>0.16874999999999998</v>
          </cell>
          <cell r="AG126">
            <v>0.16874999999999998</v>
          </cell>
          <cell r="AH126">
            <v>0.16874999999999998</v>
          </cell>
          <cell r="AK126">
            <v>5.8757779346307304</v>
          </cell>
          <cell r="AL126">
            <v>1.8080157799730197</v>
          </cell>
          <cell r="AM126">
            <v>1.8080157799730197</v>
          </cell>
          <cell r="AN126">
            <v>1.8080157799730197</v>
          </cell>
          <cell r="AO126">
            <v>2.5847446367727884</v>
          </cell>
          <cell r="AP126">
            <v>2.025389115772267</v>
          </cell>
          <cell r="BJ126">
            <v>18</v>
          </cell>
          <cell r="BK126">
            <v>0.16874999999999998</v>
          </cell>
          <cell r="BL126">
            <v>0.16874999999999998</v>
          </cell>
          <cell r="BM126">
            <v>0.16874999999999998</v>
          </cell>
        </row>
        <row r="127">
          <cell r="A127" t="str">
            <v>mt85</v>
          </cell>
          <cell r="B127" t="str">
            <v>MT</v>
          </cell>
          <cell r="C127">
            <v>85</v>
          </cell>
          <cell r="D127">
            <v>3.1908078138763667</v>
          </cell>
          <cell r="E127">
            <v>2</v>
          </cell>
          <cell r="F127">
            <v>0</v>
          </cell>
          <cell r="G127">
            <v>19.059810663764964</v>
          </cell>
          <cell r="H127">
            <v>5.3816620463927318</v>
          </cell>
          <cell r="I127">
            <v>5.3816620463927318</v>
          </cell>
          <cell r="J127">
            <v>5.3816620463927318</v>
          </cell>
          <cell r="K127">
            <v>6.6531290177884888</v>
          </cell>
          <cell r="L127">
            <v>5.4833480915839194</v>
          </cell>
          <cell r="M127">
            <v>5.462511068687939</v>
          </cell>
          <cell r="N127">
            <v>0.33749999999999997</v>
          </cell>
          <cell r="O127">
            <v>0.33749999999999997</v>
          </cell>
          <cell r="P127">
            <v>0.33749999999999997</v>
          </cell>
          <cell r="Q127">
            <v>0</v>
          </cell>
          <cell r="R127">
            <v>0</v>
          </cell>
          <cell r="S127">
            <v>12.344272296690663</v>
          </cell>
          <cell r="T127">
            <v>3.7911347480063688</v>
          </cell>
          <cell r="U127">
            <v>3.7911347480063688</v>
          </cell>
          <cell r="V127">
            <v>3.7911347480063688</v>
          </cell>
          <cell r="W127">
            <v>5.4001017194021266</v>
          </cell>
          <cell r="X127">
            <v>4.2303207931975564</v>
          </cell>
          <cell r="Y127">
            <v>9.5299053318824818</v>
          </cell>
          <cell r="Z127">
            <v>2.6908310231963659</v>
          </cell>
          <cell r="AA127">
            <v>2.6908310231963659</v>
          </cell>
          <cell r="AB127">
            <v>2.6908310231963659</v>
          </cell>
          <cell r="AC127">
            <v>3.3265645088942444</v>
          </cell>
          <cell r="AD127">
            <v>2.7416740457919597</v>
          </cell>
          <cell r="AE127">
            <v>2.7312555343439695</v>
          </cell>
          <cell r="AF127">
            <v>0.16874999999999998</v>
          </cell>
          <cell r="AG127">
            <v>0.16874999999999998</v>
          </cell>
          <cell r="AH127">
            <v>0.16874999999999998</v>
          </cell>
          <cell r="AK127">
            <v>6.1721361483453316</v>
          </cell>
          <cell r="AL127">
            <v>1.8955673740031844</v>
          </cell>
          <cell r="AM127">
            <v>1.8955673740031844</v>
          </cell>
          <cell r="AN127">
            <v>1.8955673740031844</v>
          </cell>
          <cell r="AO127">
            <v>2.7000508597010633</v>
          </cell>
          <cell r="AP127">
            <v>2.1151603965987782</v>
          </cell>
          <cell r="BJ127">
            <v>18</v>
          </cell>
          <cell r="BK127">
            <v>0.16874999999999998</v>
          </cell>
          <cell r="BL127">
            <v>0.16874999999999998</v>
          </cell>
          <cell r="BM127">
            <v>0.16874999999999998</v>
          </cell>
        </row>
        <row r="128">
          <cell r="A128" t="str">
            <v>mt90</v>
          </cell>
          <cell r="B128" t="str">
            <v>MT</v>
          </cell>
          <cell r="C128">
            <v>90</v>
          </cell>
          <cell r="D128">
            <v>3.343208273516153</v>
          </cell>
          <cell r="E128">
            <v>0</v>
          </cell>
          <cell r="F128">
            <v>0</v>
          </cell>
        </row>
        <row r="129">
          <cell r="A129" t="str">
            <v>mu50</v>
          </cell>
          <cell r="B129" t="str">
            <v>MU</v>
          </cell>
          <cell r="C129">
            <v>50</v>
          </cell>
          <cell r="D129">
            <v>2.1240045963978629</v>
          </cell>
          <cell r="E129">
            <v>2</v>
          </cell>
          <cell r="F129">
            <v>0</v>
          </cell>
          <cell r="G129">
            <v>13.235065096332333</v>
          </cell>
          <cell r="H129">
            <v>4.8480091927957254</v>
          </cell>
          <cell r="I129">
            <v>4.8480091927957254</v>
          </cell>
          <cell r="J129">
            <v>4.8480091927957254</v>
          </cell>
          <cell r="K129">
            <v>4.6199092529355932</v>
          </cell>
          <cell r="L129">
            <v>3.807617516155708</v>
          </cell>
          <cell r="M129">
            <v>5.0053128155094804</v>
          </cell>
          <cell r="N129">
            <v>0.6</v>
          </cell>
          <cell r="O129">
            <v>0.6</v>
          </cell>
          <cell r="P129">
            <v>0.6</v>
          </cell>
          <cell r="Q129">
            <v>0</v>
          </cell>
          <cell r="R129">
            <v>0</v>
          </cell>
          <cell r="S129">
            <v>7.3956576262935423</v>
          </cell>
          <cell r="T129">
            <v>3.4139145382664156</v>
          </cell>
          <cell r="U129">
            <v>3.4139145382664156</v>
          </cell>
          <cell r="V129">
            <v>3.4139145382664156</v>
          </cell>
          <cell r="W129">
            <v>3.785814598406283</v>
          </cell>
          <cell r="X129">
            <v>2.9735228616263978</v>
          </cell>
          <cell r="Y129">
            <v>6.6175325481661664</v>
          </cell>
          <cell r="Z129">
            <v>2.4240045963978627</v>
          </cell>
          <cell r="AA129">
            <v>2.4240045963978627</v>
          </cell>
          <cell r="AB129">
            <v>2.4240045963978627</v>
          </cell>
          <cell r="AC129">
            <v>2.3099546264677966</v>
          </cell>
          <cell r="AD129">
            <v>1.903808758077854</v>
          </cell>
          <cell r="AE129">
            <v>2.5026564077547402</v>
          </cell>
          <cell r="AF129">
            <v>0.3</v>
          </cell>
          <cell r="AG129">
            <v>0.3</v>
          </cell>
          <cell r="AH129">
            <v>0.3</v>
          </cell>
          <cell r="AK129">
            <v>3.6978288131467711</v>
          </cell>
          <cell r="AL129">
            <v>1.7069572691332078</v>
          </cell>
          <cell r="AM129">
            <v>1.7069572691332078</v>
          </cell>
          <cell r="AN129">
            <v>1.7069572691332078</v>
          </cell>
          <cell r="AO129">
            <v>1.8929072992031415</v>
          </cell>
          <cell r="AP129">
            <v>1.4867614308131989</v>
          </cell>
          <cell r="BJ129">
            <v>18</v>
          </cell>
          <cell r="BK129">
            <v>0.3</v>
          </cell>
          <cell r="BL129">
            <v>0.3</v>
          </cell>
          <cell r="BM129">
            <v>0.3</v>
          </cell>
        </row>
        <row r="130">
          <cell r="A130" t="str">
            <v>mu55</v>
          </cell>
          <cell r="B130" t="str">
            <v>MU</v>
          </cell>
          <cell r="C130">
            <v>55</v>
          </cell>
          <cell r="D130">
            <v>2.2764050560376492</v>
          </cell>
          <cell r="E130">
            <v>2</v>
          </cell>
          <cell r="F130">
            <v>0</v>
          </cell>
          <cell r="G130">
            <v>14.067171605965566</v>
          </cell>
          <cell r="H130">
            <v>5.152810112075298</v>
          </cell>
          <cell r="I130">
            <v>5.152810112075298</v>
          </cell>
          <cell r="J130">
            <v>5.152810112075298</v>
          </cell>
          <cell r="K130">
            <v>4.9103692193431501</v>
          </cell>
          <cell r="L130">
            <v>4.0470075983597384</v>
          </cell>
          <cell r="M130">
            <v>5.2351272944253493</v>
          </cell>
          <cell r="N130">
            <v>0.6</v>
          </cell>
          <cell r="O130">
            <v>0.6</v>
          </cell>
          <cell r="P130">
            <v>0.6</v>
          </cell>
          <cell r="Q130">
            <v>0</v>
          </cell>
          <cell r="R130">
            <v>0</v>
          </cell>
          <cell r="S130">
            <v>7.9381021364598983</v>
          </cell>
          <cell r="T130">
            <v>3.658867936994981</v>
          </cell>
          <cell r="U130">
            <v>3.658867936994981</v>
          </cell>
          <cell r="V130">
            <v>3.658867936994981</v>
          </cell>
          <cell r="W130">
            <v>4.0164270442628327</v>
          </cell>
          <cell r="X130">
            <v>3.1530654232794211</v>
          </cell>
          <cell r="Y130">
            <v>7.0335858029827829</v>
          </cell>
          <cell r="Z130">
            <v>2.576405056037649</v>
          </cell>
          <cell r="AA130">
            <v>2.576405056037649</v>
          </cell>
          <cell r="AB130">
            <v>2.576405056037649</v>
          </cell>
          <cell r="AC130">
            <v>2.455184609671575</v>
          </cell>
          <cell r="AD130">
            <v>2.0235037991798692</v>
          </cell>
          <cell r="AE130">
            <v>2.6175636472126746</v>
          </cell>
          <cell r="AF130">
            <v>0.3</v>
          </cell>
          <cell r="AG130">
            <v>0.3</v>
          </cell>
          <cell r="AH130">
            <v>0.3</v>
          </cell>
          <cell r="AK130">
            <v>3.9690510682299491</v>
          </cell>
          <cell r="AL130">
            <v>1.8294339684974905</v>
          </cell>
          <cell r="AM130">
            <v>1.8294339684974905</v>
          </cell>
          <cell r="AN130">
            <v>1.8294339684974905</v>
          </cell>
          <cell r="AO130">
            <v>2.0082135221314164</v>
          </cell>
          <cell r="AP130">
            <v>1.5765327116397105</v>
          </cell>
          <cell r="BJ130">
            <v>18</v>
          </cell>
          <cell r="BK130">
            <v>0.3</v>
          </cell>
          <cell r="BL130">
            <v>0.3</v>
          </cell>
          <cell r="BM130">
            <v>0.3</v>
          </cell>
        </row>
        <row r="131">
          <cell r="A131" t="str">
            <v>mu60</v>
          </cell>
          <cell r="B131" t="str">
            <v>MU</v>
          </cell>
          <cell r="C131">
            <v>60</v>
          </cell>
          <cell r="D131">
            <v>2.4288055156774355</v>
          </cell>
          <cell r="E131">
            <v>2</v>
          </cell>
          <cell r="F131">
            <v>0</v>
          </cell>
          <cell r="G131">
            <v>14.899278115598799</v>
          </cell>
          <cell r="H131">
            <v>5.4576110313548707</v>
          </cell>
          <cell r="I131">
            <v>5.4576110313548707</v>
          </cell>
          <cell r="J131">
            <v>5.4576110313548707</v>
          </cell>
          <cell r="K131">
            <v>5.200829185750707</v>
          </cell>
          <cell r="L131">
            <v>4.2863976805637689</v>
          </cell>
          <cell r="M131">
            <v>5.4649417733412182</v>
          </cell>
          <cell r="N131">
            <v>0.6</v>
          </cell>
          <cell r="O131">
            <v>0.6</v>
          </cell>
          <cell r="P131">
            <v>0.6</v>
          </cell>
          <cell r="Q131">
            <v>0</v>
          </cell>
          <cell r="R131">
            <v>0</v>
          </cell>
          <cell r="S131">
            <v>8.4805466466262551</v>
          </cell>
          <cell r="T131">
            <v>3.9038213357235461</v>
          </cell>
          <cell r="U131">
            <v>3.9038213357235461</v>
          </cell>
          <cell r="V131">
            <v>3.9038213357235461</v>
          </cell>
          <cell r="W131">
            <v>4.2470394901193815</v>
          </cell>
          <cell r="X131">
            <v>3.3326079849324439</v>
          </cell>
          <cell r="Y131">
            <v>7.4496390577993994</v>
          </cell>
          <cell r="Z131">
            <v>2.7288055156774353</v>
          </cell>
          <cell r="AA131">
            <v>2.7288055156774353</v>
          </cell>
          <cell r="AB131">
            <v>2.7288055156774353</v>
          </cell>
          <cell r="AC131">
            <v>2.6004145928753535</v>
          </cell>
          <cell r="AD131">
            <v>2.1431988402818845</v>
          </cell>
          <cell r="AE131">
            <v>2.7324708866706091</v>
          </cell>
          <cell r="AF131">
            <v>0.3</v>
          </cell>
          <cell r="AG131">
            <v>0.3</v>
          </cell>
          <cell r="AH131">
            <v>0.3</v>
          </cell>
          <cell r="AK131">
            <v>4.2402733233131276</v>
          </cell>
          <cell r="AL131">
            <v>1.951910667861773</v>
          </cell>
          <cell r="AM131">
            <v>1.951910667861773</v>
          </cell>
          <cell r="AN131">
            <v>1.951910667861773</v>
          </cell>
          <cell r="AO131">
            <v>2.1235197450596908</v>
          </cell>
          <cell r="AP131">
            <v>1.666303992466222</v>
          </cell>
          <cell r="BJ131">
            <v>18</v>
          </cell>
          <cell r="BK131">
            <v>0.3</v>
          </cell>
          <cell r="BL131">
            <v>0.3</v>
          </cell>
          <cell r="BM131">
            <v>0.3</v>
          </cell>
        </row>
        <row r="132">
          <cell r="A132" t="str">
            <v>mu65</v>
          </cell>
          <cell r="B132" t="str">
            <v>MU</v>
          </cell>
          <cell r="C132">
            <v>65</v>
          </cell>
          <cell r="D132">
            <v>2.5812059753172214</v>
          </cell>
          <cell r="E132">
            <v>2</v>
          </cell>
          <cell r="F132">
            <v>0</v>
          </cell>
          <cell r="G132">
            <v>15.73138462523203</v>
          </cell>
          <cell r="H132">
            <v>5.7624119506344424</v>
          </cell>
          <cell r="I132">
            <v>5.7624119506344424</v>
          </cell>
          <cell r="J132">
            <v>5.7624119506344424</v>
          </cell>
          <cell r="K132">
            <v>5.4912891521582621</v>
          </cell>
          <cell r="L132">
            <v>4.5257877627677985</v>
          </cell>
          <cell r="M132">
            <v>5.6947562522570871</v>
          </cell>
          <cell r="N132">
            <v>0.6</v>
          </cell>
          <cell r="O132">
            <v>0.6</v>
          </cell>
          <cell r="P132">
            <v>0.6</v>
          </cell>
          <cell r="Q132">
            <v>0</v>
          </cell>
          <cell r="R132">
            <v>0</v>
          </cell>
          <cell r="S132">
            <v>9.0229911567926102</v>
          </cell>
          <cell r="T132">
            <v>4.1487747344521102</v>
          </cell>
          <cell r="U132">
            <v>4.1487747344521102</v>
          </cell>
          <cell r="V132">
            <v>4.1487747344521102</v>
          </cell>
          <cell r="W132">
            <v>4.4776519359759295</v>
          </cell>
          <cell r="X132">
            <v>3.5121505465854659</v>
          </cell>
          <cell r="Y132">
            <v>7.865692312616015</v>
          </cell>
          <cell r="Z132">
            <v>2.8812059753172212</v>
          </cell>
          <cell r="AA132">
            <v>2.8812059753172212</v>
          </cell>
          <cell r="AB132">
            <v>2.8812059753172212</v>
          </cell>
          <cell r="AC132">
            <v>2.745644576079131</v>
          </cell>
          <cell r="AD132">
            <v>2.2628938813838992</v>
          </cell>
          <cell r="AE132">
            <v>2.8473781261285436</v>
          </cell>
          <cell r="AF132">
            <v>0.3</v>
          </cell>
          <cell r="AG132">
            <v>0.3</v>
          </cell>
          <cell r="AH132">
            <v>0.3</v>
          </cell>
          <cell r="AK132">
            <v>4.5114955783963051</v>
          </cell>
          <cell r="AL132">
            <v>2.0743873672260551</v>
          </cell>
          <cell r="AM132">
            <v>2.0743873672260551</v>
          </cell>
          <cell r="AN132">
            <v>2.0743873672260551</v>
          </cell>
          <cell r="AO132">
            <v>2.2388259679879647</v>
          </cell>
          <cell r="AP132">
            <v>1.7560752732927329</v>
          </cell>
          <cell r="BJ132">
            <v>18</v>
          </cell>
          <cell r="BK132">
            <v>0.3</v>
          </cell>
          <cell r="BL132">
            <v>0.3</v>
          </cell>
          <cell r="BM132">
            <v>0.3</v>
          </cell>
        </row>
        <row r="133">
          <cell r="A133" t="str">
            <v>mu70</v>
          </cell>
          <cell r="B133" t="str">
            <v>MU</v>
          </cell>
          <cell r="C133">
            <v>70</v>
          </cell>
          <cell r="D133">
            <v>2.7336064349570082</v>
          </cell>
          <cell r="E133">
            <v>2</v>
          </cell>
          <cell r="F133">
            <v>0</v>
          </cell>
          <cell r="G133">
            <v>16.563491134865266</v>
          </cell>
          <cell r="H133">
            <v>6.067212869914016</v>
          </cell>
          <cell r="I133">
            <v>6.067212869914016</v>
          </cell>
          <cell r="J133">
            <v>6.067212869914016</v>
          </cell>
          <cell r="K133">
            <v>5.7817491185658207</v>
          </cell>
          <cell r="L133">
            <v>4.7651778449718298</v>
          </cell>
          <cell r="M133">
            <v>5.924570731172957</v>
          </cell>
          <cell r="N133">
            <v>0.6</v>
          </cell>
          <cell r="O133">
            <v>0.6</v>
          </cell>
          <cell r="P133">
            <v>0.6</v>
          </cell>
          <cell r="Q133">
            <v>0</v>
          </cell>
          <cell r="R133">
            <v>0</v>
          </cell>
          <cell r="S133">
            <v>9.5654356669589706</v>
          </cell>
          <cell r="T133">
            <v>4.3937281331806766</v>
          </cell>
          <cell r="U133">
            <v>4.3937281331806766</v>
          </cell>
          <cell r="V133">
            <v>4.3937281331806766</v>
          </cell>
          <cell r="W133">
            <v>4.7082643818324801</v>
          </cell>
          <cell r="X133">
            <v>3.6916931082384896</v>
          </cell>
          <cell r="Y133">
            <v>8.2817455674326332</v>
          </cell>
          <cell r="Z133">
            <v>3.033606434957008</v>
          </cell>
          <cell r="AA133">
            <v>3.033606434957008</v>
          </cell>
          <cell r="AB133">
            <v>3.033606434957008</v>
          </cell>
          <cell r="AC133">
            <v>2.8908745592829104</v>
          </cell>
          <cell r="AD133">
            <v>2.3825889224859149</v>
          </cell>
          <cell r="AE133">
            <v>2.9622853655864785</v>
          </cell>
          <cell r="AF133">
            <v>0.3</v>
          </cell>
          <cell r="AG133">
            <v>0.3</v>
          </cell>
          <cell r="AH133">
            <v>0.3</v>
          </cell>
          <cell r="AK133">
            <v>4.7827178334794853</v>
          </cell>
          <cell r="AL133">
            <v>2.1968640665903383</v>
          </cell>
          <cell r="AM133">
            <v>2.1968640665903383</v>
          </cell>
          <cell r="AN133">
            <v>2.1968640665903383</v>
          </cell>
          <cell r="AO133">
            <v>2.35413219091624</v>
          </cell>
          <cell r="AP133">
            <v>1.8458465541192448</v>
          </cell>
          <cell r="BJ133">
            <v>18</v>
          </cell>
          <cell r="BK133">
            <v>0.3</v>
          </cell>
          <cell r="BL133">
            <v>0.3</v>
          </cell>
          <cell r="BM133">
            <v>0.3</v>
          </cell>
        </row>
        <row r="134">
          <cell r="A134" t="str">
            <v>mu75</v>
          </cell>
          <cell r="B134" t="str">
            <v>MU</v>
          </cell>
          <cell r="C134">
            <v>75</v>
          </cell>
          <cell r="D134">
            <v>2.886006894596794</v>
          </cell>
          <cell r="E134">
            <v>2</v>
          </cell>
          <cell r="F134">
            <v>0</v>
          </cell>
          <cell r="G134">
            <v>17.395597644498498</v>
          </cell>
          <cell r="H134">
            <v>6.3720137891935877</v>
          </cell>
          <cell r="I134">
            <v>6.3720137891935877</v>
          </cell>
          <cell r="J134">
            <v>6.3720137891935877</v>
          </cell>
          <cell r="K134">
            <v>6.0722090849733759</v>
          </cell>
          <cell r="L134">
            <v>5.0045679271758594</v>
          </cell>
          <cell r="M134">
            <v>6.1543852100888259</v>
          </cell>
          <cell r="N134">
            <v>0.6</v>
          </cell>
          <cell r="O134">
            <v>0.6</v>
          </cell>
          <cell r="P134">
            <v>0.6</v>
          </cell>
          <cell r="Q134">
            <v>0</v>
          </cell>
          <cell r="R134">
            <v>0</v>
          </cell>
          <cell r="S134">
            <v>10.107880177125324</v>
          </cell>
          <cell r="T134">
            <v>4.6386815319092403</v>
          </cell>
          <cell r="U134">
            <v>4.6386815319092403</v>
          </cell>
          <cell r="V134">
            <v>4.6386815319092403</v>
          </cell>
          <cell r="W134">
            <v>4.938876827689028</v>
          </cell>
          <cell r="X134">
            <v>3.8712356698915116</v>
          </cell>
          <cell r="Y134">
            <v>8.6977988222492488</v>
          </cell>
          <cell r="Z134">
            <v>3.1860068945967939</v>
          </cell>
          <cell r="AA134">
            <v>3.1860068945967939</v>
          </cell>
          <cell r="AB134">
            <v>3.1860068945967939</v>
          </cell>
          <cell r="AC134">
            <v>3.0361045424866879</v>
          </cell>
          <cell r="AD134">
            <v>2.5022839635879297</v>
          </cell>
          <cell r="AE134">
            <v>3.0771926050444129</v>
          </cell>
          <cell r="AF134">
            <v>0.3</v>
          </cell>
          <cell r="AG134">
            <v>0.3</v>
          </cell>
          <cell r="AH134">
            <v>0.3</v>
          </cell>
          <cell r="AK134">
            <v>5.053940088562662</v>
          </cell>
          <cell r="AL134">
            <v>2.3193407659546201</v>
          </cell>
          <cell r="AM134">
            <v>2.3193407659546201</v>
          </cell>
          <cell r="AN134">
            <v>2.3193407659546201</v>
          </cell>
          <cell r="AO134">
            <v>2.469438413844514</v>
          </cell>
          <cell r="AP134">
            <v>1.9356178349457558</v>
          </cell>
          <cell r="BJ134">
            <v>18</v>
          </cell>
          <cell r="BK134">
            <v>0.3</v>
          </cell>
          <cell r="BL134">
            <v>0.3</v>
          </cell>
          <cell r="BM134">
            <v>0.3</v>
          </cell>
        </row>
        <row r="135">
          <cell r="A135" t="str">
            <v>mu80</v>
          </cell>
          <cell r="B135" t="str">
            <v>MU</v>
          </cell>
          <cell r="C135">
            <v>80</v>
          </cell>
          <cell r="D135">
            <v>3.0384073542365804</v>
          </cell>
          <cell r="E135">
            <v>2</v>
          </cell>
          <cell r="F135">
            <v>0</v>
          </cell>
          <cell r="G135">
            <v>18.227704154131732</v>
          </cell>
          <cell r="H135">
            <v>6.6768147084731613</v>
          </cell>
          <cell r="I135">
            <v>6.6768147084731613</v>
          </cell>
          <cell r="J135">
            <v>6.6768147084731613</v>
          </cell>
          <cell r="K135">
            <v>6.3626690513809319</v>
          </cell>
          <cell r="L135">
            <v>5.243958009379889</v>
          </cell>
          <cell r="M135">
            <v>6.3841996890046939</v>
          </cell>
          <cell r="N135">
            <v>0.6</v>
          </cell>
          <cell r="O135">
            <v>0.6</v>
          </cell>
          <cell r="P135">
            <v>0.6</v>
          </cell>
          <cell r="Q135">
            <v>0</v>
          </cell>
          <cell r="R135">
            <v>0</v>
          </cell>
          <cell r="S135">
            <v>10.650324687291683</v>
          </cell>
          <cell r="T135">
            <v>4.8836349306378066</v>
          </cell>
          <cell r="U135">
            <v>4.8836349306378066</v>
          </cell>
          <cell r="V135">
            <v>4.8836349306378066</v>
          </cell>
          <cell r="W135">
            <v>5.1694892735455769</v>
          </cell>
          <cell r="X135">
            <v>4.050778231544534</v>
          </cell>
          <cell r="Y135">
            <v>9.1138520770658662</v>
          </cell>
          <cell r="Z135">
            <v>3.3384073542365806</v>
          </cell>
          <cell r="AA135">
            <v>3.3384073542365806</v>
          </cell>
          <cell r="AB135">
            <v>3.3384073542365806</v>
          </cell>
          <cell r="AC135">
            <v>3.1813345256904659</v>
          </cell>
          <cell r="AD135">
            <v>2.6219790046899445</v>
          </cell>
          <cell r="AE135">
            <v>3.192099844502347</v>
          </cell>
          <cell r="AF135">
            <v>0.3</v>
          </cell>
          <cell r="AG135">
            <v>0.3</v>
          </cell>
          <cell r="AH135">
            <v>0.3</v>
          </cell>
          <cell r="AK135">
            <v>5.3251623436458413</v>
          </cell>
          <cell r="AL135">
            <v>2.4418174653189033</v>
          </cell>
          <cell r="AM135">
            <v>2.4418174653189033</v>
          </cell>
          <cell r="AN135">
            <v>2.4418174653189033</v>
          </cell>
          <cell r="AO135">
            <v>2.5847446367727884</v>
          </cell>
          <cell r="AP135">
            <v>2.025389115772267</v>
          </cell>
          <cell r="BJ135">
            <v>18</v>
          </cell>
          <cell r="BK135">
            <v>0.3</v>
          </cell>
          <cell r="BL135">
            <v>0.3</v>
          </cell>
          <cell r="BM135">
            <v>0.3</v>
          </cell>
        </row>
        <row r="136">
          <cell r="A136" t="str">
            <v>mu85</v>
          </cell>
          <cell r="B136" t="str">
            <v>MU</v>
          </cell>
          <cell r="C136">
            <v>85</v>
          </cell>
          <cell r="D136">
            <v>3.1908078138763667</v>
          </cell>
          <cell r="E136">
            <v>2</v>
          </cell>
          <cell r="F136">
            <v>0</v>
          </cell>
          <cell r="G136">
            <v>19.059810663764964</v>
          </cell>
          <cell r="H136">
            <v>6.981615627752733</v>
          </cell>
          <cell r="I136">
            <v>6.981615627752733</v>
          </cell>
          <cell r="J136">
            <v>6.981615627752733</v>
          </cell>
          <cell r="K136">
            <v>6.6531290177884888</v>
          </cell>
          <cell r="L136">
            <v>5.4833480915839194</v>
          </cell>
          <cell r="M136">
            <v>6.6140141679205637</v>
          </cell>
          <cell r="N136">
            <v>0.6</v>
          </cell>
          <cell r="O136">
            <v>0.6</v>
          </cell>
          <cell r="P136">
            <v>0.6</v>
          </cell>
          <cell r="Q136">
            <v>0</v>
          </cell>
          <cell r="R136">
            <v>0</v>
          </cell>
          <cell r="S136">
            <v>11.192769197458038</v>
          </cell>
          <cell r="T136">
            <v>5.1285883293663712</v>
          </cell>
          <cell r="U136">
            <v>5.1285883293663712</v>
          </cell>
          <cell r="V136">
            <v>5.1285883293663712</v>
          </cell>
          <cell r="W136">
            <v>5.4001017194021266</v>
          </cell>
          <cell r="X136">
            <v>4.2303207931975564</v>
          </cell>
          <cell r="Y136">
            <v>9.5299053318824818</v>
          </cell>
          <cell r="Z136">
            <v>3.4908078138763665</v>
          </cell>
          <cell r="AA136">
            <v>3.4908078138763665</v>
          </cell>
          <cell r="AB136">
            <v>3.4908078138763665</v>
          </cell>
          <cell r="AC136">
            <v>3.3265645088942444</v>
          </cell>
          <cell r="AD136">
            <v>2.7416740457919597</v>
          </cell>
          <cell r="AE136">
            <v>3.3070070839602819</v>
          </cell>
          <cell r="AF136">
            <v>0.3</v>
          </cell>
          <cell r="AG136">
            <v>0.3</v>
          </cell>
          <cell r="AH136">
            <v>0.3</v>
          </cell>
          <cell r="AK136">
            <v>5.5963845987290188</v>
          </cell>
          <cell r="AL136">
            <v>2.5642941646831856</v>
          </cell>
          <cell r="AM136">
            <v>2.5642941646831856</v>
          </cell>
          <cell r="AN136">
            <v>2.5642941646831856</v>
          </cell>
          <cell r="AO136">
            <v>2.7000508597010633</v>
          </cell>
          <cell r="AP136">
            <v>2.1151603965987782</v>
          </cell>
          <cell r="BJ136">
            <v>18</v>
          </cell>
          <cell r="BK136">
            <v>0.3</v>
          </cell>
          <cell r="BL136">
            <v>0.3</v>
          </cell>
          <cell r="BM136">
            <v>0.3</v>
          </cell>
        </row>
        <row r="137">
          <cell r="A137" t="str">
            <v>mu90</v>
          </cell>
          <cell r="B137" t="str">
            <v>MU</v>
          </cell>
          <cell r="C137">
            <v>90</v>
          </cell>
          <cell r="D137">
            <v>3.343208273516153</v>
          </cell>
          <cell r="E137">
            <v>0</v>
          </cell>
          <cell r="F137">
            <v>0</v>
          </cell>
        </row>
        <row r="138">
          <cell r="A138" t="str">
            <v>NA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NE</v>
          </cell>
          <cell r="B139" t="str">
            <v xml:space="preserve">N / 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</sheetData>
      <sheetData sheetId="16"/>
      <sheetData sheetId="17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  LP"/>
      <sheetName val="DATOS DE CAMPO  RP"/>
      <sheetName val="DATOS DE CAMPO  RS"/>
      <sheetName val="Anexo 3.4"/>
      <sheetName val="Anexo 4.4"/>
      <sheetName val="Anexo 5.4"/>
      <sheetName val="Derv LP (No Print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CIÓN"/>
      <sheetName val="PLANILLAS COPIADAS"/>
      <sheetName val="PLANILLAS FORMATEADAS"/>
      <sheetName val="UNA PLANILLA"/>
      <sheetName val="CONTEO DE DATOS"/>
      <sheetName val="PRESUPUESTO TODOS"/>
      <sheetName val="PRESUPUESTO UNIDOS"/>
      <sheetName val="PRESUPUESTO UNO"/>
      <sheetName val="RESUMEN DE PARTIDAS"/>
      <sheetName val="MONOFASICOS"/>
      <sheetName val="BIFASICOS"/>
      <sheetName val="TRIFASICOS"/>
      <sheetName val="RED PRIMARIA"/>
      <sheetName val="CRUCETA CAV"/>
      <sheetName val="ARMADOS NUEVOS"/>
      <sheetName val="RETENIDAS"/>
      <sheetName val="CONDUCTOR"/>
      <sheetName val="PUESTA A TIERRA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TRANSPORTE"/>
      <sheetName val="LP POLINÓMICA"/>
      <sheetName val="RP RESUMEN"/>
      <sheetName val="Previo RP"/>
      <sheetName val="RP SUMINISTRO"/>
      <sheetName val="RP MONTAJE"/>
      <sheetName val="RP TRANSPORTE"/>
      <sheetName val="RP POLINÓMICA"/>
      <sheetName val="RS RESUMEN"/>
      <sheetName val="Previo RS"/>
      <sheetName val="RS SUMINISTRO"/>
      <sheetName val="RS MONTAJE"/>
      <sheetName val="RS TRANSPORTE"/>
      <sheetName val="RS POLINÓMICA"/>
      <sheetName val="Suministros (MEM)"/>
      <sheetName val="Mano Obra"/>
      <sheetName val="Montaje BT"/>
      <sheetName val="Montaje MT"/>
      <sheetName val="Transporte MT"/>
      <sheetName val="Transporte BT"/>
      <sheetName val="CRONOGRAMA"/>
      <sheetName val="IMPRESIONES"/>
      <sheetName val="Suministros - MEM"/>
      <sheetName val="Insumos"/>
      <sheetName val="ESTIMACIONES"/>
    </sheetNames>
    <sheetDataSet>
      <sheetData sheetId="0" refreshError="1"/>
      <sheetData sheetId="1">
        <row r="1">
          <cell r="T1">
            <v>4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  <sheetName val="DATOS DE CAMPO"/>
      <sheetName val="#¡REF"/>
      <sheetName val="APUTANTANI"/>
      <sheetName val="Base"/>
      <sheetName val="HAMAR"/>
      <sheetName val="POLILINEA"/>
      <sheetName val="CODES"/>
      <sheetName val="CuadroIyII"/>
      <sheetName val="Hoja1"/>
      <sheetName val="Costos Alt2"/>
      <sheetName val="AnexoVI"/>
      <sheetName val="STRUCT"/>
      <sheetName val="CIVIL"/>
      <sheetName val="DATOS"/>
      <sheetName val="Aux. Disgregados"/>
      <sheetName val="CANT.UNITARIAS"/>
      <sheetName val="R"/>
      <sheetName val="Incidencia"/>
      <sheetName val="Resumen RP+RS"/>
      <sheetName val="Resumen RP"/>
      <sheetName val="RES_RP"/>
      <sheetName val="LOC_RP"/>
      <sheetName val="Resumen RS"/>
      <sheetName val="RES_RS"/>
      <sheetName val="LOC_RS"/>
      <sheetName val="RG(2)"/>
      <sheetName val="Sección"/>
      <sheetName val="RES"/>
      <sheetName val="Covid"/>
      <sheetName val="Cotizac."/>
      <sheetName val="Base MT"/>
      <sheetName val="Apu.MT"/>
      <sheetName val="apu.tr.MT"/>
      <sheetName val="M_LP"/>
      <sheetName val="MEM"/>
      <sheetName val="GG"/>
      <sheetName val="S_LP"/>
      <sheetName val="BILL_OF_MATERIAL"/>
      <sheetName val="DATOS_DE_CAMPO"/>
      <sheetName val="ELOR-04"/>
    </sheetNames>
    <sheetDataSet>
      <sheetData sheetId="0">
        <row r="13">
          <cell r="J13" t="str">
            <v>Estructura</v>
          </cell>
        </row>
      </sheetData>
      <sheetData sheetId="1" refreshError="1">
        <row r="9">
          <cell r="A9" t="str">
            <v>Torre</v>
          </cell>
          <cell r="D9" t="str">
            <v xml:space="preserve"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 xml:space="preserve"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 refreshError="1">
        <row r="9">
          <cell r="A9" t="str">
            <v>Torre</v>
          </cell>
        </row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AR"/>
      <sheetName val="cantidades"/>
      <sheetName val="Fundacion"/>
      <sheetName val="Reporte"/>
      <sheetName val="TOWERS"/>
      <sheetName val="CABLES"/>
      <sheetName val="GENERAL_NOTES"/>
      <sheetName val="BILL OF MATERIAL"/>
      <sheetName val="MATER"/>
      <sheetName val="TABLEAU"/>
    </sheetNames>
    <sheetDataSet>
      <sheetData sheetId="0"/>
      <sheetData sheetId="1">
        <row r="9">
          <cell r="A9" t="str">
            <v>Torre</v>
          </cell>
          <cell r="D9" t="str">
            <v xml:space="preserve">CAD. AISLAD.</v>
          </cell>
          <cell r="E9" t="str">
            <v>ESTRUCTURA</v>
          </cell>
          <cell r="F9" t="str">
            <v>EXCAVAC.</v>
          </cell>
          <cell r="G9" t="str">
            <v>Conductor</v>
          </cell>
        </row>
        <row r="10">
          <cell r="A10" t="str">
            <v>a+0</v>
          </cell>
          <cell r="B10" t="str">
            <v>A</v>
          </cell>
          <cell r="C10">
            <v>0</v>
          </cell>
          <cell r="D10">
            <v>3.3</v>
          </cell>
          <cell r="E10">
            <v>36.200000000000003</v>
          </cell>
          <cell r="F10">
            <v>4.7850000000000001</v>
          </cell>
          <cell r="G10">
            <v>20.6</v>
          </cell>
          <cell r="H10">
            <v>2</v>
          </cell>
        </row>
        <row r="11">
          <cell r="A11" t="str">
            <v>ma50</v>
          </cell>
          <cell r="B11" t="str">
            <v>MA</v>
          </cell>
          <cell r="C11">
            <v>50</v>
          </cell>
          <cell r="D11">
            <v>3.3</v>
          </cell>
          <cell r="E11">
            <v>13.116041367580763</v>
          </cell>
          <cell r="F11">
            <v>2.1240045963978629</v>
          </cell>
          <cell r="G11">
            <v>9.2460413675807622</v>
          </cell>
          <cell r="H11">
            <v>2</v>
          </cell>
        </row>
        <row r="12">
          <cell r="A12" t="str">
            <v>ma55</v>
          </cell>
          <cell r="B12" t="str">
            <v>MA</v>
          </cell>
          <cell r="C12">
            <v>55</v>
          </cell>
          <cell r="D12">
            <v>3.3</v>
          </cell>
          <cell r="E12">
            <v>14.48764550433884</v>
          </cell>
          <cell r="F12">
            <v>2.2764050560376492</v>
          </cell>
          <cell r="G12">
            <v>10.617645504338839</v>
          </cell>
          <cell r="H12">
            <v>2</v>
          </cell>
        </row>
        <row r="13">
          <cell r="A13" t="str">
            <v>ma60</v>
          </cell>
          <cell r="B13" t="str">
            <v>MA</v>
          </cell>
          <cell r="C13">
            <v>60</v>
          </cell>
          <cell r="D13">
            <v>3.3</v>
          </cell>
          <cell r="E13">
            <v>15.859249641096916</v>
          </cell>
          <cell r="F13">
            <v>2.4288055156774355</v>
          </cell>
          <cell r="G13">
            <v>11.989249641096915</v>
          </cell>
          <cell r="H13">
            <v>2</v>
          </cell>
        </row>
        <row r="14">
          <cell r="A14" t="str">
            <v>ma65</v>
          </cell>
          <cell r="B14" t="str">
            <v>MA</v>
          </cell>
          <cell r="C14">
            <v>65</v>
          </cell>
          <cell r="D14">
            <v>3.3</v>
          </cell>
          <cell r="E14">
            <v>17.230853777854996</v>
          </cell>
          <cell r="F14">
            <v>2.5812059753172214</v>
          </cell>
          <cell r="G14">
            <v>13.360853777854995</v>
          </cell>
          <cell r="H14">
            <v>2</v>
          </cell>
        </row>
        <row r="15">
          <cell r="A15" t="str">
            <v>ma70</v>
          </cell>
          <cell r="B15" t="str">
            <v>MA</v>
          </cell>
          <cell r="C15">
            <v>70</v>
          </cell>
          <cell r="D15">
            <v>3.3</v>
          </cell>
          <cell r="E15">
            <v>18.602457914613073</v>
          </cell>
          <cell r="F15">
            <v>2.7336064349570082</v>
          </cell>
          <cell r="G15">
            <v>14.732457914613072</v>
          </cell>
          <cell r="H15">
            <v>2</v>
          </cell>
        </row>
        <row r="16">
          <cell r="A16" t="str">
            <v>ma75</v>
          </cell>
          <cell r="B16" t="str">
            <v>MA</v>
          </cell>
          <cell r="C16">
            <v>75</v>
          </cell>
          <cell r="D16">
            <v>3.3</v>
          </cell>
          <cell r="E16">
            <v>19.974062051371149</v>
          </cell>
          <cell r="F16">
            <v>2.886006894596794</v>
          </cell>
          <cell r="G16">
            <v>16.104062051371148</v>
          </cell>
          <cell r="H16">
            <v>2</v>
          </cell>
        </row>
        <row r="17">
          <cell r="A17" t="str">
            <v>ma80</v>
          </cell>
          <cell r="B17" t="str">
            <v>MA</v>
          </cell>
          <cell r="C17">
            <v>80</v>
          </cell>
          <cell r="D17">
            <v>3.3</v>
          </cell>
          <cell r="E17">
            <v>21.345666188129226</v>
          </cell>
          <cell r="F17">
            <v>3.0384073542365804</v>
          </cell>
          <cell r="G17">
            <v>17.475666188129225</v>
          </cell>
          <cell r="H17">
            <v>2</v>
          </cell>
        </row>
        <row r="18">
          <cell r="A18" t="str">
            <v>ma85</v>
          </cell>
          <cell r="B18" t="str">
            <v>MA</v>
          </cell>
          <cell r="C18">
            <v>85</v>
          </cell>
          <cell r="D18">
            <v>3.3</v>
          </cell>
          <cell r="E18">
            <v>22.717270324887302</v>
          </cell>
          <cell r="F18">
            <v>3.1908078138763667</v>
          </cell>
          <cell r="G18">
            <v>18.847270324887301</v>
          </cell>
          <cell r="H18">
            <v>2</v>
          </cell>
        </row>
        <row r="19">
          <cell r="A19" t="str">
            <v>ma90</v>
          </cell>
          <cell r="B19" t="str">
            <v>MA</v>
          </cell>
          <cell r="C19">
            <v>90</v>
          </cell>
          <cell r="D19">
            <v>3.3</v>
          </cell>
          <cell r="E19">
            <v>24.088874461645375</v>
          </cell>
          <cell r="F19">
            <v>3.343208273516153</v>
          </cell>
          <cell r="G19">
            <v>20.218874461645374</v>
          </cell>
          <cell r="H19">
            <v>2</v>
          </cell>
        </row>
        <row r="20">
          <cell r="A20" t="str">
            <v>mb50</v>
          </cell>
          <cell r="B20" t="str">
            <v>MB</v>
          </cell>
          <cell r="C20">
            <v>50</v>
          </cell>
          <cell r="D20">
            <v>3.3</v>
          </cell>
          <cell r="E20">
            <v>13.116041367580763</v>
          </cell>
          <cell r="F20">
            <v>2.1240045963978629</v>
          </cell>
          <cell r="G20">
            <v>9.2460413675807622</v>
          </cell>
          <cell r="H20">
            <v>3</v>
          </cell>
        </row>
        <row r="21">
          <cell r="A21" t="str">
            <v>mb55</v>
          </cell>
          <cell r="B21" t="str">
            <v>MB</v>
          </cell>
          <cell r="C21">
            <v>55</v>
          </cell>
          <cell r="D21">
            <v>3.3</v>
          </cell>
          <cell r="E21">
            <v>14.48764550433884</v>
          </cell>
          <cell r="F21">
            <v>2.2764050560376492</v>
          </cell>
          <cell r="G21">
            <v>10.617645504338839</v>
          </cell>
          <cell r="H21">
            <v>3</v>
          </cell>
        </row>
        <row r="22">
          <cell r="A22" t="str">
            <v>mb60</v>
          </cell>
          <cell r="B22" t="str">
            <v>MB</v>
          </cell>
          <cell r="C22">
            <v>60</v>
          </cell>
          <cell r="D22">
            <v>3.3</v>
          </cell>
          <cell r="E22">
            <v>15.859249641096916</v>
          </cell>
          <cell r="F22">
            <v>2.4288055156774355</v>
          </cell>
          <cell r="G22">
            <v>11.989249641096915</v>
          </cell>
          <cell r="H22">
            <v>3</v>
          </cell>
        </row>
        <row r="23">
          <cell r="A23" t="str">
            <v>mb65</v>
          </cell>
          <cell r="B23" t="str">
            <v>MB</v>
          </cell>
          <cell r="C23">
            <v>65</v>
          </cell>
          <cell r="D23">
            <v>3.3</v>
          </cell>
          <cell r="E23">
            <v>17.230853777854996</v>
          </cell>
          <cell r="F23">
            <v>2.5812059753172214</v>
          </cell>
          <cell r="G23">
            <v>13.360853777854995</v>
          </cell>
          <cell r="H23">
            <v>3</v>
          </cell>
        </row>
        <row r="24">
          <cell r="A24" t="str">
            <v>mb70</v>
          </cell>
          <cell r="B24" t="str">
            <v>MB</v>
          </cell>
          <cell r="C24">
            <v>70</v>
          </cell>
          <cell r="D24">
            <v>3.3</v>
          </cell>
          <cell r="E24">
            <v>18.602457914613073</v>
          </cell>
          <cell r="F24">
            <v>2.7336064349570082</v>
          </cell>
          <cell r="G24">
            <v>14.732457914613072</v>
          </cell>
          <cell r="H24">
            <v>3</v>
          </cell>
        </row>
        <row r="25">
          <cell r="A25" t="str">
            <v>mb75</v>
          </cell>
          <cell r="B25" t="str">
            <v>MB</v>
          </cell>
          <cell r="C25">
            <v>75</v>
          </cell>
          <cell r="D25">
            <v>3.3</v>
          </cell>
          <cell r="E25">
            <v>19.974062051371149</v>
          </cell>
          <cell r="F25">
            <v>2.886006894596794</v>
          </cell>
          <cell r="G25">
            <v>16.104062051371148</v>
          </cell>
          <cell r="H25">
            <v>3</v>
          </cell>
        </row>
        <row r="26">
          <cell r="A26" t="str">
            <v>mb80</v>
          </cell>
          <cell r="B26" t="str">
            <v>MB</v>
          </cell>
          <cell r="C26">
            <v>80</v>
          </cell>
          <cell r="D26">
            <v>3.3</v>
          </cell>
          <cell r="E26">
            <v>21.345666188129226</v>
          </cell>
          <cell r="F26">
            <v>3.0384073542365804</v>
          </cell>
          <cell r="G26">
            <v>17.475666188129225</v>
          </cell>
          <cell r="H26">
            <v>3</v>
          </cell>
        </row>
        <row r="27">
          <cell r="A27" t="str">
            <v>mb85</v>
          </cell>
          <cell r="B27" t="str">
            <v>MB</v>
          </cell>
          <cell r="C27">
            <v>85</v>
          </cell>
          <cell r="D27">
            <v>3.3</v>
          </cell>
          <cell r="E27">
            <v>22.717270324887302</v>
          </cell>
          <cell r="F27">
            <v>3.1908078138763667</v>
          </cell>
          <cell r="G27">
            <v>18.847270324887301</v>
          </cell>
          <cell r="H27">
            <v>3</v>
          </cell>
        </row>
        <row r="28">
          <cell r="A28" t="str">
            <v>mb90</v>
          </cell>
          <cell r="B28" t="str">
            <v>MB</v>
          </cell>
          <cell r="C28">
            <v>90</v>
          </cell>
          <cell r="D28">
            <v>3.3</v>
          </cell>
          <cell r="E28">
            <v>24.088874461645375</v>
          </cell>
          <cell r="F28">
            <v>3.343208273516153</v>
          </cell>
          <cell r="G28">
            <v>20.218874461645374</v>
          </cell>
          <cell r="H28">
            <v>3</v>
          </cell>
        </row>
        <row r="29">
          <cell r="A29" t="str">
            <v>mc50</v>
          </cell>
          <cell r="B29" t="str">
            <v>MC</v>
          </cell>
          <cell r="C29">
            <v>50</v>
          </cell>
          <cell r="D29">
            <v>3.6</v>
          </cell>
          <cell r="E29">
            <v>13.116041367580763</v>
          </cell>
          <cell r="F29">
            <v>2.1240045963978629</v>
          </cell>
          <cell r="G29">
            <v>9.1760413675807637</v>
          </cell>
          <cell r="H29">
            <v>3</v>
          </cell>
        </row>
        <row r="30">
          <cell r="A30" t="str">
            <v>mc55</v>
          </cell>
          <cell r="B30" t="str">
            <v>MC</v>
          </cell>
          <cell r="C30">
            <v>55</v>
          </cell>
          <cell r="D30">
            <v>3.6</v>
          </cell>
          <cell r="E30">
            <v>14.48764550433884</v>
          </cell>
          <cell r="F30">
            <v>2.2764050560376492</v>
          </cell>
          <cell r="G30">
            <v>10.54764550433884</v>
          </cell>
          <cell r="H30">
            <v>3</v>
          </cell>
        </row>
        <row r="31">
          <cell r="A31" t="str">
            <v>mc60</v>
          </cell>
          <cell r="B31" t="str">
            <v>MC</v>
          </cell>
          <cell r="C31">
            <v>60</v>
          </cell>
          <cell r="D31">
            <v>3.6</v>
          </cell>
          <cell r="E31">
            <v>15.859249641096916</v>
          </cell>
          <cell r="F31">
            <v>2.4288055156774355</v>
          </cell>
          <cell r="G31">
            <v>11.919249641096917</v>
          </cell>
          <cell r="H31">
            <v>3</v>
          </cell>
        </row>
        <row r="32">
          <cell r="A32" t="str">
            <v>mc65</v>
          </cell>
          <cell r="B32" t="str">
            <v>MC</v>
          </cell>
          <cell r="C32">
            <v>65</v>
          </cell>
          <cell r="D32">
            <v>3.6</v>
          </cell>
          <cell r="E32">
            <v>17.230853777854996</v>
          </cell>
          <cell r="F32">
            <v>2.5812059753172214</v>
          </cell>
          <cell r="G32">
            <v>13.290853777854997</v>
          </cell>
          <cell r="H32">
            <v>3</v>
          </cell>
        </row>
        <row r="33">
          <cell r="A33" t="str">
            <v>mc70</v>
          </cell>
          <cell r="B33" t="str">
            <v>MC</v>
          </cell>
          <cell r="C33">
            <v>70</v>
          </cell>
          <cell r="D33">
            <v>3.6</v>
          </cell>
          <cell r="E33">
            <v>18.602457914613073</v>
          </cell>
          <cell r="F33">
            <v>2.7336064349570082</v>
          </cell>
          <cell r="G33">
            <v>14.662457914613073</v>
          </cell>
          <cell r="H33">
            <v>3</v>
          </cell>
        </row>
        <row r="34">
          <cell r="A34" t="str">
            <v>mc75</v>
          </cell>
          <cell r="B34" t="str">
            <v>MC</v>
          </cell>
          <cell r="C34">
            <v>75</v>
          </cell>
          <cell r="D34">
            <v>3.6</v>
          </cell>
          <cell r="E34">
            <v>19.974062051371149</v>
          </cell>
          <cell r="F34">
            <v>2.886006894596794</v>
          </cell>
          <cell r="G34">
            <v>16.034062051371148</v>
          </cell>
          <cell r="H34">
            <v>3</v>
          </cell>
        </row>
        <row r="35">
          <cell r="A35" t="str">
            <v>mc80</v>
          </cell>
          <cell r="B35" t="str">
            <v>MC</v>
          </cell>
          <cell r="C35">
            <v>80</v>
          </cell>
          <cell r="D35">
            <v>3.6</v>
          </cell>
          <cell r="E35">
            <v>21.345666188129226</v>
          </cell>
          <cell r="F35">
            <v>3.0384073542365804</v>
          </cell>
          <cell r="G35">
            <v>17.405666188129224</v>
          </cell>
          <cell r="H35">
            <v>3</v>
          </cell>
        </row>
        <row r="36">
          <cell r="A36" t="str">
            <v>mc85</v>
          </cell>
          <cell r="B36" t="str">
            <v>MC</v>
          </cell>
          <cell r="C36">
            <v>85</v>
          </cell>
          <cell r="D36">
            <v>3.6</v>
          </cell>
          <cell r="E36">
            <v>22.717270324887302</v>
          </cell>
          <cell r="F36">
            <v>3.1908078138763667</v>
          </cell>
          <cell r="G36">
            <v>18.777270324887301</v>
          </cell>
          <cell r="H36">
            <v>3</v>
          </cell>
        </row>
        <row r="37">
          <cell r="A37" t="str">
            <v>mc90</v>
          </cell>
          <cell r="B37" t="str">
            <v>MC</v>
          </cell>
          <cell r="C37">
            <v>90</v>
          </cell>
          <cell r="D37">
            <v>3.6</v>
          </cell>
          <cell r="E37">
            <v>24.088874461645375</v>
          </cell>
          <cell r="F37">
            <v>3.343208273516153</v>
          </cell>
          <cell r="G37">
            <v>20.148874461645374</v>
          </cell>
          <cell r="H37">
            <v>3</v>
          </cell>
        </row>
        <row r="38">
          <cell r="A38" t="str">
            <v>md50</v>
          </cell>
          <cell r="B38" t="str">
            <v>MD</v>
          </cell>
          <cell r="C38">
            <v>50</v>
          </cell>
          <cell r="D38">
            <v>3.6</v>
          </cell>
          <cell r="E38">
            <v>13.116041367580763</v>
          </cell>
          <cell r="F38">
            <v>2.1240045963978629</v>
          </cell>
          <cell r="G38">
            <v>9.1760413675807637</v>
          </cell>
          <cell r="H38">
            <v>3</v>
          </cell>
        </row>
        <row r="39">
          <cell r="A39" t="str">
            <v>md55</v>
          </cell>
          <cell r="B39" t="str">
            <v>MD</v>
          </cell>
          <cell r="C39">
            <v>55</v>
          </cell>
          <cell r="D39">
            <v>3.6</v>
          </cell>
          <cell r="E39">
            <v>14.48764550433884</v>
          </cell>
          <cell r="F39">
            <v>2.2764050560376492</v>
          </cell>
          <cell r="G39">
            <v>10.54764550433884</v>
          </cell>
          <cell r="H39">
            <v>3</v>
          </cell>
        </row>
        <row r="40">
          <cell r="A40" t="str">
            <v>md60</v>
          </cell>
          <cell r="B40" t="str">
            <v>MD</v>
          </cell>
          <cell r="C40">
            <v>60</v>
          </cell>
          <cell r="D40">
            <v>3.6</v>
          </cell>
          <cell r="E40">
            <v>15.859249641096916</v>
          </cell>
          <cell r="F40">
            <v>2.4288055156774355</v>
          </cell>
          <cell r="G40">
            <v>11.919249641096917</v>
          </cell>
          <cell r="H40">
            <v>3</v>
          </cell>
        </row>
        <row r="41">
          <cell r="A41" t="str">
            <v>md65</v>
          </cell>
          <cell r="B41" t="str">
            <v>MD</v>
          </cell>
          <cell r="C41">
            <v>65</v>
          </cell>
          <cell r="D41">
            <v>3.6</v>
          </cell>
          <cell r="E41">
            <v>17.230853777854996</v>
          </cell>
          <cell r="F41">
            <v>2.5812059753172214</v>
          </cell>
          <cell r="G41">
            <v>13.290853777854997</v>
          </cell>
          <cell r="H41">
            <v>4</v>
          </cell>
        </row>
        <row r="42">
          <cell r="A42" t="str">
            <v>md70</v>
          </cell>
          <cell r="B42" t="str">
            <v>MD</v>
          </cell>
          <cell r="C42">
            <v>70</v>
          </cell>
          <cell r="D42">
            <v>3.6</v>
          </cell>
          <cell r="E42">
            <v>18.602457914613073</v>
          </cell>
          <cell r="F42">
            <v>2.7336064349570082</v>
          </cell>
          <cell r="G42">
            <v>14.662457914613073</v>
          </cell>
          <cell r="H42">
            <v>4</v>
          </cell>
        </row>
        <row r="43">
          <cell r="A43" t="str">
            <v>md75</v>
          </cell>
          <cell r="B43" t="str">
            <v>MD</v>
          </cell>
          <cell r="C43">
            <v>75</v>
          </cell>
          <cell r="D43">
            <v>3.6</v>
          </cell>
          <cell r="E43">
            <v>19.974062051371149</v>
          </cell>
          <cell r="F43">
            <v>2.886006894596794</v>
          </cell>
          <cell r="G43">
            <v>16.034062051371148</v>
          </cell>
          <cell r="H43">
            <v>4</v>
          </cell>
        </row>
        <row r="44">
          <cell r="A44" t="str">
            <v>md80</v>
          </cell>
          <cell r="B44" t="str">
            <v>MD</v>
          </cell>
          <cell r="C44">
            <v>80</v>
          </cell>
          <cell r="D44">
            <v>3.6</v>
          </cell>
          <cell r="E44">
            <v>21.345666188129226</v>
          </cell>
          <cell r="F44">
            <v>3.0384073542365804</v>
          </cell>
          <cell r="G44">
            <v>17.405666188129224</v>
          </cell>
          <cell r="H44">
            <v>4</v>
          </cell>
        </row>
        <row r="45">
          <cell r="A45" t="str">
            <v>md85</v>
          </cell>
          <cell r="B45" t="str">
            <v>MD</v>
          </cell>
          <cell r="C45">
            <v>85</v>
          </cell>
          <cell r="D45">
            <v>3.6</v>
          </cell>
          <cell r="E45">
            <v>22.717270324887302</v>
          </cell>
          <cell r="F45">
            <v>3.1908078138763667</v>
          </cell>
          <cell r="G45">
            <v>18.777270324887301</v>
          </cell>
          <cell r="H45">
            <v>4</v>
          </cell>
        </row>
        <row r="46">
          <cell r="A46" t="str">
            <v>md90</v>
          </cell>
          <cell r="B46" t="str">
            <v>MD</v>
          </cell>
          <cell r="C46">
            <v>90</v>
          </cell>
          <cell r="D46">
            <v>3.6</v>
          </cell>
          <cell r="E46">
            <v>24.088874461645375</v>
          </cell>
          <cell r="F46">
            <v>3.343208273516153</v>
          </cell>
          <cell r="G46">
            <v>20.148874461645374</v>
          </cell>
          <cell r="H46">
            <v>4</v>
          </cell>
        </row>
        <row r="47">
          <cell r="A47" t="str">
            <v>mg50</v>
          </cell>
          <cell r="B47" t="str">
            <v>MG</v>
          </cell>
          <cell r="C47">
            <v>50</v>
          </cell>
          <cell r="D47">
            <v>3.55</v>
          </cell>
          <cell r="E47">
            <v>13.116041367580763</v>
          </cell>
          <cell r="F47">
            <v>2.1240045963978629</v>
          </cell>
          <cell r="G47">
            <v>9.2260413675807627</v>
          </cell>
          <cell r="H47">
            <v>6</v>
          </cell>
        </row>
        <row r="48">
          <cell r="A48" t="str">
            <v>mg55</v>
          </cell>
          <cell r="B48" t="str">
            <v>MG</v>
          </cell>
          <cell r="C48">
            <v>55</v>
          </cell>
          <cell r="D48">
            <v>3.55</v>
          </cell>
          <cell r="E48">
            <v>14.48764550433884</v>
          </cell>
          <cell r="F48">
            <v>2.2764050560376492</v>
          </cell>
          <cell r="G48">
            <v>10.597645504338839</v>
          </cell>
          <cell r="H48">
            <v>6</v>
          </cell>
        </row>
        <row r="49">
          <cell r="A49" t="str">
            <v>mg60</v>
          </cell>
          <cell r="B49" t="str">
            <v>MG</v>
          </cell>
          <cell r="C49">
            <v>60</v>
          </cell>
          <cell r="D49">
            <v>3.55</v>
          </cell>
          <cell r="E49">
            <v>15.859249641096916</v>
          </cell>
          <cell r="F49">
            <v>2.4288055156774355</v>
          </cell>
          <cell r="G49">
            <v>11.969249641096916</v>
          </cell>
          <cell r="H49">
            <v>6</v>
          </cell>
        </row>
        <row r="50">
          <cell r="A50" t="str">
            <v>mg65</v>
          </cell>
          <cell r="B50" t="str">
            <v>MG</v>
          </cell>
          <cell r="C50">
            <v>65</v>
          </cell>
          <cell r="D50">
            <v>3.55</v>
          </cell>
          <cell r="E50">
            <v>17.230853777854996</v>
          </cell>
          <cell r="F50">
            <v>2.5812059753172214</v>
          </cell>
          <cell r="G50">
            <v>13.340853777854996</v>
          </cell>
          <cell r="H50">
            <v>6</v>
          </cell>
        </row>
        <row r="51">
          <cell r="A51" t="str">
            <v>mg70</v>
          </cell>
          <cell r="B51" t="str">
            <v>MG</v>
          </cell>
          <cell r="C51">
            <v>70</v>
          </cell>
          <cell r="D51">
            <v>3.55</v>
          </cell>
          <cell r="E51">
            <v>18.602457914613073</v>
          </cell>
          <cell r="F51">
            <v>2.7336064349570082</v>
          </cell>
          <cell r="G51">
            <v>14.712457914613072</v>
          </cell>
          <cell r="H51">
            <v>6</v>
          </cell>
        </row>
        <row r="52">
          <cell r="A52" t="str">
            <v>mg75</v>
          </cell>
          <cell r="B52" t="str">
            <v>MG</v>
          </cell>
          <cell r="C52">
            <v>75</v>
          </cell>
          <cell r="D52">
            <v>3.55</v>
          </cell>
          <cell r="E52">
            <v>19.974062051371149</v>
          </cell>
          <cell r="F52">
            <v>2.886006894596794</v>
          </cell>
          <cell r="G52">
            <v>16.084062051371149</v>
          </cell>
          <cell r="H52">
            <v>6</v>
          </cell>
        </row>
        <row r="53">
          <cell r="A53" t="str">
            <v>mg80</v>
          </cell>
          <cell r="B53" t="str">
            <v>MG</v>
          </cell>
          <cell r="C53">
            <v>80</v>
          </cell>
          <cell r="D53">
            <v>3.55</v>
          </cell>
          <cell r="E53">
            <v>21.345666188129226</v>
          </cell>
          <cell r="F53">
            <v>3.0384073542365804</v>
          </cell>
          <cell r="G53">
            <v>17.455666188129225</v>
          </cell>
          <cell r="H53">
            <v>6</v>
          </cell>
        </row>
        <row r="54">
          <cell r="A54" t="str">
            <v>mg85</v>
          </cell>
          <cell r="B54" t="str">
            <v>MG</v>
          </cell>
          <cell r="C54">
            <v>85</v>
          </cell>
          <cell r="D54">
            <v>3.55</v>
          </cell>
          <cell r="E54">
            <v>22.717270324887302</v>
          </cell>
          <cell r="F54">
            <v>3.1908078138763667</v>
          </cell>
          <cell r="G54">
            <v>18.827270324887301</v>
          </cell>
          <cell r="H54">
            <v>6</v>
          </cell>
        </row>
        <row r="55">
          <cell r="A55" t="str">
            <v>mg90</v>
          </cell>
          <cell r="B55" t="str">
            <v>MG</v>
          </cell>
          <cell r="C55">
            <v>90</v>
          </cell>
          <cell r="D55">
            <v>3.55</v>
          </cell>
          <cell r="E55">
            <v>24.088874461645375</v>
          </cell>
          <cell r="F55">
            <v>3.343208273516153</v>
          </cell>
          <cell r="G55">
            <v>20.198874461645374</v>
          </cell>
          <cell r="H55">
            <v>6</v>
          </cell>
        </row>
        <row r="56">
          <cell r="A56" t="str">
            <v>mh50</v>
          </cell>
          <cell r="B56" t="str">
            <v>MH</v>
          </cell>
          <cell r="C56">
            <v>50</v>
          </cell>
          <cell r="D56">
            <v>3.4</v>
          </cell>
          <cell r="E56">
            <v>13.116041367580763</v>
          </cell>
          <cell r="F56">
            <v>2.1240045963978629</v>
          </cell>
          <cell r="G56">
            <v>9.376041367580763</v>
          </cell>
          <cell r="H56">
            <v>9</v>
          </cell>
        </row>
        <row r="57">
          <cell r="A57" t="str">
            <v>mh55</v>
          </cell>
          <cell r="B57" t="str">
            <v>MH</v>
          </cell>
          <cell r="C57">
            <v>55</v>
          </cell>
          <cell r="D57">
            <v>3.4</v>
          </cell>
          <cell r="E57">
            <v>14.48764550433884</v>
          </cell>
          <cell r="F57">
            <v>2.2764050560376492</v>
          </cell>
          <cell r="G57">
            <v>10.747645504338839</v>
          </cell>
          <cell r="H57">
            <v>9</v>
          </cell>
        </row>
        <row r="58">
          <cell r="A58" t="str">
            <v>mh60</v>
          </cell>
          <cell r="B58" t="str">
            <v>MH</v>
          </cell>
          <cell r="C58">
            <v>60</v>
          </cell>
          <cell r="D58">
            <v>3.4</v>
          </cell>
          <cell r="E58">
            <v>15.859249641096916</v>
          </cell>
          <cell r="F58">
            <v>2.4288055156774355</v>
          </cell>
          <cell r="G58">
            <v>12.119249641096916</v>
          </cell>
          <cell r="H58">
            <v>9</v>
          </cell>
        </row>
        <row r="59">
          <cell r="A59" t="str">
            <v>mh65</v>
          </cell>
          <cell r="B59" t="str">
            <v>MH</v>
          </cell>
          <cell r="C59">
            <v>65</v>
          </cell>
          <cell r="D59">
            <v>3.4</v>
          </cell>
          <cell r="E59">
            <v>17.230853777854996</v>
          </cell>
          <cell r="F59">
            <v>2.5812059753172214</v>
          </cell>
          <cell r="G59">
            <v>13.490853777854996</v>
          </cell>
          <cell r="H59">
            <v>9</v>
          </cell>
        </row>
        <row r="60">
          <cell r="A60" t="str">
            <v>mh70</v>
          </cell>
          <cell r="B60" t="str">
            <v>MH</v>
          </cell>
          <cell r="C60">
            <v>70</v>
          </cell>
          <cell r="D60">
            <v>3.4</v>
          </cell>
          <cell r="E60">
            <v>18.602457914613073</v>
          </cell>
          <cell r="F60">
            <v>2.7336064349570082</v>
          </cell>
          <cell r="G60">
            <v>14.862457914613072</v>
          </cell>
          <cell r="H60">
            <v>9</v>
          </cell>
        </row>
        <row r="61">
          <cell r="A61" t="str">
            <v>mh75</v>
          </cell>
          <cell r="B61" t="str">
            <v>MH</v>
          </cell>
          <cell r="C61">
            <v>75</v>
          </cell>
          <cell r="D61">
            <v>3.4</v>
          </cell>
          <cell r="E61">
            <v>19.974062051371149</v>
          </cell>
          <cell r="F61">
            <v>2.886006894596794</v>
          </cell>
          <cell r="G61">
            <v>16.234062051371151</v>
          </cell>
          <cell r="H61">
            <v>9</v>
          </cell>
        </row>
        <row r="62">
          <cell r="A62" t="str">
            <v>mh80</v>
          </cell>
          <cell r="B62" t="str">
            <v>MH</v>
          </cell>
          <cell r="C62">
            <v>80</v>
          </cell>
          <cell r="D62">
            <v>3.4</v>
          </cell>
          <cell r="E62">
            <v>21.345666188129226</v>
          </cell>
          <cell r="F62">
            <v>3.0384073542365804</v>
          </cell>
          <cell r="G62">
            <v>17.605666188129227</v>
          </cell>
          <cell r="H62">
            <v>9</v>
          </cell>
        </row>
        <row r="63">
          <cell r="A63" t="str">
            <v>mh85</v>
          </cell>
          <cell r="B63" t="str">
            <v>MH</v>
          </cell>
          <cell r="C63">
            <v>85</v>
          </cell>
          <cell r="D63">
            <v>3.4</v>
          </cell>
          <cell r="E63">
            <v>22.717270324887302</v>
          </cell>
          <cell r="F63">
            <v>3.1908078138763667</v>
          </cell>
          <cell r="G63">
            <v>18.977270324887304</v>
          </cell>
          <cell r="H63">
            <v>9</v>
          </cell>
        </row>
        <row r="64">
          <cell r="A64" t="str">
            <v>mh90</v>
          </cell>
          <cell r="B64" t="str">
            <v>MH</v>
          </cell>
          <cell r="C64">
            <v>90</v>
          </cell>
          <cell r="D64">
            <v>3.4</v>
          </cell>
          <cell r="E64">
            <v>24.088874461645375</v>
          </cell>
          <cell r="F64">
            <v>3.343208273516153</v>
          </cell>
          <cell r="G64">
            <v>20.348874461645376</v>
          </cell>
          <cell r="H64">
            <v>9</v>
          </cell>
        </row>
        <row r="65">
          <cell r="A65" t="str">
            <v>mj50</v>
          </cell>
          <cell r="B65" t="str">
            <v>MJ</v>
          </cell>
          <cell r="C65">
            <v>50</v>
          </cell>
          <cell r="D65">
            <v>3.4</v>
          </cell>
          <cell r="E65">
            <v>13.116041367580763</v>
          </cell>
          <cell r="F65">
            <v>2.1240045963978629</v>
          </cell>
          <cell r="G65">
            <v>9.376041367580763</v>
          </cell>
          <cell r="H65">
            <v>9</v>
          </cell>
        </row>
        <row r="66">
          <cell r="A66" t="str">
            <v>mj55</v>
          </cell>
          <cell r="B66" t="str">
            <v>MJ</v>
          </cell>
          <cell r="C66">
            <v>55</v>
          </cell>
          <cell r="D66">
            <v>3.4</v>
          </cell>
          <cell r="E66">
            <v>14.48764550433884</v>
          </cell>
          <cell r="F66">
            <v>2.2764050560376492</v>
          </cell>
          <cell r="G66">
            <v>10.747645504338839</v>
          </cell>
          <cell r="H66">
            <v>9</v>
          </cell>
        </row>
        <row r="67">
          <cell r="A67" t="str">
            <v>mj60</v>
          </cell>
          <cell r="B67" t="str">
            <v>MJ</v>
          </cell>
          <cell r="C67">
            <v>60</v>
          </cell>
          <cell r="D67">
            <v>3.4</v>
          </cell>
          <cell r="E67">
            <v>15.859249641096916</v>
          </cell>
          <cell r="F67">
            <v>2.4288055156774355</v>
          </cell>
          <cell r="G67">
            <v>12.119249641096916</v>
          </cell>
          <cell r="H67">
            <v>9</v>
          </cell>
        </row>
        <row r="68">
          <cell r="A68" t="str">
            <v>mj65</v>
          </cell>
          <cell r="B68" t="str">
            <v>MJ</v>
          </cell>
          <cell r="C68">
            <v>65</v>
          </cell>
          <cell r="D68">
            <v>3.4</v>
          </cell>
          <cell r="E68">
            <v>17.230853777854996</v>
          </cell>
          <cell r="F68">
            <v>2.5812059753172214</v>
          </cell>
          <cell r="G68">
            <v>13.490853777854996</v>
          </cell>
          <cell r="H68">
            <v>9</v>
          </cell>
        </row>
        <row r="69">
          <cell r="A69" t="str">
            <v>mj70</v>
          </cell>
          <cell r="B69" t="str">
            <v>MJ</v>
          </cell>
          <cell r="C69">
            <v>70</v>
          </cell>
          <cell r="D69">
            <v>3.4</v>
          </cell>
          <cell r="E69">
            <v>18.602457914613073</v>
          </cell>
          <cell r="F69">
            <v>2.7336064349570082</v>
          </cell>
          <cell r="G69">
            <v>14.862457914613072</v>
          </cell>
          <cell r="H69">
            <v>9</v>
          </cell>
        </row>
        <row r="70">
          <cell r="A70" t="str">
            <v>mj75</v>
          </cell>
          <cell r="B70" t="str">
            <v>MJ</v>
          </cell>
          <cell r="C70">
            <v>75</v>
          </cell>
          <cell r="D70">
            <v>3.4</v>
          </cell>
          <cell r="E70">
            <v>19.974062051371149</v>
          </cell>
          <cell r="F70">
            <v>2.886006894596794</v>
          </cell>
          <cell r="G70">
            <v>16.234062051371151</v>
          </cell>
          <cell r="H70">
            <v>9</v>
          </cell>
        </row>
        <row r="71">
          <cell r="A71" t="str">
            <v>mj80</v>
          </cell>
          <cell r="B71" t="str">
            <v>MJ</v>
          </cell>
          <cell r="C71">
            <v>80</v>
          </cell>
          <cell r="D71">
            <v>3.4</v>
          </cell>
          <cell r="E71">
            <v>21.345666188129226</v>
          </cell>
          <cell r="F71">
            <v>3.0384073542365804</v>
          </cell>
          <cell r="G71">
            <v>17.605666188129227</v>
          </cell>
          <cell r="H71">
            <v>9</v>
          </cell>
        </row>
        <row r="72">
          <cell r="A72" t="str">
            <v>mj85</v>
          </cell>
          <cell r="B72" t="str">
            <v>MJ</v>
          </cell>
          <cell r="C72">
            <v>85</v>
          </cell>
          <cell r="D72">
            <v>3.4</v>
          </cell>
          <cell r="E72">
            <v>22.717270324887302</v>
          </cell>
          <cell r="F72">
            <v>3.1908078138763667</v>
          </cell>
          <cell r="G72">
            <v>18.977270324887304</v>
          </cell>
          <cell r="H72">
            <v>9</v>
          </cell>
        </row>
        <row r="73">
          <cell r="A73" t="str">
            <v>mj90</v>
          </cell>
          <cell r="B73" t="str">
            <v>MJ</v>
          </cell>
          <cell r="C73">
            <v>90</v>
          </cell>
          <cell r="D73">
            <v>3.4</v>
          </cell>
          <cell r="E73">
            <v>24.088874461645375</v>
          </cell>
          <cell r="F73">
            <v>3.343208273516153</v>
          </cell>
          <cell r="G73">
            <v>20.348874461645376</v>
          </cell>
          <cell r="H73">
            <v>9</v>
          </cell>
        </row>
        <row r="74">
          <cell r="A74" t="str">
            <v>mk50</v>
          </cell>
          <cell r="B74" t="str">
            <v>MK</v>
          </cell>
          <cell r="C74">
            <v>50</v>
          </cell>
          <cell r="D74">
            <v>3.4</v>
          </cell>
          <cell r="E74">
            <v>13.116041367580763</v>
          </cell>
          <cell r="F74">
            <v>2.1240045963978629</v>
          </cell>
          <cell r="G74">
            <v>9.376041367580763</v>
          </cell>
          <cell r="H74">
            <v>12</v>
          </cell>
        </row>
        <row r="75">
          <cell r="A75" t="str">
            <v>mk55</v>
          </cell>
          <cell r="B75" t="str">
            <v>MK</v>
          </cell>
          <cell r="C75">
            <v>55</v>
          </cell>
          <cell r="D75">
            <v>3.4</v>
          </cell>
          <cell r="E75">
            <v>14.48764550433884</v>
          </cell>
          <cell r="F75">
            <v>2.2764050560376492</v>
          </cell>
          <cell r="G75">
            <v>10.747645504338839</v>
          </cell>
          <cell r="H75">
            <v>12</v>
          </cell>
        </row>
        <row r="76">
          <cell r="A76" t="str">
            <v>mk60</v>
          </cell>
          <cell r="B76" t="str">
            <v>MK</v>
          </cell>
          <cell r="C76">
            <v>60</v>
          </cell>
          <cell r="D76">
            <v>3.4</v>
          </cell>
          <cell r="E76">
            <v>15.859249641096916</v>
          </cell>
          <cell r="F76">
            <v>2.4288055156774355</v>
          </cell>
          <cell r="G76">
            <v>12.119249641096916</v>
          </cell>
          <cell r="H76">
            <v>12</v>
          </cell>
        </row>
        <row r="77">
          <cell r="A77" t="str">
            <v>mk65</v>
          </cell>
          <cell r="B77" t="str">
            <v>MK</v>
          </cell>
          <cell r="C77">
            <v>65</v>
          </cell>
          <cell r="D77">
            <v>3.4</v>
          </cell>
          <cell r="E77">
            <v>17.230853777854996</v>
          </cell>
          <cell r="F77">
            <v>2.5812059753172214</v>
          </cell>
          <cell r="G77">
            <v>13.490853777854996</v>
          </cell>
          <cell r="H77">
            <v>12</v>
          </cell>
        </row>
        <row r="78">
          <cell r="A78" t="str">
            <v>mk70</v>
          </cell>
          <cell r="B78" t="str">
            <v>MK</v>
          </cell>
          <cell r="C78">
            <v>70</v>
          </cell>
          <cell r="D78">
            <v>3.4</v>
          </cell>
          <cell r="E78">
            <v>18.602457914613073</v>
          </cell>
          <cell r="F78">
            <v>2.7336064349570082</v>
          </cell>
          <cell r="G78">
            <v>14.862457914613072</v>
          </cell>
          <cell r="H78">
            <v>12</v>
          </cell>
        </row>
        <row r="79">
          <cell r="A79" t="str">
            <v>mk75</v>
          </cell>
          <cell r="B79" t="str">
            <v>MK</v>
          </cell>
          <cell r="C79">
            <v>75</v>
          </cell>
          <cell r="D79">
            <v>3.4</v>
          </cell>
          <cell r="E79">
            <v>19.974062051371149</v>
          </cell>
          <cell r="F79">
            <v>2.886006894596794</v>
          </cell>
          <cell r="G79">
            <v>16.234062051371151</v>
          </cell>
          <cell r="H79">
            <v>12</v>
          </cell>
        </row>
        <row r="80">
          <cell r="A80" t="str">
            <v>mk80</v>
          </cell>
          <cell r="B80" t="str">
            <v>MK</v>
          </cell>
          <cell r="C80">
            <v>80</v>
          </cell>
          <cell r="D80">
            <v>3.4</v>
          </cell>
          <cell r="E80">
            <v>21.345666188129226</v>
          </cell>
          <cell r="F80">
            <v>3.0384073542365804</v>
          </cell>
          <cell r="G80">
            <v>17.605666188129227</v>
          </cell>
          <cell r="H80">
            <v>12</v>
          </cell>
        </row>
        <row r="81">
          <cell r="A81" t="str">
            <v>mk85</v>
          </cell>
          <cell r="B81" t="str">
            <v>MK</v>
          </cell>
          <cell r="C81">
            <v>85</v>
          </cell>
          <cell r="D81">
            <v>3.4</v>
          </cell>
          <cell r="E81">
            <v>22.717270324887302</v>
          </cell>
          <cell r="F81">
            <v>3.1908078138763667</v>
          </cell>
          <cell r="G81">
            <v>18.977270324887304</v>
          </cell>
          <cell r="H81">
            <v>12</v>
          </cell>
        </row>
        <row r="82">
          <cell r="A82" t="str">
            <v>mk90</v>
          </cell>
          <cell r="B82" t="str">
            <v>MK</v>
          </cell>
          <cell r="C82">
            <v>90</v>
          </cell>
          <cell r="D82">
            <v>3.4</v>
          </cell>
          <cell r="E82">
            <v>24.088874461645375</v>
          </cell>
          <cell r="F82">
            <v>3.343208273516153</v>
          </cell>
          <cell r="G82">
            <v>20.348874461645376</v>
          </cell>
          <cell r="H82">
            <v>12</v>
          </cell>
        </row>
        <row r="83">
          <cell r="A83" t="str">
            <v>mt50</v>
          </cell>
          <cell r="B83" t="str">
            <v>MT</v>
          </cell>
          <cell r="C83">
            <v>50</v>
          </cell>
          <cell r="D83">
            <v>9.73</v>
          </cell>
          <cell r="E83">
            <v>13.116041367580763</v>
          </cell>
          <cell r="F83">
            <v>2.1240045963978629</v>
          </cell>
          <cell r="G83">
            <v>2.816041367580763</v>
          </cell>
          <cell r="H83">
            <v>2</v>
          </cell>
        </row>
        <row r="84">
          <cell r="A84" t="str">
            <v>mt55</v>
          </cell>
          <cell r="B84" t="str">
            <v>MT</v>
          </cell>
          <cell r="C84">
            <v>55</v>
          </cell>
          <cell r="D84">
            <v>9.73</v>
          </cell>
          <cell r="E84">
            <v>14.48764550433884</v>
          </cell>
          <cell r="F84">
            <v>2.2764050560376492</v>
          </cell>
          <cell r="G84">
            <v>4.187645504338839</v>
          </cell>
          <cell r="H84">
            <v>2</v>
          </cell>
        </row>
        <row r="85">
          <cell r="A85" t="str">
            <v>mt60</v>
          </cell>
          <cell r="B85" t="str">
            <v>MT</v>
          </cell>
          <cell r="C85">
            <v>60</v>
          </cell>
          <cell r="D85">
            <v>9.73</v>
          </cell>
          <cell r="E85">
            <v>15.859249641096916</v>
          </cell>
          <cell r="F85">
            <v>2.4288055156774355</v>
          </cell>
          <cell r="G85">
            <v>5.5592496410969154</v>
          </cell>
          <cell r="H85">
            <v>2</v>
          </cell>
        </row>
        <row r="86">
          <cell r="A86" t="str">
            <v>mt65</v>
          </cell>
          <cell r="B86" t="str">
            <v>MT</v>
          </cell>
          <cell r="C86">
            <v>65</v>
          </cell>
          <cell r="D86">
            <v>9.73</v>
          </cell>
          <cell r="E86">
            <v>17.230853777854996</v>
          </cell>
          <cell r="F86">
            <v>2.5812059753172214</v>
          </cell>
          <cell r="G86">
            <v>6.9308537778549955</v>
          </cell>
          <cell r="H86">
            <v>2</v>
          </cell>
        </row>
        <row r="87">
          <cell r="A87" t="str">
            <v>mt70</v>
          </cell>
          <cell r="B87" t="str">
            <v>MT</v>
          </cell>
          <cell r="C87">
            <v>70</v>
          </cell>
          <cell r="D87">
            <v>9.73</v>
          </cell>
          <cell r="E87">
            <v>18.602457914613073</v>
          </cell>
          <cell r="F87">
            <v>2.7336064349570082</v>
          </cell>
          <cell r="G87">
            <v>8.3024579146130719</v>
          </cell>
          <cell r="H87">
            <v>2</v>
          </cell>
        </row>
        <row r="88">
          <cell r="A88" t="str">
            <v>mt75</v>
          </cell>
          <cell r="B88" t="str">
            <v>MT</v>
          </cell>
          <cell r="C88">
            <v>75</v>
          </cell>
          <cell r="D88">
            <v>9.73</v>
          </cell>
          <cell r="E88">
            <v>19.974062051371149</v>
          </cell>
          <cell r="F88">
            <v>2.886006894596794</v>
          </cell>
          <cell r="G88">
            <v>9.6740620513711484</v>
          </cell>
          <cell r="H88">
            <v>2</v>
          </cell>
        </row>
        <row r="89">
          <cell r="A89" t="str">
            <v>mt80</v>
          </cell>
          <cell r="B89" t="str">
            <v>MT</v>
          </cell>
          <cell r="C89">
            <v>80</v>
          </cell>
          <cell r="D89">
            <v>9.73</v>
          </cell>
          <cell r="E89">
            <v>21.345666188129226</v>
          </cell>
          <cell r="F89">
            <v>3.0384073542365804</v>
          </cell>
          <cell r="G89">
            <v>11.045666188129225</v>
          </cell>
          <cell r="H89">
            <v>2</v>
          </cell>
        </row>
        <row r="90">
          <cell r="A90" t="str">
            <v>mt85</v>
          </cell>
          <cell r="B90" t="str">
            <v>MT</v>
          </cell>
          <cell r="C90">
            <v>85</v>
          </cell>
          <cell r="D90">
            <v>9.73</v>
          </cell>
          <cell r="E90">
            <v>22.717270324887302</v>
          </cell>
          <cell r="F90">
            <v>3.1908078138763667</v>
          </cell>
          <cell r="G90">
            <v>12.417270324887301</v>
          </cell>
          <cell r="H90">
            <v>2</v>
          </cell>
        </row>
        <row r="91">
          <cell r="A91" t="str">
            <v>mt90</v>
          </cell>
          <cell r="B91" t="str">
            <v>MT</v>
          </cell>
          <cell r="C91">
            <v>90</v>
          </cell>
          <cell r="D91">
            <v>9.73</v>
          </cell>
          <cell r="E91">
            <v>24.088874461645375</v>
          </cell>
          <cell r="F91">
            <v>3.343208273516153</v>
          </cell>
          <cell r="G91">
            <v>13.788874461645374</v>
          </cell>
          <cell r="H91">
            <v>2</v>
          </cell>
        </row>
        <row r="92">
          <cell r="A92" t="str">
            <v>mu50</v>
          </cell>
          <cell r="B92" t="str">
            <v>MU</v>
          </cell>
          <cell r="C92">
            <v>50</v>
          </cell>
          <cell r="E92">
            <v>13.116041367580763</v>
          </cell>
          <cell r="F92">
            <v>2.1240045963978629</v>
          </cell>
          <cell r="G92">
            <v>12.776041367580763</v>
          </cell>
          <cell r="H92">
            <v>2</v>
          </cell>
        </row>
        <row r="93">
          <cell r="A93" t="str">
            <v>mu55</v>
          </cell>
          <cell r="B93" t="str">
            <v>MU</v>
          </cell>
          <cell r="C93">
            <v>55</v>
          </cell>
          <cell r="D93">
            <v>0</v>
          </cell>
          <cell r="E93">
            <v>14.48764550433884</v>
          </cell>
          <cell r="F93">
            <v>2.2764050560376492</v>
          </cell>
          <cell r="G93">
            <v>14.14764550433884</v>
          </cell>
          <cell r="H93">
            <v>2</v>
          </cell>
        </row>
        <row r="94">
          <cell r="A94" t="str">
            <v>mu60</v>
          </cell>
          <cell r="B94" t="str">
            <v>MU</v>
          </cell>
          <cell r="C94">
            <v>60</v>
          </cell>
          <cell r="D94">
            <v>0</v>
          </cell>
          <cell r="E94">
            <v>15.859249641096916</v>
          </cell>
          <cell r="F94">
            <v>2.4288055156774355</v>
          </cell>
          <cell r="G94">
            <v>15.519249641096916</v>
          </cell>
          <cell r="H94">
            <v>2</v>
          </cell>
        </row>
        <row r="95">
          <cell r="A95" t="str">
            <v>mu65</v>
          </cell>
          <cell r="B95" t="str">
            <v>MU</v>
          </cell>
          <cell r="C95">
            <v>65</v>
          </cell>
          <cell r="D95">
            <v>0</v>
          </cell>
          <cell r="E95">
            <v>17.230853777854996</v>
          </cell>
          <cell r="F95">
            <v>2.5812059753172214</v>
          </cell>
          <cell r="G95">
            <v>16.890853777854996</v>
          </cell>
          <cell r="H95">
            <v>2</v>
          </cell>
        </row>
        <row r="96">
          <cell r="A96" t="str">
            <v>mu70</v>
          </cell>
          <cell r="B96" t="str">
            <v>MU</v>
          </cell>
          <cell r="C96">
            <v>70</v>
          </cell>
          <cell r="D96">
            <v>0</v>
          </cell>
          <cell r="E96">
            <v>18.602457914613073</v>
          </cell>
          <cell r="F96">
            <v>2.7336064349570082</v>
          </cell>
          <cell r="G96">
            <v>18.262457914613073</v>
          </cell>
          <cell r="H96">
            <v>2</v>
          </cell>
        </row>
        <row r="97">
          <cell r="A97" t="str">
            <v>mu75</v>
          </cell>
          <cell r="B97" t="str">
            <v>MU</v>
          </cell>
          <cell r="C97">
            <v>75</v>
          </cell>
          <cell r="D97">
            <v>0</v>
          </cell>
          <cell r="E97">
            <v>19.974062051371149</v>
          </cell>
          <cell r="F97">
            <v>2.886006894596794</v>
          </cell>
          <cell r="G97">
            <v>19.634062051371149</v>
          </cell>
          <cell r="H97">
            <v>2</v>
          </cell>
        </row>
        <row r="98">
          <cell r="A98" t="str">
            <v>mu80</v>
          </cell>
          <cell r="B98" t="str">
            <v>MU</v>
          </cell>
          <cell r="C98">
            <v>80</v>
          </cell>
          <cell r="D98">
            <v>0</v>
          </cell>
          <cell r="E98">
            <v>21.345666188129226</v>
          </cell>
          <cell r="F98">
            <v>3.0384073542365804</v>
          </cell>
          <cell r="G98">
            <v>21.005666188129226</v>
          </cell>
          <cell r="H98">
            <v>2</v>
          </cell>
        </row>
        <row r="99">
          <cell r="A99" t="str">
            <v>mu85</v>
          </cell>
          <cell r="B99" t="str">
            <v>MU</v>
          </cell>
          <cell r="C99">
            <v>85</v>
          </cell>
          <cell r="D99">
            <v>0</v>
          </cell>
          <cell r="E99">
            <v>22.717270324887302</v>
          </cell>
          <cell r="F99">
            <v>3.1908078138763667</v>
          </cell>
          <cell r="G99">
            <v>22.377270324887302</v>
          </cell>
          <cell r="H99">
            <v>2</v>
          </cell>
        </row>
        <row r="100">
          <cell r="A100" t="str">
            <v>mu90</v>
          </cell>
          <cell r="B100" t="str">
            <v>MU</v>
          </cell>
          <cell r="C100">
            <v>90</v>
          </cell>
          <cell r="D100">
            <v>0</v>
          </cell>
          <cell r="E100">
            <v>24.088874461645375</v>
          </cell>
          <cell r="F100">
            <v>3.343208273516153</v>
          </cell>
          <cell r="G100">
            <v>23.748874461645375</v>
          </cell>
          <cell r="H100">
            <v>2</v>
          </cell>
        </row>
        <row r="101">
          <cell r="A101" t="str">
            <v>NE</v>
          </cell>
          <cell r="B101" t="str">
            <v xml:space="preserve">N / 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</row>
        <row r="102">
          <cell r="A102" t="e">
            <v>#N/A</v>
          </cell>
          <cell r="B102" t="e">
            <v>#N/A</v>
          </cell>
          <cell r="C102">
            <v>0</v>
          </cell>
          <cell r="D102">
            <v>3.3</v>
          </cell>
          <cell r="E102">
            <v>36.299999999999997</v>
          </cell>
          <cell r="F102">
            <v>3.6000000000000005</v>
          </cell>
          <cell r="G102">
            <v>20.7</v>
          </cell>
          <cell r="H102">
            <v>1</v>
          </cell>
        </row>
        <row r="103">
          <cell r="A103" t="str">
            <v>s+12</v>
          </cell>
          <cell r="B103" t="e">
            <v>#N/A</v>
          </cell>
          <cell r="C103">
            <v>12</v>
          </cell>
          <cell r="D103">
            <v>3.3</v>
          </cell>
          <cell r="E103">
            <v>48.3</v>
          </cell>
          <cell r="F103">
            <v>4.8</v>
          </cell>
          <cell r="G103">
            <v>32.700000000000003</v>
          </cell>
          <cell r="H103">
            <v>1</v>
          </cell>
        </row>
        <row r="104">
          <cell r="A104" t="e">
            <v>#N/A</v>
          </cell>
          <cell r="B104" t="e">
            <v>#N/A</v>
          </cell>
          <cell r="C104">
            <v>3</v>
          </cell>
          <cell r="D104">
            <v>3.3</v>
          </cell>
          <cell r="E104">
            <v>39.299999999999997</v>
          </cell>
          <cell r="F104">
            <v>3.9000000000000004</v>
          </cell>
          <cell r="G104">
            <v>23.7</v>
          </cell>
          <cell r="H104">
            <v>1</v>
          </cell>
        </row>
        <row r="105">
          <cell r="A105" t="e">
            <v>#N/A</v>
          </cell>
          <cell r="B105" t="e">
            <v>#N/A</v>
          </cell>
          <cell r="C105">
            <v>-3</v>
          </cell>
          <cell r="D105">
            <v>3.3</v>
          </cell>
          <cell r="E105">
            <v>33.299999999999997</v>
          </cell>
          <cell r="F105">
            <v>3.3</v>
          </cell>
          <cell r="G105">
            <v>17.7</v>
          </cell>
          <cell r="H105">
            <v>1</v>
          </cell>
        </row>
        <row r="106">
          <cell r="A106" t="e">
            <v>#N/A</v>
          </cell>
          <cell r="B106" t="e">
            <v>#N/A</v>
          </cell>
          <cell r="C106">
            <v>-6</v>
          </cell>
          <cell r="D106">
            <v>3.3</v>
          </cell>
          <cell r="E106">
            <v>30.3</v>
          </cell>
          <cell r="F106">
            <v>3</v>
          </cell>
          <cell r="G106">
            <v>14.7</v>
          </cell>
          <cell r="H106">
            <v>1</v>
          </cell>
        </row>
        <row r="107">
          <cell r="A107" t="e">
            <v>#N/A</v>
          </cell>
          <cell r="B107" t="e">
            <v>#N/A</v>
          </cell>
          <cell r="C107">
            <v>-9</v>
          </cell>
          <cell r="D107">
            <v>3.3</v>
          </cell>
          <cell r="E107">
            <v>27.3</v>
          </cell>
          <cell r="F107">
            <v>2.7</v>
          </cell>
          <cell r="G107">
            <v>11.7</v>
          </cell>
          <cell r="H107">
            <v>1</v>
          </cell>
        </row>
        <row r="108">
          <cell r="A108" t="str">
            <v>V</v>
          </cell>
          <cell r="B108" t="str">
            <v>VAR</v>
          </cell>
        </row>
      </sheetData>
      <sheetData sheetId="2">
        <row r="13">
          <cell r="J13" t="str">
            <v>Estructura</v>
          </cell>
          <cell r="K13" t="str">
            <v>I</v>
          </cell>
          <cell r="L13" t="str">
            <v>II</v>
          </cell>
          <cell r="M13" t="str">
            <v>III</v>
          </cell>
          <cell r="N13" t="str">
            <v>R1</v>
          </cell>
          <cell r="O13" t="str">
            <v>R2</v>
          </cell>
          <cell r="P13" t="str">
            <v>E</v>
          </cell>
          <cell r="Q13" t="str">
            <v>GR</v>
          </cell>
        </row>
        <row r="14">
          <cell r="J14" t="str">
            <v>DA</v>
          </cell>
          <cell r="K14">
            <v>7.6</v>
          </cell>
          <cell r="L14">
            <v>11.1</v>
          </cell>
          <cell r="M14">
            <v>21.65</v>
          </cell>
          <cell r="N14">
            <v>7.84</v>
          </cell>
          <cell r="O14">
            <v>4.5599999999999996</v>
          </cell>
          <cell r="P14">
            <v>0</v>
          </cell>
        </row>
        <row r="15">
          <cell r="J15" t="str">
            <v>DB</v>
          </cell>
          <cell r="K15">
            <v>7.6</v>
          </cell>
          <cell r="L15">
            <v>11.1</v>
          </cell>
          <cell r="M15">
            <v>21.65</v>
          </cell>
          <cell r="N15">
            <v>8.08</v>
          </cell>
          <cell r="O15">
            <v>4.5599999999999996</v>
          </cell>
          <cell r="P15">
            <v>0</v>
          </cell>
        </row>
        <row r="16">
          <cell r="J16" t="str">
            <v>DD</v>
          </cell>
          <cell r="K16">
            <v>8.06</v>
          </cell>
          <cell r="L16">
            <v>11.1</v>
          </cell>
          <cell r="M16">
            <v>23.18</v>
          </cell>
          <cell r="N16">
            <v>8.76</v>
          </cell>
          <cell r="O16">
            <v>4.5599999999999996</v>
          </cell>
          <cell r="P16">
            <v>0</v>
          </cell>
        </row>
        <row r="17">
          <cell r="J17" t="str">
            <v>DT</v>
          </cell>
          <cell r="K17">
            <v>17.46</v>
          </cell>
          <cell r="L17">
            <v>22.87</v>
          </cell>
          <cell r="M17">
            <v>39.200000000000003</v>
          </cell>
          <cell r="N17">
            <v>16.920000000000002</v>
          </cell>
          <cell r="O17">
            <v>8.24</v>
          </cell>
          <cell r="P17">
            <v>0</v>
          </cell>
        </row>
        <row r="18">
          <cell r="J18" t="str">
            <v>DG</v>
          </cell>
          <cell r="K18">
            <v>18.32</v>
          </cell>
          <cell r="L18">
            <v>24.02</v>
          </cell>
          <cell r="M18">
            <v>40.75</v>
          </cell>
          <cell r="N18">
            <v>17.88</v>
          </cell>
          <cell r="O18">
            <v>10.4</v>
          </cell>
          <cell r="P18">
            <v>0</v>
          </cell>
        </row>
        <row r="19">
          <cell r="J19" t="str">
            <v>DK</v>
          </cell>
          <cell r="K19">
            <v>38.880000000000003</v>
          </cell>
          <cell r="L19">
            <v>48.07</v>
          </cell>
          <cell r="M19">
            <v>84.02</v>
          </cell>
          <cell r="N19">
            <v>31.92</v>
          </cell>
          <cell r="O19">
            <v>21.84</v>
          </cell>
          <cell r="P19">
            <v>0</v>
          </cell>
          <cell r="Q19">
            <v>0</v>
          </cell>
        </row>
        <row r="20">
          <cell r="J20" t="str">
            <v>DO</v>
          </cell>
          <cell r="K20">
            <v>11.1</v>
          </cell>
          <cell r="L20">
            <v>13.52</v>
          </cell>
          <cell r="M20">
            <v>22.175999999999998</v>
          </cell>
          <cell r="N20">
            <v>7.52</v>
          </cell>
          <cell r="O20">
            <v>7.44</v>
          </cell>
          <cell r="P20">
            <v>0</v>
          </cell>
        </row>
        <row r="23">
          <cell r="J23" t="str">
            <v>Estructura</v>
          </cell>
          <cell r="K23" t="str">
            <v>I</v>
          </cell>
          <cell r="L23" t="str">
            <v>II</v>
          </cell>
          <cell r="M23" t="str">
            <v>III</v>
          </cell>
          <cell r="N23" t="str">
            <v>R1</v>
          </cell>
          <cell r="O23" t="str">
            <v>R2</v>
          </cell>
          <cell r="P23" t="str">
            <v>E</v>
          </cell>
          <cell r="Q23" t="str">
            <v>GR</v>
          </cell>
        </row>
        <row r="24">
          <cell r="J24" t="str">
            <v>DA</v>
          </cell>
          <cell r="K24">
            <v>956</v>
          </cell>
          <cell r="L24">
            <v>1401</v>
          </cell>
          <cell r="M24">
            <v>2074</v>
          </cell>
          <cell r="N24">
            <v>516</v>
          </cell>
          <cell r="O24">
            <v>548</v>
          </cell>
          <cell r="P24">
            <v>0</v>
          </cell>
        </row>
        <row r="25">
          <cell r="J25" t="str">
            <v>DB</v>
          </cell>
          <cell r="K25">
            <v>956</v>
          </cell>
          <cell r="L25">
            <v>1401</v>
          </cell>
          <cell r="M25">
            <v>2074</v>
          </cell>
          <cell r="N25">
            <v>612</v>
          </cell>
          <cell r="O25">
            <v>784</v>
          </cell>
          <cell r="P25">
            <v>0</v>
          </cell>
        </row>
        <row r="26">
          <cell r="J26" t="str">
            <v>DD</v>
          </cell>
          <cell r="K26">
            <v>1108</v>
          </cell>
          <cell r="L26">
            <v>1467</v>
          </cell>
          <cell r="M26">
            <v>2189</v>
          </cell>
          <cell r="N26">
            <v>556</v>
          </cell>
          <cell r="O26">
            <v>564</v>
          </cell>
          <cell r="P26">
            <v>0</v>
          </cell>
        </row>
        <row r="27">
          <cell r="J27" t="str">
            <v>DT</v>
          </cell>
          <cell r="K27">
            <v>2053</v>
          </cell>
          <cell r="L27">
            <v>2729</v>
          </cell>
          <cell r="M27">
            <v>4769</v>
          </cell>
          <cell r="N27">
            <v>1124</v>
          </cell>
          <cell r="O27">
            <v>1140</v>
          </cell>
          <cell r="P27">
            <v>0</v>
          </cell>
        </row>
        <row r="28">
          <cell r="J28" t="str">
            <v>DG</v>
          </cell>
          <cell r="K28">
            <v>2427</v>
          </cell>
          <cell r="L28">
            <v>3036</v>
          </cell>
          <cell r="M28">
            <v>5245</v>
          </cell>
          <cell r="N28">
            <v>1152</v>
          </cell>
          <cell r="O28">
            <v>1356</v>
          </cell>
          <cell r="P28">
            <v>0</v>
          </cell>
        </row>
        <row r="29">
          <cell r="J29" t="str">
            <v>DK</v>
          </cell>
          <cell r="K29">
            <v>5887</v>
          </cell>
          <cell r="L29">
            <v>7528</v>
          </cell>
          <cell r="M29">
            <v>12651</v>
          </cell>
          <cell r="N29">
            <v>2236</v>
          </cell>
          <cell r="O29">
            <v>3160</v>
          </cell>
          <cell r="P29">
            <v>0</v>
          </cell>
          <cell r="Q29">
            <v>0</v>
          </cell>
        </row>
        <row r="30">
          <cell r="J30" t="str">
            <v>DO</v>
          </cell>
          <cell r="K30">
            <v>1032</v>
          </cell>
          <cell r="L30">
            <v>1230</v>
          </cell>
          <cell r="M30">
            <v>1864</v>
          </cell>
          <cell r="N30">
            <v>632</v>
          </cell>
          <cell r="O30">
            <v>832</v>
          </cell>
          <cell r="P3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OLICITUD"/>
      <sheetName val="E4"/>
      <sheetName val="RES VAL"/>
      <sheetName val="RES SECC"/>
      <sheetName val="Pag a Cta"/>
      <sheetName val="FPOL-K"/>
      <sheetName val="REAJUSTE"/>
      <sheetName val="AM-DIRECTO"/>
      <sheetName val="DED EFECT"/>
      <sheetName val="AM-RP"/>
      <sheetName val="AVANCE"/>
      <sheetName val="CURVAS"/>
      <sheetName val="RESUMEN"/>
      <sheetName val="SUMINISTRO"/>
      <sheetName val="MONTAJE"/>
      <sheetName val="DESMONTAJE"/>
      <sheetName val="Indices Area 4"/>
    </sheetNames>
    <sheetDataSet>
      <sheetData sheetId="0">
        <row r="1">
          <cell r="C1" t="str">
            <v xml:space="preserve">VALORIZACION N° 01 - ENERO 2014</v>
          </cell>
        </row>
        <row r="3">
          <cell r="C3" t="str">
            <v xml:space="preserve">REMODELACION Y AMPLIACIÓN DE REDES PRIMARIAS S.E. YARADA - EL CHASQUI - BOCA DEL RIO, REGION TACNA</v>
          </cell>
        </row>
        <row r="4">
          <cell r="C4" t="str">
            <v xml:space="preserve">DEPARTAMENTO DE TACNA</v>
          </cell>
        </row>
        <row r="5">
          <cell r="C5" t="str">
            <v xml:space="preserve">REMODELACION Y AMPLIACIÓN DE REDES PRIMARIAS S.E. YARADA - EL CHASQUI - BOCA DEL RIO, REGION TACNA</v>
          </cell>
        </row>
        <row r="6">
          <cell r="C6" t="str">
            <v>ES-C-118-2013</v>
          </cell>
        </row>
        <row r="7">
          <cell r="C7" t="str">
            <v xml:space="preserve">PROMELEC SAC</v>
          </cell>
        </row>
        <row r="8">
          <cell r="C8" t="str">
            <v xml:space="preserve">UNION DE CONSULTORES SAC</v>
          </cell>
        </row>
        <row r="9">
          <cell r="C9">
            <v>41663</v>
          </cell>
        </row>
        <row r="10">
          <cell r="C10">
            <v>41792</v>
          </cell>
        </row>
        <row r="12">
          <cell r="C12">
            <v>2019947.8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B7" t="str">
            <v>01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 TOT"/>
      <sheetName val="Resumen General"/>
      <sheetName val="Resumen PAD1"/>
      <sheetName val="Resumen PCEDR"/>
      <sheetName val="Resumen LP RP RS"/>
      <sheetName val="LP RP RS"/>
      <sheetName val="Resumen General (Chorr)"/>
      <sheetName val="Resumen (2)"/>
      <sheetName val="LP RP RS (2)"/>
    </sheetNames>
    <sheetDataSet>
      <sheetData sheetId="0"/>
      <sheetData sheetId="1">
        <row r="43">
          <cell r="M43">
            <v>51839166.990000002</v>
          </cell>
        </row>
        <row r="44">
          <cell r="M44">
            <v>5189707.88</v>
          </cell>
        </row>
        <row r="45">
          <cell r="M45">
            <v>3021685.13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  <sheetName val="PARAMETROS"/>
      <sheetName val="CAP-120mm2"/>
      <sheetName val="PLANILLAS FORMATEADAS"/>
      <sheetName val="CONFIGURACIÓN"/>
      <sheetName val="CONTEO DE DATOS"/>
      <sheetName val="RESUMEN DE PARTIDAS"/>
      <sheetName val="Fundacion"/>
      <sheetName val="cantidades"/>
      <sheetName val="Identificación Cargas _Anexo 4_"/>
      <sheetName val="Impuestos"/>
      <sheetName val="Sum-LT"/>
      <sheetName val="SE Sum-Tara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POBLACION"/>
      <sheetName val="Consun Energ_ _Anexo_5_2_5_"/>
      <sheetName val="3_1"/>
      <sheetName val="ENTR_F"/>
      <sheetName val="Hoja1"/>
      <sheetName val="Datos de Entrada"/>
      <sheetName val="CuadroIyII"/>
      <sheetName val="Costos Alt2"/>
      <sheetName val="AnexoVI"/>
      <sheetName val="#¡REF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cios Unitario-OC"/>
      <sheetName val="civ_roma"/>
      <sheetName val="M d O"/>
      <sheetName val="Contr_&amp;Neces_"/>
      <sheetName val="CANT_UNITARIAS"/>
      <sheetName val="PLANILLAS_FORMATEADAS"/>
      <sheetName val="CONTEO_DE_DATOS"/>
      <sheetName val="RESUMEN_DE_PARTIDAS"/>
      <sheetName val="Identificación_Cargas__Anexo_4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 xml:space="preserve"> </v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7">
          <cell r="F7">
            <v>0</v>
          </cell>
        </row>
      </sheetData>
      <sheetData sheetId="28">
        <row r="7">
          <cell r="F7">
            <v>0</v>
          </cell>
        </row>
      </sheetData>
      <sheetData sheetId="29">
        <row r="7">
          <cell r="F7">
            <v>0</v>
          </cell>
        </row>
      </sheetData>
      <sheetData sheetId="30">
        <row r="7">
          <cell r="F7">
            <v>0</v>
          </cell>
        </row>
      </sheetData>
      <sheetData sheetId="31">
        <row r="7">
          <cell r="F7">
            <v>0</v>
          </cell>
        </row>
      </sheetData>
      <sheetData sheetId="32">
        <row r="7">
          <cell r="F7">
            <v>0</v>
          </cell>
        </row>
      </sheetData>
      <sheetData sheetId="33">
        <row r="7">
          <cell r="F7">
            <v>0</v>
          </cell>
        </row>
      </sheetData>
      <sheetData sheetId="34">
        <row r="7">
          <cell r="F7">
            <v>0</v>
          </cell>
        </row>
      </sheetData>
      <sheetData sheetId="35">
        <row r="7">
          <cell r="F7">
            <v>0</v>
          </cell>
        </row>
      </sheetData>
      <sheetData sheetId="36">
        <row r="7">
          <cell r="F7">
            <v>0</v>
          </cell>
        </row>
      </sheetData>
      <sheetData sheetId="37">
        <row r="7">
          <cell r="F7">
            <v>0</v>
          </cell>
        </row>
      </sheetData>
      <sheetData sheetId="38">
        <row r="7">
          <cell r="F7">
            <v>0</v>
          </cell>
        </row>
      </sheetData>
      <sheetData sheetId="39">
        <row r="7">
          <cell r="F7">
            <v>0</v>
          </cell>
        </row>
      </sheetData>
      <sheetData sheetId="40">
        <row r="7">
          <cell r="F7">
            <v>0</v>
          </cell>
        </row>
      </sheetData>
      <sheetData sheetId="41">
        <row r="7">
          <cell r="F7">
            <v>0</v>
          </cell>
        </row>
      </sheetData>
      <sheetData sheetId="42">
        <row r="7">
          <cell r="F7">
            <v>0</v>
          </cell>
        </row>
      </sheetData>
      <sheetData sheetId="43">
        <row r="7">
          <cell r="F7">
            <v>0</v>
          </cell>
        </row>
      </sheetData>
      <sheetData sheetId="44">
        <row r="7">
          <cell r="F7">
            <v>0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"/>
      <sheetName val="otros"/>
      <sheetName val="POSTES"/>
      <sheetName val="Contr.&amp;Neces."/>
      <sheetName val="RESUMEN"/>
      <sheetName val="STOCK"/>
      <sheetName val="MOVE"/>
      <sheetName val="DESPACHO"/>
      <sheetName val="L-207"/>
      <sheetName val="L-215A"/>
      <sheetName val="L-215B"/>
      <sheetName val="L-215C"/>
      <sheetName val="L-238"/>
      <sheetName val="L-213"/>
      <sheetName val="CANT.UNIT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 t="str">
            <v>ma50</v>
          </cell>
          <cell r="G7" t="str">
            <v>ma55</v>
          </cell>
          <cell r="H7" t="str">
            <v>ma60</v>
          </cell>
          <cell r="I7" t="str">
            <v>ma65</v>
          </cell>
          <cell r="J7" t="str">
            <v>ma70</v>
          </cell>
          <cell r="K7" t="str">
            <v>ma75</v>
          </cell>
          <cell r="L7" t="str">
            <v>ma80</v>
          </cell>
          <cell r="M7" t="str">
            <v>ma85</v>
          </cell>
          <cell r="N7" t="str">
            <v>mb50</v>
          </cell>
          <cell r="O7" t="str">
            <v>mb55</v>
          </cell>
          <cell r="P7" t="str">
            <v>mb60</v>
          </cell>
          <cell r="Q7" t="str">
            <v>mb65</v>
          </cell>
          <cell r="R7" t="str">
            <v>mb70</v>
          </cell>
          <cell r="S7" t="str">
            <v>mb75</v>
          </cell>
          <cell r="T7" t="str">
            <v>mb80</v>
          </cell>
          <cell r="U7" t="str">
            <v>mb85</v>
          </cell>
          <cell r="V7" t="str">
            <v>mc50</v>
          </cell>
          <cell r="W7" t="str">
            <v>mc55</v>
          </cell>
          <cell r="X7" t="str">
            <v>mc60</v>
          </cell>
          <cell r="Y7" t="str">
            <v>mc65</v>
          </cell>
          <cell r="Z7" t="str">
            <v>mc70</v>
          </cell>
          <cell r="AA7" t="str">
            <v>mc75</v>
          </cell>
          <cell r="AB7" t="str">
            <v>mc80</v>
          </cell>
          <cell r="AC7" t="str">
            <v>mc85</v>
          </cell>
          <cell r="AD7" t="str">
            <v>md50</v>
          </cell>
          <cell r="AE7" t="str">
            <v>md55</v>
          </cell>
          <cell r="AF7" t="str">
            <v>md60</v>
          </cell>
          <cell r="AG7" t="str">
            <v>md65</v>
          </cell>
          <cell r="AH7" t="str">
            <v>md70</v>
          </cell>
          <cell r="AI7" t="str">
            <v>md75</v>
          </cell>
          <cell r="AJ7" t="str">
            <v>md80</v>
          </cell>
          <cell r="AK7" t="str">
            <v>md85</v>
          </cell>
          <cell r="AL7" t="str">
            <v>mg50</v>
          </cell>
          <cell r="AM7" t="str">
            <v>mg55</v>
          </cell>
          <cell r="AN7" t="str">
            <v>mg60</v>
          </cell>
          <cell r="AO7" t="str">
            <v>mg65</v>
          </cell>
          <cell r="AP7" t="str">
            <v>mg70</v>
          </cell>
          <cell r="AQ7" t="str">
            <v>mg75</v>
          </cell>
          <cell r="AR7" t="str">
            <v>mg80</v>
          </cell>
          <cell r="AS7" t="str">
            <v>mg85</v>
          </cell>
          <cell r="AT7" t="str">
            <v>mh50</v>
          </cell>
          <cell r="AU7" t="str">
            <v>mh55</v>
          </cell>
          <cell r="AV7" t="str">
            <v>mh60</v>
          </cell>
          <cell r="AW7" t="str">
            <v>mh65</v>
          </cell>
          <cell r="AX7" t="str">
            <v>mh70</v>
          </cell>
          <cell r="AY7" t="str">
            <v>mh75</v>
          </cell>
          <cell r="AZ7" t="str">
            <v>mh80</v>
          </cell>
          <cell r="BA7" t="str">
            <v>mh85</v>
          </cell>
          <cell r="BB7" t="str">
            <v>mh90</v>
          </cell>
          <cell r="BC7" t="str">
            <v>mj50</v>
          </cell>
          <cell r="BD7" t="str">
            <v>mj55</v>
          </cell>
          <cell r="BE7" t="str">
            <v>mj60</v>
          </cell>
          <cell r="BF7" t="str">
            <v>mj65</v>
          </cell>
          <cell r="BG7" t="str">
            <v>mj70</v>
          </cell>
          <cell r="BH7" t="str">
            <v>mj75</v>
          </cell>
          <cell r="BI7" t="str">
            <v>mj80</v>
          </cell>
          <cell r="BJ7" t="str">
            <v>mj85</v>
          </cell>
          <cell r="BK7" t="str">
            <v>mj90</v>
          </cell>
          <cell r="BL7" t="str">
            <v>mk50</v>
          </cell>
          <cell r="BM7" t="str">
            <v>mk55</v>
          </cell>
          <cell r="BN7" t="str">
            <v>mk60</v>
          </cell>
          <cell r="BO7" t="str">
            <v>mk65</v>
          </cell>
          <cell r="BP7" t="str">
            <v>mk70</v>
          </cell>
          <cell r="BQ7" t="str">
            <v>mk75</v>
          </cell>
          <cell r="BR7" t="str">
            <v>mk80</v>
          </cell>
          <cell r="BS7" t="str">
            <v>mk85</v>
          </cell>
          <cell r="BT7" t="str">
            <v>mt50</v>
          </cell>
          <cell r="BU7" t="str">
            <v>mt55</v>
          </cell>
          <cell r="BV7" t="str">
            <v>mt60</v>
          </cell>
          <cell r="BW7" t="str">
            <v>mt65</v>
          </cell>
          <cell r="BX7" t="str">
            <v>mt70</v>
          </cell>
          <cell r="BY7" t="str">
            <v>mt75</v>
          </cell>
          <cell r="BZ7" t="str">
            <v>mt80</v>
          </cell>
          <cell r="CA7" t="str">
            <v>mt85</v>
          </cell>
          <cell r="CB7" t="str">
            <v>mu50</v>
          </cell>
          <cell r="CC7" t="str">
            <v>mu55</v>
          </cell>
          <cell r="CD7" t="str">
            <v>mu60</v>
          </cell>
          <cell r="CE7" t="str">
            <v>mu65</v>
          </cell>
          <cell r="CF7" t="str">
            <v>mu70</v>
          </cell>
          <cell r="CG7" t="str">
            <v>mu75</v>
          </cell>
          <cell r="CH7" t="str">
            <v>mu80</v>
          </cell>
          <cell r="CI7" t="str">
            <v>mu85</v>
          </cell>
          <cell r="CJ7" t="str">
            <v>NA</v>
          </cell>
          <cell r="CK7" t="str">
            <v>S+0</v>
          </cell>
          <cell r="CL7" t="str">
            <v>S+3</v>
          </cell>
          <cell r="CM7" t="str">
            <v>S2+F</v>
          </cell>
          <cell r="CN7" t="str">
            <v>S-3</v>
          </cell>
          <cell r="CO7" t="str">
            <v>S-6</v>
          </cell>
          <cell r="CP7" t="str">
            <v>S-9</v>
          </cell>
          <cell r="CQ7" t="str">
            <v>XA</v>
          </cell>
        </row>
        <row r="8">
          <cell r="F8" t="str">
            <v>MA</v>
          </cell>
          <cell r="G8" t="str">
            <v>MA</v>
          </cell>
          <cell r="H8" t="str">
            <v>MA</v>
          </cell>
          <cell r="I8" t="str">
            <v>MA</v>
          </cell>
          <cell r="J8" t="str">
            <v>MA</v>
          </cell>
          <cell r="K8" t="str">
            <v>MA</v>
          </cell>
          <cell r="L8" t="str">
            <v>MA</v>
          </cell>
          <cell r="M8" t="str">
            <v>MA</v>
          </cell>
          <cell r="N8" t="str">
            <v>MB</v>
          </cell>
          <cell r="O8" t="str">
            <v>MB</v>
          </cell>
          <cell r="P8" t="str">
            <v>MB</v>
          </cell>
          <cell r="Q8" t="str">
            <v>MB</v>
          </cell>
          <cell r="R8" t="str">
            <v>MB</v>
          </cell>
          <cell r="S8" t="str">
            <v>MB</v>
          </cell>
          <cell r="T8" t="str">
            <v>MB</v>
          </cell>
          <cell r="U8" t="str">
            <v>MB</v>
          </cell>
          <cell r="V8" t="str">
            <v>MC</v>
          </cell>
          <cell r="W8" t="str">
            <v>MC</v>
          </cell>
          <cell r="X8" t="str">
            <v>MC</v>
          </cell>
          <cell r="Y8" t="str">
            <v>MC</v>
          </cell>
          <cell r="Z8" t="str">
            <v>MC</v>
          </cell>
          <cell r="AA8" t="str">
            <v>MC</v>
          </cell>
          <cell r="AB8" t="str">
            <v>MC</v>
          </cell>
          <cell r="AC8" t="str">
            <v>MC</v>
          </cell>
          <cell r="AD8" t="str">
            <v>MD</v>
          </cell>
          <cell r="AE8" t="str">
            <v>MD</v>
          </cell>
          <cell r="AF8" t="str">
            <v>MD</v>
          </cell>
          <cell r="AG8" t="str">
            <v>MD</v>
          </cell>
          <cell r="AH8" t="str">
            <v>MD</v>
          </cell>
          <cell r="AI8" t="str">
            <v>MD</v>
          </cell>
          <cell r="AJ8" t="str">
            <v>MD</v>
          </cell>
          <cell r="AK8" t="str">
            <v>MD</v>
          </cell>
          <cell r="AL8" t="str">
            <v>MG</v>
          </cell>
          <cell r="AM8" t="str">
            <v>MG</v>
          </cell>
          <cell r="AN8" t="str">
            <v>MG</v>
          </cell>
          <cell r="AO8" t="str">
            <v>MG</v>
          </cell>
          <cell r="AP8" t="str">
            <v>MG</v>
          </cell>
          <cell r="AQ8" t="str">
            <v>MG</v>
          </cell>
          <cell r="AR8" t="str">
            <v>MG</v>
          </cell>
          <cell r="AS8" t="str">
            <v>MG</v>
          </cell>
          <cell r="AT8" t="str">
            <v>MH</v>
          </cell>
          <cell r="AU8" t="str">
            <v>MH</v>
          </cell>
          <cell r="AV8" t="str">
            <v>MH</v>
          </cell>
          <cell r="AW8" t="str">
            <v>MH</v>
          </cell>
          <cell r="AX8" t="str">
            <v>MH</v>
          </cell>
          <cell r="AY8" t="str">
            <v>MH</v>
          </cell>
          <cell r="AZ8" t="str">
            <v>MH</v>
          </cell>
          <cell r="BA8" t="str">
            <v>MH</v>
          </cell>
          <cell r="BB8" t="str">
            <v>MH</v>
          </cell>
          <cell r="BC8" t="str">
            <v>MJ</v>
          </cell>
          <cell r="BD8" t="str">
            <v>MJ</v>
          </cell>
          <cell r="BE8" t="str">
            <v>MJ</v>
          </cell>
          <cell r="BF8" t="str">
            <v>MJ</v>
          </cell>
          <cell r="BG8" t="str">
            <v>MJ</v>
          </cell>
          <cell r="BH8" t="str">
            <v>MJ</v>
          </cell>
          <cell r="BI8" t="str">
            <v>MJ</v>
          </cell>
          <cell r="BJ8" t="str">
            <v>MJ</v>
          </cell>
          <cell r="BK8" t="str">
            <v>MJ</v>
          </cell>
          <cell r="BL8" t="str">
            <v>MK</v>
          </cell>
          <cell r="BM8" t="str">
            <v>MK</v>
          </cell>
          <cell r="BN8" t="str">
            <v>MK</v>
          </cell>
          <cell r="BO8" t="str">
            <v>MK</v>
          </cell>
          <cell r="BP8" t="str">
            <v>MK</v>
          </cell>
          <cell r="BQ8" t="str">
            <v>MK</v>
          </cell>
          <cell r="BR8" t="str">
            <v>MK</v>
          </cell>
          <cell r="BS8" t="str">
            <v>MK</v>
          </cell>
          <cell r="BT8" t="str">
            <v>MT</v>
          </cell>
          <cell r="BU8" t="str">
            <v>MT</v>
          </cell>
          <cell r="BV8" t="str">
            <v>MT</v>
          </cell>
          <cell r="BW8" t="str">
            <v>MT</v>
          </cell>
          <cell r="BX8" t="str">
            <v>MT</v>
          </cell>
          <cell r="BY8" t="str">
            <v>MT</v>
          </cell>
          <cell r="BZ8" t="str">
            <v>MT</v>
          </cell>
          <cell r="CA8" t="str">
            <v>MT</v>
          </cell>
          <cell r="CB8" t="str">
            <v>MU</v>
          </cell>
          <cell r="CC8" t="str">
            <v>MU</v>
          </cell>
          <cell r="CD8" t="str">
            <v>MU</v>
          </cell>
          <cell r="CE8" t="str">
            <v>MU</v>
          </cell>
          <cell r="CF8" t="str">
            <v>MU</v>
          </cell>
          <cell r="CG8" t="str">
            <v>MU</v>
          </cell>
          <cell r="CH8" t="str">
            <v>MU</v>
          </cell>
          <cell r="CI8" t="str">
            <v>MU</v>
          </cell>
          <cell r="CK8" t="str">
            <v>S+0</v>
          </cell>
          <cell r="CL8" t="str">
            <v>S+3</v>
          </cell>
          <cell r="CM8" t="str">
            <v>S2</v>
          </cell>
          <cell r="CN8" t="str">
            <v>S-3</v>
          </cell>
          <cell r="CO8" t="str">
            <v>S-6</v>
          </cell>
          <cell r="CP8" t="str">
            <v>S-9</v>
          </cell>
          <cell r="CQ8" t="str">
            <v>A+0</v>
          </cell>
        </row>
        <row r="9">
          <cell r="F9">
            <v>50</v>
          </cell>
          <cell r="G9">
            <v>55</v>
          </cell>
          <cell r="H9">
            <v>60</v>
          </cell>
          <cell r="I9">
            <v>65</v>
          </cell>
          <cell r="J9">
            <v>70</v>
          </cell>
          <cell r="K9">
            <v>75</v>
          </cell>
          <cell r="L9">
            <v>80</v>
          </cell>
          <cell r="M9">
            <v>85</v>
          </cell>
          <cell r="N9">
            <v>50</v>
          </cell>
          <cell r="O9">
            <v>55</v>
          </cell>
          <cell r="P9">
            <v>60</v>
          </cell>
          <cell r="Q9">
            <v>65</v>
          </cell>
          <cell r="R9">
            <v>70</v>
          </cell>
          <cell r="S9">
            <v>75</v>
          </cell>
          <cell r="T9">
            <v>80</v>
          </cell>
          <cell r="U9">
            <v>85</v>
          </cell>
          <cell r="V9">
            <v>50</v>
          </cell>
          <cell r="W9">
            <v>55</v>
          </cell>
          <cell r="X9">
            <v>60</v>
          </cell>
          <cell r="Y9">
            <v>65</v>
          </cell>
          <cell r="Z9">
            <v>70</v>
          </cell>
          <cell r="AA9">
            <v>75</v>
          </cell>
          <cell r="AB9">
            <v>80</v>
          </cell>
          <cell r="AC9">
            <v>85</v>
          </cell>
          <cell r="AD9">
            <v>50</v>
          </cell>
          <cell r="AE9">
            <v>55</v>
          </cell>
          <cell r="AF9">
            <v>60</v>
          </cell>
          <cell r="AG9">
            <v>65</v>
          </cell>
          <cell r="AH9">
            <v>70</v>
          </cell>
          <cell r="AI9">
            <v>75</v>
          </cell>
          <cell r="AJ9">
            <v>80</v>
          </cell>
          <cell r="AK9">
            <v>85</v>
          </cell>
          <cell r="AL9">
            <v>50</v>
          </cell>
          <cell r="AM9">
            <v>55</v>
          </cell>
          <cell r="AN9">
            <v>60</v>
          </cell>
          <cell r="AO9">
            <v>65</v>
          </cell>
          <cell r="AP9">
            <v>70</v>
          </cell>
          <cell r="AQ9">
            <v>75</v>
          </cell>
          <cell r="AR9">
            <v>80</v>
          </cell>
          <cell r="AS9">
            <v>85</v>
          </cell>
          <cell r="AT9">
            <v>50</v>
          </cell>
          <cell r="AU9">
            <v>55</v>
          </cell>
          <cell r="AV9">
            <v>60</v>
          </cell>
          <cell r="AW9">
            <v>65</v>
          </cell>
          <cell r="AX9">
            <v>70</v>
          </cell>
          <cell r="AY9">
            <v>75</v>
          </cell>
          <cell r="AZ9">
            <v>80</v>
          </cell>
          <cell r="BA9">
            <v>85</v>
          </cell>
          <cell r="BB9">
            <v>90</v>
          </cell>
          <cell r="BC9">
            <v>50</v>
          </cell>
          <cell r="BD9">
            <v>55</v>
          </cell>
          <cell r="BE9">
            <v>60</v>
          </cell>
          <cell r="BF9">
            <v>65</v>
          </cell>
          <cell r="BG9">
            <v>70</v>
          </cell>
          <cell r="BH9">
            <v>75</v>
          </cell>
          <cell r="BI9">
            <v>80</v>
          </cell>
          <cell r="BJ9">
            <v>85</v>
          </cell>
          <cell r="BK9">
            <v>90</v>
          </cell>
          <cell r="BL9">
            <v>50</v>
          </cell>
          <cell r="BM9">
            <v>55</v>
          </cell>
          <cell r="BN9">
            <v>60</v>
          </cell>
          <cell r="BO9">
            <v>65</v>
          </cell>
          <cell r="BP9">
            <v>70</v>
          </cell>
          <cell r="BQ9">
            <v>75</v>
          </cell>
          <cell r="BR9">
            <v>80</v>
          </cell>
          <cell r="BS9">
            <v>85</v>
          </cell>
          <cell r="BT9">
            <v>50</v>
          </cell>
          <cell r="BU9">
            <v>55</v>
          </cell>
          <cell r="BV9">
            <v>60</v>
          </cell>
          <cell r="BW9">
            <v>65</v>
          </cell>
          <cell r="BX9">
            <v>70</v>
          </cell>
          <cell r="BY9">
            <v>75</v>
          </cell>
          <cell r="BZ9">
            <v>80</v>
          </cell>
          <cell r="CA9">
            <v>85</v>
          </cell>
          <cell r="CB9">
            <v>50</v>
          </cell>
          <cell r="CC9">
            <v>55</v>
          </cell>
          <cell r="CD9">
            <v>60</v>
          </cell>
          <cell r="CE9">
            <v>65</v>
          </cell>
          <cell r="CF9">
            <v>70</v>
          </cell>
          <cell r="CG9">
            <v>75</v>
          </cell>
          <cell r="CH9">
            <v>80</v>
          </cell>
          <cell r="CI9">
            <v>85</v>
          </cell>
          <cell r="CM9" t="str">
            <v>+F</v>
          </cell>
        </row>
        <row r="10">
          <cell r="F10">
            <v>3.3</v>
          </cell>
          <cell r="G10">
            <v>3.3</v>
          </cell>
          <cell r="H10">
            <v>3.3</v>
          </cell>
          <cell r="I10">
            <v>3.3</v>
          </cell>
          <cell r="J10">
            <v>3.3</v>
          </cell>
          <cell r="K10">
            <v>3.3</v>
          </cell>
          <cell r="L10">
            <v>3.3</v>
          </cell>
          <cell r="M10">
            <v>3.3</v>
          </cell>
          <cell r="N10">
            <v>3.3</v>
          </cell>
          <cell r="O10">
            <v>3.3</v>
          </cell>
          <cell r="P10">
            <v>3.3</v>
          </cell>
          <cell r="Q10">
            <v>3.3</v>
          </cell>
          <cell r="R10">
            <v>3.3</v>
          </cell>
          <cell r="S10">
            <v>3.3</v>
          </cell>
          <cell r="T10">
            <v>3.3</v>
          </cell>
          <cell r="U10">
            <v>3.3</v>
          </cell>
          <cell r="V10">
            <v>3.6</v>
          </cell>
          <cell r="W10">
            <v>3.6</v>
          </cell>
          <cell r="X10">
            <v>3.6</v>
          </cell>
          <cell r="Y10">
            <v>3.6</v>
          </cell>
          <cell r="Z10">
            <v>3.6</v>
          </cell>
          <cell r="AA10">
            <v>3.6</v>
          </cell>
          <cell r="AB10">
            <v>3.6</v>
          </cell>
          <cell r="AC10">
            <v>3.6</v>
          </cell>
          <cell r="AD10">
            <v>3.6</v>
          </cell>
          <cell r="AE10">
            <v>3.6</v>
          </cell>
          <cell r="AF10">
            <v>3.6</v>
          </cell>
          <cell r="AG10">
            <v>3.6</v>
          </cell>
          <cell r="AH10">
            <v>3.6</v>
          </cell>
          <cell r="AI10">
            <v>3.6</v>
          </cell>
          <cell r="AJ10">
            <v>3.6</v>
          </cell>
          <cell r="AK10">
            <v>3.6</v>
          </cell>
          <cell r="AL10">
            <v>3.55</v>
          </cell>
          <cell r="AM10">
            <v>3.55</v>
          </cell>
          <cell r="AN10">
            <v>3.55</v>
          </cell>
          <cell r="AO10">
            <v>3.55</v>
          </cell>
          <cell r="AP10">
            <v>3.55</v>
          </cell>
          <cell r="AQ10">
            <v>3.55</v>
          </cell>
          <cell r="AR10">
            <v>3.55</v>
          </cell>
          <cell r="AS10">
            <v>3.55</v>
          </cell>
          <cell r="AT10">
            <v>3.4</v>
          </cell>
          <cell r="AU10">
            <v>3.4</v>
          </cell>
          <cell r="AV10">
            <v>3.4</v>
          </cell>
          <cell r="AW10">
            <v>3.4</v>
          </cell>
          <cell r="AX10">
            <v>3.4</v>
          </cell>
          <cell r="AY10">
            <v>3.4</v>
          </cell>
          <cell r="AZ10">
            <v>3.4</v>
          </cell>
          <cell r="BA10">
            <v>3.4</v>
          </cell>
          <cell r="BC10">
            <v>3.4</v>
          </cell>
          <cell r="BD10">
            <v>3.4</v>
          </cell>
          <cell r="BE10">
            <v>3.4</v>
          </cell>
          <cell r="BF10">
            <v>3.4</v>
          </cell>
          <cell r="BG10">
            <v>3.4</v>
          </cell>
          <cell r="BH10">
            <v>3.4</v>
          </cell>
          <cell r="BI10">
            <v>3.4</v>
          </cell>
          <cell r="BJ10">
            <v>3.4</v>
          </cell>
          <cell r="BL10">
            <v>3.4</v>
          </cell>
          <cell r="BM10">
            <v>3.4</v>
          </cell>
          <cell r="BN10">
            <v>3.4</v>
          </cell>
          <cell r="BO10">
            <v>3.4</v>
          </cell>
          <cell r="BP10">
            <v>3.4</v>
          </cell>
          <cell r="BQ10">
            <v>3.4</v>
          </cell>
          <cell r="BR10">
            <v>3.4</v>
          </cell>
          <cell r="BS10">
            <v>3.4</v>
          </cell>
          <cell r="BT10">
            <v>9.73</v>
          </cell>
          <cell r="BU10">
            <v>9.73</v>
          </cell>
          <cell r="BV10">
            <v>9.73</v>
          </cell>
          <cell r="BW10">
            <v>9.73</v>
          </cell>
          <cell r="BX10">
            <v>9.73</v>
          </cell>
          <cell r="BY10">
            <v>9.73</v>
          </cell>
          <cell r="BZ10">
            <v>9.73</v>
          </cell>
          <cell r="CA10">
            <v>9.73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K10">
            <v>15.8</v>
          </cell>
          <cell r="CL10">
            <v>15.8</v>
          </cell>
          <cell r="CN10">
            <v>15.8</v>
          </cell>
          <cell r="CO10">
            <v>15.8</v>
          </cell>
          <cell r="CP10">
            <v>15.8</v>
          </cell>
          <cell r="CQ10">
            <v>15.8</v>
          </cell>
        </row>
        <row r="11">
          <cell r="F11">
            <v>13.116</v>
          </cell>
          <cell r="G11">
            <v>14.487599999999999</v>
          </cell>
          <cell r="H11">
            <v>15.8592</v>
          </cell>
          <cell r="I11">
            <v>17.230800000000002</v>
          </cell>
          <cell r="J11">
            <v>18.602400000000003</v>
          </cell>
          <cell r="K11">
            <v>19.974</v>
          </cell>
          <cell r="L11">
            <v>21.345600000000001</v>
          </cell>
          <cell r="M11">
            <v>22.717200000000002</v>
          </cell>
          <cell r="N11">
            <v>13.116</v>
          </cell>
          <cell r="O11">
            <v>14.487599999999999</v>
          </cell>
          <cell r="P11">
            <v>15.8592</v>
          </cell>
          <cell r="Q11">
            <v>17.230800000000002</v>
          </cell>
          <cell r="R11">
            <v>18.602400000000003</v>
          </cell>
          <cell r="S11">
            <v>19.974</v>
          </cell>
          <cell r="T11">
            <v>21.345600000000001</v>
          </cell>
          <cell r="U11">
            <v>22.717200000000002</v>
          </cell>
          <cell r="V11">
            <v>13.116</v>
          </cell>
          <cell r="W11">
            <v>14.487599999999999</v>
          </cell>
          <cell r="X11">
            <v>15.8592</v>
          </cell>
          <cell r="Y11">
            <v>17.230800000000002</v>
          </cell>
          <cell r="Z11">
            <v>18.602400000000003</v>
          </cell>
          <cell r="AA11">
            <v>19.974</v>
          </cell>
          <cell r="AB11">
            <v>21.345600000000001</v>
          </cell>
          <cell r="AC11">
            <v>22.717200000000002</v>
          </cell>
          <cell r="AD11">
            <v>13.116</v>
          </cell>
          <cell r="AE11">
            <v>14.487599999999999</v>
          </cell>
          <cell r="AF11">
            <v>15.8592</v>
          </cell>
          <cell r="AG11">
            <v>17.230800000000002</v>
          </cell>
          <cell r="AH11">
            <v>18.602400000000003</v>
          </cell>
          <cell r="AI11">
            <v>19.974</v>
          </cell>
          <cell r="AJ11">
            <v>21.345600000000001</v>
          </cell>
          <cell r="AK11">
            <v>22.717200000000002</v>
          </cell>
          <cell r="AL11">
            <v>13.116</v>
          </cell>
          <cell r="AM11">
            <v>14.487599999999999</v>
          </cell>
          <cell r="AN11">
            <v>15.8592</v>
          </cell>
          <cell r="AO11">
            <v>17.230800000000002</v>
          </cell>
          <cell r="AP11">
            <v>18.602400000000003</v>
          </cell>
          <cell r="AQ11">
            <v>19.974</v>
          </cell>
          <cell r="AR11">
            <v>21.345600000000001</v>
          </cell>
          <cell r="AS11">
            <v>22.717200000000002</v>
          </cell>
          <cell r="AT11">
            <v>13.116</v>
          </cell>
          <cell r="AU11">
            <v>14.487599999999999</v>
          </cell>
          <cell r="AV11">
            <v>15.8592</v>
          </cell>
          <cell r="AW11">
            <v>17.230800000000002</v>
          </cell>
          <cell r="AX11">
            <v>18.602400000000003</v>
          </cell>
          <cell r="AY11">
            <v>19.974</v>
          </cell>
          <cell r="AZ11">
            <v>21.345600000000001</v>
          </cell>
          <cell r="BA11">
            <v>22.717200000000002</v>
          </cell>
          <cell r="BB11">
            <v>24.088800000000003</v>
          </cell>
          <cell r="BC11">
            <v>13.116</v>
          </cell>
          <cell r="BD11">
            <v>14.487599999999999</v>
          </cell>
          <cell r="BE11">
            <v>15.8592</v>
          </cell>
          <cell r="BF11">
            <v>17.230800000000002</v>
          </cell>
          <cell r="BG11">
            <v>18.602400000000003</v>
          </cell>
          <cell r="BH11">
            <v>19.974</v>
          </cell>
          <cell r="BI11">
            <v>21.345600000000001</v>
          </cell>
          <cell r="BJ11">
            <v>22.717200000000002</v>
          </cell>
          <cell r="BK11">
            <v>24.088800000000003</v>
          </cell>
          <cell r="BL11">
            <v>13.116</v>
          </cell>
          <cell r="BM11">
            <v>14.487599999999999</v>
          </cell>
          <cell r="BN11">
            <v>15.8592</v>
          </cell>
          <cell r="BO11">
            <v>17.230800000000002</v>
          </cell>
          <cell r="BP11">
            <v>18.602400000000003</v>
          </cell>
          <cell r="BQ11">
            <v>19.974</v>
          </cell>
          <cell r="BR11">
            <v>21.345600000000001</v>
          </cell>
          <cell r="BS11">
            <v>22.717200000000002</v>
          </cell>
          <cell r="BT11">
            <v>13.116</v>
          </cell>
          <cell r="BU11">
            <v>14.487599999999999</v>
          </cell>
          <cell r="BV11">
            <v>15.8592</v>
          </cell>
          <cell r="BW11">
            <v>17.230800000000002</v>
          </cell>
          <cell r="BX11">
            <v>18.602400000000003</v>
          </cell>
          <cell r="BY11">
            <v>19.974</v>
          </cell>
          <cell r="BZ11">
            <v>21.345600000000001</v>
          </cell>
          <cell r="CA11">
            <v>22.717200000000002</v>
          </cell>
          <cell r="CB11">
            <v>13.116</v>
          </cell>
          <cell r="CC11">
            <v>14.487599999999999</v>
          </cell>
          <cell r="CD11">
            <v>15.8592</v>
          </cell>
          <cell r="CE11">
            <v>17.230800000000002</v>
          </cell>
          <cell r="CF11">
            <v>18.602400000000003</v>
          </cell>
          <cell r="CG11">
            <v>19.974</v>
          </cell>
          <cell r="CH11">
            <v>21.345600000000001</v>
          </cell>
          <cell r="CI11">
            <v>22.717200000000002</v>
          </cell>
          <cell r="CK11">
            <v>36.5</v>
          </cell>
          <cell r="CL11">
            <v>39.5</v>
          </cell>
          <cell r="CN11">
            <v>33.5</v>
          </cell>
          <cell r="CO11">
            <v>30.5</v>
          </cell>
          <cell r="CP11">
            <v>27.5</v>
          </cell>
          <cell r="CQ11">
            <v>36.4</v>
          </cell>
        </row>
        <row r="12">
          <cell r="F12">
            <v>2.1240000000000001</v>
          </cell>
          <cell r="G12">
            <v>2.2764000000000002</v>
          </cell>
          <cell r="H12">
            <v>2.4288000000000003</v>
          </cell>
          <cell r="I12">
            <v>2.5812000000000004</v>
          </cell>
          <cell r="J12">
            <v>2.7336000000000005</v>
          </cell>
          <cell r="K12">
            <v>2.8860000000000001</v>
          </cell>
          <cell r="L12">
            <v>3.0384000000000002</v>
          </cell>
          <cell r="M12">
            <v>3.1908000000000003</v>
          </cell>
          <cell r="N12">
            <v>2.1240000000000001</v>
          </cell>
          <cell r="O12">
            <v>2.2764000000000002</v>
          </cell>
          <cell r="P12">
            <v>2.4288000000000003</v>
          </cell>
          <cell r="Q12">
            <v>2.5812000000000004</v>
          </cell>
          <cell r="R12">
            <v>2.7336000000000005</v>
          </cell>
          <cell r="S12">
            <v>2.8860000000000001</v>
          </cell>
          <cell r="T12">
            <v>3.0384000000000002</v>
          </cell>
          <cell r="U12">
            <v>3.1908000000000003</v>
          </cell>
          <cell r="V12">
            <v>2.1240000000000001</v>
          </cell>
          <cell r="W12">
            <v>2.2764000000000002</v>
          </cell>
          <cell r="X12">
            <v>2.4288000000000003</v>
          </cell>
          <cell r="Y12">
            <v>2.5812000000000004</v>
          </cell>
          <cell r="Z12">
            <v>2.7336000000000005</v>
          </cell>
          <cell r="AA12">
            <v>2.8860000000000001</v>
          </cell>
          <cell r="AB12">
            <v>3.0384000000000002</v>
          </cell>
          <cell r="AC12">
            <v>3.1908000000000003</v>
          </cell>
          <cell r="AD12">
            <v>2.1240000000000001</v>
          </cell>
          <cell r="AE12">
            <v>2.2764000000000002</v>
          </cell>
          <cell r="AF12">
            <v>2.4288000000000003</v>
          </cell>
          <cell r="AG12">
            <v>2.5812000000000004</v>
          </cell>
          <cell r="AH12">
            <v>2.7336000000000005</v>
          </cell>
          <cell r="AI12">
            <v>2.8860000000000001</v>
          </cell>
          <cell r="AJ12">
            <v>3.0384000000000002</v>
          </cell>
          <cell r="AK12">
            <v>3.1908000000000003</v>
          </cell>
          <cell r="AL12">
            <v>2.1240000000000001</v>
          </cell>
          <cell r="AM12">
            <v>2.2764000000000002</v>
          </cell>
          <cell r="AN12">
            <v>2.4288000000000003</v>
          </cell>
          <cell r="AO12">
            <v>2.5812000000000004</v>
          </cell>
          <cell r="AP12">
            <v>2.7336000000000005</v>
          </cell>
          <cell r="AQ12">
            <v>2.8860000000000001</v>
          </cell>
          <cell r="AR12">
            <v>3.0384000000000002</v>
          </cell>
          <cell r="AS12">
            <v>3.1908000000000003</v>
          </cell>
          <cell r="AT12">
            <v>2.1240000000000001</v>
          </cell>
          <cell r="AU12">
            <v>2.2764000000000002</v>
          </cell>
          <cell r="AV12">
            <v>2.4288000000000003</v>
          </cell>
          <cell r="AW12">
            <v>2.5812000000000004</v>
          </cell>
          <cell r="AX12">
            <v>2.7336000000000005</v>
          </cell>
          <cell r="AY12">
            <v>2.8860000000000001</v>
          </cell>
          <cell r="AZ12">
            <v>3.0384000000000002</v>
          </cell>
          <cell r="BA12">
            <v>3.1908000000000003</v>
          </cell>
          <cell r="BB12">
            <v>3.3432000000000004</v>
          </cell>
          <cell r="BC12">
            <v>2.1240000000000001</v>
          </cell>
          <cell r="BD12">
            <v>2.2764000000000002</v>
          </cell>
          <cell r="BE12">
            <v>2.4288000000000003</v>
          </cell>
          <cell r="BF12">
            <v>2.5812000000000004</v>
          </cell>
          <cell r="BG12">
            <v>2.7336000000000005</v>
          </cell>
          <cell r="BH12">
            <v>2.8860000000000001</v>
          </cell>
          <cell r="BI12">
            <v>3.0384000000000002</v>
          </cell>
          <cell r="BJ12">
            <v>3.1908000000000003</v>
          </cell>
          <cell r="BK12">
            <v>3.3432000000000004</v>
          </cell>
          <cell r="BL12">
            <v>2.1240000000000001</v>
          </cell>
          <cell r="BM12">
            <v>2.2764000000000002</v>
          </cell>
          <cell r="BN12">
            <v>2.4288000000000003</v>
          </cell>
          <cell r="BO12">
            <v>2.5812000000000004</v>
          </cell>
          <cell r="BP12">
            <v>2.7336000000000005</v>
          </cell>
          <cell r="BQ12">
            <v>2.8860000000000001</v>
          </cell>
          <cell r="BR12">
            <v>3.0384000000000002</v>
          </cell>
          <cell r="BS12">
            <v>3.1908000000000003</v>
          </cell>
          <cell r="BT12">
            <v>2.1240000000000001</v>
          </cell>
          <cell r="BU12">
            <v>2.2764000000000002</v>
          </cell>
          <cell r="BV12">
            <v>2.4288000000000003</v>
          </cell>
          <cell r="BW12">
            <v>2.5812000000000004</v>
          </cell>
          <cell r="BX12">
            <v>2.7336000000000005</v>
          </cell>
          <cell r="BY12">
            <v>2.8860000000000001</v>
          </cell>
          <cell r="BZ12">
            <v>3.0384000000000002</v>
          </cell>
          <cell r="CA12">
            <v>3.1908000000000003</v>
          </cell>
          <cell r="CB12">
            <v>2.1240000000000001</v>
          </cell>
          <cell r="CC12">
            <v>2.2764000000000002</v>
          </cell>
          <cell r="CD12">
            <v>2.4288000000000003</v>
          </cell>
          <cell r="CE12">
            <v>2.5812000000000004</v>
          </cell>
          <cell r="CF12">
            <v>2.7336000000000005</v>
          </cell>
          <cell r="CG12">
            <v>2.8860000000000001</v>
          </cell>
          <cell r="CH12">
            <v>3.0384000000000002</v>
          </cell>
          <cell r="CI12">
            <v>3.1908000000000003</v>
          </cell>
        </row>
        <row r="13">
          <cell r="F13">
            <v>9.2459999999999987</v>
          </cell>
          <cell r="G13">
            <v>10.617599999999999</v>
          </cell>
          <cell r="H13">
            <v>11.9892</v>
          </cell>
          <cell r="I13">
            <v>13.360800000000001</v>
          </cell>
          <cell r="J13">
            <v>14.732400000000002</v>
          </cell>
          <cell r="K13">
            <v>16.103999999999999</v>
          </cell>
          <cell r="L13">
            <v>17.4756</v>
          </cell>
          <cell r="M13">
            <v>18.847200000000001</v>
          </cell>
          <cell r="N13">
            <v>9.2459999999999987</v>
          </cell>
          <cell r="O13">
            <v>10.617599999999999</v>
          </cell>
          <cell r="P13">
            <v>11.9892</v>
          </cell>
          <cell r="Q13">
            <v>13.360800000000001</v>
          </cell>
          <cell r="R13">
            <v>14.732400000000002</v>
          </cell>
          <cell r="S13">
            <v>16.103999999999999</v>
          </cell>
          <cell r="T13">
            <v>17.4756</v>
          </cell>
          <cell r="U13">
            <v>18.847200000000001</v>
          </cell>
          <cell r="V13">
            <v>9.1760000000000002</v>
          </cell>
          <cell r="W13">
            <v>10.547599999999999</v>
          </cell>
          <cell r="X13">
            <v>11.9192</v>
          </cell>
          <cell r="Y13">
            <v>13.290800000000003</v>
          </cell>
          <cell r="Z13">
            <v>14.662400000000003</v>
          </cell>
          <cell r="AA13">
            <v>16.033999999999999</v>
          </cell>
          <cell r="AB13">
            <v>17.4056</v>
          </cell>
          <cell r="AC13">
            <v>18.777200000000001</v>
          </cell>
          <cell r="AD13">
            <v>9.1760000000000002</v>
          </cell>
          <cell r="AE13">
            <v>10.547599999999999</v>
          </cell>
          <cell r="AF13">
            <v>11.9192</v>
          </cell>
          <cell r="AG13">
            <v>13.290800000000003</v>
          </cell>
          <cell r="AH13">
            <v>14.662400000000003</v>
          </cell>
          <cell r="AI13">
            <v>16.033999999999999</v>
          </cell>
          <cell r="AJ13">
            <v>17.4056</v>
          </cell>
          <cell r="AK13">
            <v>18.777200000000001</v>
          </cell>
          <cell r="AL13">
            <v>9.2259999999999991</v>
          </cell>
          <cell r="AM13">
            <v>10.5976</v>
          </cell>
          <cell r="AN13">
            <v>11.969200000000001</v>
          </cell>
          <cell r="AO13">
            <v>13.340800000000002</v>
          </cell>
          <cell r="AP13">
            <v>14.712400000000002</v>
          </cell>
          <cell r="AQ13">
            <v>16.084</v>
          </cell>
          <cell r="AR13">
            <v>17.4556</v>
          </cell>
          <cell r="AS13">
            <v>18.827200000000001</v>
          </cell>
          <cell r="AT13">
            <v>9.3759999999999994</v>
          </cell>
          <cell r="AU13">
            <v>10.747599999999998</v>
          </cell>
          <cell r="AV13">
            <v>12.119199999999999</v>
          </cell>
          <cell r="AW13">
            <v>13.490800000000002</v>
          </cell>
          <cell r="AX13">
            <v>14.862400000000003</v>
          </cell>
          <cell r="AY13">
            <v>16.234000000000002</v>
          </cell>
          <cell r="AZ13">
            <v>17.605600000000003</v>
          </cell>
          <cell r="BA13">
            <v>18.977200000000003</v>
          </cell>
          <cell r="BB13">
            <v>23.748800000000003</v>
          </cell>
          <cell r="BC13">
            <v>9.3759999999999994</v>
          </cell>
          <cell r="BD13">
            <v>10.747599999999998</v>
          </cell>
          <cell r="BE13">
            <v>12.119199999999999</v>
          </cell>
          <cell r="BF13">
            <v>13.490800000000002</v>
          </cell>
          <cell r="BG13">
            <v>14.862400000000003</v>
          </cell>
          <cell r="BH13">
            <v>16.234000000000002</v>
          </cell>
          <cell r="BI13">
            <v>17.605600000000003</v>
          </cell>
          <cell r="BJ13">
            <v>18.977200000000003</v>
          </cell>
          <cell r="BK13">
            <v>23.748800000000003</v>
          </cell>
          <cell r="BL13">
            <v>9.3759999999999994</v>
          </cell>
          <cell r="BM13">
            <v>10.747599999999998</v>
          </cell>
          <cell r="BN13">
            <v>12.119199999999999</v>
          </cell>
          <cell r="BO13">
            <v>13.490800000000002</v>
          </cell>
          <cell r="BP13">
            <v>14.862400000000003</v>
          </cell>
          <cell r="BQ13">
            <v>16.234000000000002</v>
          </cell>
          <cell r="BR13">
            <v>17.605600000000003</v>
          </cell>
          <cell r="BS13">
            <v>18.977200000000003</v>
          </cell>
          <cell r="BT13">
            <v>2.8159999999999994</v>
          </cell>
          <cell r="BU13">
            <v>4.187599999999998</v>
          </cell>
          <cell r="BV13">
            <v>5.5591999999999988</v>
          </cell>
          <cell r="BW13">
            <v>6.9308000000000014</v>
          </cell>
          <cell r="BX13">
            <v>8.3024000000000022</v>
          </cell>
          <cell r="BY13">
            <v>9.6739999999999995</v>
          </cell>
          <cell r="BZ13">
            <v>11.0456</v>
          </cell>
          <cell r="CA13">
            <v>12.417200000000001</v>
          </cell>
          <cell r="CB13">
            <v>12.776</v>
          </cell>
          <cell r="CC13">
            <v>14.147599999999999</v>
          </cell>
          <cell r="CD13">
            <v>15.5192</v>
          </cell>
          <cell r="CE13">
            <v>16.890800000000002</v>
          </cell>
          <cell r="CF13">
            <v>18.262400000000003</v>
          </cell>
          <cell r="CG13">
            <v>19.634</v>
          </cell>
          <cell r="CH13">
            <v>21.005600000000001</v>
          </cell>
          <cell r="CI13">
            <v>22.377200000000002</v>
          </cell>
          <cell r="CK13">
            <v>20.57</v>
          </cell>
          <cell r="CL13">
            <v>23.57</v>
          </cell>
          <cell r="CN13">
            <v>17.57</v>
          </cell>
          <cell r="CO13">
            <v>14.569999999999999</v>
          </cell>
          <cell r="CP13">
            <v>11.569999999999999</v>
          </cell>
          <cell r="CQ13">
            <v>20.599999999999998</v>
          </cell>
        </row>
        <row r="14"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3</v>
          </cell>
          <cell r="O14">
            <v>3</v>
          </cell>
          <cell r="P14">
            <v>3</v>
          </cell>
          <cell r="Q14">
            <v>3</v>
          </cell>
          <cell r="R14">
            <v>3</v>
          </cell>
          <cell r="S14">
            <v>3</v>
          </cell>
          <cell r="T14">
            <v>3</v>
          </cell>
          <cell r="U14">
            <v>3</v>
          </cell>
          <cell r="V14">
            <v>3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I14">
            <v>3</v>
          </cell>
          <cell r="AJ14">
            <v>3</v>
          </cell>
          <cell r="AK14">
            <v>3</v>
          </cell>
          <cell r="AL14">
            <v>3</v>
          </cell>
          <cell r="AM14">
            <v>3</v>
          </cell>
          <cell r="AN14">
            <v>3</v>
          </cell>
          <cell r="AO14">
            <v>3</v>
          </cell>
          <cell r="AP14">
            <v>3</v>
          </cell>
          <cell r="AQ14">
            <v>3</v>
          </cell>
          <cell r="AR14">
            <v>3</v>
          </cell>
          <cell r="AS14">
            <v>3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  <cell r="BA14">
            <v>3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3</v>
          </cell>
          <cell r="BG14">
            <v>3</v>
          </cell>
          <cell r="BH14">
            <v>3</v>
          </cell>
          <cell r="BI14">
            <v>3</v>
          </cell>
          <cell r="BJ14">
            <v>3</v>
          </cell>
          <cell r="BK14">
            <v>3</v>
          </cell>
          <cell r="BL14">
            <v>6</v>
          </cell>
          <cell r="BM14">
            <v>6</v>
          </cell>
          <cell r="BN14">
            <v>6</v>
          </cell>
          <cell r="BO14">
            <v>6</v>
          </cell>
          <cell r="BP14">
            <v>6</v>
          </cell>
          <cell r="BQ14">
            <v>6</v>
          </cell>
          <cell r="BR14">
            <v>6</v>
          </cell>
          <cell r="BS14">
            <v>6</v>
          </cell>
          <cell r="BT14">
            <v>2</v>
          </cell>
          <cell r="BU14">
            <v>2</v>
          </cell>
          <cell r="BV14">
            <v>2</v>
          </cell>
          <cell r="BW14">
            <v>2</v>
          </cell>
          <cell r="BX14">
            <v>2</v>
          </cell>
          <cell r="BY14">
            <v>2</v>
          </cell>
          <cell r="BZ14">
            <v>2</v>
          </cell>
          <cell r="CA14">
            <v>2</v>
          </cell>
          <cell r="CB14">
            <v>2</v>
          </cell>
          <cell r="CC14">
            <v>2</v>
          </cell>
          <cell r="CD14">
            <v>2</v>
          </cell>
          <cell r="CE14">
            <v>2</v>
          </cell>
          <cell r="CF14">
            <v>2</v>
          </cell>
          <cell r="CG14">
            <v>2</v>
          </cell>
          <cell r="CH14">
            <v>2</v>
          </cell>
          <cell r="CI14">
            <v>2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3</v>
          </cell>
          <cell r="AM15">
            <v>3</v>
          </cell>
          <cell r="AN15">
            <v>3</v>
          </cell>
          <cell r="AO15">
            <v>3</v>
          </cell>
          <cell r="AP15">
            <v>3</v>
          </cell>
          <cell r="AQ15">
            <v>3</v>
          </cell>
          <cell r="AR15">
            <v>3</v>
          </cell>
          <cell r="AS15">
            <v>3</v>
          </cell>
          <cell r="AT15">
            <v>6</v>
          </cell>
          <cell r="AU15">
            <v>6</v>
          </cell>
          <cell r="AV15">
            <v>6</v>
          </cell>
          <cell r="AW15">
            <v>6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6</v>
          </cell>
          <cell r="BD15">
            <v>6</v>
          </cell>
          <cell r="BE15">
            <v>6</v>
          </cell>
          <cell r="BF15">
            <v>6</v>
          </cell>
          <cell r="BG15">
            <v>6</v>
          </cell>
          <cell r="BH15">
            <v>6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6</v>
          </cell>
          <cell r="BR15">
            <v>6</v>
          </cell>
          <cell r="BS15">
            <v>6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</row>
        <row r="17">
          <cell r="F17">
            <v>6</v>
          </cell>
          <cell r="G17">
            <v>6</v>
          </cell>
          <cell r="H17">
            <v>6</v>
          </cell>
          <cell r="I17">
            <v>6</v>
          </cell>
          <cell r="J17">
            <v>6</v>
          </cell>
          <cell r="K17">
            <v>6</v>
          </cell>
          <cell r="L17">
            <v>6</v>
          </cell>
          <cell r="M17">
            <v>6</v>
          </cell>
          <cell r="V17" t="str">
            <v/>
          </cell>
          <cell r="BT17">
            <v>6</v>
          </cell>
          <cell r="BU17">
            <v>6</v>
          </cell>
          <cell r="BV17">
            <v>6</v>
          </cell>
          <cell r="BW17">
            <v>6</v>
          </cell>
          <cell r="BX17">
            <v>6</v>
          </cell>
          <cell r="BY17">
            <v>6</v>
          </cell>
          <cell r="BZ17">
            <v>6</v>
          </cell>
          <cell r="CA17">
            <v>6</v>
          </cell>
          <cell r="CJ17">
            <v>0</v>
          </cell>
        </row>
        <row r="18">
          <cell r="F18">
            <v>3</v>
          </cell>
          <cell r="G18">
            <v>3</v>
          </cell>
          <cell r="H18">
            <v>3</v>
          </cell>
          <cell r="I18">
            <v>3</v>
          </cell>
          <cell r="J18">
            <v>3</v>
          </cell>
          <cell r="K18">
            <v>3</v>
          </cell>
          <cell r="L18">
            <v>3</v>
          </cell>
          <cell r="M18">
            <v>3</v>
          </cell>
          <cell r="BT18">
            <v>3</v>
          </cell>
          <cell r="BU18">
            <v>3</v>
          </cell>
          <cell r="BV18">
            <v>3</v>
          </cell>
          <cell r="BW18">
            <v>3</v>
          </cell>
          <cell r="BX18">
            <v>3</v>
          </cell>
          <cell r="BY18">
            <v>3</v>
          </cell>
          <cell r="BZ18">
            <v>3</v>
          </cell>
          <cell r="CA18">
            <v>3</v>
          </cell>
          <cell r="CJ18">
            <v>0</v>
          </cell>
        </row>
        <row r="19">
          <cell r="CJ19">
            <v>0</v>
          </cell>
        </row>
        <row r="20">
          <cell r="F20">
            <v>3</v>
          </cell>
          <cell r="G20">
            <v>3</v>
          </cell>
          <cell r="H20">
            <v>3</v>
          </cell>
          <cell r="I20">
            <v>3</v>
          </cell>
          <cell r="J20">
            <v>3</v>
          </cell>
          <cell r="K20">
            <v>3</v>
          </cell>
          <cell r="L20">
            <v>3</v>
          </cell>
          <cell r="M20">
            <v>3</v>
          </cell>
          <cell r="BT20">
            <v>3</v>
          </cell>
          <cell r="BU20">
            <v>3</v>
          </cell>
          <cell r="BV20">
            <v>3</v>
          </cell>
          <cell r="BW20">
            <v>3</v>
          </cell>
          <cell r="BX20">
            <v>3</v>
          </cell>
          <cell r="BY20">
            <v>3</v>
          </cell>
          <cell r="BZ20">
            <v>3</v>
          </cell>
          <cell r="CA20">
            <v>3</v>
          </cell>
          <cell r="CJ20">
            <v>0</v>
          </cell>
        </row>
        <row r="21">
          <cell r="CJ21">
            <v>0</v>
          </cell>
        </row>
        <row r="22">
          <cell r="F22">
            <v>6</v>
          </cell>
          <cell r="G22">
            <v>6</v>
          </cell>
          <cell r="H22">
            <v>6</v>
          </cell>
          <cell r="I22">
            <v>6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BT22">
            <v>6</v>
          </cell>
          <cell r="BU22">
            <v>6</v>
          </cell>
          <cell r="BV22">
            <v>6</v>
          </cell>
          <cell r="BW22">
            <v>6</v>
          </cell>
          <cell r="BX22">
            <v>6</v>
          </cell>
          <cell r="BY22">
            <v>6</v>
          </cell>
          <cell r="BZ22">
            <v>6</v>
          </cell>
          <cell r="CA22">
            <v>6</v>
          </cell>
          <cell r="CJ22">
            <v>0</v>
          </cell>
        </row>
        <row r="23">
          <cell r="N23">
            <v>2</v>
          </cell>
          <cell r="O23">
            <v>2</v>
          </cell>
          <cell r="P23">
            <v>2</v>
          </cell>
          <cell r="Q23">
            <v>2</v>
          </cell>
          <cell r="R23">
            <v>2</v>
          </cell>
          <cell r="S23">
            <v>2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Y23">
            <v>2</v>
          </cell>
          <cell r="Z23">
            <v>2</v>
          </cell>
          <cell r="AA23">
            <v>2</v>
          </cell>
          <cell r="AB23">
            <v>2</v>
          </cell>
          <cell r="AC23">
            <v>2</v>
          </cell>
          <cell r="AD23">
            <v>2</v>
          </cell>
          <cell r="AE23">
            <v>2</v>
          </cell>
          <cell r="AF23">
            <v>2</v>
          </cell>
          <cell r="AG23">
            <v>2</v>
          </cell>
          <cell r="AH23">
            <v>2</v>
          </cell>
          <cell r="AI23">
            <v>2</v>
          </cell>
          <cell r="AJ23">
            <v>2</v>
          </cell>
          <cell r="AK23">
            <v>2</v>
          </cell>
          <cell r="AL23">
            <v>2</v>
          </cell>
          <cell r="AM23">
            <v>2</v>
          </cell>
          <cell r="AN23">
            <v>2</v>
          </cell>
          <cell r="AO23">
            <v>2</v>
          </cell>
          <cell r="AP23">
            <v>2</v>
          </cell>
          <cell r="AQ23">
            <v>2</v>
          </cell>
          <cell r="AR23">
            <v>2</v>
          </cell>
          <cell r="AS23">
            <v>2</v>
          </cell>
          <cell r="AT23">
            <v>2</v>
          </cell>
          <cell r="AU23">
            <v>2</v>
          </cell>
          <cell r="AV23">
            <v>2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2</v>
          </cell>
          <cell r="BC23">
            <v>2</v>
          </cell>
          <cell r="BD23">
            <v>2</v>
          </cell>
          <cell r="BE23">
            <v>2</v>
          </cell>
          <cell r="BF23">
            <v>2</v>
          </cell>
          <cell r="BG23">
            <v>2</v>
          </cell>
          <cell r="BH23">
            <v>2</v>
          </cell>
          <cell r="BI23">
            <v>2</v>
          </cell>
          <cell r="BJ23">
            <v>2</v>
          </cell>
          <cell r="BK23">
            <v>2</v>
          </cell>
          <cell r="BL23">
            <v>4</v>
          </cell>
          <cell r="BM23">
            <v>4</v>
          </cell>
          <cell r="BN23">
            <v>4</v>
          </cell>
          <cell r="BO23">
            <v>4</v>
          </cell>
          <cell r="BP23">
            <v>4</v>
          </cell>
          <cell r="BQ23">
            <v>4</v>
          </cell>
          <cell r="BR23">
            <v>4</v>
          </cell>
          <cell r="BS23">
            <v>4</v>
          </cell>
          <cell r="CJ23">
            <v>0</v>
          </cell>
        </row>
        <row r="24"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2</v>
          </cell>
          <cell r="N24">
            <v>3</v>
          </cell>
          <cell r="O24">
            <v>3</v>
          </cell>
          <cell r="P24">
            <v>3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3</v>
          </cell>
          <cell r="V24">
            <v>3</v>
          </cell>
          <cell r="W24">
            <v>3</v>
          </cell>
          <cell r="X24">
            <v>3</v>
          </cell>
          <cell r="Y24">
            <v>3</v>
          </cell>
          <cell r="Z24">
            <v>3</v>
          </cell>
          <cell r="AA24">
            <v>3</v>
          </cell>
          <cell r="AB24">
            <v>3</v>
          </cell>
          <cell r="AC24">
            <v>3</v>
          </cell>
          <cell r="AD24">
            <v>3</v>
          </cell>
          <cell r="AE24">
            <v>3</v>
          </cell>
          <cell r="AF24">
            <v>3</v>
          </cell>
          <cell r="AG24">
            <v>3</v>
          </cell>
          <cell r="AH24">
            <v>3</v>
          </cell>
          <cell r="AI24">
            <v>3</v>
          </cell>
          <cell r="AJ24">
            <v>3</v>
          </cell>
          <cell r="AK24">
            <v>3</v>
          </cell>
          <cell r="AL24">
            <v>3</v>
          </cell>
          <cell r="AM24">
            <v>3</v>
          </cell>
          <cell r="AN24">
            <v>3</v>
          </cell>
          <cell r="AO24">
            <v>3</v>
          </cell>
          <cell r="AP24">
            <v>3</v>
          </cell>
          <cell r="AQ24">
            <v>3</v>
          </cell>
          <cell r="AR24">
            <v>3</v>
          </cell>
          <cell r="AS24">
            <v>3</v>
          </cell>
          <cell r="AT24">
            <v>3</v>
          </cell>
          <cell r="AU24">
            <v>3</v>
          </cell>
          <cell r="AV24">
            <v>3</v>
          </cell>
          <cell r="AW24">
            <v>3</v>
          </cell>
          <cell r="AX24">
            <v>3</v>
          </cell>
          <cell r="AY24">
            <v>3</v>
          </cell>
          <cell r="AZ24">
            <v>3</v>
          </cell>
          <cell r="BA24">
            <v>3</v>
          </cell>
          <cell r="BB24">
            <v>3</v>
          </cell>
          <cell r="BC24">
            <v>3</v>
          </cell>
          <cell r="BD24">
            <v>3</v>
          </cell>
          <cell r="BE24">
            <v>3</v>
          </cell>
          <cell r="BF24">
            <v>3</v>
          </cell>
          <cell r="BG24">
            <v>3</v>
          </cell>
          <cell r="BH24">
            <v>3</v>
          </cell>
          <cell r="BI24">
            <v>3</v>
          </cell>
          <cell r="BJ24">
            <v>3</v>
          </cell>
          <cell r="BK24">
            <v>3</v>
          </cell>
          <cell r="BL24">
            <v>6</v>
          </cell>
          <cell r="BM24">
            <v>6</v>
          </cell>
          <cell r="BN24">
            <v>6</v>
          </cell>
          <cell r="BO24">
            <v>6</v>
          </cell>
          <cell r="BP24">
            <v>6</v>
          </cell>
          <cell r="BQ24">
            <v>6</v>
          </cell>
          <cell r="BR24">
            <v>6</v>
          </cell>
          <cell r="BS24">
            <v>6</v>
          </cell>
          <cell r="BT24">
            <v>2</v>
          </cell>
          <cell r="BU24">
            <v>2</v>
          </cell>
          <cell r="BV24">
            <v>2</v>
          </cell>
          <cell r="BW24">
            <v>2</v>
          </cell>
          <cell r="BX24">
            <v>2</v>
          </cell>
          <cell r="BY24">
            <v>2</v>
          </cell>
          <cell r="BZ24">
            <v>2</v>
          </cell>
          <cell r="CA24">
            <v>2</v>
          </cell>
          <cell r="CB24">
            <v>2</v>
          </cell>
          <cell r="CC24">
            <v>2</v>
          </cell>
          <cell r="CD24">
            <v>2</v>
          </cell>
          <cell r="CE24">
            <v>2</v>
          </cell>
          <cell r="CF24">
            <v>2</v>
          </cell>
          <cell r="CG24">
            <v>2</v>
          </cell>
          <cell r="CH24">
            <v>2</v>
          </cell>
          <cell r="CI24">
            <v>2</v>
          </cell>
          <cell r="CJ24">
            <v>0</v>
          </cell>
        </row>
        <row r="25">
          <cell r="BT25">
            <v>2</v>
          </cell>
          <cell r="BU25">
            <v>2</v>
          </cell>
          <cell r="BV25">
            <v>2</v>
          </cell>
          <cell r="BW25">
            <v>2</v>
          </cell>
          <cell r="BX25">
            <v>2</v>
          </cell>
          <cell r="BY25">
            <v>2</v>
          </cell>
          <cell r="BZ25">
            <v>2</v>
          </cell>
          <cell r="CA25">
            <v>2</v>
          </cell>
          <cell r="CJ25">
            <v>0</v>
          </cell>
        </row>
        <row r="26"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K26">
            <v>2</v>
          </cell>
          <cell r="L26">
            <v>2</v>
          </cell>
          <cell r="M26">
            <v>2</v>
          </cell>
          <cell r="CB26">
            <v>2</v>
          </cell>
          <cell r="CC26">
            <v>2</v>
          </cell>
          <cell r="CD26">
            <v>2</v>
          </cell>
          <cell r="CE26">
            <v>2</v>
          </cell>
          <cell r="CF26">
            <v>2</v>
          </cell>
          <cell r="CG26">
            <v>2</v>
          </cell>
          <cell r="CH26">
            <v>2</v>
          </cell>
          <cell r="CI26">
            <v>2</v>
          </cell>
          <cell r="CJ26">
            <v>0</v>
          </cell>
        </row>
        <row r="27"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4</v>
          </cell>
          <cell r="L27">
            <v>4</v>
          </cell>
          <cell r="M27">
            <v>4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BB27">
            <v>1</v>
          </cell>
          <cell r="BC27">
            <v>1</v>
          </cell>
          <cell r="BD27">
            <v>1</v>
          </cell>
          <cell r="BE27">
            <v>1</v>
          </cell>
          <cell r="BF27">
            <v>1</v>
          </cell>
          <cell r="BG27">
            <v>1</v>
          </cell>
          <cell r="BH27">
            <v>1</v>
          </cell>
          <cell r="BI27">
            <v>1</v>
          </cell>
          <cell r="BJ27">
            <v>1</v>
          </cell>
          <cell r="BK27">
            <v>1</v>
          </cell>
          <cell r="BL27">
            <v>2</v>
          </cell>
          <cell r="BM27">
            <v>2</v>
          </cell>
          <cell r="BN27">
            <v>2</v>
          </cell>
          <cell r="BO27">
            <v>2</v>
          </cell>
          <cell r="BP27">
            <v>2</v>
          </cell>
          <cell r="BQ27">
            <v>2</v>
          </cell>
          <cell r="BR27">
            <v>2</v>
          </cell>
          <cell r="BS27">
            <v>2</v>
          </cell>
          <cell r="BT27">
            <v>4</v>
          </cell>
          <cell r="BU27">
            <v>4</v>
          </cell>
          <cell r="BV27">
            <v>4</v>
          </cell>
          <cell r="BW27">
            <v>4</v>
          </cell>
          <cell r="BX27">
            <v>4</v>
          </cell>
          <cell r="BY27">
            <v>4</v>
          </cell>
          <cell r="BZ27">
            <v>4</v>
          </cell>
          <cell r="CA27">
            <v>4</v>
          </cell>
          <cell r="CB27">
            <v>4</v>
          </cell>
          <cell r="CC27">
            <v>4</v>
          </cell>
          <cell r="CD27">
            <v>4</v>
          </cell>
          <cell r="CE27">
            <v>4</v>
          </cell>
          <cell r="CF27">
            <v>4</v>
          </cell>
          <cell r="CG27">
            <v>4</v>
          </cell>
          <cell r="CH27">
            <v>4</v>
          </cell>
          <cell r="CI27">
            <v>4</v>
          </cell>
          <cell r="CJ27">
            <v>0</v>
          </cell>
        </row>
        <row r="28">
          <cell r="BT28">
            <v>2</v>
          </cell>
          <cell r="BU28">
            <v>2</v>
          </cell>
          <cell r="BV28">
            <v>2</v>
          </cell>
          <cell r="BW28">
            <v>2</v>
          </cell>
          <cell r="BX28">
            <v>2</v>
          </cell>
          <cell r="BY28">
            <v>2</v>
          </cell>
          <cell r="BZ28">
            <v>2</v>
          </cell>
          <cell r="CA28">
            <v>2</v>
          </cell>
          <cell r="CJ28">
            <v>0</v>
          </cell>
        </row>
        <row r="29">
          <cell r="BT29">
            <v>2</v>
          </cell>
          <cell r="BU29">
            <v>2</v>
          </cell>
          <cell r="BV29">
            <v>2</v>
          </cell>
          <cell r="BW29">
            <v>2</v>
          </cell>
          <cell r="BX29">
            <v>2</v>
          </cell>
          <cell r="BY29">
            <v>2</v>
          </cell>
          <cell r="BZ29">
            <v>2</v>
          </cell>
          <cell r="CA29">
            <v>2</v>
          </cell>
          <cell r="CJ29">
            <v>0</v>
          </cell>
        </row>
        <row r="30">
          <cell r="AL30">
            <v>12</v>
          </cell>
          <cell r="AM30">
            <v>12</v>
          </cell>
          <cell r="AN30">
            <v>12</v>
          </cell>
          <cell r="AO30">
            <v>12</v>
          </cell>
          <cell r="AP30">
            <v>12</v>
          </cell>
          <cell r="AQ30">
            <v>12</v>
          </cell>
          <cell r="AR30">
            <v>12</v>
          </cell>
          <cell r="AS30">
            <v>12</v>
          </cell>
          <cell r="AT30">
            <v>24</v>
          </cell>
          <cell r="AU30">
            <v>24</v>
          </cell>
          <cell r="AV30">
            <v>24</v>
          </cell>
          <cell r="AW30">
            <v>24</v>
          </cell>
          <cell r="AX30">
            <v>24</v>
          </cell>
          <cell r="AY30">
            <v>24</v>
          </cell>
          <cell r="AZ30">
            <v>24</v>
          </cell>
          <cell r="BA30">
            <v>24</v>
          </cell>
          <cell r="BB30">
            <v>24</v>
          </cell>
          <cell r="BC30">
            <v>24</v>
          </cell>
          <cell r="BD30">
            <v>24</v>
          </cell>
          <cell r="BE30">
            <v>24</v>
          </cell>
          <cell r="BF30">
            <v>24</v>
          </cell>
          <cell r="BG30">
            <v>24</v>
          </cell>
          <cell r="BH30">
            <v>24</v>
          </cell>
          <cell r="BI30">
            <v>24</v>
          </cell>
          <cell r="BJ30">
            <v>24</v>
          </cell>
          <cell r="BK30">
            <v>24</v>
          </cell>
          <cell r="BL30">
            <v>24</v>
          </cell>
          <cell r="BM30">
            <v>24</v>
          </cell>
          <cell r="BN30">
            <v>24</v>
          </cell>
          <cell r="BO30">
            <v>24</v>
          </cell>
          <cell r="BP30">
            <v>24</v>
          </cell>
          <cell r="BQ30">
            <v>24</v>
          </cell>
          <cell r="BR30">
            <v>24</v>
          </cell>
          <cell r="BS30">
            <v>24</v>
          </cell>
          <cell r="CJ30">
            <v>0</v>
          </cell>
        </row>
        <row r="31">
          <cell r="AG31">
            <v>4</v>
          </cell>
          <cell r="AH31">
            <v>4</v>
          </cell>
          <cell r="AI31">
            <v>4</v>
          </cell>
          <cell r="AJ31">
            <v>4</v>
          </cell>
          <cell r="AK31">
            <v>4</v>
          </cell>
        </row>
        <row r="32"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4</v>
          </cell>
          <cell r="T32">
            <v>4</v>
          </cell>
          <cell r="U32">
            <v>4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4</v>
          </cell>
          <cell r="AB32">
            <v>4</v>
          </cell>
          <cell r="AC32">
            <v>4</v>
          </cell>
          <cell r="AL32">
            <v>2</v>
          </cell>
          <cell r="AM32">
            <v>2</v>
          </cell>
          <cell r="AN32">
            <v>2</v>
          </cell>
          <cell r="AO32">
            <v>2</v>
          </cell>
          <cell r="AP32">
            <v>2</v>
          </cell>
          <cell r="AQ32">
            <v>2</v>
          </cell>
          <cell r="AR32">
            <v>2</v>
          </cell>
          <cell r="AS32">
            <v>2</v>
          </cell>
          <cell r="AT32">
            <v>2</v>
          </cell>
          <cell r="AU32">
            <v>2</v>
          </cell>
          <cell r="AV32">
            <v>2</v>
          </cell>
          <cell r="AW32">
            <v>2</v>
          </cell>
          <cell r="AX32">
            <v>2</v>
          </cell>
          <cell r="AY32">
            <v>2</v>
          </cell>
          <cell r="AZ32">
            <v>2</v>
          </cell>
          <cell r="BA32">
            <v>2</v>
          </cell>
          <cell r="BB32">
            <v>2</v>
          </cell>
          <cell r="BC32">
            <v>2</v>
          </cell>
          <cell r="BD32">
            <v>2</v>
          </cell>
          <cell r="BE32">
            <v>2</v>
          </cell>
          <cell r="BF32">
            <v>2</v>
          </cell>
          <cell r="BG32">
            <v>2</v>
          </cell>
          <cell r="BH32">
            <v>4</v>
          </cell>
          <cell r="BI32">
            <v>4</v>
          </cell>
          <cell r="BJ32">
            <v>4</v>
          </cell>
          <cell r="BK32">
            <v>4</v>
          </cell>
          <cell r="BL32">
            <v>4</v>
          </cell>
          <cell r="BM32">
            <v>4</v>
          </cell>
          <cell r="BN32">
            <v>4</v>
          </cell>
          <cell r="BO32">
            <v>4</v>
          </cell>
          <cell r="BP32">
            <v>4</v>
          </cell>
          <cell r="BQ32">
            <v>4</v>
          </cell>
          <cell r="BR32">
            <v>4</v>
          </cell>
          <cell r="BS32">
            <v>4</v>
          </cell>
          <cell r="CJ32">
            <v>0</v>
          </cell>
        </row>
        <row r="33">
          <cell r="AD33">
            <v>4</v>
          </cell>
          <cell r="AE33">
            <v>4</v>
          </cell>
          <cell r="AF33">
            <v>4</v>
          </cell>
          <cell r="AG33">
            <v>4</v>
          </cell>
          <cell r="AH33">
            <v>4</v>
          </cell>
          <cell r="AI33">
            <v>4</v>
          </cell>
          <cell r="AJ33">
            <v>4</v>
          </cell>
          <cell r="AK33">
            <v>4</v>
          </cell>
          <cell r="CJ33">
            <v>0</v>
          </cell>
        </row>
        <row r="34">
          <cell r="N34">
            <v>2</v>
          </cell>
          <cell r="O34">
            <v>2</v>
          </cell>
          <cell r="P34">
            <v>2</v>
          </cell>
          <cell r="Q34">
            <v>2</v>
          </cell>
          <cell r="R34">
            <v>2</v>
          </cell>
          <cell r="S34">
            <v>4</v>
          </cell>
          <cell r="T34">
            <v>4</v>
          </cell>
          <cell r="U34">
            <v>4</v>
          </cell>
          <cell r="V34">
            <v>2</v>
          </cell>
          <cell r="W34">
            <v>2</v>
          </cell>
          <cell r="X34">
            <v>2</v>
          </cell>
          <cell r="Y34">
            <v>2</v>
          </cell>
          <cell r="Z34">
            <v>2</v>
          </cell>
          <cell r="AA34">
            <v>4</v>
          </cell>
          <cell r="AB34">
            <v>4</v>
          </cell>
          <cell r="AC34">
            <v>4</v>
          </cell>
          <cell r="AD34">
            <v>4</v>
          </cell>
          <cell r="AE34">
            <v>4</v>
          </cell>
          <cell r="AF34">
            <v>4</v>
          </cell>
          <cell r="AG34">
            <v>4</v>
          </cell>
          <cell r="AH34">
            <v>4</v>
          </cell>
          <cell r="AI34">
            <v>4</v>
          </cell>
          <cell r="AJ34">
            <v>4</v>
          </cell>
          <cell r="AK34">
            <v>4</v>
          </cell>
          <cell r="AL34">
            <v>2</v>
          </cell>
          <cell r="AM34">
            <v>2</v>
          </cell>
          <cell r="AN34">
            <v>2</v>
          </cell>
          <cell r="AO34">
            <v>2</v>
          </cell>
          <cell r="AP34">
            <v>2</v>
          </cell>
          <cell r="AQ34">
            <v>2</v>
          </cell>
          <cell r="AR34">
            <v>2</v>
          </cell>
          <cell r="AS34">
            <v>2</v>
          </cell>
          <cell r="AT34">
            <v>2</v>
          </cell>
          <cell r="AU34">
            <v>2</v>
          </cell>
          <cell r="AV34">
            <v>2</v>
          </cell>
          <cell r="AW34">
            <v>2</v>
          </cell>
          <cell r="AX34">
            <v>2</v>
          </cell>
          <cell r="AY34">
            <v>2</v>
          </cell>
          <cell r="AZ34">
            <v>2</v>
          </cell>
          <cell r="BA34">
            <v>2</v>
          </cell>
          <cell r="BB34">
            <v>2</v>
          </cell>
          <cell r="BC34">
            <v>2</v>
          </cell>
          <cell r="BD34">
            <v>2</v>
          </cell>
          <cell r="BE34">
            <v>2</v>
          </cell>
          <cell r="BF34">
            <v>2</v>
          </cell>
          <cell r="BG34">
            <v>2</v>
          </cell>
          <cell r="BH34">
            <v>4</v>
          </cell>
          <cell r="BI34">
            <v>4</v>
          </cell>
          <cell r="BJ34">
            <v>4</v>
          </cell>
          <cell r="BK34">
            <v>4</v>
          </cell>
          <cell r="BL34">
            <v>4</v>
          </cell>
          <cell r="BM34">
            <v>4</v>
          </cell>
          <cell r="BN34">
            <v>4</v>
          </cell>
          <cell r="BO34">
            <v>4</v>
          </cell>
          <cell r="BP34">
            <v>4</v>
          </cell>
          <cell r="BQ34">
            <v>4</v>
          </cell>
          <cell r="BR34">
            <v>4</v>
          </cell>
          <cell r="BS34">
            <v>4</v>
          </cell>
          <cell r="CJ34">
            <v>0</v>
          </cell>
        </row>
        <row r="35"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G35">
            <v>2</v>
          </cell>
          <cell r="AH35">
            <v>2</v>
          </cell>
          <cell r="AI35">
            <v>2</v>
          </cell>
          <cell r="AJ35">
            <v>2</v>
          </cell>
          <cell r="AK35">
            <v>2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2</v>
          </cell>
          <cell r="BM35">
            <v>2</v>
          </cell>
          <cell r="BN35">
            <v>2</v>
          </cell>
          <cell r="BO35">
            <v>2</v>
          </cell>
          <cell r="BP35">
            <v>2</v>
          </cell>
          <cell r="BQ35">
            <v>2</v>
          </cell>
          <cell r="BR35">
            <v>2</v>
          </cell>
          <cell r="BS35">
            <v>2</v>
          </cell>
          <cell r="CJ35">
            <v>0</v>
          </cell>
        </row>
        <row r="36"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2</v>
          </cell>
          <cell r="T36">
            <v>2</v>
          </cell>
          <cell r="U36">
            <v>2</v>
          </cell>
          <cell r="V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</v>
          </cell>
          <cell r="AB36">
            <v>2</v>
          </cell>
          <cell r="AC36">
            <v>2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2</v>
          </cell>
          <cell r="BI36">
            <v>2</v>
          </cell>
          <cell r="BJ36">
            <v>2</v>
          </cell>
          <cell r="BK36">
            <v>2</v>
          </cell>
          <cell r="BL36">
            <v>2</v>
          </cell>
          <cell r="BM36">
            <v>2</v>
          </cell>
          <cell r="BN36">
            <v>2</v>
          </cell>
          <cell r="BO36">
            <v>2</v>
          </cell>
          <cell r="BP36">
            <v>2</v>
          </cell>
          <cell r="BQ36">
            <v>2</v>
          </cell>
          <cell r="BR36">
            <v>2</v>
          </cell>
          <cell r="BS36">
            <v>2</v>
          </cell>
          <cell r="CJ36">
            <v>0</v>
          </cell>
        </row>
        <row r="37">
          <cell r="S37">
            <v>1</v>
          </cell>
          <cell r="T37">
            <v>1</v>
          </cell>
          <cell r="U37">
            <v>1</v>
          </cell>
          <cell r="AA37">
            <v>1</v>
          </cell>
          <cell r="AB37">
            <v>1</v>
          </cell>
          <cell r="AC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CJ37">
            <v>0</v>
          </cell>
        </row>
        <row r="38">
          <cell r="F38">
            <v>2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2</v>
          </cell>
          <cell r="N38">
            <v>3</v>
          </cell>
          <cell r="O38">
            <v>3</v>
          </cell>
          <cell r="P38">
            <v>3</v>
          </cell>
          <cell r="Q38">
            <v>3</v>
          </cell>
          <cell r="R38">
            <v>3</v>
          </cell>
          <cell r="S38">
            <v>3</v>
          </cell>
          <cell r="T38">
            <v>3</v>
          </cell>
          <cell r="U38">
            <v>3</v>
          </cell>
          <cell r="AD38">
            <v>3</v>
          </cell>
          <cell r="AE38">
            <v>3</v>
          </cell>
          <cell r="AF38">
            <v>3</v>
          </cell>
          <cell r="AG38">
            <v>3</v>
          </cell>
          <cell r="AH38">
            <v>3</v>
          </cell>
          <cell r="AI38">
            <v>3</v>
          </cell>
          <cell r="AJ38">
            <v>3</v>
          </cell>
          <cell r="AK38">
            <v>3</v>
          </cell>
          <cell r="CB38">
            <v>2</v>
          </cell>
          <cell r="CC38">
            <v>2</v>
          </cell>
          <cell r="CD38">
            <v>2</v>
          </cell>
          <cell r="CE38">
            <v>2</v>
          </cell>
          <cell r="CF38">
            <v>2</v>
          </cell>
          <cell r="CG38">
            <v>2</v>
          </cell>
          <cell r="CH38">
            <v>2</v>
          </cell>
          <cell r="CI38">
            <v>2</v>
          </cell>
          <cell r="CJ38">
            <v>0</v>
          </cell>
        </row>
        <row r="39"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V39">
            <v>3</v>
          </cell>
          <cell r="W39">
            <v>3</v>
          </cell>
          <cell r="X39">
            <v>3</v>
          </cell>
          <cell r="Y39">
            <v>3</v>
          </cell>
          <cell r="Z39">
            <v>3</v>
          </cell>
          <cell r="AA39">
            <v>3</v>
          </cell>
          <cell r="AB39">
            <v>3</v>
          </cell>
          <cell r="AC39">
            <v>3</v>
          </cell>
          <cell r="AL39">
            <v>3</v>
          </cell>
          <cell r="AM39">
            <v>3</v>
          </cell>
          <cell r="AN39">
            <v>3</v>
          </cell>
          <cell r="AO39">
            <v>3</v>
          </cell>
          <cell r="AP39">
            <v>3</v>
          </cell>
          <cell r="AQ39">
            <v>3</v>
          </cell>
          <cell r="AR39">
            <v>3</v>
          </cell>
          <cell r="AS39">
            <v>3</v>
          </cell>
          <cell r="AT39">
            <v>3</v>
          </cell>
          <cell r="AU39">
            <v>3</v>
          </cell>
          <cell r="AV39">
            <v>3</v>
          </cell>
          <cell r="AW39">
            <v>3</v>
          </cell>
          <cell r="AX39">
            <v>3</v>
          </cell>
          <cell r="AY39">
            <v>3</v>
          </cell>
          <cell r="AZ39">
            <v>3</v>
          </cell>
          <cell r="BA39">
            <v>3</v>
          </cell>
          <cell r="BB39">
            <v>3</v>
          </cell>
          <cell r="BC39">
            <v>3</v>
          </cell>
          <cell r="BD39">
            <v>3</v>
          </cell>
          <cell r="BE39">
            <v>3</v>
          </cell>
          <cell r="BF39">
            <v>3</v>
          </cell>
          <cell r="BG39">
            <v>3</v>
          </cell>
          <cell r="BH39">
            <v>3</v>
          </cell>
          <cell r="BI39">
            <v>3</v>
          </cell>
          <cell r="BJ39">
            <v>3</v>
          </cell>
          <cell r="BK39">
            <v>3</v>
          </cell>
          <cell r="BL39">
            <v>6</v>
          </cell>
          <cell r="BM39">
            <v>6</v>
          </cell>
          <cell r="BN39">
            <v>6</v>
          </cell>
          <cell r="BO39">
            <v>6</v>
          </cell>
          <cell r="BP39">
            <v>6</v>
          </cell>
          <cell r="BQ39">
            <v>6</v>
          </cell>
          <cell r="BR39">
            <v>6</v>
          </cell>
          <cell r="BS39">
            <v>6</v>
          </cell>
          <cell r="BT39">
            <v>4</v>
          </cell>
          <cell r="BU39">
            <v>4</v>
          </cell>
          <cell r="BV39">
            <v>4</v>
          </cell>
          <cell r="BW39">
            <v>4</v>
          </cell>
          <cell r="BX39">
            <v>4</v>
          </cell>
          <cell r="BY39">
            <v>4</v>
          </cell>
          <cell r="BZ39">
            <v>4</v>
          </cell>
          <cell r="CA39">
            <v>4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0</v>
          </cell>
        </row>
        <row r="40"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J40">
            <v>0</v>
          </cell>
        </row>
        <row r="41"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CJ41">
            <v>0</v>
          </cell>
        </row>
        <row r="42">
          <cell r="N42">
            <v>2</v>
          </cell>
          <cell r="O42">
            <v>2</v>
          </cell>
          <cell r="P42">
            <v>2</v>
          </cell>
          <cell r="Q42">
            <v>2</v>
          </cell>
          <cell r="R42">
            <v>2</v>
          </cell>
          <cell r="S42">
            <v>4</v>
          </cell>
          <cell r="T42">
            <v>4</v>
          </cell>
          <cell r="U42">
            <v>4</v>
          </cell>
          <cell r="V42">
            <v>2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4</v>
          </cell>
          <cell r="AB42">
            <v>4</v>
          </cell>
          <cell r="AC42">
            <v>4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2</v>
          </cell>
          <cell r="AJ42">
            <v>2</v>
          </cell>
          <cell r="AK42">
            <v>2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2</v>
          </cell>
          <cell r="AR42">
            <v>2</v>
          </cell>
          <cell r="AS42">
            <v>2</v>
          </cell>
          <cell r="AT42">
            <v>2</v>
          </cell>
          <cell r="AU42">
            <v>2</v>
          </cell>
          <cell r="AV42">
            <v>2</v>
          </cell>
          <cell r="AW42">
            <v>2</v>
          </cell>
          <cell r="AX42">
            <v>2</v>
          </cell>
          <cell r="AY42">
            <v>2</v>
          </cell>
          <cell r="AZ42">
            <v>2</v>
          </cell>
          <cell r="BA42">
            <v>2</v>
          </cell>
          <cell r="BB42">
            <v>2</v>
          </cell>
          <cell r="BC42">
            <v>2</v>
          </cell>
          <cell r="BD42">
            <v>2</v>
          </cell>
          <cell r="BE42">
            <v>2</v>
          </cell>
          <cell r="BF42">
            <v>2</v>
          </cell>
          <cell r="BG42">
            <v>2</v>
          </cell>
          <cell r="BH42">
            <v>2</v>
          </cell>
          <cell r="BI42">
            <v>2</v>
          </cell>
          <cell r="BJ42">
            <v>2</v>
          </cell>
          <cell r="BK42">
            <v>2</v>
          </cell>
          <cell r="BL42">
            <v>4</v>
          </cell>
          <cell r="BM42">
            <v>4</v>
          </cell>
          <cell r="BN42">
            <v>4</v>
          </cell>
          <cell r="BO42">
            <v>4</v>
          </cell>
          <cell r="BP42">
            <v>4</v>
          </cell>
          <cell r="BQ42">
            <v>4</v>
          </cell>
          <cell r="BR42">
            <v>4</v>
          </cell>
          <cell r="BS42">
            <v>4</v>
          </cell>
          <cell r="CJ42">
            <v>0</v>
          </cell>
        </row>
        <row r="43">
          <cell r="BH43">
            <v>2</v>
          </cell>
          <cell r="BI43">
            <v>2</v>
          </cell>
          <cell r="BJ43">
            <v>2</v>
          </cell>
          <cell r="BK43">
            <v>2</v>
          </cell>
          <cell r="CJ43">
            <v>0</v>
          </cell>
        </row>
        <row r="44"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3</v>
          </cell>
          <cell r="AS44">
            <v>3</v>
          </cell>
          <cell r="AT44">
            <v>3</v>
          </cell>
          <cell r="AU44">
            <v>3</v>
          </cell>
          <cell r="AV44">
            <v>3</v>
          </cell>
          <cell r="AW44">
            <v>3</v>
          </cell>
          <cell r="AX44">
            <v>3</v>
          </cell>
          <cell r="AY44">
            <v>3</v>
          </cell>
          <cell r="AZ44">
            <v>3</v>
          </cell>
          <cell r="BA44">
            <v>3</v>
          </cell>
          <cell r="BB44">
            <v>3</v>
          </cell>
          <cell r="BC44">
            <v>3</v>
          </cell>
          <cell r="BD44">
            <v>3</v>
          </cell>
          <cell r="BE44">
            <v>3</v>
          </cell>
          <cell r="BF44">
            <v>3</v>
          </cell>
          <cell r="BG44">
            <v>3</v>
          </cell>
          <cell r="BH44">
            <v>3</v>
          </cell>
          <cell r="BI44">
            <v>3</v>
          </cell>
          <cell r="BJ44">
            <v>3</v>
          </cell>
          <cell r="BK44">
            <v>3</v>
          </cell>
          <cell r="BL44">
            <v>6</v>
          </cell>
          <cell r="BM44">
            <v>6</v>
          </cell>
          <cell r="BN44">
            <v>6</v>
          </cell>
          <cell r="BO44">
            <v>6</v>
          </cell>
          <cell r="BP44">
            <v>6</v>
          </cell>
          <cell r="BQ44">
            <v>6</v>
          </cell>
          <cell r="BR44">
            <v>6</v>
          </cell>
          <cell r="BS44">
            <v>6</v>
          </cell>
          <cell r="CJ44">
            <v>0</v>
          </cell>
        </row>
        <row r="45">
          <cell r="CJ45">
            <v>0</v>
          </cell>
        </row>
        <row r="46"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3</v>
          </cell>
          <cell r="M46">
            <v>3</v>
          </cell>
          <cell r="U46">
            <v>3</v>
          </cell>
          <cell r="V46">
            <v>3</v>
          </cell>
          <cell r="W46">
            <v>3</v>
          </cell>
          <cell r="X46">
            <v>3</v>
          </cell>
          <cell r="Y46">
            <v>3</v>
          </cell>
          <cell r="Z46">
            <v>3</v>
          </cell>
          <cell r="AA46">
            <v>3</v>
          </cell>
          <cell r="AB46">
            <v>3</v>
          </cell>
          <cell r="AC46">
            <v>3</v>
          </cell>
          <cell r="AD46">
            <v>3</v>
          </cell>
          <cell r="AE46">
            <v>3</v>
          </cell>
          <cell r="AF46">
            <v>3</v>
          </cell>
          <cell r="AG46">
            <v>3</v>
          </cell>
          <cell r="AH46">
            <v>3</v>
          </cell>
          <cell r="AI46">
            <v>3</v>
          </cell>
          <cell r="AJ46">
            <v>3</v>
          </cell>
          <cell r="AK46">
            <v>3</v>
          </cell>
          <cell r="AL46">
            <v>6</v>
          </cell>
          <cell r="AM46">
            <v>6</v>
          </cell>
          <cell r="AN46">
            <v>6</v>
          </cell>
          <cell r="AO46">
            <v>6</v>
          </cell>
          <cell r="AP46">
            <v>6</v>
          </cell>
          <cell r="AQ46">
            <v>6</v>
          </cell>
          <cell r="AR46">
            <v>6</v>
          </cell>
          <cell r="AS46">
            <v>6</v>
          </cell>
          <cell r="AT46">
            <v>6</v>
          </cell>
          <cell r="AU46">
            <v>6</v>
          </cell>
          <cell r="AV46">
            <v>6</v>
          </cell>
          <cell r="AW46">
            <v>6</v>
          </cell>
          <cell r="AX46">
            <v>6</v>
          </cell>
          <cell r="AY46">
            <v>6</v>
          </cell>
          <cell r="AZ46">
            <v>6</v>
          </cell>
          <cell r="BA46">
            <v>6</v>
          </cell>
          <cell r="BB46">
            <v>6</v>
          </cell>
          <cell r="BC46">
            <v>6</v>
          </cell>
          <cell r="BD46">
            <v>6</v>
          </cell>
          <cell r="BE46">
            <v>6</v>
          </cell>
          <cell r="BF46">
            <v>6</v>
          </cell>
          <cell r="BG46">
            <v>6</v>
          </cell>
          <cell r="BH46">
            <v>6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  <cell r="BP46">
            <v>6</v>
          </cell>
          <cell r="BQ46">
            <v>6</v>
          </cell>
          <cell r="BR46">
            <v>6</v>
          </cell>
          <cell r="BS46">
            <v>6</v>
          </cell>
          <cell r="BT46">
            <v>3</v>
          </cell>
          <cell r="BU46">
            <v>3</v>
          </cell>
          <cell r="BV46">
            <v>3</v>
          </cell>
          <cell r="BW46">
            <v>3</v>
          </cell>
          <cell r="BX46">
            <v>3</v>
          </cell>
          <cell r="BY46">
            <v>3</v>
          </cell>
          <cell r="BZ46">
            <v>3</v>
          </cell>
          <cell r="CA46">
            <v>3</v>
          </cell>
          <cell r="CJ46">
            <v>0</v>
          </cell>
        </row>
        <row r="47">
          <cell r="N47">
            <v>3</v>
          </cell>
          <cell r="O47">
            <v>3</v>
          </cell>
          <cell r="P47">
            <v>3</v>
          </cell>
          <cell r="Q47">
            <v>3</v>
          </cell>
          <cell r="R47">
            <v>3</v>
          </cell>
          <cell r="S47">
            <v>3</v>
          </cell>
          <cell r="T47">
            <v>3</v>
          </cell>
          <cell r="U47">
            <v>3</v>
          </cell>
          <cell r="V47">
            <v>3</v>
          </cell>
          <cell r="W47">
            <v>3</v>
          </cell>
          <cell r="X47">
            <v>3</v>
          </cell>
          <cell r="Y47">
            <v>3</v>
          </cell>
          <cell r="Z47">
            <v>3</v>
          </cell>
          <cell r="AA47">
            <v>3</v>
          </cell>
          <cell r="AB47">
            <v>3</v>
          </cell>
          <cell r="AC47">
            <v>3</v>
          </cell>
          <cell r="AD47">
            <v>3</v>
          </cell>
          <cell r="AE47">
            <v>3</v>
          </cell>
          <cell r="AF47">
            <v>3</v>
          </cell>
          <cell r="AG47">
            <v>3</v>
          </cell>
          <cell r="AH47">
            <v>3</v>
          </cell>
          <cell r="AI47">
            <v>3</v>
          </cell>
          <cell r="AJ47">
            <v>3</v>
          </cell>
          <cell r="AK47">
            <v>3</v>
          </cell>
          <cell r="CJ47">
            <v>0</v>
          </cell>
        </row>
        <row r="49">
          <cell r="CB49">
            <v>6</v>
          </cell>
          <cell r="CC49">
            <v>6</v>
          </cell>
          <cell r="CD49">
            <v>6</v>
          </cell>
          <cell r="CE49">
            <v>6</v>
          </cell>
          <cell r="CF49">
            <v>6</v>
          </cell>
          <cell r="CG49">
            <v>6</v>
          </cell>
          <cell r="CH49">
            <v>6</v>
          </cell>
          <cell r="CI49">
            <v>6</v>
          </cell>
          <cell r="CJ49">
            <v>0</v>
          </cell>
        </row>
        <row r="50">
          <cell r="AG50">
            <v>2</v>
          </cell>
          <cell r="AH50">
            <v>2</v>
          </cell>
          <cell r="AI50">
            <v>2</v>
          </cell>
          <cell r="AJ50">
            <v>2</v>
          </cell>
          <cell r="AK50">
            <v>2</v>
          </cell>
          <cell r="CJ50">
            <v>0</v>
          </cell>
        </row>
        <row r="51">
          <cell r="AG51">
            <v>8</v>
          </cell>
          <cell r="AH51">
            <v>8</v>
          </cell>
          <cell r="AI51">
            <v>8</v>
          </cell>
          <cell r="AJ51">
            <v>8</v>
          </cell>
          <cell r="AK51">
            <v>8</v>
          </cell>
          <cell r="AL51">
            <v>12</v>
          </cell>
          <cell r="AM51">
            <v>12</v>
          </cell>
          <cell r="AN51">
            <v>12</v>
          </cell>
          <cell r="AO51">
            <v>12</v>
          </cell>
          <cell r="AP51">
            <v>12</v>
          </cell>
          <cell r="AQ51">
            <v>12</v>
          </cell>
          <cell r="AR51">
            <v>12</v>
          </cell>
          <cell r="AS51">
            <v>12</v>
          </cell>
          <cell r="AT51">
            <v>24</v>
          </cell>
          <cell r="AU51">
            <v>24</v>
          </cell>
          <cell r="AV51">
            <v>24</v>
          </cell>
          <cell r="AW51">
            <v>24</v>
          </cell>
          <cell r="AX51">
            <v>24</v>
          </cell>
          <cell r="AY51">
            <v>24</v>
          </cell>
          <cell r="AZ51">
            <v>24</v>
          </cell>
          <cell r="BA51">
            <v>24</v>
          </cell>
          <cell r="BB51">
            <v>24</v>
          </cell>
          <cell r="BC51">
            <v>24</v>
          </cell>
          <cell r="BD51">
            <v>24</v>
          </cell>
          <cell r="BE51">
            <v>24</v>
          </cell>
          <cell r="BF51">
            <v>24</v>
          </cell>
          <cell r="BG51">
            <v>24</v>
          </cell>
          <cell r="BH51">
            <v>24</v>
          </cell>
          <cell r="BI51">
            <v>24</v>
          </cell>
          <cell r="BJ51">
            <v>24</v>
          </cell>
          <cell r="BK51">
            <v>24</v>
          </cell>
          <cell r="BL51">
            <v>24</v>
          </cell>
          <cell r="BM51">
            <v>24</v>
          </cell>
          <cell r="BN51">
            <v>24</v>
          </cell>
          <cell r="BO51">
            <v>24</v>
          </cell>
          <cell r="BP51">
            <v>24</v>
          </cell>
          <cell r="BQ51">
            <v>24</v>
          </cell>
          <cell r="BR51">
            <v>24</v>
          </cell>
          <cell r="BS51">
            <v>24</v>
          </cell>
          <cell r="CJ51">
            <v>0</v>
          </cell>
        </row>
        <row r="52">
          <cell r="AG52">
            <v>4</v>
          </cell>
          <cell r="AH52">
            <v>4</v>
          </cell>
          <cell r="AI52">
            <v>4</v>
          </cell>
          <cell r="AJ52">
            <v>4</v>
          </cell>
          <cell r="AK52">
            <v>4</v>
          </cell>
          <cell r="AL52">
            <v>12</v>
          </cell>
          <cell r="AM52">
            <v>12</v>
          </cell>
          <cell r="AN52">
            <v>12</v>
          </cell>
          <cell r="AO52">
            <v>12</v>
          </cell>
          <cell r="AP52">
            <v>12</v>
          </cell>
          <cell r="AQ52">
            <v>12</v>
          </cell>
          <cell r="AR52">
            <v>12</v>
          </cell>
          <cell r="AS52">
            <v>12</v>
          </cell>
          <cell r="AT52">
            <v>24</v>
          </cell>
          <cell r="AU52">
            <v>24</v>
          </cell>
          <cell r="AV52">
            <v>24</v>
          </cell>
          <cell r="AW52">
            <v>24</v>
          </cell>
          <cell r="AX52">
            <v>24</v>
          </cell>
          <cell r="AY52">
            <v>24</v>
          </cell>
          <cell r="AZ52">
            <v>24</v>
          </cell>
          <cell r="BA52">
            <v>24</v>
          </cell>
          <cell r="BB52">
            <v>24</v>
          </cell>
          <cell r="BC52">
            <v>24</v>
          </cell>
          <cell r="BD52">
            <v>24</v>
          </cell>
          <cell r="BE52">
            <v>24</v>
          </cell>
          <cell r="BF52">
            <v>24</v>
          </cell>
          <cell r="BG52">
            <v>24</v>
          </cell>
          <cell r="BH52">
            <v>24</v>
          </cell>
          <cell r="BI52">
            <v>24</v>
          </cell>
          <cell r="BJ52">
            <v>24</v>
          </cell>
          <cell r="BK52">
            <v>24</v>
          </cell>
          <cell r="BL52">
            <v>24</v>
          </cell>
          <cell r="BM52">
            <v>24</v>
          </cell>
          <cell r="BN52">
            <v>24</v>
          </cell>
          <cell r="BO52">
            <v>24</v>
          </cell>
          <cell r="BP52">
            <v>24</v>
          </cell>
          <cell r="BQ52">
            <v>24</v>
          </cell>
          <cell r="BR52">
            <v>24</v>
          </cell>
          <cell r="BS52">
            <v>24</v>
          </cell>
          <cell r="CJ52">
            <v>0</v>
          </cell>
        </row>
        <row r="53">
          <cell r="F53">
            <v>12</v>
          </cell>
          <cell r="G53">
            <v>12</v>
          </cell>
          <cell r="H53">
            <v>12</v>
          </cell>
          <cell r="I53">
            <v>12</v>
          </cell>
          <cell r="J53">
            <v>12</v>
          </cell>
          <cell r="K53">
            <v>12</v>
          </cell>
          <cell r="L53">
            <v>12</v>
          </cell>
          <cell r="M53">
            <v>12</v>
          </cell>
          <cell r="BT53">
            <v>12</v>
          </cell>
          <cell r="BU53">
            <v>12</v>
          </cell>
          <cell r="BV53">
            <v>12</v>
          </cell>
          <cell r="BW53">
            <v>12</v>
          </cell>
          <cell r="BX53">
            <v>12</v>
          </cell>
          <cell r="BY53">
            <v>12</v>
          </cell>
          <cell r="BZ53">
            <v>12</v>
          </cell>
          <cell r="CA53">
            <v>12</v>
          </cell>
          <cell r="CJ53">
            <v>0</v>
          </cell>
        </row>
        <row r="54">
          <cell r="F54">
            <v>10</v>
          </cell>
          <cell r="G54">
            <v>10</v>
          </cell>
          <cell r="H54">
            <v>10</v>
          </cell>
          <cell r="I54">
            <v>10</v>
          </cell>
          <cell r="J54">
            <v>10</v>
          </cell>
          <cell r="K54">
            <v>10</v>
          </cell>
          <cell r="L54">
            <v>10</v>
          </cell>
          <cell r="M54">
            <v>10</v>
          </cell>
          <cell r="N54">
            <v>4</v>
          </cell>
          <cell r="O54">
            <v>4</v>
          </cell>
          <cell r="P54">
            <v>4</v>
          </cell>
          <cell r="Q54">
            <v>4</v>
          </cell>
          <cell r="R54">
            <v>4</v>
          </cell>
          <cell r="S54">
            <v>4</v>
          </cell>
          <cell r="T54">
            <v>4</v>
          </cell>
          <cell r="U54">
            <v>4</v>
          </cell>
          <cell r="V54">
            <v>4</v>
          </cell>
          <cell r="W54">
            <v>4</v>
          </cell>
          <cell r="X54">
            <v>4</v>
          </cell>
          <cell r="Y54">
            <v>4</v>
          </cell>
          <cell r="Z54">
            <v>4</v>
          </cell>
          <cell r="AA54">
            <v>4</v>
          </cell>
          <cell r="AB54">
            <v>4</v>
          </cell>
          <cell r="AC54">
            <v>4</v>
          </cell>
          <cell r="AD54">
            <v>4</v>
          </cell>
          <cell r="AE54">
            <v>4</v>
          </cell>
          <cell r="AF54">
            <v>4</v>
          </cell>
          <cell r="AG54">
            <v>4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4</v>
          </cell>
          <cell r="AQ54">
            <v>4</v>
          </cell>
          <cell r="AR54">
            <v>4</v>
          </cell>
          <cell r="AS54">
            <v>4</v>
          </cell>
          <cell r="AT54">
            <v>4</v>
          </cell>
          <cell r="AU54">
            <v>4</v>
          </cell>
          <cell r="AV54">
            <v>4</v>
          </cell>
          <cell r="AW54">
            <v>4</v>
          </cell>
          <cell r="AX54">
            <v>4</v>
          </cell>
          <cell r="AY54">
            <v>4</v>
          </cell>
          <cell r="AZ54">
            <v>4</v>
          </cell>
          <cell r="BA54">
            <v>4</v>
          </cell>
          <cell r="BB54">
            <v>4</v>
          </cell>
          <cell r="BC54">
            <v>4</v>
          </cell>
          <cell r="BD54">
            <v>4</v>
          </cell>
          <cell r="BE54">
            <v>4</v>
          </cell>
          <cell r="BF54">
            <v>4</v>
          </cell>
          <cell r="BG54">
            <v>4</v>
          </cell>
          <cell r="BH54">
            <v>4</v>
          </cell>
          <cell r="BI54">
            <v>4</v>
          </cell>
          <cell r="BJ54">
            <v>4</v>
          </cell>
          <cell r="BK54">
            <v>4</v>
          </cell>
          <cell r="BL54">
            <v>8</v>
          </cell>
          <cell r="BM54">
            <v>8</v>
          </cell>
          <cell r="BN54">
            <v>8</v>
          </cell>
          <cell r="BO54">
            <v>8</v>
          </cell>
          <cell r="BP54">
            <v>8</v>
          </cell>
          <cell r="BQ54">
            <v>8</v>
          </cell>
          <cell r="BR54">
            <v>8</v>
          </cell>
          <cell r="BS54">
            <v>8</v>
          </cell>
          <cell r="BT54">
            <v>14</v>
          </cell>
          <cell r="BU54">
            <v>14</v>
          </cell>
          <cell r="BV54">
            <v>14</v>
          </cell>
          <cell r="BW54">
            <v>14</v>
          </cell>
          <cell r="BX54">
            <v>14</v>
          </cell>
          <cell r="BY54">
            <v>14</v>
          </cell>
          <cell r="BZ54">
            <v>14</v>
          </cell>
          <cell r="CA54">
            <v>14</v>
          </cell>
          <cell r="CB54">
            <v>10</v>
          </cell>
          <cell r="CC54">
            <v>10</v>
          </cell>
          <cell r="CD54">
            <v>10</v>
          </cell>
          <cell r="CE54">
            <v>10</v>
          </cell>
          <cell r="CF54">
            <v>10</v>
          </cell>
          <cell r="CG54">
            <v>10</v>
          </cell>
          <cell r="CH54">
            <v>10</v>
          </cell>
          <cell r="CI54">
            <v>10</v>
          </cell>
          <cell r="CJ54">
            <v>0</v>
          </cell>
        </row>
        <row r="55">
          <cell r="F55">
            <v>8</v>
          </cell>
          <cell r="G55">
            <v>8</v>
          </cell>
          <cell r="H55">
            <v>8</v>
          </cell>
          <cell r="I55">
            <v>8</v>
          </cell>
          <cell r="J55">
            <v>8</v>
          </cell>
          <cell r="K55">
            <v>8</v>
          </cell>
          <cell r="L55">
            <v>8</v>
          </cell>
          <cell r="M55">
            <v>8</v>
          </cell>
          <cell r="N55">
            <v>10</v>
          </cell>
          <cell r="O55">
            <v>10</v>
          </cell>
          <cell r="P55">
            <v>10</v>
          </cell>
          <cell r="Q55">
            <v>10</v>
          </cell>
          <cell r="R55">
            <v>10</v>
          </cell>
          <cell r="S55">
            <v>10</v>
          </cell>
          <cell r="T55">
            <v>10</v>
          </cell>
          <cell r="U55">
            <v>10</v>
          </cell>
          <cell r="V55">
            <v>10</v>
          </cell>
          <cell r="W55">
            <v>10</v>
          </cell>
          <cell r="X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D55">
            <v>10</v>
          </cell>
          <cell r="AE55">
            <v>10</v>
          </cell>
          <cell r="AF55">
            <v>10</v>
          </cell>
          <cell r="AG55">
            <v>10</v>
          </cell>
          <cell r="AH55">
            <v>10</v>
          </cell>
          <cell r="AI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O55">
            <v>10</v>
          </cell>
          <cell r="AP55">
            <v>10</v>
          </cell>
          <cell r="AQ55">
            <v>10</v>
          </cell>
          <cell r="AR55">
            <v>10</v>
          </cell>
          <cell r="AS55">
            <v>10</v>
          </cell>
          <cell r="AT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AZ55">
            <v>10</v>
          </cell>
          <cell r="BA55">
            <v>10</v>
          </cell>
          <cell r="BB55">
            <v>10</v>
          </cell>
          <cell r="BC55">
            <v>10</v>
          </cell>
          <cell r="BD55">
            <v>10</v>
          </cell>
          <cell r="BE55">
            <v>10</v>
          </cell>
          <cell r="BF55">
            <v>10</v>
          </cell>
          <cell r="BG55">
            <v>10</v>
          </cell>
          <cell r="BH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24</v>
          </cell>
          <cell r="BM55">
            <v>24</v>
          </cell>
          <cell r="BN55">
            <v>24</v>
          </cell>
          <cell r="BO55">
            <v>24</v>
          </cell>
          <cell r="BP55">
            <v>24</v>
          </cell>
          <cell r="BQ55">
            <v>24</v>
          </cell>
          <cell r="BR55">
            <v>24</v>
          </cell>
          <cell r="BS55">
            <v>24</v>
          </cell>
          <cell r="BT55">
            <v>12</v>
          </cell>
          <cell r="BU55">
            <v>12</v>
          </cell>
          <cell r="BV55">
            <v>12</v>
          </cell>
          <cell r="BW55">
            <v>12</v>
          </cell>
          <cell r="BX55">
            <v>12</v>
          </cell>
          <cell r="BY55">
            <v>12</v>
          </cell>
          <cell r="BZ55">
            <v>12</v>
          </cell>
          <cell r="CA55">
            <v>12</v>
          </cell>
          <cell r="CB55">
            <v>8</v>
          </cell>
          <cell r="CC55">
            <v>8</v>
          </cell>
          <cell r="CD55">
            <v>8</v>
          </cell>
          <cell r="CE55">
            <v>8</v>
          </cell>
          <cell r="CF55">
            <v>8</v>
          </cell>
          <cell r="CG55">
            <v>8</v>
          </cell>
          <cell r="CH55">
            <v>8</v>
          </cell>
          <cell r="CI55">
            <v>8</v>
          </cell>
          <cell r="CJ55">
            <v>0</v>
          </cell>
        </row>
        <row r="56">
          <cell r="N56">
            <v>12</v>
          </cell>
          <cell r="O56">
            <v>12</v>
          </cell>
          <cell r="P56">
            <v>12</v>
          </cell>
          <cell r="Q56">
            <v>12</v>
          </cell>
          <cell r="R56">
            <v>12</v>
          </cell>
          <cell r="S56">
            <v>24</v>
          </cell>
          <cell r="T56">
            <v>24</v>
          </cell>
          <cell r="U56">
            <v>24</v>
          </cell>
          <cell r="V56">
            <v>12</v>
          </cell>
          <cell r="W56">
            <v>12</v>
          </cell>
          <cell r="X56">
            <v>12</v>
          </cell>
          <cell r="Y56">
            <v>12</v>
          </cell>
          <cell r="Z56">
            <v>12</v>
          </cell>
          <cell r="AA56">
            <v>24</v>
          </cell>
          <cell r="AB56">
            <v>24</v>
          </cell>
          <cell r="AC56">
            <v>24</v>
          </cell>
          <cell r="AD56">
            <v>20</v>
          </cell>
          <cell r="AE56">
            <v>20</v>
          </cell>
          <cell r="AF56">
            <v>20</v>
          </cell>
          <cell r="AG56">
            <v>26</v>
          </cell>
          <cell r="AH56">
            <v>26</v>
          </cell>
          <cell r="AI56">
            <v>26</v>
          </cell>
          <cell r="AJ56">
            <v>26</v>
          </cell>
          <cell r="AK56">
            <v>26</v>
          </cell>
          <cell r="AL56">
            <v>12</v>
          </cell>
          <cell r="AM56">
            <v>12</v>
          </cell>
          <cell r="AN56">
            <v>12</v>
          </cell>
          <cell r="AO56">
            <v>12</v>
          </cell>
          <cell r="AP56">
            <v>12</v>
          </cell>
          <cell r="AQ56">
            <v>12</v>
          </cell>
          <cell r="AR56">
            <v>12</v>
          </cell>
          <cell r="AS56">
            <v>12</v>
          </cell>
          <cell r="AT56">
            <v>12</v>
          </cell>
          <cell r="AU56">
            <v>12</v>
          </cell>
          <cell r="AV56">
            <v>12</v>
          </cell>
          <cell r="AW56">
            <v>12</v>
          </cell>
          <cell r="AX56">
            <v>12</v>
          </cell>
          <cell r="AY56">
            <v>12</v>
          </cell>
          <cell r="AZ56">
            <v>12</v>
          </cell>
          <cell r="BA56">
            <v>12</v>
          </cell>
          <cell r="BB56">
            <v>12</v>
          </cell>
          <cell r="BC56">
            <v>12</v>
          </cell>
          <cell r="BD56">
            <v>12</v>
          </cell>
          <cell r="BE56">
            <v>12</v>
          </cell>
          <cell r="BF56">
            <v>12</v>
          </cell>
          <cell r="BG56">
            <v>12</v>
          </cell>
          <cell r="BH56">
            <v>24</v>
          </cell>
          <cell r="BI56">
            <v>24</v>
          </cell>
          <cell r="BJ56">
            <v>24</v>
          </cell>
          <cell r="BK56">
            <v>24</v>
          </cell>
          <cell r="BL56">
            <v>24</v>
          </cell>
          <cell r="BM56">
            <v>24</v>
          </cell>
          <cell r="BN56">
            <v>24</v>
          </cell>
          <cell r="BO56">
            <v>24</v>
          </cell>
          <cell r="BP56">
            <v>24</v>
          </cell>
          <cell r="BQ56">
            <v>24</v>
          </cell>
          <cell r="BR56">
            <v>24</v>
          </cell>
          <cell r="BS56">
            <v>24</v>
          </cell>
          <cell r="CJ56">
            <v>0</v>
          </cell>
        </row>
        <row r="57">
          <cell r="N57">
            <v>4</v>
          </cell>
          <cell r="O57">
            <v>4</v>
          </cell>
          <cell r="P57">
            <v>4</v>
          </cell>
          <cell r="Q57">
            <v>4</v>
          </cell>
          <cell r="R57">
            <v>4</v>
          </cell>
          <cell r="S57">
            <v>8</v>
          </cell>
          <cell r="T57">
            <v>8</v>
          </cell>
          <cell r="U57">
            <v>8</v>
          </cell>
          <cell r="V57">
            <v>4</v>
          </cell>
          <cell r="W57">
            <v>4</v>
          </cell>
          <cell r="X57">
            <v>4</v>
          </cell>
          <cell r="Y57">
            <v>4</v>
          </cell>
          <cell r="Z57">
            <v>4</v>
          </cell>
          <cell r="AA57">
            <v>8</v>
          </cell>
          <cell r="AB57">
            <v>8</v>
          </cell>
          <cell r="AC57">
            <v>8</v>
          </cell>
          <cell r="AL57">
            <v>4</v>
          </cell>
          <cell r="AM57">
            <v>4</v>
          </cell>
          <cell r="AN57">
            <v>4</v>
          </cell>
          <cell r="AO57">
            <v>4</v>
          </cell>
          <cell r="AP57">
            <v>4</v>
          </cell>
          <cell r="AQ57">
            <v>4</v>
          </cell>
          <cell r="AR57">
            <v>4</v>
          </cell>
          <cell r="AS57">
            <v>4</v>
          </cell>
          <cell r="AT57">
            <v>4</v>
          </cell>
          <cell r="AU57">
            <v>4</v>
          </cell>
          <cell r="AV57">
            <v>4</v>
          </cell>
          <cell r="AW57">
            <v>4</v>
          </cell>
          <cell r="AX57">
            <v>4</v>
          </cell>
          <cell r="AY57">
            <v>4</v>
          </cell>
          <cell r="AZ57">
            <v>4</v>
          </cell>
          <cell r="BA57">
            <v>4</v>
          </cell>
          <cell r="BB57">
            <v>4</v>
          </cell>
          <cell r="BC57">
            <v>4</v>
          </cell>
          <cell r="BD57">
            <v>4</v>
          </cell>
          <cell r="BE57">
            <v>4</v>
          </cell>
          <cell r="BF57">
            <v>4</v>
          </cell>
          <cell r="BG57">
            <v>4</v>
          </cell>
          <cell r="BH57">
            <v>8</v>
          </cell>
          <cell r="BI57">
            <v>8</v>
          </cell>
          <cell r="BJ57">
            <v>8</v>
          </cell>
          <cell r="BK57">
            <v>8</v>
          </cell>
          <cell r="BL57">
            <v>8</v>
          </cell>
          <cell r="BM57">
            <v>8</v>
          </cell>
          <cell r="BN57">
            <v>8</v>
          </cell>
          <cell r="BO57">
            <v>8</v>
          </cell>
          <cell r="BP57">
            <v>8</v>
          </cell>
          <cell r="BQ57">
            <v>8</v>
          </cell>
          <cell r="BR57">
            <v>8</v>
          </cell>
          <cell r="BS57">
            <v>8</v>
          </cell>
          <cell r="CJ57">
            <v>0</v>
          </cell>
        </row>
        <row r="58"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6</v>
          </cell>
          <cell r="O58">
            <v>6</v>
          </cell>
          <cell r="P58">
            <v>6</v>
          </cell>
          <cell r="Q58">
            <v>6</v>
          </cell>
          <cell r="R58">
            <v>6</v>
          </cell>
          <cell r="S58">
            <v>6</v>
          </cell>
          <cell r="T58">
            <v>6</v>
          </cell>
          <cell r="U58">
            <v>6</v>
          </cell>
          <cell r="V58">
            <v>6</v>
          </cell>
          <cell r="W58">
            <v>6</v>
          </cell>
          <cell r="X58">
            <v>6</v>
          </cell>
          <cell r="Y58">
            <v>6</v>
          </cell>
          <cell r="Z58">
            <v>6</v>
          </cell>
          <cell r="AA58">
            <v>6</v>
          </cell>
          <cell r="AB58">
            <v>6</v>
          </cell>
          <cell r="AC58">
            <v>6</v>
          </cell>
          <cell r="AD58">
            <v>6</v>
          </cell>
          <cell r="AE58">
            <v>6</v>
          </cell>
          <cell r="AF58">
            <v>6</v>
          </cell>
          <cell r="AG58">
            <v>6</v>
          </cell>
          <cell r="AH58">
            <v>6</v>
          </cell>
          <cell r="AI58">
            <v>6</v>
          </cell>
          <cell r="AJ58">
            <v>6</v>
          </cell>
          <cell r="AK58">
            <v>6</v>
          </cell>
          <cell r="AL58">
            <v>6</v>
          </cell>
          <cell r="AM58">
            <v>6</v>
          </cell>
          <cell r="AN58">
            <v>6</v>
          </cell>
          <cell r="AO58">
            <v>6</v>
          </cell>
          <cell r="AP58">
            <v>6</v>
          </cell>
          <cell r="AQ58">
            <v>6</v>
          </cell>
          <cell r="AR58">
            <v>6</v>
          </cell>
          <cell r="AS58">
            <v>6</v>
          </cell>
          <cell r="AT58">
            <v>6</v>
          </cell>
          <cell r="AU58">
            <v>6</v>
          </cell>
          <cell r="AV58">
            <v>6</v>
          </cell>
          <cell r="AW58">
            <v>6</v>
          </cell>
          <cell r="AX58">
            <v>6</v>
          </cell>
          <cell r="AY58">
            <v>6</v>
          </cell>
          <cell r="AZ58">
            <v>6</v>
          </cell>
          <cell r="BA58">
            <v>6</v>
          </cell>
          <cell r="BB58">
            <v>6</v>
          </cell>
          <cell r="BC58">
            <v>6</v>
          </cell>
          <cell r="BD58">
            <v>6</v>
          </cell>
          <cell r="BE58">
            <v>6</v>
          </cell>
          <cell r="BF58">
            <v>6</v>
          </cell>
          <cell r="BG58">
            <v>6</v>
          </cell>
          <cell r="BH58">
            <v>6</v>
          </cell>
          <cell r="BI58">
            <v>6</v>
          </cell>
          <cell r="BJ58">
            <v>6</v>
          </cell>
          <cell r="BK58">
            <v>6</v>
          </cell>
          <cell r="BL58">
            <v>12</v>
          </cell>
          <cell r="BM58">
            <v>12</v>
          </cell>
          <cell r="BN58">
            <v>12</v>
          </cell>
          <cell r="BO58">
            <v>12</v>
          </cell>
          <cell r="BP58">
            <v>12</v>
          </cell>
          <cell r="BQ58">
            <v>12</v>
          </cell>
          <cell r="BR58">
            <v>12</v>
          </cell>
          <cell r="BS58">
            <v>12</v>
          </cell>
          <cell r="BT58">
            <v>8</v>
          </cell>
          <cell r="BU58">
            <v>8</v>
          </cell>
          <cell r="BV58">
            <v>8</v>
          </cell>
          <cell r="BW58">
            <v>8</v>
          </cell>
          <cell r="BX58">
            <v>8</v>
          </cell>
          <cell r="BY58">
            <v>8</v>
          </cell>
          <cell r="BZ58">
            <v>8</v>
          </cell>
          <cell r="CA58">
            <v>8</v>
          </cell>
          <cell r="CB58">
            <v>4</v>
          </cell>
          <cell r="CC58">
            <v>4</v>
          </cell>
          <cell r="CD58">
            <v>4</v>
          </cell>
          <cell r="CE58">
            <v>4</v>
          </cell>
          <cell r="CF58">
            <v>4</v>
          </cell>
          <cell r="CG58">
            <v>4</v>
          </cell>
          <cell r="CH58">
            <v>4</v>
          </cell>
          <cell r="CI58">
            <v>4</v>
          </cell>
          <cell r="CJ58">
            <v>0</v>
          </cell>
        </row>
        <row r="59">
          <cell r="F59">
            <v>8</v>
          </cell>
          <cell r="G59">
            <v>8</v>
          </cell>
          <cell r="H59">
            <v>8</v>
          </cell>
          <cell r="I59">
            <v>8</v>
          </cell>
          <cell r="J59">
            <v>8</v>
          </cell>
          <cell r="K59">
            <v>8</v>
          </cell>
          <cell r="L59">
            <v>8</v>
          </cell>
          <cell r="M59">
            <v>8</v>
          </cell>
          <cell r="N59">
            <v>6</v>
          </cell>
          <cell r="O59">
            <v>6</v>
          </cell>
          <cell r="P59">
            <v>6</v>
          </cell>
          <cell r="Q59">
            <v>6</v>
          </cell>
          <cell r="R59">
            <v>6</v>
          </cell>
          <cell r="S59">
            <v>6</v>
          </cell>
          <cell r="T59">
            <v>6</v>
          </cell>
          <cell r="U59">
            <v>6</v>
          </cell>
          <cell r="V59">
            <v>6</v>
          </cell>
          <cell r="W59">
            <v>6</v>
          </cell>
          <cell r="X59">
            <v>6</v>
          </cell>
          <cell r="Y59">
            <v>6</v>
          </cell>
          <cell r="Z59">
            <v>6</v>
          </cell>
          <cell r="AA59">
            <v>6</v>
          </cell>
          <cell r="AB59">
            <v>6</v>
          </cell>
          <cell r="AC59">
            <v>6</v>
          </cell>
          <cell r="AD59">
            <v>6</v>
          </cell>
          <cell r="AE59">
            <v>6</v>
          </cell>
          <cell r="AF59">
            <v>6</v>
          </cell>
          <cell r="AG59">
            <v>6</v>
          </cell>
          <cell r="AH59">
            <v>6</v>
          </cell>
          <cell r="AI59">
            <v>6</v>
          </cell>
          <cell r="AJ59">
            <v>6</v>
          </cell>
          <cell r="AK59">
            <v>6</v>
          </cell>
          <cell r="AL59">
            <v>6</v>
          </cell>
          <cell r="AM59">
            <v>6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6</v>
          </cell>
          <cell r="AS59">
            <v>6</v>
          </cell>
          <cell r="AT59">
            <v>6</v>
          </cell>
          <cell r="AU59">
            <v>6</v>
          </cell>
          <cell r="AV59">
            <v>6</v>
          </cell>
          <cell r="AW59">
            <v>6</v>
          </cell>
          <cell r="AX59">
            <v>6</v>
          </cell>
          <cell r="AY59">
            <v>6</v>
          </cell>
          <cell r="AZ59">
            <v>6</v>
          </cell>
          <cell r="BA59">
            <v>6</v>
          </cell>
          <cell r="BB59">
            <v>6</v>
          </cell>
          <cell r="BC59">
            <v>6</v>
          </cell>
          <cell r="BD59">
            <v>6</v>
          </cell>
          <cell r="BE59">
            <v>6</v>
          </cell>
          <cell r="BF59">
            <v>6</v>
          </cell>
          <cell r="BG59">
            <v>6</v>
          </cell>
          <cell r="BH59">
            <v>6</v>
          </cell>
          <cell r="BI59">
            <v>6</v>
          </cell>
          <cell r="BJ59">
            <v>6</v>
          </cell>
          <cell r="BK59">
            <v>6</v>
          </cell>
          <cell r="BL59">
            <v>12</v>
          </cell>
          <cell r="BM59">
            <v>12</v>
          </cell>
          <cell r="BN59">
            <v>12</v>
          </cell>
          <cell r="BO59">
            <v>12</v>
          </cell>
          <cell r="BP59">
            <v>12</v>
          </cell>
          <cell r="BQ59">
            <v>12</v>
          </cell>
          <cell r="BR59">
            <v>12</v>
          </cell>
          <cell r="BS59">
            <v>12</v>
          </cell>
          <cell r="BT59">
            <v>12</v>
          </cell>
          <cell r="BU59">
            <v>12</v>
          </cell>
          <cell r="BV59">
            <v>12</v>
          </cell>
          <cell r="BW59">
            <v>12</v>
          </cell>
          <cell r="BX59">
            <v>12</v>
          </cell>
          <cell r="BY59">
            <v>12</v>
          </cell>
          <cell r="BZ59">
            <v>12</v>
          </cell>
          <cell r="CA59">
            <v>12</v>
          </cell>
          <cell r="CB59">
            <v>8</v>
          </cell>
          <cell r="CC59">
            <v>8</v>
          </cell>
          <cell r="CD59">
            <v>8</v>
          </cell>
          <cell r="CE59">
            <v>8</v>
          </cell>
          <cell r="CF59">
            <v>8</v>
          </cell>
          <cell r="CG59">
            <v>8</v>
          </cell>
          <cell r="CH59">
            <v>8</v>
          </cell>
          <cell r="CI59">
            <v>8</v>
          </cell>
          <cell r="CJ59">
            <v>0</v>
          </cell>
        </row>
        <row r="60"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12</v>
          </cell>
          <cell r="T60">
            <v>12</v>
          </cell>
          <cell r="U60">
            <v>12</v>
          </cell>
          <cell r="V60">
            <v>6</v>
          </cell>
          <cell r="W60">
            <v>6</v>
          </cell>
          <cell r="X60">
            <v>6</v>
          </cell>
          <cell r="Y60">
            <v>6</v>
          </cell>
          <cell r="Z60">
            <v>6</v>
          </cell>
          <cell r="AA60">
            <v>12</v>
          </cell>
          <cell r="AB60">
            <v>12</v>
          </cell>
          <cell r="AC60">
            <v>12</v>
          </cell>
          <cell r="AD60">
            <v>8</v>
          </cell>
          <cell r="AE60">
            <v>8</v>
          </cell>
          <cell r="AF60">
            <v>8</v>
          </cell>
          <cell r="AG60">
            <v>14</v>
          </cell>
          <cell r="AH60">
            <v>14</v>
          </cell>
          <cell r="AI60">
            <v>14</v>
          </cell>
          <cell r="AJ60">
            <v>14</v>
          </cell>
          <cell r="AK60">
            <v>14</v>
          </cell>
          <cell r="AL60">
            <v>18</v>
          </cell>
          <cell r="AM60">
            <v>18</v>
          </cell>
          <cell r="AN60">
            <v>18</v>
          </cell>
          <cell r="AO60">
            <v>18</v>
          </cell>
          <cell r="AP60">
            <v>18</v>
          </cell>
          <cell r="AQ60">
            <v>18</v>
          </cell>
          <cell r="AR60">
            <v>18</v>
          </cell>
          <cell r="AS60">
            <v>18</v>
          </cell>
          <cell r="AT60">
            <v>30</v>
          </cell>
          <cell r="AU60">
            <v>30</v>
          </cell>
          <cell r="AV60">
            <v>30</v>
          </cell>
          <cell r="AW60">
            <v>30</v>
          </cell>
          <cell r="AX60">
            <v>30</v>
          </cell>
          <cell r="AY60">
            <v>30</v>
          </cell>
          <cell r="AZ60">
            <v>30</v>
          </cell>
          <cell r="BA60">
            <v>30</v>
          </cell>
          <cell r="BB60">
            <v>30</v>
          </cell>
          <cell r="BC60">
            <v>30</v>
          </cell>
          <cell r="BD60">
            <v>30</v>
          </cell>
          <cell r="BE60">
            <v>30</v>
          </cell>
          <cell r="BF60">
            <v>30</v>
          </cell>
          <cell r="BG60">
            <v>30</v>
          </cell>
          <cell r="BH60">
            <v>36</v>
          </cell>
          <cell r="BI60">
            <v>36</v>
          </cell>
          <cell r="BJ60">
            <v>36</v>
          </cell>
          <cell r="BK60">
            <v>36</v>
          </cell>
          <cell r="BL60">
            <v>36</v>
          </cell>
          <cell r="BM60">
            <v>36</v>
          </cell>
          <cell r="BN60">
            <v>36</v>
          </cell>
          <cell r="BO60">
            <v>36</v>
          </cell>
          <cell r="BP60">
            <v>36</v>
          </cell>
          <cell r="BQ60">
            <v>36</v>
          </cell>
          <cell r="BR60">
            <v>36</v>
          </cell>
          <cell r="BS60">
            <v>36</v>
          </cell>
          <cell r="CJ60">
            <v>0</v>
          </cell>
        </row>
        <row r="61">
          <cell r="F61">
            <v>2</v>
          </cell>
          <cell r="G61">
            <v>2</v>
          </cell>
          <cell r="H61">
            <v>2</v>
          </cell>
          <cell r="I61">
            <v>2</v>
          </cell>
          <cell r="J61">
            <v>2</v>
          </cell>
          <cell r="K61">
            <v>2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L61">
            <v>2</v>
          </cell>
          <cell r="BM61">
            <v>2</v>
          </cell>
          <cell r="BN61">
            <v>2</v>
          </cell>
          <cell r="BO61">
            <v>2</v>
          </cell>
          <cell r="BP61">
            <v>2</v>
          </cell>
          <cell r="BQ61">
            <v>2</v>
          </cell>
          <cell r="BR61">
            <v>2</v>
          </cell>
          <cell r="BS61">
            <v>2</v>
          </cell>
          <cell r="BT61">
            <v>4</v>
          </cell>
          <cell r="BU61">
            <v>4</v>
          </cell>
          <cell r="BV61">
            <v>4</v>
          </cell>
          <cell r="BW61">
            <v>4</v>
          </cell>
          <cell r="BX61">
            <v>4</v>
          </cell>
          <cell r="BY61">
            <v>4</v>
          </cell>
          <cell r="BZ61">
            <v>4</v>
          </cell>
          <cell r="CA61">
            <v>4</v>
          </cell>
          <cell r="CB61">
            <v>2</v>
          </cell>
          <cell r="CC61">
            <v>2</v>
          </cell>
          <cell r="CD61">
            <v>2</v>
          </cell>
          <cell r="CE61">
            <v>2</v>
          </cell>
          <cell r="CF61">
            <v>2</v>
          </cell>
          <cell r="CG61">
            <v>2</v>
          </cell>
          <cell r="CH61">
            <v>2</v>
          </cell>
          <cell r="CI61">
            <v>2</v>
          </cell>
          <cell r="CJ61">
            <v>0</v>
          </cell>
        </row>
        <row r="62">
          <cell r="CJ62">
            <v>0</v>
          </cell>
        </row>
        <row r="63">
          <cell r="F63">
            <v>12</v>
          </cell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4</v>
          </cell>
          <cell r="O63">
            <v>4</v>
          </cell>
          <cell r="P63">
            <v>4</v>
          </cell>
          <cell r="Q63">
            <v>4</v>
          </cell>
          <cell r="R63">
            <v>4</v>
          </cell>
          <cell r="S63">
            <v>4</v>
          </cell>
          <cell r="T63">
            <v>4</v>
          </cell>
          <cell r="U63">
            <v>4</v>
          </cell>
          <cell r="V63">
            <v>4</v>
          </cell>
          <cell r="W63">
            <v>4</v>
          </cell>
          <cell r="X63">
            <v>4</v>
          </cell>
          <cell r="Y63">
            <v>4</v>
          </cell>
          <cell r="Z63">
            <v>4</v>
          </cell>
          <cell r="AA63">
            <v>4</v>
          </cell>
          <cell r="AB63">
            <v>4</v>
          </cell>
          <cell r="AC63">
            <v>4</v>
          </cell>
          <cell r="AD63">
            <v>4</v>
          </cell>
          <cell r="AE63">
            <v>4</v>
          </cell>
          <cell r="AF63">
            <v>4</v>
          </cell>
          <cell r="AG63">
            <v>4</v>
          </cell>
          <cell r="AH63">
            <v>4</v>
          </cell>
          <cell r="AI63">
            <v>4</v>
          </cell>
          <cell r="AJ63">
            <v>4</v>
          </cell>
          <cell r="AK63">
            <v>4</v>
          </cell>
          <cell r="AL63">
            <v>4</v>
          </cell>
          <cell r="AM63">
            <v>4</v>
          </cell>
          <cell r="AN63">
            <v>4</v>
          </cell>
          <cell r="AO63">
            <v>4</v>
          </cell>
          <cell r="AP63">
            <v>4</v>
          </cell>
          <cell r="AQ63">
            <v>4</v>
          </cell>
          <cell r="AR63">
            <v>4</v>
          </cell>
          <cell r="AS63">
            <v>4</v>
          </cell>
          <cell r="AT63">
            <v>4</v>
          </cell>
          <cell r="AU63">
            <v>4</v>
          </cell>
          <cell r="AV63">
            <v>4</v>
          </cell>
          <cell r="AW63">
            <v>4</v>
          </cell>
          <cell r="AX63">
            <v>4</v>
          </cell>
          <cell r="AY63">
            <v>4</v>
          </cell>
          <cell r="AZ63">
            <v>4</v>
          </cell>
          <cell r="BA63">
            <v>4</v>
          </cell>
          <cell r="BB63">
            <v>4</v>
          </cell>
          <cell r="BC63">
            <v>4</v>
          </cell>
          <cell r="BD63">
            <v>4</v>
          </cell>
          <cell r="BE63">
            <v>4</v>
          </cell>
          <cell r="BF63">
            <v>4</v>
          </cell>
          <cell r="BG63">
            <v>4</v>
          </cell>
          <cell r="BH63">
            <v>4</v>
          </cell>
          <cell r="BI63">
            <v>4</v>
          </cell>
          <cell r="BJ63">
            <v>4</v>
          </cell>
          <cell r="BK63">
            <v>4</v>
          </cell>
          <cell r="BL63">
            <v>8</v>
          </cell>
          <cell r="BM63">
            <v>8</v>
          </cell>
          <cell r="BN63">
            <v>8</v>
          </cell>
          <cell r="BO63">
            <v>8</v>
          </cell>
          <cell r="BP63">
            <v>8</v>
          </cell>
          <cell r="BQ63">
            <v>8</v>
          </cell>
          <cell r="BR63">
            <v>8</v>
          </cell>
          <cell r="BS63">
            <v>8</v>
          </cell>
          <cell r="BT63">
            <v>16</v>
          </cell>
          <cell r="BU63">
            <v>16</v>
          </cell>
          <cell r="BV63">
            <v>16</v>
          </cell>
          <cell r="BW63">
            <v>16</v>
          </cell>
          <cell r="BX63">
            <v>16</v>
          </cell>
          <cell r="BY63">
            <v>16</v>
          </cell>
          <cell r="BZ63">
            <v>16</v>
          </cell>
          <cell r="CA63">
            <v>16</v>
          </cell>
          <cell r="CB63">
            <v>12</v>
          </cell>
          <cell r="CC63">
            <v>12</v>
          </cell>
          <cell r="CD63">
            <v>12</v>
          </cell>
          <cell r="CE63">
            <v>12</v>
          </cell>
          <cell r="CF63">
            <v>12</v>
          </cell>
          <cell r="CG63">
            <v>12</v>
          </cell>
          <cell r="CH63">
            <v>12</v>
          </cell>
          <cell r="CI63">
            <v>12</v>
          </cell>
          <cell r="CJ63">
            <v>0</v>
          </cell>
        </row>
        <row r="64">
          <cell r="N64">
            <v>16</v>
          </cell>
          <cell r="O64">
            <v>16</v>
          </cell>
          <cell r="P64">
            <v>16</v>
          </cell>
          <cell r="Q64">
            <v>16</v>
          </cell>
          <cell r="R64">
            <v>16</v>
          </cell>
          <cell r="S64">
            <v>32</v>
          </cell>
          <cell r="T64">
            <v>32</v>
          </cell>
          <cell r="U64">
            <v>32</v>
          </cell>
          <cell r="V64">
            <v>16</v>
          </cell>
          <cell r="W64">
            <v>16</v>
          </cell>
          <cell r="X64">
            <v>16</v>
          </cell>
          <cell r="Y64">
            <v>16</v>
          </cell>
          <cell r="Z64">
            <v>16</v>
          </cell>
          <cell r="AA64">
            <v>32</v>
          </cell>
          <cell r="AB64">
            <v>32</v>
          </cell>
          <cell r="AC64">
            <v>32</v>
          </cell>
          <cell r="AD64">
            <v>16</v>
          </cell>
          <cell r="AE64">
            <v>16</v>
          </cell>
          <cell r="AF64">
            <v>16</v>
          </cell>
          <cell r="AG64">
            <v>32</v>
          </cell>
          <cell r="AH64">
            <v>32</v>
          </cell>
          <cell r="AI64">
            <v>32</v>
          </cell>
          <cell r="AJ64">
            <v>32</v>
          </cell>
          <cell r="AK64">
            <v>32</v>
          </cell>
          <cell r="AL64">
            <v>40</v>
          </cell>
          <cell r="AM64">
            <v>40</v>
          </cell>
          <cell r="AN64">
            <v>40</v>
          </cell>
          <cell r="AO64">
            <v>40</v>
          </cell>
          <cell r="AP64">
            <v>40</v>
          </cell>
          <cell r="AQ64">
            <v>40</v>
          </cell>
          <cell r="AR64">
            <v>40</v>
          </cell>
          <cell r="AS64">
            <v>40</v>
          </cell>
          <cell r="AT64">
            <v>64</v>
          </cell>
          <cell r="AU64">
            <v>64</v>
          </cell>
          <cell r="AV64">
            <v>64</v>
          </cell>
          <cell r="AW64">
            <v>64</v>
          </cell>
          <cell r="AX64">
            <v>64</v>
          </cell>
          <cell r="AY64">
            <v>64</v>
          </cell>
          <cell r="AZ64">
            <v>64</v>
          </cell>
          <cell r="BA64">
            <v>64</v>
          </cell>
          <cell r="BB64">
            <v>64</v>
          </cell>
          <cell r="BC64">
            <v>64</v>
          </cell>
          <cell r="BD64">
            <v>64</v>
          </cell>
          <cell r="BE64">
            <v>64</v>
          </cell>
          <cell r="BF64">
            <v>64</v>
          </cell>
          <cell r="BG64">
            <v>64</v>
          </cell>
          <cell r="BH64">
            <v>80</v>
          </cell>
          <cell r="BI64">
            <v>80</v>
          </cell>
          <cell r="BJ64">
            <v>80</v>
          </cell>
          <cell r="BK64">
            <v>80</v>
          </cell>
          <cell r="BL64">
            <v>64</v>
          </cell>
          <cell r="BM64">
            <v>64</v>
          </cell>
          <cell r="BN64">
            <v>64</v>
          </cell>
          <cell r="BO64">
            <v>64</v>
          </cell>
          <cell r="BP64">
            <v>64</v>
          </cell>
          <cell r="BQ64">
            <v>64</v>
          </cell>
          <cell r="BR64">
            <v>64</v>
          </cell>
          <cell r="BS64">
            <v>64</v>
          </cell>
          <cell r="CJ64">
            <v>0</v>
          </cell>
        </row>
        <row r="65">
          <cell r="F65">
            <v>4</v>
          </cell>
          <cell r="G65">
            <v>4</v>
          </cell>
          <cell r="H65">
            <v>4</v>
          </cell>
          <cell r="I65">
            <v>4</v>
          </cell>
          <cell r="J65">
            <v>4</v>
          </cell>
          <cell r="K65">
            <v>4</v>
          </cell>
          <cell r="L65">
            <v>4</v>
          </cell>
          <cell r="M65">
            <v>4</v>
          </cell>
          <cell r="N65">
            <v>4</v>
          </cell>
          <cell r="O65">
            <v>4</v>
          </cell>
          <cell r="P65">
            <v>4</v>
          </cell>
          <cell r="Q65">
            <v>4</v>
          </cell>
          <cell r="R65">
            <v>4</v>
          </cell>
          <cell r="S65">
            <v>4</v>
          </cell>
          <cell r="T65">
            <v>4</v>
          </cell>
          <cell r="U65">
            <v>4</v>
          </cell>
          <cell r="V65">
            <v>4</v>
          </cell>
          <cell r="W65">
            <v>4</v>
          </cell>
          <cell r="X65">
            <v>4</v>
          </cell>
          <cell r="Y65">
            <v>4</v>
          </cell>
          <cell r="Z65">
            <v>4</v>
          </cell>
          <cell r="AA65">
            <v>4</v>
          </cell>
          <cell r="AB65">
            <v>4</v>
          </cell>
          <cell r="AC65">
            <v>4</v>
          </cell>
          <cell r="AD65">
            <v>4</v>
          </cell>
          <cell r="AE65">
            <v>4</v>
          </cell>
          <cell r="AF65">
            <v>4</v>
          </cell>
          <cell r="AG65">
            <v>4</v>
          </cell>
          <cell r="AH65">
            <v>4</v>
          </cell>
          <cell r="AI65">
            <v>4</v>
          </cell>
          <cell r="AJ65">
            <v>4</v>
          </cell>
          <cell r="AK65">
            <v>4</v>
          </cell>
          <cell r="AL65">
            <v>4</v>
          </cell>
          <cell r="AM65">
            <v>4</v>
          </cell>
          <cell r="AN65">
            <v>4</v>
          </cell>
          <cell r="AO65">
            <v>4</v>
          </cell>
          <cell r="AP65">
            <v>4</v>
          </cell>
          <cell r="AQ65">
            <v>4</v>
          </cell>
          <cell r="AR65">
            <v>4</v>
          </cell>
          <cell r="AS65">
            <v>4</v>
          </cell>
          <cell r="AT65">
            <v>4</v>
          </cell>
          <cell r="AU65">
            <v>4</v>
          </cell>
          <cell r="AV65">
            <v>4</v>
          </cell>
          <cell r="AW65">
            <v>4</v>
          </cell>
          <cell r="AX65">
            <v>4</v>
          </cell>
          <cell r="AY65">
            <v>4</v>
          </cell>
          <cell r="AZ65">
            <v>4</v>
          </cell>
          <cell r="BA65">
            <v>4</v>
          </cell>
          <cell r="BB65">
            <v>4</v>
          </cell>
          <cell r="BC65">
            <v>4</v>
          </cell>
          <cell r="BD65">
            <v>4</v>
          </cell>
          <cell r="BE65">
            <v>4</v>
          </cell>
          <cell r="BF65">
            <v>4</v>
          </cell>
          <cell r="BG65">
            <v>4</v>
          </cell>
          <cell r="BH65">
            <v>4</v>
          </cell>
          <cell r="BI65">
            <v>4</v>
          </cell>
          <cell r="BJ65">
            <v>4</v>
          </cell>
          <cell r="BK65">
            <v>4</v>
          </cell>
          <cell r="BL65">
            <v>8</v>
          </cell>
          <cell r="BM65">
            <v>8</v>
          </cell>
          <cell r="BN65">
            <v>8</v>
          </cell>
          <cell r="BO65">
            <v>8</v>
          </cell>
          <cell r="BP65">
            <v>8</v>
          </cell>
          <cell r="BQ65">
            <v>8</v>
          </cell>
          <cell r="BR65">
            <v>8</v>
          </cell>
          <cell r="BS65">
            <v>8</v>
          </cell>
          <cell r="BT65">
            <v>8</v>
          </cell>
          <cell r="BU65">
            <v>8</v>
          </cell>
          <cell r="BV65">
            <v>8</v>
          </cell>
          <cell r="BW65">
            <v>8</v>
          </cell>
          <cell r="BX65">
            <v>8</v>
          </cell>
          <cell r="BY65">
            <v>8</v>
          </cell>
          <cell r="BZ65">
            <v>8</v>
          </cell>
          <cell r="CA65">
            <v>8</v>
          </cell>
          <cell r="CB65">
            <v>4</v>
          </cell>
          <cell r="CC65">
            <v>4</v>
          </cell>
          <cell r="CD65">
            <v>4</v>
          </cell>
          <cell r="CE65">
            <v>4</v>
          </cell>
          <cell r="CF65">
            <v>4</v>
          </cell>
          <cell r="CG65">
            <v>4</v>
          </cell>
          <cell r="CH65">
            <v>4</v>
          </cell>
          <cell r="CI65">
            <v>4</v>
          </cell>
          <cell r="CJ65">
            <v>0</v>
          </cell>
        </row>
        <row r="66">
          <cell r="AL66">
            <v>6</v>
          </cell>
          <cell r="AM66">
            <v>6</v>
          </cell>
          <cell r="AN66">
            <v>6</v>
          </cell>
          <cell r="AO66">
            <v>6</v>
          </cell>
          <cell r="AP66">
            <v>6</v>
          </cell>
          <cell r="AQ66">
            <v>6</v>
          </cell>
          <cell r="AR66">
            <v>6</v>
          </cell>
          <cell r="AS66">
            <v>6</v>
          </cell>
          <cell r="AT66">
            <v>12</v>
          </cell>
          <cell r="AU66">
            <v>12</v>
          </cell>
          <cell r="AV66">
            <v>12</v>
          </cell>
          <cell r="AW66">
            <v>12</v>
          </cell>
          <cell r="AX66">
            <v>12</v>
          </cell>
          <cell r="AY66">
            <v>12</v>
          </cell>
          <cell r="AZ66">
            <v>12</v>
          </cell>
          <cell r="BA66">
            <v>12</v>
          </cell>
          <cell r="BB66">
            <v>12</v>
          </cell>
          <cell r="BC66">
            <v>12</v>
          </cell>
          <cell r="BD66">
            <v>12</v>
          </cell>
          <cell r="BE66">
            <v>12</v>
          </cell>
          <cell r="BF66">
            <v>12</v>
          </cell>
          <cell r="BG66">
            <v>12</v>
          </cell>
          <cell r="BH66">
            <v>12</v>
          </cell>
          <cell r="BI66">
            <v>12</v>
          </cell>
          <cell r="BJ66">
            <v>12</v>
          </cell>
          <cell r="BK66">
            <v>12</v>
          </cell>
          <cell r="BL66">
            <v>12</v>
          </cell>
          <cell r="BM66">
            <v>12</v>
          </cell>
          <cell r="BN66">
            <v>12</v>
          </cell>
          <cell r="BO66">
            <v>12</v>
          </cell>
          <cell r="BP66">
            <v>12</v>
          </cell>
          <cell r="BQ66">
            <v>12</v>
          </cell>
          <cell r="BR66">
            <v>12</v>
          </cell>
          <cell r="BS66">
            <v>12</v>
          </cell>
          <cell r="CJ66">
            <v>0</v>
          </cell>
        </row>
        <row r="67">
          <cell r="F67">
            <v>6</v>
          </cell>
          <cell r="G67">
            <v>6</v>
          </cell>
          <cell r="H67">
            <v>6</v>
          </cell>
          <cell r="I67">
            <v>6</v>
          </cell>
          <cell r="J67">
            <v>6</v>
          </cell>
          <cell r="K67">
            <v>6</v>
          </cell>
          <cell r="L67">
            <v>6</v>
          </cell>
          <cell r="M67">
            <v>6</v>
          </cell>
          <cell r="V67">
            <v>6</v>
          </cell>
          <cell r="W67">
            <v>6</v>
          </cell>
          <cell r="X67">
            <v>6</v>
          </cell>
          <cell r="Y67">
            <v>6</v>
          </cell>
          <cell r="Z67">
            <v>6</v>
          </cell>
          <cell r="AA67">
            <v>6</v>
          </cell>
          <cell r="AB67">
            <v>6</v>
          </cell>
          <cell r="AC67">
            <v>6</v>
          </cell>
          <cell r="BT67">
            <v>6</v>
          </cell>
          <cell r="BU67">
            <v>6</v>
          </cell>
          <cell r="BV67">
            <v>6</v>
          </cell>
          <cell r="BW67">
            <v>6</v>
          </cell>
          <cell r="BX67">
            <v>6</v>
          </cell>
          <cell r="BY67">
            <v>6</v>
          </cell>
          <cell r="BZ67">
            <v>6</v>
          </cell>
          <cell r="CA67">
            <v>6</v>
          </cell>
          <cell r="CJ67">
            <v>0</v>
          </cell>
        </row>
        <row r="68">
          <cell r="F68">
            <v>3</v>
          </cell>
          <cell r="G68">
            <v>3</v>
          </cell>
          <cell r="H68">
            <v>3</v>
          </cell>
          <cell r="I68">
            <v>3</v>
          </cell>
          <cell r="J68">
            <v>3</v>
          </cell>
          <cell r="K68">
            <v>3</v>
          </cell>
          <cell r="L68">
            <v>3</v>
          </cell>
          <cell r="M68">
            <v>3</v>
          </cell>
          <cell r="N68">
            <v>3</v>
          </cell>
          <cell r="O68">
            <v>3</v>
          </cell>
          <cell r="P68">
            <v>3</v>
          </cell>
          <cell r="Q68">
            <v>3</v>
          </cell>
          <cell r="R68">
            <v>3</v>
          </cell>
          <cell r="S68">
            <v>3</v>
          </cell>
          <cell r="T68">
            <v>3</v>
          </cell>
          <cell r="U68">
            <v>3</v>
          </cell>
          <cell r="V68">
            <v>6</v>
          </cell>
          <cell r="W68">
            <v>6</v>
          </cell>
          <cell r="X68">
            <v>6</v>
          </cell>
          <cell r="Y68">
            <v>6</v>
          </cell>
          <cell r="Z68">
            <v>6</v>
          </cell>
          <cell r="AA68">
            <v>6</v>
          </cell>
          <cell r="AB68">
            <v>6</v>
          </cell>
          <cell r="AC68">
            <v>6</v>
          </cell>
          <cell r="AD68">
            <v>6</v>
          </cell>
          <cell r="AE68">
            <v>6</v>
          </cell>
          <cell r="AF68">
            <v>6</v>
          </cell>
          <cell r="AG68">
            <v>6</v>
          </cell>
          <cell r="AH68">
            <v>6</v>
          </cell>
          <cell r="AI68">
            <v>6</v>
          </cell>
          <cell r="AJ68">
            <v>6</v>
          </cell>
          <cell r="AK68">
            <v>6</v>
          </cell>
          <cell r="AL68">
            <v>9</v>
          </cell>
          <cell r="AM68">
            <v>9</v>
          </cell>
          <cell r="AN68">
            <v>9</v>
          </cell>
          <cell r="AO68">
            <v>9</v>
          </cell>
          <cell r="AP68">
            <v>9</v>
          </cell>
          <cell r="AQ68">
            <v>9</v>
          </cell>
          <cell r="AR68">
            <v>9</v>
          </cell>
          <cell r="AS68">
            <v>9</v>
          </cell>
          <cell r="AT68">
            <v>9</v>
          </cell>
          <cell r="AU68">
            <v>9</v>
          </cell>
          <cell r="AV68">
            <v>9</v>
          </cell>
          <cell r="AW68">
            <v>9</v>
          </cell>
          <cell r="AX68">
            <v>9</v>
          </cell>
          <cell r="AY68">
            <v>9</v>
          </cell>
          <cell r="AZ68">
            <v>9</v>
          </cell>
          <cell r="BA68">
            <v>9</v>
          </cell>
          <cell r="BB68">
            <v>9</v>
          </cell>
          <cell r="BC68">
            <v>9</v>
          </cell>
          <cell r="BD68">
            <v>9</v>
          </cell>
          <cell r="BE68">
            <v>9</v>
          </cell>
          <cell r="BF68">
            <v>9</v>
          </cell>
          <cell r="BG68">
            <v>9</v>
          </cell>
          <cell r="BH68">
            <v>9</v>
          </cell>
          <cell r="BI68">
            <v>9</v>
          </cell>
          <cell r="BJ68">
            <v>9</v>
          </cell>
          <cell r="BK68">
            <v>9</v>
          </cell>
          <cell r="BL68">
            <v>18</v>
          </cell>
          <cell r="BM68">
            <v>18</v>
          </cell>
          <cell r="BN68">
            <v>18</v>
          </cell>
          <cell r="BO68">
            <v>18</v>
          </cell>
          <cell r="BP68">
            <v>18</v>
          </cell>
          <cell r="BQ68">
            <v>18</v>
          </cell>
          <cell r="BR68">
            <v>18</v>
          </cell>
          <cell r="BS68">
            <v>18</v>
          </cell>
          <cell r="BT68">
            <v>3</v>
          </cell>
          <cell r="BU68">
            <v>3</v>
          </cell>
          <cell r="BV68">
            <v>3</v>
          </cell>
          <cell r="BW68">
            <v>3</v>
          </cell>
          <cell r="BX68">
            <v>3</v>
          </cell>
          <cell r="BY68">
            <v>3</v>
          </cell>
          <cell r="BZ68">
            <v>3</v>
          </cell>
          <cell r="CA68">
            <v>3</v>
          </cell>
          <cell r="CB68">
            <v>6</v>
          </cell>
          <cell r="CC68">
            <v>6</v>
          </cell>
          <cell r="CD68">
            <v>6</v>
          </cell>
          <cell r="CE68">
            <v>6</v>
          </cell>
          <cell r="CF68">
            <v>6</v>
          </cell>
          <cell r="CG68">
            <v>6</v>
          </cell>
          <cell r="CH68">
            <v>6</v>
          </cell>
          <cell r="CI68">
            <v>6</v>
          </cell>
          <cell r="CJ68">
            <v>0</v>
          </cell>
        </row>
        <row r="69">
          <cell r="F69">
            <v>6</v>
          </cell>
          <cell r="G69">
            <v>6</v>
          </cell>
          <cell r="H69">
            <v>6</v>
          </cell>
          <cell r="I69">
            <v>6</v>
          </cell>
          <cell r="J69">
            <v>6</v>
          </cell>
          <cell r="K69">
            <v>6</v>
          </cell>
          <cell r="L69">
            <v>6</v>
          </cell>
          <cell r="M69">
            <v>6</v>
          </cell>
          <cell r="N69">
            <v>6</v>
          </cell>
          <cell r="O69">
            <v>6</v>
          </cell>
          <cell r="P69">
            <v>6</v>
          </cell>
          <cell r="Q69">
            <v>6</v>
          </cell>
          <cell r="R69">
            <v>6</v>
          </cell>
          <cell r="S69">
            <v>6</v>
          </cell>
          <cell r="T69">
            <v>6</v>
          </cell>
          <cell r="U69">
            <v>6</v>
          </cell>
          <cell r="V69">
            <v>6</v>
          </cell>
          <cell r="W69">
            <v>6</v>
          </cell>
          <cell r="X69">
            <v>6</v>
          </cell>
          <cell r="Y69">
            <v>6</v>
          </cell>
          <cell r="Z69">
            <v>6</v>
          </cell>
          <cell r="AA69">
            <v>6</v>
          </cell>
          <cell r="AB69">
            <v>6</v>
          </cell>
          <cell r="AC69">
            <v>6</v>
          </cell>
          <cell r="AD69">
            <v>6</v>
          </cell>
          <cell r="AE69">
            <v>6</v>
          </cell>
          <cell r="AF69">
            <v>6</v>
          </cell>
          <cell r="AG69">
            <v>6</v>
          </cell>
          <cell r="AH69">
            <v>6</v>
          </cell>
          <cell r="AI69">
            <v>6</v>
          </cell>
          <cell r="AJ69">
            <v>6</v>
          </cell>
          <cell r="AK69">
            <v>6</v>
          </cell>
          <cell r="AL69">
            <v>6</v>
          </cell>
          <cell r="AM69">
            <v>6</v>
          </cell>
          <cell r="AN69">
            <v>6</v>
          </cell>
          <cell r="AO69">
            <v>6</v>
          </cell>
          <cell r="AP69">
            <v>6</v>
          </cell>
          <cell r="AQ69">
            <v>6</v>
          </cell>
          <cell r="AR69">
            <v>6</v>
          </cell>
          <cell r="AS69">
            <v>6</v>
          </cell>
          <cell r="AT69">
            <v>6</v>
          </cell>
          <cell r="AU69">
            <v>6</v>
          </cell>
          <cell r="AV69">
            <v>6</v>
          </cell>
          <cell r="AW69">
            <v>6</v>
          </cell>
          <cell r="AX69">
            <v>6</v>
          </cell>
          <cell r="AY69">
            <v>6</v>
          </cell>
          <cell r="AZ69">
            <v>6</v>
          </cell>
          <cell r="BA69">
            <v>6</v>
          </cell>
          <cell r="BB69">
            <v>6</v>
          </cell>
          <cell r="BC69">
            <v>6</v>
          </cell>
          <cell r="BD69">
            <v>6</v>
          </cell>
          <cell r="BE69">
            <v>6</v>
          </cell>
          <cell r="BF69">
            <v>6</v>
          </cell>
          <cell r="BG69">
            <v>6</v>
          </cell>
          <cell r="BH69">
            <v>6</v>
          </cell>
          <cell r="BI69">
            <v>6</v>
          </cell>
          <cell r="BJ69">
            <v>6</v>
          </cell>
          <cell r="BK69">
            <v>6</v>
          </cell>
          <cell r="BL69">
            <v>12</v>
          </cell>
          <cell r="BM69">
            <v>12</v>
          </cell>
          <cell r="BN69">
            <v>12</v>
          </cell>
          <cell r="BO69">
            <v>12</v>
          </cell>
          <cell r="BP69">
            <v>12</v>
          </cell>
          <cell r="BQ69">
            <v>12</v>
          </cell>
          <cell r="BR69">
            <v>12</v>
          </cell>
          <cell r="BS69">
            <v>12</v>
          </cell>
          <cell r="BT69">
            <v>9</v>
          </cell>
          <cell r="BU69">
            <v>9</v>
          </cell>
          <cell r="BV69">
            <v>9</v>
          </cell>
          <cell r="BW69">
            <v>9</v>
          </cell>
          <cell r="BX69">
            <v>9</v>
          </cell>
          <cell r="BY69">
            <v>9</v>
          </cell>
          <cell r="BZ69">
            <v>9</v>
          </cell>
          <cell r="CA69">
            <v>9</v>
          </cell>
          <cell r="CB69">
            <v>24</v>
          </cell>
          <cell r="CC69">
            <v>24</v>
          </cell>
          <cell r="CD69">
            <v>24</v>
          </cell>
          <cell r="CE69">
            <v>24</v>
          </cell>
          <cell r="CF69">
            <v>24</v>
          </cell>
          <cell r="CG69">
            <v>24</v>
          </cell>
          <cell r="CH69">
            <v>24</v>
          </cell>
          <cell r="CI69">
            <v>24</v>
          </cell>
          <cell r="CJ69">
            <v>0</v>
          </cell>
        </row>
        <row r="70">
          <cell r="V70">
            <v>3</v>
          </cell>
          <cell r="W70">
            <v>3</v>
          </cell>
          <cell r="X70">
            <v>3</v>
          </cell>
          <cell r="Y70">
            <v>3</v>
          </cell>
          <cell r="Z70">
            <v>3</v>
          </cell>
          <cell r="AA70">
            <v>3</v>
          </cell>
          <cell r="AB70">
            <v>3</v>
          </cell>
          <cell r="AC70">
            <v>3</v>
          </cell>
          <cell r="AD70">
            <v>3</v>
          </cell>
          <cell r="AE70">
            <v>3</v>
          </cell>
          <cell r="AF70">
            <v>3</v>
          </cell>
          <cell r="AG70">
            <v>3</v>
          </cell>
          <cell r="AH70">
            <v>3</v>
          </cell>
          <cell r="AI70">
            <v>3</v>
          </cell>
          <cell r="AJ70">
            <v>3</v>
          </cell>
          <cell r="AK70">
            <v>3</v>
          </cell>
          <cell r="AL70">
            <v>12</v>
          </cell>
          <cell r="AM70">
            <v>12</v>
          </cell>
          <cell r="AN70">
            <v>12</v>
          </cell>
          <cell r="AO70">
            <v>12</v>
          </cell>
          <cell r="AP70">
            <v>12</v>
          </cell>
          <cell r="AQ70">
            <v>12</v>
          </cell>
          <cell r="AR70">
            <v>12</v>
          </cell>
          <cell r="AS70">
            <v>12</v>
          </cell>
          <cell r="AT70">
            <v>12</v>
          </cell>
          <cell r="AU70">
            <v>12</v>
          </cell>
          <cell r="AV70">
            <v>12</v>
          </cell>
          <cell r="AW70">
            <v>12</v>
          </cell>
          <cell r="AX70">
            <v>12</v>
          </cell>
          <cell r="AY70">
            <v>12</v>
          </cell>
          <cell r="AZ70">
            <v>12</v>
          </cell>
          <cell r="BA70">
            <v>12</v>
          </cell>
          <cell r="BB70">
            <v>12</v>
          </cell>
          <cell r="BC70">
            <v>12</v>
          </cell>
          <cell r="BD70">
            <v>12</v>
          </cell>
          <cell r="BE70">
            <v>12</v>
          </cell>
          <cell r="BF70">
            <v>12</v>
          </cell>
          <cell r="BG70">
            <v>12</v>
          </cell>
          <cell r="BH70">
            <v>12</v>
          </cell>
          <cell r="BI70">
            <v>12</v>
          </cell>
          <cell r="BJ70">
            <v>12</v>
          </cell>
          <cell r="BK70">
            <v>12</v>
          </cell>
          <cell r="BL70">
            <v>24</v>
          </cell>
          <cell r="BM70">
            <v>24</v>
          </cell>
          <cell r="BN70">
            <v>24</v>
          </cell>
          <cell r="BO70">
            <v>24</v>
          </cell>
          <cell r="BP70">
            <v>24</v>
          </cell>
          <cell r="BQ70">
            <v>24</v>
          </cell>
          <cell r="BR70">
            <v>24</v>
          </cell>
          <cell r="BS70">
            <v>24</v>
          </cell>
          <cell r="CJ70">
            <v>0</v>
          </cell>
        </row>
        <row r="73">
          <cell r="V73">
            <v>3</v>
          </cell>
          <cell r="W73">
            <v>3</v>
          </cell>
          <cell r="X73">
            <v>3</v>
          </cell>
          <cell r="Y73">
            <v>3</v>
          </cell>
          <cell r="Z73">
            <v>3</v>
          </cell>
          <cell r="AA73">
            <v>3</v>
          </cell>
          <cell r="AB73">
            <v>3</v>
          </cell>
          <cell r="AC73">
            <v>3</v>
          </cell>
          <cell r="AD73">
            <v>3</v>
          </cell>
          <cell r="AE73">
            <v>3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>
            <v>3</v>
          </cell>
          <cell r="CJ73">
            <v>0</v>
          </cell>
        </row>
        <row r="74">
          <cell r="AL74">
            <v>6</v>
          </cell>
          <cell r="AM74">
            <v>6</v>
          </cell>
          <cell r="AN74">
            <v>6</v>
          </cell>
          <cell r="AO74">
            <v>6</v>
          </cell>
          <cell r="AP74">
            <v>6</v>
          </cell>
          <cell r="AQ74">
            <v>6</v>
          </cell>
          <cell r="AR74">
            <v>6</v>
          </cell>
          <cell r="AS74">
            <v>6</v>
          </cell>
          <cell r="AT74">
            <v>6</v>
          </cell>
          <cell r="AU74">
            <v>6</v>
          </cell>
          <cell r="AV74">
            <v>6</v>
          </cell>
          <cell r="AW74">
            <v>6</v>
          </cell>
          <cell r="AX74">
            <v>6</v>
          </cell>
          <cell r="AY74">
            <v>6</v>
          </cell>
          <cell r="AZ74">
            <v>6</v>
          </cell>
          <cell r="BA74">
            <v>6</v>
          </cell>
          <cell r="BB74">
            <v>6</v>
          </cell>
          <cell r="BC74">
            <v>6</v>
          </cell>
          <cell r="BD74">
            <v>6</v>
          </cell>
          <cell r="BE74">
            <v>6</v>
          </cell>
          <cell r="BF74">
            <v>6</v>
          </cell>
          <cell r="BG74">
            <v>6</v>
          </cell>
          <cell r="BH74">
            <v>6</v>
          </cell>
          <cell r="BI74">
            <v>6</v>
          </cell>
          <cell r="BJ74">
            <v>6</v>
          </cell>
          <cell r="BK74">
            <v>6</v>
          </cell>
          <cell r="BL74">
            <v>6</v>
          </cell>
          <cell r="BM74">
            <v>6</v>
          </cell>
          <cell r="BN74">
            <v>6</v>
          </cell>
          <cell r="BO74">
            <v>6</v>
          </cell>
          <cell r="BP74">
            <v>6</v>
          </cell>
          <cell r="BQ74">
            <v>6</v>
          </cell>
          <cell r="BR74">
            <v>6</v>
          </cell>
          <cell r="BS74">
            <v>6</v>
          </cell>
          <cell r="CB74">
            <v>6</v>
          </cell>
          <cell r="CC74">
            <v>6</v>
          </cell>
          <cell r="CD74">
            <v>6</v>
          </cell>
          <cell r="CE74">
            <v>6</v>
          </cell>
          <cell r="CF74">
            <v>6</v>
          </cell>
          <cell r="CG74">
            <v>6</v>
          </cell>
          <cell r="CH74">
            <v>6</v>
          </cell>
          <cell r="CI74">
            <v>6</v>
          </cell>
          <cell r="CJ74">
            <v>0</v>
          </cell>
          <cell r="CQ74">
            <v>6</v>
          </cell>
        </row>
        <row r="75">
          <cell r="F75">
            <v>3</v>
          </cell>
          <cell r="G75">
            <v>3</v>
          </cell>
          <cell r="H75">
            <v>3</v>
          </cell>
          <cell r="I75">
            <v>3</v>
          </cell>
          <cell r="J75">
            <v>3</v>
          </cell>
          <cell r="K75">
            <v>3</v>
          </cell>
          <cell r="L75">
            <v>3</v>
          </cell>
          <cell r="M75">
            <v>3</v>
          </cell>
          <cell r="N75">
            <v>3</v>
          </cell>
          <cell r="O75">
            <v>3</v>
          </cell>
          <cell r="P75">
            <v>3</v>
          </cell>
          <cell r="Q75">
            <v>3</v>
          </cell>
          <cell r="R75">
            <v>3</v>
          </cell>
          <cell r="S75">
            <v>3</v>
          </cell>
          <cell r="T75">
            <v>3</v>
          </cell>
          <cell r="U75">
            <v>3</v>
          </cell>
          <cell r="V75">
            <v>6</v>
          </cell>
          <cell r="W75">
            <v>6</v>
          </cell>
          <cell r="X75">
            <v>6</v>
          </cell>
          <cell r="Y75">
            <v>6</v>
          </cell>
          <cell r="Z75">
            <v>6</v>
          </cell>
          <cell r="AA75">
            <v>6</v>
          </cell>
          <cell r="AB75">
            <v>6</v>
          </cell>
          <cell r="AC75">
            <v>6</v>
          </cell>
          <cell r="AD75">
            <v>6</v>
          </cell>
          <cell r="AE75">
            <v>6</v>
          </cell>
          <cell r="AF75">
            <v>6</v>
          </cell>
          <cell r="AG75">
            <v>6</v>
          </cell>
          <cell r="AH75">
            <v>6</v>
          </cell>
          <cell r="AI75">
            <v>6</v>
          </cell>
          <cell r="AJ75">
            <v>6</v>
          </cell>
          <cell r="AK75">
            <v>6</v>
          </cell>
          <cell r="AL75">
            <v>9</v>
          </cell>
          <cell r="AM75">
            <v>9</v>
          </cell>
          <cell r="AN75">
            <v>9</v>
          </cell>
          <cell r="AO75">
            <v>9</v>
          </cell>
          <cell r="AP75">
            <v>9</v>
          </cell>
          <cell r="AQ75">
            <v>9</v>
          </cell>
          <cell r="AR75">
            <v>9</v>
          </cell>
          <cell r="AS75">
            <v>9</v>
          </cell>
          <cell r="AT75">
            <v>9</v>
          </cell>
          <cell r="AU75">
            <v>9</v>
          </cell>
          <cell r="AV75">
            <v>9</v>
          </cell>
          <cell r="AW75">
            <v>9</v>
          </cell>
          <cell r="AX75">
            <v>9</v>
          </cell>
          <cell r="AY75">
            <v>9</v>
          </cell>
          <cell r="AZ75">
            <v>9</v>
          </cell>
          <cell r="BA75">
            <v>9</v>
          </cell>
          <cell r="BB75">
            <v>9</v>
          </cell>
          <cell r="BC75">
            <v>9</v>
          </cell>
          <cell r="BD75">
            <v>9</v>
          </cell>
          <cell r="BE75">
            <v>9</v>
          </cell>
          <cell r="BF75">
            <v>9</v>
          </cell>
          <cell r="BG75">
            <v>9</v>
          </cell>
          <cell r="BH75">
            <v>9</v>
          </cell>
          <cell r="BI75">
            <v>9</v>
          </cell>
          <cell r="BJ75">
            <v>9</v>
          </cell>
          <cell r="BK75">
            <v>9</v>
          </cell>
          <cell r="BL75">
            <v>12</v>
          </cell>
          <cell r="BM75">
            <v>12</v>
          </cell>
          <cell r="BN75">
            <v>12</v>
          </cell>
          <cell r="BO75">
            <v>12</v>
          </cell>
          <cell r="BP75">
            <v>12</v>
          </cell>
          <cell r="BQ75">
            <v>12</v>
          </cell>
          <cell r="BR75">
            <v>12</v>
          </cell>
          <cell r="BS75">
            <v>12</v>
          </cell>
          <cell r="BT75">
            <v>3</v>
          </cell>
          <cell r="BU75">
            <v>3</v>
          </cell>
          <cell r="BV75">
            <v>3</v>
          </cell>
          <cell r="BW75">
            <v>3</v>
          </cell>
          <cell r="BX75">
            <v>3</v>
          </cell>
          <cell r="BY75">
            <v>3</v>
          </cell>
          <cell r="BZ75">
            <v>3</v>
          </cell>
          <cell r="CA75">
            <v>3</v>
          </cell>
          <cell r="CB75">
            <v>6</v>
          </cell>
          <cell r="CC75">
            <v>6</v>
          </cell>
          <cell r="CD75">
            <v>6</v>
          </cell>
          <cell r="CE75">
            <v>6</v>
          </cell>
          <cell r="CF75">
            <v>6</v>
          </cell>
          <cell r="CG75">
            <v>6</v>
          </cell>
          <cell r="CH75">
            <v>6</v>
          </cell>
          <cell r="CI75">
            <v>6</v>
          </cell>
          <cell r="CJ75">
            <v>0</v>
          </cell>
          <cell r="CM75">
            <v>3</v>
          </cell>
        </row>
        <row r="76">
          <cell r="F76">
            <v>3</v>
          </cell>
          <cell r="G76">
            <v>3</v>
          </cell>
          <cell r="H76">
            <v>3</v>
          </cell>
          <cell r="I76">
            <v>3</v>
          </cell>
          <cell r="J76">
            <v>3</v>
          </cell>
          <cell r="K76">
            <v>3</v>
          </cell>
          <cell r="L76">
            <v>3</v>
          </cell>
          <cell r="M76">
            <v>3</v>
          </cell>
          <cell r="N76">
            <v>3</v>
          </cell>
          <cell r="O76">
            <v>3</v>
          </cell>
          <cell r="P76">
            <v>3</v>
          </cell>
          <cell r="Q76">
            <v>3</v>
          </cell>
          <cell r="R76">
            <v>3</v>
          </cell>
          <cell r="S76">
            <v>3</v>
          </cell>
          <cell r="T76">
            <v>3</v>
          </cell>
          <cell r="U76">
            <v>3</v>
          </cell>
          <cell r="AL76">
            <v>3</v>
          </cell>
          <cell r="AM76">
            <v>3</v>
          </cell>
          <cell r="AN76">
            <v>3</v>
          </cell>
          <cell r="AO76">
            <v>3</v>
          </cell>
          <cell r="AP76">
            <v>3</v>
          </cell>
          <cell r="AQ76">
            <v>3</v>
          </cell>
          <cell r="AR76">
            <v>3</v>
          </cell>
          <cell r="AS76">
            <v>3</v>
          </cell>
          <cell r="AT76">
            <v>3</v>
          </cell>
          <cell r="AU76">
            <v>3</v>
          </cell>
          <cell r="AV76">
            <v>3</v>
          </cell>
          <cell r="AW76">
            <v>3</v>
          </cell>
          <cell r="AX76">
            <v>3</v>
          </cell>
          <cell r="AY76">
            <v>3</v>
          </cell>
          <cell r="AZ76">
            <v>3</v>
          </cell>
          <cell r="BA76">
            <v>3</v>
          </cell>
          <cell r="BB76">
            <v>3</v>
          </cell>
          <cell r="BC76">
            <v>3</v>
          </cell>
          <cell r="BD76">
            <v>3</v>
          </cell>
          <cell r="BE76">
            <v>3</v>
          </cell>
          <cell r="BF76">
            <v>3</v>
          </cell>
          <cell r="BG76">
            <v>3</v>
          </cell>
          <cell r="BH76">
            <v>3</v>
          </cell>
          <cell r="BI76">
            <v>3</v>
          </cell>
          <cell r="BJ76">
            <v>3</v>
          </cell>
          <cell r="BK76">
            <v>3</v>
          </cell>
          <cell r="BL76">
            <v>6</v>
          </cell>
          <cell r="BM76">
            <v>6</v>
          </cell>
          <cell r="BN76">
            <v>6</v>
          </cell>
          <cell r="BO76">
            <v>6</v>
          </cell>
          <cell r="BP76">
            <v>6</v>
          </cell>
          <cell r="BQ76">
            <v>6</v>
          </cell>
          <cell r="BR76">
            <v>6</v>
          </cell>
          <cell r="BS76">
            <v>6</v>
          </cell>
          <cell r="BT76">
            <v>3</v>
          </cell>
          <cell r="BU76">
            <v>3</v>
          </cell>
          <cell r="BV76">
            <v>3</v>
          </cell>
          <cell r="BW76">
            <v>3</v>
          </cell>
          <cell r="BX76">
            <v>3</v>
          </cell>
          <cell r="BY76">
            <v>3</v>
          </cell>
          <cell r="BZ76">
            <v>3</v>
          </cell>
          <cell r="CA76">
            <v>3</v>
          </cell>
          <cell r="CJ76">
            <v>0</v>
          </cell>
          <cell r="CM76">
            <v>3</v>
          </cell>
        </row>
        <row r="77">
          <cell r="V77">
            <v>6</v>
          </cell>
          <cell r="W77">
            <v>6</v>
          </cell>
          <cell r="X77">
            <v>6</v>
          </cell>
          <cell r="Y77">
            <v>6</v>
          </cell>
          <cell r="Z77">
            <v>6</v>
          </cell>
          <cell r="AA77">
            <v>6</v>
          </cell>
          <cell r="AB77">
            <v>6</v>
          </cell>
          <cell r="AC77">
            <v>6</v>
          </cell>
          <cell r="AD77">
            <v>6</v>
          </cell>
          <cell r="AE77">
            <v>6</v>
          </cell>
          <cell r="AF77">
            <v>6</v>
          </cell>
          <cell r="AG77">
            <v>6</v>
          </cell>
          <cell r="AH77">
            <v>6</v>
          </cell>
          <cell r="AI77">
            <v>6</v>
          </cell>
          <cell r="AJ77">
            <v>6</v>
          </cell>
          <cell r="AK77">
            <v>6</v>
          </cell>
          <cell r="CJ77">
            <v>0</v>
          </cell>
        </row>
        <row r="78">
          <cell r="CJ78">
            <v>0</v>
          </cell>
        </row>
        <row r="79">
          <cell r="F79">
            <v>3</v>
          </cell>
          <cell r="G79">
            <v>3</v>
          </cell>
          <cell r="H79">
            <v>3</v>
          </cell>
          <cell r="I79">
            <v>3</v>
          </cell>
          <cell r="J79">
            <v>3</v>
          </cell>
          <cell r="K79">
            <v>3</v>
          </cell>
          <cell r="L79">
            <v>3</v>
          </cell>
          <cell r="M79">
            <v>3</v>
          </cell>
          <cell r="N79">
            <v>3</v>
          </cell>
          <cell r="O79">
            <v>3</v>
          </cell>
          <cell r="P79">
            <v>3</v>
          </cell>
          <cell r="Q79">
            <v>3</v>
          </cell>
          <cell r="R79">
            <v>3</v>
          </cell>
          <cell r="S79">
            <v>3</v>
          </cell>
          <cell r="T79">
            <v>3</v>
          </cell>
          <cell r="U79">
            <v>3</v>
          </cell>
          <cell r="V79">
            <v>3</v>
          </cell>
          <cell r="W79">
            <v>3</v>
          </cell>
          <cell r="X79">
            <v>3</v>
          </cell>
          <cell r="Y79">
            <v>3</v>
          </cell>
          <cell r="Z79">
            <v>3</v>
          </cell>
          <cell r="AA79">
            <v>3</v>
          </cell>
          <cell r="AB79">
            <v>3</v>
          </cell>
          <cell r="AC79">
            <v>3</v>
          </cell>
          <cell r="AD79">
            <v>3</v>
          </cell>
          <cell r="AE79">
            <v>3</v>
          </cell>
          <cell r="AF79">
            <v>3</v>
          </cell>
          <cell r="AG79">
            <v>3</v>
          </cell>
          <cell r="AH79">
            <v>3</v>
          </cell>
          <cell r="AI79">
            <v>3</v>
          </cell>
          <cell r="AJ79">
            <v>3</v>
          </cell>
          <cell r="AK79">
            <v>3</v>
          </cell>
          <cell r="AL79">
            <v>3</v>
          </cell>
          <cell r="AM79">
            <v>3</v>
          </cell>
          <cell r="AN79">
            <v>3</v>
          </cell>
          <cell r="AO79">
            <v>3</v>
          </cell>
          <cell r="AP79">
            <v>3</v>
          </cell>
          <cell r="AQ79">
            <v>3</v>
          </cell>
          <cell r="AR79">
            <v>3</v>
          </cell>
          <cell r="AS79">
            <v>3</v>
          </cell>
          <cell r="AT79">
            <v>3</v>
          </cell>
          <cell r="AU79">
            <v>3</v>
          </cell>
          <cell r="AV79">
            <v>3</v>
          </cell>
          <cell r="AW79">
            <v>3</v>
          </cell>
          <cell r="AX79">
            <v>3</v>
          </cell>
          <cell r="AY79">
            <v>3</v>
          </cell>
          <cell r="AZ79">
            <v>3</v>
          </cell>
          <cell r="BA79">
            <v>3</v>
          </cell>
          <cell r="BB79">
            <v>3</v>
          </cell>
          <cell r="BC79">
            <v>3</v>
          </cell>
          <cell r="BD79">
            <v>3</v>
          </cell>
          <cell r="BE79">
            <v>3</v>
          </cell>
          <cell r="BF79">
            <v>3</v>
          </cell>
          <cell r="BG79">
            <v>3</v>
          </cell>
          <cell r="BH79">
            <v>3</v>
          </cell>
          <cell r="BI79">
            <v>3</v>
          </cell>
          <cell r="BJ79">
            <v>3</v>
          </cell>
          <cell r="BK79">
            <v>3</v>
          </cell>
          <cell r="BL79">
            <v>6</v>
          </cell>
          <cell r="BM79">
            <v>6</v>
          </cell>
          <cell r="BN79">
            <v>6</v>
          </cell>
          <cell r="BO79">
            <v>6</v>
          </cell>
          <cell r="BP79">
            <v>6</v>
          </cell>
          <cell r="BQ79">
            <v>6</v>
          </cell>
          <cell r="BR79">
            <v>6</v>
          </cell>
          <cell r="BS79">
            <v>6</v>
          </cell>
          <cell r="BT79">
            <v>3</v>
          </cell>
          <cell r="BU79">
            <v>3</v>
          </cell>
          <cell r="BV79">
            <v>3</v>
          </cell>
          <cell r="BW79">
            <v>3</v>
          </cell>
          <cell r="BX79">
            <v>3</v>
          </cell>
          <cell r="BY79">
            <v>3</v>
          </cell>
          <cell r="BZ79">
            <v>3</v>
          </cell>
          <cell r="CA79">
            <v>3</v>
          </cell>
          <cell r="CJ79">
            <v>0</v>
          </cell>
          <cell r="CK79">
            <v>3</v>
          </cell>
          <cell r="CL79">
            <v>3</v>
          </cell>
          <cell r="CM79">
            <v>3</v>
          </cell>
          <cell r="CN79">
            <v>3</v>
          </cell>
          <cell r="CO79">
            <v>3</v>
          </cell>
          <cell r="CP79">
            <v>3</v>
          </cell>
          <cell r="CQ79">
            <v>3</v>
          </cell>
        </row>
        <row r="80">
          <cell r="F80">
            <v>3</v>
          </cell>
          <cell r="G80">
            <v>3</v>
          </cell>
          <cell r="H80">
            <v>3</v>
          </cell>
          <cell r="I80">
            <v>3</v>
          </cell>
          <cell r="J80">
            <v>3</v>
          </cell>
          <cell r="K80">
            <v>3</v>
          </cell>
          <cell r="L80">
            <v>3</v>
          </cell>
          <cell r="M80">
            <v>3</v>
          </cell>
          <cell r="N80">
            <v>3</v>
          </cell>
          <cell r="O80">
            <v>3</v>
          </cell>
          <cell r="P80">
            <v>3</v>
          </cell>
          <cell r="Q80">
            <v>3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AL80">
            <v>3</v>
          </cell>
          <cell r="AM80">
            <v>3</v>
          </cell>
          <cell r="AN80">
            <v>3</v>
          </cell>
          <cell r="AO80">
            <v>3</v>
          </cell>
          <cell r="AP80">
            <v>3</v>
          </cell>
          <cell r="AQ80">
            <v>3</v>
          </cell>
          <cell r="AR80">
            <v>3</v>
          </cell>
          <cell r="AS80">
            <v>3</v>
          </cell>
          <cell r="AT80">
            <v>3</v>
          </cell>
          <cell r="AU80">
            <v>3</v>
          </cell>
          <cell r="AV80">
            <v>3</v>
          </cell>
          <cell r="AW80">
            <v>3</v>
          </cell>
          <cell r="AX80">
            <v>3</v>
          </cell>
          <cell r="AY80">
            <v>3</v>
          </cell>
          <cell r="AZ80">
            <v>3</v>
          </cell>
          <cell r="BA80">
            <v>3</v>
          </cell>
          <cell r="BB80">
            <v>3</v>
          </cell>
          <cell r="BC80">
            <v>3</v>
          </cell>
          <cell r="BD80">
            <v>3</v>
          </cell>
          <cell r="BE80">
            <v>3</v>
          </cell>
          <cell r="BF80">
            <v>3</v>
          </cell>
          <cell r="BG80">
            <v>3</v>
          </cell>
          <cell r="BH80">
            <v>3</v>
          </cell>
          <cell r="BI80">
            <v>3</v>
          </cell>
          <cell r="BJ80">
            <v>3</v>
          </cell>
          <cell r="BK80">
            <v>3</v>
          </cell>
          <cell r="BL80">
            <v>6</v>
          </cell>
          <cell r="BM80">
            <v>6</v>
          </cell>
          <cell r="BN80">
            <v>6</v>
          </cell>
          <cell r="BO80">
            <v>6</v>
          </cell>
          <cell r="BP80">
            <v>6</v>
          </cell>
          <cell r="BQ80">
            <v>6</v>
          </cell>
          <cell r="BR80">
            <v>6</v>
          </cell>
          <cell r="BS80">
            <v>6</v>
          </cell>
          <cell r="BT80">
            <v>3</v>
          </cell>
          <cell r="BU80">
            <v>3</v>
          </cell>
          <cell r="BV80">
            <v>3</v>
          </cell>
          <cell r="BW80">
            <v>3</v>
          </cell>
          <cell r="BX80">
            <v>3</v>
          </cell>
          <cell r="BY80">
            <v>3</v>
          </cell>
          <cell r="BZ80">
            <v>3</v>
          </cell>
          <cell r="CA80">
            <v>3</v>
          </cell>
          <cell r="CJ80">
            <v>0</v>
          </cell>
          <cell r="CM80">
            <v>3</v>
          </cell>
        </row>
        <row r="81">
          <cell r="V81">
            <v>3</v>
          </cell>
          <cell r="W81">
            <v>3</v>
          </cell>
          <cell r="X81">
            <v>3</v>
          </cell>
          <cell r="Y81">
            <v>3</v>
          </cell>
          <cell r="Z81">
            <v>3</v>
          </cell>
          <cell r="AA81">
            <v>3</v>
          </cell>
          <cell r="AB81">
            <v>3</v>
          </cell>
          <cell r="AC81">
            <v>3</v>
          </cell>
          <cell r="AD81">
            <v>3</v>
          </cell>
          <cell r="AE81">
            <v>3</v>
          </cell>
          <cell r="AF81">
            <v>3</v>
          </cell>
          <cell r="AG81">
            <v>3</v>
          </cell>
          <cell r="AH81">
            <v>3</v>
          </cell>
          <cell r="AI81">
            <v>3</v>
          </cell>
          <cell r="AJ81">
            <v>3</v>
          </cell>
          <cell r="AK81">
            <v>3</v>
          </cell>
          <cell r="CJ81">
            <v>0</v>
          </cell>
          <cell r="CK81">
            <v>3</v>
          </cell>
          <cell r="CL81">
            <v>3</v>
          </cell>
          <cell r="CN81">
            <v>3</v>
          </cell>
          <cell r="CO81">
            <v>3</v>
          </cell>
          <cell r="CP81">
            <v>3</v>
          </cell>
          <cell r="CQ81">
            <v>3</v>
          </cell>
        </row>
        <row r="82">
          <cell r="AL82">
            <v>6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6</v>
          </cell>
          <cell r="AR82">
            <v>6</v>
          </cell>
          <cell r="AS82">
            <v>6</v>
          </cell>
          <cell r="AT82">
            <v>6</v>
          </cell>
          <cell r="AU82">
            <v>6</v>
          </cell>
          <cell r="AV82">
            <v>6</v>
          </cell>
          <cell r="AW82">
            <v>6</v>
          </cell>
          <cell r="AX82">
            <v>6</v>
          </cell>
          <cell r="AY82">
            <v>6</v>
          </cell>
          <cell r="AZ82">
            <v>6</v>
          </cell>
          <cell r="BA82">
            <v>6</v>
          </cell>
          <cell r="BB82">
            <v>6</v>
          </cell>
          <cell r="BC82">
            <v>6</v>
          </cell>
          <cell r="BD82">
            <v>6</v>
          </cell>
          <cell r="BE82">
            <v>6</v>
          </cell>
          <cell r="BF82">
            <v>6</v>
          </cell>
          <cell r="BG82">
            <v>6</v>
          </cell>
          <cell r="BH82">
            <v>6</v>
          </cell>
          <cell r="BI82">
            <v>6</v>
          </cell>
          <cell r="BJ82">
            <v>6</v>
          </cell>
          <cell r="BK82">
            <v>6</v>
          </cell>
          <cell r="BL82">
            <v>6</v>
          </cell>
          <cell r="BM82">
            <v>6</v>
          </cell>
          <cell r="BN82">
            <v>6</v>
          </cell>
          <cell r="BO82">
            <v>6</v>
          </cell>
          <cell r="BP82">
            <v>6</v>
          </cell>
          <cell r="BQ82">
            <v>6</v>
          </cell>
          <cell r="BR82">
            <v>6</v>
          </cell>
          <cell r="BS82">
            <v>6</v>
          </cell>
          <cell r="CB82">
            <v>6</v>
          </cell>
          <cell r="CC82">
            <v>6</v>
          </cell>
          <cell r="CD82">
            <v>6</v>
          </cell>
          <cell r="CE82">
            <v>6</v>
          </cell>
          <cell r="CF82">
            <v>6</v>
          </cell>
          <cell r="CG82">
            <v>6</v>
          </cell>
          <cell r="CH82">
            <v>6</v>
          </cell>
          <cell r="CI82">
            <v>6</v>
          </cell>
          <cell r="CJ82">
            <v>0</v>
          </cell>
          <cell r="CQ82">
            <v>6</v>
          </cell>
        </row>
        <row r="83">
          <cell r="F83">
            <v>63</v>
          </cell>
          <cell r="G83">
            <v>63</v>
          </cell>
          <cell r="H83">
            <v>63</v>
          </cell>
          <cell r="I83">
            <v>63</v>
          </cell>
          <cell r="J83">
            <v>63</v>
          </cell>
          <cell r="K83">
            <v>63</v>
          </cell>
          <cell r="L83">
            <v>63</v>
          </cell>
          <cell r="M83">
            <v>63</v>
          </cell>
          <cell r="N83">
            <v>63</v>
          </cell>
          <cell r="O83">
            <v>63</v>
          </cell>
          <cell r="P83">
            <v>63</v>
          </cell>
          <cell r="Q83">
            <v>63</v>
          </cell>
          <cell r="R83">
            <v>63</v>
          </cell>
          <cell r="S83">
            <v>63</v>
          </cell>
          <cell r="T83">
            <v>63</v>
          </cell>
          <cell r="U83">
            <v>63</v>
          </cell>
          <cell r="V83">
            <v>126</v>
          </cell>
          <cell r="W83">
            <v>126</v>
          </cell>
          <cell r="X83">
            <v>126</v>
          </cell>
          <cell r="Y83">
            <v>126</v>
          </cell>
          <cell r="Z83">
            <v>126</v>
          </cell>
          <cell r="AA83">
            <v>126</v>
          </cell>
          <cell r="AB83">
            <v>126</v>
          </cell>
          <cell r="AC83">
            <v>126</v>
          </cell>
          <cell r="AD83">
            <v>126</v>
          </cell>
          <cell r="AE83">
            <v>126</v>
          </cell>
          <cell r="AF83">
            <v>126</v>
          </cell>
          <cell r="AG83">
            <v>126</v>
          </cell>
          <cell r="AH83">
            <v>126</v>
          </cell>
          <cell r="AI83">
            <v>126</v>
          </cell>
          <cell r="AJ83">
            <v>126</v>
          </cell>
          <cell r="AK83">
            <v>126</v>
          </cell>
          <cell r="AL83">
            <v>201</v>
          </cell>
          <cell r="AM83">
            <v>201</v>
          </cell>
          <cell r="AN83">
            <v>201</v>
          </cell>
          <cell r="AO83">
            <v>201</v>
          </cell>
          <cell r="AP83">
            <v>201</v>
          </cell>
          <cell r="AQ83">
            <v>201</v>
          </cell>
          <cell r="AR83">
            <v>201</v>
          </cell>
          <cell r="AS83">
            <v>201</v>
          </cell>
          <cell r="AT83">
            <v>201</v>
          </cell>
          <cell r="AU83">
            <v>201</v>
          </cell>
          <cell r="AV83">
            <v>201</v>
          </cell>
          <cell r="AW83">
            <v>201</v>
          </cell>
          <cell r="AX83">
            <v>201</v>
          </cell>
          <cell r="AY83">
            <v>201</v>
          </cell>
          <cell r="AZ83">
            <v>201</v>
          </cell>
          <cell r="BA83">
            <v>201</v>
          </cell>
          <cell r="BB83">
            <v>201</v>
          </cell>
          <cell r="BC83">
            <v>201</v>
          </cell>
          <cell r="BD83">
            <v>201</v>
          </cell>
          <cell r="BE83">
            <v>201</v>
          </cell>
          <cell r="BF83">
            <v>201</v>
          </cell>
          <cell r="BG83">
            <v>201</v>
          </cell>
          <cell r="BH83">
            <v>201</v>
          </cell>
          <cell r="BI83">
            <v>201</v>
          </cell>
          <cell r="BJ83">
            <v>201</v>
          </cell>
          <cell r="BK83">
            <v>201</v>
          </cell>
          <cell r="BL83">
            <v>264</v>
          </cell>
          <cell r="BM83">
            <v>264</v>
          </cell>
          <cell r="BN83">
            <v>264</v>
          </cell>
          <cell r="BO83">
            <v>264</v>
          </cell>
          <cell r="BP83">
            <v>264</v>
          </cell>
          <cell r="BQ83">
            <v>264</v>
          </cell>
          <cell r="BR83">
            <v>264</v>
          </cell>
          <cell r="BS83">
            <v>264</v>
          </cell>
          <cell r="BT83">
            <v>63</v>
          </cell>
          <cell r="BU83">
            <v>63</v>
          </cell>
          <cell r="BV83">
            <v>63</v>
          </cell>
          <cell r="BW83">
            <v>63</v>
          </cell>
          <cell r="BX83">
            <v>63</v>
          </cell>
          <cell r="BY83">
            <v>63</v>
          </cell>
          <cell r="BZ83">
            <v>63</v>
          </cell>
          <cell r="CA83">
            <v>63</v>
          </cell>
          <cell r="CB83">
            <v>138</v>
          </cell>
          <cell r="CC83">
            <v>138</v>
          </cell>
          <cell r="CD83">
            <v>138</v>
          </cell>
          <cell r="CE83">
            <v>138</v>
          </cell>
          <cell r="CF83">
            <v>138</v>
          </cell>
          <cell r="CG83">
            <v>138</v>
          </cell>
          <cell r="CH83">
            <v>138</v>
          </cell>
          <cell r="CI83">
            <v>138</v>
          </cell>
          <cell r="CJ83">
            <v>0</v>
          </cell>
          <cell r="CK83">
            <v>3</v>
          </cell>
          <cell r="CL83">
            <v>3</v>
          </cell>
          <cell r="CM83">
            <v>63</v>
          </cell>
          <cell r="CN83">
            <v>3</v>
          </cell>
          <cell r="CO83">
            <v>3</v>
          </cell>
          <cell r="CP83">
            <v>3</v>
          </cell>
          <cell r="CQ83">
            <v>9</v>
          </cell>
        </row>
        <row r="84">
          <cell r="AL84">
            <v>6</v>
          </cell>
          <cell r="AM84">
            <v>6</v>
          </cell>
          <cell r="AN84">
            <v>6</v>
          </cell>
          <cell r="AO84">
            <v>6</v>
          </cell>
          <cell r="AP84">
            <v>6</v>
          </cell>
          <cell r="AQ84">
            <v>6</v>
          </cell>
          <cell r="AR84">
            <v>6</v>
          </cell>
          <cell r="AS84">
            <v>6</v>
          </cell>
          <cell r="AT84">
            <v>6</v>
          </cell>
          <cell r="AU84">
            <v>6</v>
          </cell>
          <cell r="AV84">
            <v>6</v>
          </cell>
          <cell r="AW84">
            <v>6</v>
          </cell>
          <cell r="AX84">
            <v>6</v>
          </cell>
          <cell r="AY84">
            <v>6</v>
          </cell>
          <cell r="AZ84">
            <v>6</v>
          </cell>
          <cell r="BA84">
            <v>6</v>
          </cell>
          <cell r="BB84">
            <v>6</v>
          </cell>
          <cell r="BC84">
            <v>6</v>
          </cell>
          <cell r="BD84">
            <v>6</v>
          </cell>
          <cell r="BE84">
            <v>6</v>
          </cell>
          <cell r="BF84">
            <v>6</v>
          </cell>
          <cell r="BG84">
            <v>6</v>
          </cell>
          <cell r="BH84">
            <v>6</v>
          </cell>
          <cell r="BI84">
            <v>6</v>
          </cell>
          <cell r="BJ84">
            <v>6</v>
          </cell>
          <cell r="BK84">
            <v>6</v>
          </cell>
          <cell r="BL84">
            <v>6</v>
          </cell>
          <cell r="BM84">
            <v>6</v>
          </cell>
          <cell r="BN84">
            <v>6</v>
          </cell>
          <cell r="BO84">
            <v>6</v>
          </cell>
          <cell r="BP84">
            <v>6</v>
          </cell>
          <cell r="BQ84">
            <v>6</v>
          </cell>
          <cell r="BR84">
            <v>6</v>
          </cell>
          <cell r="BS84">
            <v>6</v>
          </cell>
          <cell r="CB84">
            <v>6</v>
          </cell>
          <cell r="CC84">
            <v>6</v>
          </cell>
          <cell r="CD84">
            <v>6</v>
          </cell>
          <cell r="CE84">
            <v>6</v>
          </cell>
          <cell r="CF84">
            <v>6</v>
          </cell>
          <cell r="CG84">
            <v>6</v>
          </cell>
          <cell r="CH84">
            <v>6</v>
          </cell>
          <cell r="CI84">
            <v>6</v>
          </cell>
          <cell r="CJ84">
            <v>0</v>
          </cell>
        </row>
        <row r="85">
          <cell r="V85">
            <v>3</v>
          </cell>
          <cell r="W85">
            <v>3</v>
          </cell>
          <cell r="X85">
            <v>3</v>
          </cell>
          <cell r="Y85">
            <v>3</v>
          </cell>
          <cell r="Z85">
            <v>3</v>
          </cell>
          <cell r="AA85">
            <v>3</v>
          </cell>
          <cell r="AB85">
            <v>3</v>
          </cell>
          <cell r="AC85">
            <v>3</v>
          </cell>
          <cell r="AD85">
            <v>3</v>
          </cell>
          <cell r="AE85">
            <v>3</v>
          </cell>
          <cell r="AF85">
            <v>3</v>
          </cell>
          <cell r="AG85">
            <v>3</v>
          </cell>
          <cell r="AH85">
            <v>3</v>
          </cell>
          <cell r="AI85">
            <v>3</v>
          </cell>
          <cell r="AJ85">
            <v>3</v>
          </cell>
          <cell r="AK85">
            <v>3</v>
          </cell>
          <cell r="CJ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18</v>
          </cell>
          <cell r="AM86">
            <v>18</v>
          </cell>
          <cell r="AN86">
            <v>18</v>
          </cell>
          <cell r="AO86">
            <v>18</v>
          </cell>
          <cell r="AP86">
            <v>18</v>
          </cell>
          <cell r="AQ86">
            <v>18</v>
          </cell>
          <cell r="AR86">
            <v>18</v>
          </cell>
          <cell r="AS86">
            <v>18</v>
          </cell>
          <cell r="AT86">
            <v>18</v>
          </cell>
          <cell r="AU86">
            <v>18</v>
          </cell>
          <cell r="AV86">
            <v>18</v>
          </cell>
          <cell r="AW86">
            <v>18</v>
          </cell>
          <cell r="AX86">
            <v>18</v>
          </cell>
          <cell r="AY86">
            <v>18</v>
          </cell>
          <cell r="AZ86">
            <v>18</v>
          </cell>
          <cell r="BA86">
            <v>18</v>
          </cell>
          <cell r="BB86">
            <v>18</v>
          </cell>
          <cell r="BC86">
            <v>18</v>
          </cell>
          <cell r="BD86">
            <v>18</v>
          </cell>
          <cell r="BE86">
            <v>18</v>
          </cell>
          <cell r="BF86">
            <v>18</v>
          </cell>
          <cell r="BG86">
            <v>18</v>
          </cell>
          <cell r="BH86">
            <v>18</v>
          </cell>
          <cell r="BI86">
            <v>18</v>
          </cell>
          <cell r="BJ86">
            <v>18</v>
          </cell>
          <cell r="BK86">
            <v>18</v>
          </cell>
          <cell r="BL86">
            <v>18</v>
          </cell>
          <cell r="BM86">
            <v>18</v>
          </cell>
          <cell r="BN86">
            <v>18</v>
          </cell>
          <cell r="BO86">
            <v>18</v>
          </cell>
          <cell r="BP86">
            <v>18</v>
          </cell>
          <cell r="BQ86">
            <v>18</v>
          </cell>
          <cell r="BR86">
            <v>18</v>
          </cell>
          <cell r="BS86">
            <v>18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18</v>
          </cell>
          <cell r="CC86">
            <v>18</v>
          </cell>
          <cell r="CD86">
            <v>18</v>
          </cell>
          <cell r="CE86">
            <v>18</v>
          </cell>
          <cell r="CF86">
            <v>18</v>
          </cell>
          <cell r="CG86">
            <v>18</v>
          </cell>
          <cell r="CH86">
            <v>18</v>
          </cell>
          <cell r="CI86">
            <v>18</v>
          </cell>
          <cell r="CJ86">
            <v>0</v>
          </cell>
          <cell r="CM86">
            <v>0</v>
          </cell>
          <cell r="CQ86">
            <v>18</v>
          </cell>
        </row>
        <row r="92">
          <cell r="F92">
            <v>3</v>
          </cell>
          <cell r="G92">
            <v>3</v>
          </cell>
          <cell r="H92">
            <v>3</v>
          </cell>
          <cell r="I92">
            <v>3</v>
          </cell>
          <cell r="J92">
            <v>3</v>
          </cell>
          <cell r="K92">
            <v>3</v>
          </cell>
          <cell r="L92">
            <v>3</v>
          </cell>
          <cell r="M92">
            <v>3</v>
          </cell>
          <cell r="N92">
            <v>3</v>
          </cell>
          <cell r="O92">
            <v>3</v>
          </cell>
          <cell r="P92">
            <v>3</v>
          </cell>
          <cell r="Q92">
            <v>3</v>
          </cell>
          <cell r="R92">
            <v>3</v>
          </cell>
          <cell r="S92">
            <v>3</v>
          </cell>
          <cell r="T92">
            <v>3</v>
          </cell>
          <cell r="U92">
            <v>3</v>
          </cell>
          <cell r="AL92">
            <v>3</v>
          </cell>
          <cell r="AM92">
            <v>3</v>
          </cell>
          <cell r="AN92">
            <v>3</v>
          </cell>
          <cell r="AO92">
            <v>3</v>
          </cell>
          <cell r="AP92">
            <v>3</v>
          </cell>
          <cell r="AQ92">
            <v>3</v>
          </cell>
          <cell r="AR92">
            <v>3</v>
          </cell>
          <cell r="AS92">
            <v>3</v>
          </cell>
          <cell r="AT92">
            <v>3</v>
          </cell>
          <cell r="AU92">
            <v>3</v>
          </cell>
          <cell r="AV92">
            <v>3</v>
          </cell>
          <cell r="AW92">
            <v>3</v>
          </cell>
          <cell r="AX92">
            <v>3</v>
          </cell>
          <cell r="AY92">
            <v>3</v>
          </cell>
          <cell r="AZ92">
            <v>3</v>
          </cell>
          <cell r="BA92">
            <v>3</v>
          </cell>
          <cell r="BB92">
            <v>3</v>
          </cell>
          <cell r="BC92">
            <v>3</v>
          </cell>
          <cell r="BD92">
            <v>3</v>
          </cell>
          <cell r="BE92">
            <v>3</v>
          </cell>
          <cell r="BF92">
            <v>3</v>
          </cell>
          <cell r="BG92">
            <v>3</v>
          </cell>
          <cell r="BH92">
            <v>3</v>
          </cell>
          <cell r="BI92">
            <v>3</v>
          </cell>
          <cell r="BJ92">
            <v>3</v>
          </cell>
          <cell r="BK92">
            <v>3</v>
          </cell>
          <cell r="BL92">
            <v>6</v>
          </cell>
          <cell r="BM92">
            <v>6</v>
          </cell>
          <cell r="BN92">
            <v>6</v>
          </cell>
          <cell r="BO92">
            <v>6</v>
          </cell>
          <cell r="BP92">
            <v>6</v>
          </cell>
          <cell r="BQ92">
            <v>6</v>
          </cell>
          <cell r="BR92">
            <v>6</v>
          </cell>
          <cell r="BS92">
            <v>6</v>
          </cell>
          <cell r="BT92">
            <v>3</v>
          </cell>
          <cell r="BU92">
            <v>3</v>
          </cell>
          <cell r="BV92">
            <v>3</v>
          </cell>
          <cell r="BW92">
            <v>3</v>
          </cell>
          <cell r="BX92">
            <v>3</v>
          </cell>
          <cell r="BY92">
            <v>3</v>
          </cell>
          <cell r="BZ92">
            <v>3</v>
          </cell>
          <cell r="CA92">
            <v>3</v>
          </cell>
          <cell r="CJ92">
            <v>0</v>
          </cell>
          <cell r="CK92">
            <v>3</v>
          </cell>
          <cell r="CL92">
            <v>3</v>
          </cell>
          <cell r="CM92">
            <v>3</v>
          </cell>
          <cell r="CN92">
            <v>3</v>
          </cell>
          <cell r="CO92">
            <v>3</v>
          </cell>
          <cell r="CP92">
            <v>3</v>
          </cell>
          <cell r="CQ92">
            <v>3</v>
          </cell>
        </row>
        <row r="93">
          <cell r="AL93">
            <v>6</v>
          </cell>
          <cell r="AM93">
            <v>6</v>
          </cell>
          <cell r="AN93">
            <v>6</v>
          </cell>
          <cell r="AO93">
            <v>6</v>
          </cell>
          <cell r="AP93">
            <v>6</v>
          </cell>
          <cell r="AQ93">
            <v>6</v>
          </cell>
          <cell r="AR93">
            <v>6</v>
          </cell>
          <cell r="AS93">
            <v>6</v>
          </cell>
          <cell r="AT93">
            <v>6</v>
          </cell>
          <cell r="AU93">
            <v>6</v>
          </cell>
          <cell r="AV93">
            <v>6</v>
          </cell>
          <cell r="AW93">
            <v>6</v>
          </cell>
          <cell r="AX93">
            <v>6</v>
          </cell>
          <cell r="AY93">
            <v>6</v>
          </cell>
          <cell r="AZ93">
            <v>6</v>
          </cell>
          <cell r="BA93">
            <v>6</v>
          </cell>
          <cell r="BB93">
            <v>6</v>
          </cell>
          <cell r="BC93">
            <v>6</v>
          </cell>
          <cell r="BD93">
            <v>6</v>
          </cell>
          <cell r="BE93">
            <v>6</v>
          </cell>
          <cell r="BF93">
            <v>6</v>
          </cell>
          <cell r="BG93">
            <v>6</v>
          </cell>
          <cell r="BH93">
            <v>6</v>
          </cell>
          <cell r="BI93">
            <v>6</v>
          </cell>
          <cell r="BJ93">
            <v>6</v>
          </cell>
          <cell r="BK93">
            <v>6</v>
          </cell>
          <cell r="BL93">
            <v>6</v>
          </cell>
          <cell r="BM93">
            <v>6</v>
          </cell>
          <cell r="BN93">
            <v>6</v>
          </cell>
          <cell r="BO93">
            <v>6</v>
          </cell>
          <cell r="BP93">
            <v>6</v>
          </cell>
          <cell r="BQ93">
            <v>6</v>
          </cell>
          <cell r="BR93">
            <v>6</v>
          </cell>
          <cell r="BS93">
            <v>6</v>
          </cell>
          <cell r="CB93">
            <v>6</v>
          </cell>
          <cell r="CC93">
            <v>6</v>
          </cell>
          <cell r="CD93">
            <v>6</v>
          </cell>
          <cell r="CE93">
            <v>6</v>
          </cell>
          <cell r="CF93">
            <v>6</v>
          </cell>
          <cell r="CG93">
            <v>6</v>
          </cell>
          <cell r="CH93">
            <v>6</v>
          </cell>
          <cell r="CI93">
            <v>6</v>
          </cell>
          <cell r="CJ93">
            <v>0</v>
          </cell>
          <cell r="CQ93">
            <v>6</v>
          </cell>
        </row>
        <row r="94">
          <cell r="V94">
            <v>3</v>
          </cell>
          <cell r="W94">
            <v>3</v>
          </cell>
          <cell r="X94">
            <v>3</v>
          </cell>
          <cell r="Y94">
            <v>3</v>
          </cell>
          <cell r="Z94">
            <v>3</v>
          </cell>
          <cell r="AA94">
            <v>3</v>
          </cell>
          <cell r="AB94">
            <v>3</v>
          </cell>
          <cell r="AC94">
            <v>3</v>
          </cell>
          <cell r="AD94">
            <v>3</v>
          </cell>
          <cell r="AE94">
            <v>3</v>
          </cell>
          <cell r="AF94">
            <v>3</v>
          </cell>
          <cell r="AG94">
            <v>3</v>
          </cell>
          <cell r="AH94">
            <v>3</v>
          </cell>
          <cell r="AI94">
            <v>3</v>
          </cell>
          <cell r="AJ94">
            <v>3</v>
          </cell>
          <cell r="AK94">
            <v>3</v>
          </cell>
          <cell r="CJ94">
            <v>0</v>
          </cell>
        </row>
        <row r="96">
          <cell r="F96">
            <v>75</v>
          </cell>
          <cell r="G96">
            <v>75</v>
          </cell>
          <cell r="H96">
            <v>75</v>
          </cell>
          <cell r="I96">
            <v>75</v>
          </cell>
          <cell r="J96">
            <v>75</v>
          </cell>
          <cell r="K96">
            <v>75</v>
          </cell>
          <cell r="L96">
            <v>75</v>
          </cell>
          <cell r="M96">
            <v>75</v>
          </cell>
          <cell r="N96">
            <v>105</v>
          </cell>
          <cell r="O96">
            <v>105</v>
          </cell>
          <cell r="P96">
            <v>105</v>
          </cell>
          <cell r="Q96">
            <v>105</v>
          </cell>
          <cell r="R96">
            <v>105</v>
          </cell>
          <cell r="S96">
            <v>105</v>
          </cell>
          <cell r="T96">
            <v>105</v>
          </cell>
          <cell r="U96">
            <v>105</v>
          </cell>
          <cell r="V96">
            <v>105</v>
          </cell>
          <cell r="W96">
            <v>105</v>
          </cell>
          <cell r="X96">
            <v>105</v>
          </cell>
          <cell r="Y96">
            <v>105</v>
          </cell>
          <cell r="Z96">
            <v>105</v>
          </cell>
          <cell r="AA96">
            <v>105</v>
          </cell>
          <cell r="AB96">
            <v>105</v>
          </cell>
          <cell r="AC96">
            <v>105</v>
          </cell>
          <cell r="AD96">
            <v>105</v>
          </cell>
          <cell r="AE96">
            <v>105</v>
          </cell>
          <cell r="AF96">
            <v>105</v>
          </cell>
          <cell r="AG96">
            <v>105</v>
          </cell>
          <cell r="AH96">
            <v>105</v>
          </cell>
          <cell r="AI96">
            <v>105</v>
          </cell>
          <cell r="AJ96">
            <v>105</v>
          </cell>
          <cell r="AK96">
            <v>105</v>
          </cell>
          <cell r="AL96">
            <v>105</v>
          </cell>
          <cell r="AM96">
            <v>105</v>
          </cell>
          <cell r="AN96">
            <v>105</v>
          </cell>
          <cell r="AO96">
            <v>105</v>
          </cell>
          <cell r="AP96">
            <v>105</v>
          </cell>
          <cell r="AQ96">
            <v>105</v>
          </cell>
          <cell r="AR96">
            <v>105</v>
          </cell>
          <cell r="AS96">
            <v>105</v>
          </cell>
          <cell r="AT96">
            <v>105</v>
          </cell>
          <cell r="AU96">
            <v>105</v>
          </cell>
          <cell r="AV96">
            <v>105</v>
          </cell>
          <cell r="AW96">
            <v>105</v>
          </cell>
          <cell r="AX96">
            <v>105</v>
          </cell>
          <cell r="AY96">
            <v>105</v>
          </cell>
          <cell r="AZ96">
            <v>105</v>
          </cell>
          <cell r="BA96">
            <v>105</v>
          </cell>
          <cell r="BB96">
            <v>105</v>
          </cell>
          <cell r="BC96">
            <v>105</v>
          </cell>
          <cell r="BD96">
            <v>105</v>
          </cell>
          <cell r="BE96">
            <v>105</v>
          </cell>
          <cell r="BF96">
            <v>105</v>
          </cell>
          <cell r="BG96">
            <v>105</v>
          </cell>
          <cell r="BH96">
            <v>105</v>
          </cell>
          <cell r="BI96">
            <v>105</v>
          </cell>
          <cell r="BJ96">
            <v>105</v>
          </cell>
          <cell r="BK96">
            <v>105</v>
          </cell>
          <cell r="BL96">
            <v>210</v>
          </cell>
          <cell r="BM96">
            <v>210</v>
          </cell>
          <cell r="BN96">
            <v>210</v>
          </cell>
          <cell r="BO96">
            <v>210</v>
          </cell>
          <cell r="BP96">
            <v>210</v>
          </cell>
          <cell r="BQ96">
            <v>210</v>
          </cell>
          <cell r="BR96">
            <v>210</v>
          </cell>
          <cell r="BS96">
            <v>210</v>
          </cell>
          <cell r="BT96">
            <v>75</v>
          </cell>
          <cell r="BU96">
            <v>75</v>
          </cell>
          <cell r="BV96">
            <v>75</v>
          </cell>
          <cell r="BW96">
            <v>75</v>
          </cell>
          <cell r="BX96">
            <v>75</v>
          </cell>
          <cell r="BY96">
            <v>75</v>
          </cell>
          <cell r="BZ96">
            <v>75</v>
          </cell>
          <cell r="CA96">
            <v>75</v>
          </cell>
          <cell r="CB96">
            <v>75</v>
          </cell>
          <cell r="CC96">
            <v>75</v>
          </cell>
          <cell r="CD96">
            <v>75</v>
          </cell>
          <cell r="CE96">
            <v>75</v>
          </cell>
          <cell r="CF96">
            <v>75</v>
          </cell>
          <cell r="CG96">
            <v>75</v>
          </cell>
          <cell r="CH96">
            <v>75</v>
          </cell>
          <cell r="CI96">
            <v>75</v>
          </cell>
          <cell r="CJ96">
            <v>0</v>
          </cell>
        </row>
        <row r="97">
          <cell r="F97">
            <v>7</v>
          </cell>
          <cell r="G97">
            <v>7</v>
          </cell>
          <cell r="H97">
            <v>7</v>
          </cell>
          <cell r="I97">
            <v>7</v>
          </cell>
          <cell r="J97">
            <v>7</v>
          </cell>
          <cell r="K97">
            <v>7</v>
          </cell>
          <cell r="L97">
            <v>7</v>
          </cell>
          <cell r="M97">
            <v>7</v>
          </cell>
          <cell r="N97">
            <v>7</v>
          </cell>
          <cell r="O97">
            <v>7</v>
          </cell>
          <cell r="P97">
            <v>7</v>
          </cell>
          <cell r="Q97">
            <v>7</v>
          </cell>
          <cell r="R97">
            <v>7</v>
          </cell>
          <cell r="S97">
            <v>7</v>
          </cell>
          <cell r="T97">
            <v>7</v>
          </cell>
          <cell r="U97">
            <v>7</v>
          </cell>
          <cell r="V97">
            <v>9</v>
          </cell>
          <cell r="W97">
            <v>9</v>
          </cell>
          <cell r="X97">
            <v>9</v>
          </cell>
          <cell r="Y97">
            <v>9</v>
          </cell>
          <cell r="Z97">
            <v>9</v>
          </cell>
          <cell r="AA97">
            <v>9</v>
          </cell>
          <cell r="AB97">
            <v>9</v>
          </cell>
          <cell r="AC97">
            <v>9</v>
          </cell>
          <cell r="AD97">
            <v>9</v>
          </cell>
          <cell r="AE97">
            <v>9</v>
          </cell>
          <cell r="AF97">
            <v>9</v>
          </cell>
          <cell r="AG97">
            <v>9</v>
          </cell>
          <cell r="AH97">
            <v>9</v>
          </cell>
          <cell r="AI97">
            <v>9</v>
          </cell>
          <cell r="AJ97">
            <v>9</v>
          </cell>
          <cell r="AK97">
            <v>9</v>
          </cell>
          <cell r="AL97">
            <v>12</v>
          </cell>
          <cell r="AM97">
            <v>12</v>
          </cell>
          <cell r="AN97">
            <v>12</v>
          </cell>
          <cell r="AO97">
            <v>12</v>
          </cell>
          <cell r="AP97">
            <v>12</v>
          </cell>
          <cell r="AQ97">
            <v>12</v>
          </cell>
          <cell r="AR97">
            <v>12</v>
          </cell>
          <cell r="AS97">
            <v>12</v>
          </cell>
          <cell r="AT97">
            <v>12</v>
          </cell>
          <cell r="AU97">
            <v>12</v>
          </cell>
          <cell r="AV97">
            <v>12</v>
          </cell>
          <cell r="AW97">
            <v>12</v>
          </cell>
          <cell r="AX97">
            <v>12</v>
          </cell>
          <cell r="AY97">
            <v>12</v>
          </cell>
          <cell r="AZ97">
            <v>12</v>
          </cell>
          <cell r="BA97">
            <v>12</v>
          </cell>
          <cell r="BB97">
            <v>12</v>
          </cell>
          <cell r="BC97">
            <v>12</v>
          </cell>
          <cell r="BD97">
            <v>12</v>
          </cell>
          <cell r="BE97">
            <v>12</v>
          </cell>
          <cell r="BF97">
            <v>12</v>
          </cell>
          <cell r="BG97">
            <v>12</v>
          </cell>
          <cell r="BH97">
            <v>12</v>
          </cell>
          <cell r="BI97">
            <v>12</v>
          </cell>
          <cell r="BJ97">
            <v>12</v>
          </cell>
          <cell r="BK97">
            <v>12</v>
          </cell>
          <cell r="BL97">
            <v>24</v>
          </cell>
          <cell r="BM97">
            <v>24</v>
          </cell>
          <cell r="BN97">
            <v>24</v>
          </cell>
          <cell r="BO97">
            <v>24</v>
          </cell>
          <cell r="BP97">
            <v>24</v>
          </cell>
          <cell r="BQ97">
            <v>24</v>
          </cell>
          <cell r="BR97">
            <v>24</v>
          </cell>
          <cell r="BS97">
            <v>24</v>
          </cell>
          <cell r="BT97">
            <v>8</v>
          </cell>
          <cell r="BU97">
            <v>8</v>
          </cell>
          <cell r="BV97">
            <v>8</v>
          </cell>
          <cell r="BW97">
            <v>8</v>
          </cell>
          <cell r="BX97">
            <v>8</v>
          </cell>
          <cell r="BY97">
            <v>8</v>
          </cell>
          <cell r="BZ97">
            <v>8</v>
          </cell>
          <cell r="CA97">
            <v>8</v>
          </cell>
          <cell r="CB97">
            <v>9</v>
          </cell>
          <cell r="CC97">
            <v>9</v>
          </cell>
          <cell r="CD97">
            <v>9</v>
          </cell>
          <cell r="CE97">
            <v>9</v>
          </cell>
          <cell r="CF97">
            <v>9</v>
          </cell>
          <cell r="CG97">
            <v>9</v>
          </cell>
          <cell r="CH97">
            <v>9</v>
          </cell>
          <cell r="CI97">
            <v>9</v>
          </cell>
        </row>
        <row r="98">
          <cell r="F98">
            <v>3</v>
          </cell>
          <cell r="G98">
            <v>3</v>
          </cell>
          <cell r="H98">
            <v>3</v>
          </cell>
          <cell r="I98">
            <v>3</v>
          </cell>
          <cell r="J98">
            <v>3</v>
          </cell>
          <cell r="K98">
            <v>3</v>
          </cell>
          <cell r="L98">
            <v>3</v>
          </cell>
          <cell r="M98">
            <v>3</v>
          </cell>
          <cell r="N98">
            <v>6</v>
          </cell>
          <cell r="O98">
            <v>6</v>
          </cell>
          <cell r="P98">
            <v>6</v>
          </cell>
          <cell r="Q98">
            <v>6</v>
          </cell>
          <cell r="R98">
            <v>6</v>
          </cell>
          <cell r="S98">
            <v>6</v>
          </cell>
          <cell r="T98">
            <v>6</v>
          </cell>
          <cell r="U98">
            <v>6</v>
          </cell>
          <cell r="V98">
            <v>6</v>
          </cell>
          <cell r="W98">
            <v>6</v>
          </cell>
          <cell r="X98">
            <v>6</v>
          </cell>
          <cell r="Y98">
            <v>6</v>
          </cell>
          <cell r="Z98">
            <v>6</v>
          </cell>
          <cell r="AA98">
            <v>6</v>
          </cell>
          <cell r="AB98">
            <v>6</v>
          </cell>
          <cell r="AC98">
            <v>6</v>
          </cell>
          <cell r="AD98">
            <v>6</v>
          </cell>
          <cell r="AE98">
            <v>6</v>
          </cell>
          <cell r="AF98">
            <v>6</v>
          </cell>
          <cell r="AG98">
            <v>6</v>
          </cell>
          <cell r="AH98">
            <v>6</v>
          </cell>
          <cell r="AI98">
            <v>6</v>
          </cell>
          <cell r="AJ98">
            <v>6</v>
          </cell>
          <cell r="AK98">
            <v>6</v>
          </cell>
          <cell r="AL98">
            <v>6</v>
          </cell>
          <cell r="AM98">
            <v>6</v>
          </cell>
          <cell r="AN98">
            <v>6</v>
          </cell>
          <cell r="AO98">
            <v>6</v>
          </cell>
          <cell r="AP98">
            <v>6</v>
          </cell>
          <cell r="AQ98">
            <v>6</v>
          </cell>
          <cell r="AR98">
            <v>6</v>
          </cell>
          <cell r="AS98">
            <v>6</v>
          </cell>
          <cell r="AT98">
            <v>9</v>
          </cell>
          <cell r="AU98">
            <v>9</v>
          </cell>
          <cell r="AV98">
            <v>9</v>
          </cell>
          <cell r="AW98">
            <v>9</v>
          </cell>
          <cell r="AX98">
            <v>9</v>
          </cell>
          <cell r="AY98">
            <v>9</v>
          </cell>
          <cell r="AZ98">
            <v>9</v>
          </cell>
          <cell r="BA98">
            <v>9</v>
          </cell>
          <cell r="BB98">
            <v>9</v>
          </cell>
          <cell r="BC98">
            <v>9</v>
          </cell>
          <cell r="BD98">
            <v>9</v>
          </cell>
          <cell r="BE98">
            <v>9</v>
          </cell>
          <cell r="BF98">
            <v>9</v>
          </cell>
          <cell r="BG98">
            <v>9</v>
          </cell>
          <cell r="BH98">
            <v>9</v>
          </cell>
          <cell r="BI98">
            <v>9</v>
          </cell>
          <cell r="BJ98">
            <v>9</v>
          </cell>
          <cell r="BK98">
            <v>9</v>
          </cell>
          <cell r="BL98">
            <v>12</v>
          </cell>
          <cell r="BM98">
            <v>12</v>
          </cell>
          <cell r="BN98">
            <v>12</v>
          </cell>
          <cell r="BO98">
            <v>12</v>
          </cell>
          <cell r="BP98">
            <v>12</v>
          </cell>
          <cell r="BQ98">
            <v>12</v>
          </cell>
          <cell r="BR98">
            <v>12</v>
          </cell>
          <cell r="BS98">
            <v>12</v>
          </cell>
          <cell r="BT98">
            <v>3</v>
          </cell>
          <cell r="BU98">
            <v>3</v>
          </cell>
          <cell r="BV98">
            <v>3</v>
          </cell>
          <cell r="BW98">
            <v>3</v>
          </cell>
          <cell r="BX98">
            <v>3</v>
          </cell>
          <cell r="BY98">
            <v>3</v>
          </cell>
          <cell r="BZ98">
            <v>3</v>
          </cell>
          <cell r="CA98">
            <v>3</v>
          </cell>
          <cell r="CB98">
            <v>6</v>
          </cell>
          <cell r="CC98">
            <v>6</v>
          </cell>
          <cell r="CD98">
            <v>6</v>
          </cell>
          <cell r="CE98">
            <v>6</v>
          </cell>
          <cell r="CF98">
            <v>6</v>
          </cell>
          <cell r="CG98">
            <v>6</v>
          </cell>
          <cell r="CH98">
            <v>6</v>
          </cell>
          <cell r="CI98">
            <v>6</v>
          </cell>
        </row>
        <row r="99"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2</v>
          </cell>
          <cell r="N99">
            <v>3</v>
          </cell>
          <cell r="O99">
            <v>3</v>
          </cell>
          <cell r="P99">
            <v>3</v>
          </cell>
          <cell r="Q99">
            <v>3</v>
          </cell>
          <cell r="R99">
            <v>3</v>
          </cell>
          <cell r="S99">
            <v>3</v>
          </cell>
          <cell r="T99">
            <v>3</v>
          </cell>
          <cell r="U99">
            <v>3</v>
          </cell>
          <cell r="V99">
            <v>3</v>
          </cell>
          <cell r="W99">
            <v>3</v>
          </cell>
          <cell r="X99">
            <v>3</v>
          </cell>
          <cell r="Y99">
            <v>3</v>
          </cell>
          <cell r="Z99">
            <v>3</v>
          </cell>
          <cell r="AA99">
            <v>3</v>
          </cell>
          <cell r="AB99">
            <v>3</v>
          </cell>
          <cell r="AC99">
            <v>3</v>
          </cell>
          <cell r="AD99">
            <v>3</v>
          </cell>
          <cell r="AE99">
            <v>3</v>
          </cell>
          <cell r="AF99">
            <v>3</v>
          </cell>
          <cell r="AG99">
            <v>3</v>
          </cell>
          <cell r="AH99">
            <v>3</v>
          </cell>
          <cell r="AI99">
            <v>3</v>
          </cell>
          <cell r="AJ99">
            <v>3</v>
          </cell>
          <cell r="AK99">
            <v>3</v>
          </cell>
          <cell r="AL99">
            <v>3</v>
          </cell>
          <cell r="AM99">
            <v>3</v>
          </cell>
          <cell r="AN99">
            <v>3</v>
          </cell>
          <cell r="AO99">
            <v>3</v>
          </cell>
          <cell r="AP99">
            <v>3</v>
          </cell>
          <cell r="AQ99">
            <v>3</v>
          </cell>
          <cell r="AR99">
            <v>3</v>
          </cell>
          <cell r="AS99">
            <v>3</v>
          </cell>
          <cell r="AT99">
            <v>3</v>
          </cell>
          <cell r="AU99">
            <v>3</v>
          </cell>
          <cell r="AV99">
            <v>3</v>
          </cell>
          <cell r="AW99">
            <v>3</v>
          </cell>
          <cell r="AX99">
            <v>3</v>
          </cell>
          <cell r="AY99">
            <v>3</v>
          </cell>
          <cell r="AZ99">
            <v>3</v>
          </cell>
          <cell r="BA99">
            <v>3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  <cell r="BI99">
            <v>3</v>
          </cell>
          <cell r="BJ99">
            <v>3</v>
          </cell>
          <cell r="BK99">
            <v>3</v>
          </cell>
          <cell r="BL99">
            <v>6</v>
          </cell>
          <cell r="BM99">
            <v>6</v>
          </cell>
          <cell r="BN99">
            <v>6</v>
          </cell>
          <cell r="BO99">
            <v>6</v>
          </cell>
          <cell r="BP99">
            <v>6</v>
          </cell>
          <cell r="BQ99">
            <v>6</v>
          </cell>
          <cell r="BR99">
            <v>6</v>
          </cell>
          <cell r="BS99">
            <v>6</v>
          </cell>
          <cell r="BT99">
            <v>2</v>
          </cell>
          <cell r="BU99">
            <v>2</v>
          </cell>
          <cell r="BV99">
            <v>2</v>
          </cell>
          <cell r="BW99">
            <v>2</v>
          </cell>
          <cell r="BX99">
            <v>2</v>
          </cell>
          <cell r="BY99">
            <v>2</v>
          </cell>
          <cell r="BZ99">
            <v>2</v>
          </cell>
          <cell r="CA99">
            <v>2</v>
          </cell>
          <cell r="CB99">
            <v>2</v>
          </cell>
          <cell r="CC99">
            <v>2</v>
          </cell>
          <cell r="CD99">
            <v>2</v>
          </cell>
          <cell r="CE99">
            <v>2</v>
          </cell>
          <cell r="CF99">
            <v>2</v>
          </cell>
          <cell r="CG99">
            <v>2</v>
          </cell>
          <cell r="CH99">
            <v>2</v>
          </cell>
          <cell r="CI99">
            <v>2</v>
          </cell>
        </row>
        <row r="101"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3</v>
          </cell>
          <cell r="P101">
            <v>3</v>
          </cell>
          <cell r="Q101">
            <v>3</v>
          </cell>
          <cell r="R101">
            <v>3</v>
          </cell>
          <cell r="S101">
            <v>3</v>
          </cell>
          <cell r="T101">
            <v>3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3</v>
          </cell>
          <cell r="AD101">
            <v>3</v>
          </cell>
          <cell r="AE101">
            <v>3</v>
          </cell>
          <cell r="AF101">
            <v>3</v>
          </cell>
          <cell r="AG101">
            <v>3</v>
          </cell>
          <cell r="AH101">
            <v>3</v>
          </cell>
          <cell r="AI101">
            <v>3</v>
          </cell>
          <cell r="AJ101">
            <v>3</v>
          </cell>
          <cell r="AK101">
            <v>3</v>
          </cell>
          <cell r="AL101">
            <v>3</v>
          </cell>
          <cell r="AM101">
            <v>3</v>
          </cell>
          <cell r="AN101">
            <v>3</v>
          </cell>
          <cell r="AO101">
            <v>3</v>
          </cell>
          <cell r="AP101">
            <v>3</v>
          </cell>
          <cell r="AQ101">
            <v>3</v>
          </cell>
          <cell r="AR101">
            <v>3</v>
          </cell>
          <cell r="AS101">
            <v>3</v>
          </cell>
          <cell r="AT101">
            <v>3</v>
          </cell>
          <cell r="AU101">
            <v>3</v>
          </cell>
          <cell r="AV101">
            <v>3</v>
          </cell>
          <cell r="AW101">
            <v>3</v>
          </cell>
          <cell r="AX101">
            <v>3</v>
          </cell>
          <cell r="AY101">
            <v>3</v>
          </cell>
          <cell r="AZ101">
            <v>3</v>
          </cell>
          <cell r="BA101">
            <v>3</v>
          </cell>
          <cell r="BB101">
            <v>3</v>
          </cell>
          <cell r="BC101">
            <v>3</v>
          </cell>
          <cell r="BD101">
            <v>3</v>
          </cell>
          <cell r="BE101">
            <v>3</v>
          </cell>
          <cell r="BF101">
            <v>3</v>
          </cell>
          <cell r="BG101">
            <v>3</v>
          </cell>
          <cell r="BH101">
            <v>3</v>
          </cell>
          <cell r="BI101">
            <v>3</v>
          </cell>
          <cell r="BJ101">
            <v>3</v>
          </cell>
          <cell r="BK101">
            <v>3</v>
          </cell>
          <cell r="BL101">
            <v>6</v>
          </cell>
          <cell r="BM101">
            <v>6</v>
          </cell>
          <cell r="BN101">
            <v>6</v>
          </cell>
          <cell r="BO101">
            <v>6</v>
          </cell>
          <cell r="BP101">
            <v>6</v>
          </cell>
          <cell r="BQ101">
            <v>6</v>
          </cell>
          <cell r="BR101">
            <v>6</v>
          </cell>
          <cell r="BS101">
            <v>6</v>
          </cell>
          <cell r="BT101">
            <v>2</v>
          </cell>
          <cell r="BU101">
            <v>2</v>
          </cell>
          <cell r="BV101">
            <v>2</v>
          </cell>
          <cell r="BW101">
            <v>2</v>
          </cell>
          <cell r="BX101">
            <v>2</v>
          </cell>
          <cell r="BY101">
            <v>2</v>
          </cell>
          <cell r="BZ101">
            <v>2</v>
          </cell>
          <cell r="CA101">
            <v>2</v>
          </cell>
          <cell r="CB101">
            <v>2</v>
          </cell>
          <cell r="CC101">
            <v>2</v>
          </cell>
          <cell r="CD101">
            <v>2</v>
          </cell>
          <cell r="CE101">
            <v>2</v>
          </cell>
          <cell r="CF101">
            <v>2</v>
          </cell>
          <cell r="CG101">
            <v>2</v>
          </cell>
          <cell r="CH101">
            <v>2</v>
          </cell>
          <cell r="CI101">
            <v>2</v>
          </cell>
        </row>
        <row r="103">
          <cell r="F103">
            <v>34</v>
          </cell>
          <cell r="G103">
            <v>34</v>
          </cell>
          <cell r="H103">
            <v>34</v>
          </cell>
          <cell r="I103">
            <v>34</v>
          </cell>
          <cell r="J103">
            <v>34</v>
          </cell>
          <cell r="K103">
            <v>34</v>
          </cell>
          <cell r="L103">
            <v>34</v>
          </cell>
          <cell r="M103">
            <v>34</v>
          </cell>
          <cell r="N103">
            <v>38</v>
          </cell>
          <cell r="O103">
            <v>38</v>
          </cell>
          <cell r="P103">
            <v>38</v>
          </cell>
          <cell r="Q103">
            <v>38</v>
          </cell>
          <cell r="R103">
            <v>38</v>
          </cell>
          <cell r="S103">
            <v>38</v>
          </cell>
          <cell r="T103">
            <v>38</v>
          </cell>
          <cell r="U103">
            <v>38</v>
          </cell>
          <cell r="V103">
            <v>38</v>
          </cell>
          <cell r="W103">
            <v>38</v>
          </cell>
          <cell r="X103">
            <v>38</v>
          </cell>
          <cell r="Y103">
            <v>38</v>
          </cell>
          <cell r="Z103">
            <v>38</v>
          </cell>
          <cell r="AA103">
            <v>38</v>
          </cell>
          <cell r="AB103">
            <v>38</v>
          </cell>
          <cell r="AC103">
            <v>38</v>
          </cell>
          <cell r="AD103">
            <v>38</v>
          </cell>
          <cell r="AE103">
            <v>38</v>
          </cell>
          <cell r="AF103">
            <v>38</v>
          </cell>
          <cell r="AG103">
            <v>38</v>
          </cell>
          <cell r="AH103">
            <v>38</v>
          </cell>
          <cell r="AI103">
            <v>38</v>
          </cell>
          <cell r="AJ103">
            <v>38</v>
          </cell>
          <cell r="AK103">
            <v>38</v>
          </cell>
          <cell r="AL103">
            <v>38</v>
          </cell>
          <cell r="AM103">
            <v>38</v>
          </cell>
          <cell r="AN103">
            <v>38</v>
          </cell>
          <cell r="AO103">
            <v>38</v>
          </cell>
          <cell r="AP103">
            <v>38</v>
          </cell>
          <cell r="AQ103">
            <v>38</v>
          </cell>
          <cell r="AR103">
            <v>38</v>
          </cell>
          <cell r="AS103">
            <v>38</v>
          </cell>
          <cell r="AT103">
            <v>38</v>
          </cell>
          <cell r="AU103">
            <v>38</v>
          </cell>
          <cell r="AV103">
            <v>38</v>
          </cell>
          <cell r="AW103">
            <v>38</v>
          </cell>
          <cell r="AX103">
            <v>38</v>
          </cell>
          <cell r="AY103">
            <v>38</v>
          </cell>
          <cell r="AZ103">
            <v>38</v>
          </cell>
          <cell r="BA103">
            <v>38</v>
          </cell>
          <cell r="BB103">
            <v>38</v>
          </cell>
          <cell r="BC103">
            <v>38</v>
          </cell>
          <cell r="BD103">
            <v>38</v>
          </cell>
          <cell r="BE103">
            <v>38</v>
          </cell>
          <cell r="BF103">
            <v>38</v>
          </cell>
          <cell r="BG103">
            <v>38</v>
          </cell>
          <cell r="BH103">
            <v>38</v>
          </cell>
          <cell r="BI103">
            <v>38</v>
          </cell>
          <cell r="BJ103">
            <v>38</v>
          </cell>
          <cell r="BK103">
            <v>38</v>
          </cell>
          <cell r="BL103">
            <v>76</v>
          </cell>
          <cell r="BM103">
            <v>76</v>
          </cell>
          <cell r="BN103">
            <v>76</v>
          </cell>
          <cell r="BO103">
            <v>76</v>
          </cell>
          <cell r="BP103">
            <v>76</v>
          </cell>
          <cell r="BQ103">
            <v>76</v>
          </cell>
          <cell r="BR103">
            <v>76</v>
          </cell>
          <cell r="BS103">
            <v>76</v>
          </cell>
          <cell r="BT103">
            <v>48</v>
          </cell>
          <cell r="BU103">
            <v>48</v>
          </cell>
          <cell r="BV103">
            <v>48</v>
          </cell>
          <cell r="BW103">
            <v>48</v>
          </cell>
          <cell r="BX103">
            <v>48</v>
          </cell>
          <cell r="BY103">
            <v>48</v>
          </cell>
          <cell r="BZ103">
            <v>48</v>
          </cell>
          <cell r="CA103">
            <v>48</v>
          </cell>
          <cell r="CB103">
            <v>42</v>
          </cell>
          <cell r="CC103">
            <v>42</v>
          </cell>
          <cell r="CD103">
            <v>42</v>
          </cell>
          <cell r="CE103">
            <v>42</v>
          </cell>
          <cell r="CF103">
            <v>42</v>
          </cell>
          <cell r="CG103">
            <v>42</v>
          </cell>
          <cell r="CH103">
            <v>42</v>
          </cell>
          <cell r="CI103">
            <v>42</v>
          </cell>
          <cell r="CJ103">
            <v>0</v>
          </cell>
        </row>
        <row r="104"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3</v>
          </cell>
          <cell r="K104">
            <v>3</v>
          </cell>
          <cell r="L104">
            <v>3</v>
          </cell>
          <cell r="M104">
            <v>3</v>
          </cell>
          <cell r="N104">
            <v>4.5</v>
          </cell>
          <cell r="O104">
            <v>4.5</v>
          </cell>
          <cell r="P104">
            <v>4.5</v>
          </cell>
          <cell r="Q104">
            <v>4.5</v>
          </cell>
          <cell r="R104">
            <v>4.5</v>
          </cell>
          <cell r="S104">
            <v>4.5</v>
          </cell>
          <cell r="T104">
            <v>4.5</v>
          </cell>
          <cell r="U104">
            <v>4.5</v>
          </cell>
          <cell r="V104">
            <v>4.5</v>
          </cell>
          <cell r="W104">
            <v>4.5</v>
          </cell>
          <cell r="X104">
            <v>4.5</v>
          </cell>
          <cell r="Y104">
            <v>4.5</v>
          </cell>
          <cell r="Z104">
            <v>4.5</v>
          </cell>
          <cell r="AA104">
            <v>4.5</v>
          </cell>
          <cell r="AB104">
            <v>4.5</v>
          </cell>
          <cell r="AC104">
            <v>4.5</v>
          </cell>
          <cell r="AD104">
            <v>4.5</v>
          </cell>
          <cell r="AE104">
            <v>4.5</v>
          </cell>
          <cell r="AF104">
            <v>4.5</v>
          </cell>
          <cell r="AG104">
            <v>4.5</v>
          </cell>
          <cell r="AH104">
            <v>4.5</v>
          </cell>
          <cell r="AI104">
            <v>4.5</v>
          </cell>
          <cell r="AJ104">
            <v>4.5</v>
          </cell>
          <cell r="AK104">
            <v>4.5</v>
          </cell>
          <cell r="AL104">
            <v>4.5</v>
          </cell>
          <cell r="AM104">
            <v>4.5</v>
          </cell>
          <cell r="AN104">
            <v>4.5</v>
          </cell>
          <cell r="AO104">
            <v>4.5</v>
          </cell>
          <cell r="AP104">
            <v>4.5</v>
          </cell>
          <cell r="AQ104">
            <v>4.5</v>
          </cell>
          <cell r="AR104">
            <v>4.5</v>
          </cell>
          <cell r="AS104">
            <v>4.5</v>
          </cell>
          <cell r="AT104">
            <v>4.5</v>
          </cell>
          <cell r="AU104">
            <v>4.5</v>
          </cell>
          <cell r="AV104">
            <v>4.5</v>
          </cell>
          <cell r="AW104">
            <v>4.5</v>
          </cell>
          <cell r="AX104">
            <v>4.5</v>
          </cell>
          <cell r="AY104">
            <v>4.5</v>
          </cell>
          <cell r="AZ104">
            <v>4.5</v>
          </cell>
          <cell r="BA104">
            <v>4.5</v>
          </cell>
          <cell r="BB104">
            <v>4.5</v>
          </cell>
          <cell r="BC104">
            <v>4.5</v>
          </cell>
          <cell r="BD104">
            <v>4.5</v>
          </cell>
          <cell r="BE104">
            <v>4.5</v>
          </cell>
          <cell r="BF104">
            <v>4.5</v>
          </cell>
          <cell r="BG104">
            <v>4.5</v>
          </cell>
          <cell r="BH104">
            <v>4.5</v>
          </cell>
          <cell r="BI104">
            <v>4.5</v>
          </cell>
          <cell r="BJ104">
            <v>4.5</v>
          </cell>
          <cell r="BK104">
            <v>4.5</v>
          </cell>
          <cell r="BL104">
            <v>4.5</v>
          </cell>
          <cell r="BM104">
            <v>4.5</v>
          </cell>
          <cell r="BN104">
            <v>4.5</v>
          </cell>
          <cell r="BO104">
            <v>4.5</v>
          </cell>
          <cell r="BP104">
            <v>4.5</v>
          </cell>
          <cell r="BQ104">
            <v>4.5</v>
          </cell>
          <cell r="BR104">
            <v>4.5</v>
          </cell>
          <cell r="BS104">
            <v>4.5</v>
          </cell>
          <cell r="BT104">
            <v>4.5</v>
          </cell>
          <cell r="BU104">
            <v>4.5</v>
          </cell>
          <cell r="BV104">
            <v>4.5</v>
          </cell>
          <cell r="BW104">
            <v>4.5</v>
          </cell>
          <cell r="BX104">
            <v>4.5</v>
          </cell>
          <cell r="BY104">
            <v>4.5</v>
          </cell>
          <cell r="BZ104">
            <v>4.5</v>
          </cell>
          <cell r="CA104">
            <v>4.5</v>
          </cell>
          <cell r="CB104">
            <v>4.5</v>
          </cell>
          <cell r="CC104">
            <v>4.5</v>
          </cell>
          <cell r="CD104">
            <v>4.5</v>
          </cell>
          <cell r="CE104">
            <v>4.5</v>
          </cell>
          <cell r="CF104">
            <v>4.5</v>
          </cell>
          <cell r="CG104">
            <v>4.5</v>
          </cell>
          <cell r="CH104">
            <v>4.5</v>
          </cell>
          <cell r="CI104">
            <v>4.5</v>
          </cell>
        </row>
        <row r="111">
          <cell r="F111" t="str">
            <v>ma50</v>
          </cell>
          <cell r="G111" t="str">
            <v>ma55</v>
          </cell>
          <cell r="H111" t="str">
            <v>ma60</v>
          </cell>
          <cell r="I111" t="str">
            <v>ma65</v>
          </cell>
          <cell r="J111" t="str">
            <v>ma70</v>
          </cell>
          <cell r="K111" t="str">
            <v>ma75</v>
          </cell>
          <cell r="L111" t="str">
            <v>ma80</v>
          </cell>
          <cell r="M111" t="str">
            <v>ma85</v>
          </cell>
          <cell r="N111" t="str">
            <v>mb50</v>
          </cell>
          <cell r="O111" t="str">
            <v>mb55</v>
          </cell>
          <cell r="P111" t="str">
            <v>mb60</v>
          </cell>
          <cell r="Q111" t="str">
            <v>mb65</v>
          </cell>
          <cell r="R111" t="str">
            <v>mb70</v>
          </cell>
          <cell r="S111" t="str">
            <v>mb75</v>
          </cell>
          <cell r="T111" t="str">
            <v>mb80</v>
          </cell>
          <cell r="U111" t="str">
            <v>mb85</v>
          </cell>
          <cell r="V111" t="str">
            <v>mc50</v>
          </cell>
          <cell r="W111" t="str">
            <v>mc55</v>
          </cell>
          <cell r="X111" t="str">
            <v>mc60</v>
          </cell>
          <cell r="Y111" t="str">
            <v>mc65</v>
          </cell>
          <cell r="Z111" t="str">
            <v>mc70</v>
          </cell>
          <cell r="AA111" t="str">
            <v>mc75</v>
          </cell>
          <cell r="AB111" t="str">
            <v>mc80</v>
          </cell>
          <cell r="AC111" t="str">
            <v>mc85</v>
          </cell>
          <cell r="AD111" t="str">
            <v>md50</v>
          </cell>
          <cell r="AE111" t="str">
            <v>md55</v>
          </cell>
          <cell r="AF111" t="str">
            <v>md60</v>
          </cell>
          <cell r="AG111" t="str">
            <v>md65</v>
          </cell>
          <cell r="AH111" t="str">
            <v>md70</v>
          </cell>
          <cell r="AI111" t="str">
            <v>md75</v>
          </cell>
          <cell r="AJ111" t="str">
            <v>md80</v>
          </cell>
          <cell r="AK111" t="str">
            <v>md85</v>
          </cell>
          <cell r="AL111" t="str">
            <v>mg50</v>
          </cell>
          <cell r="AM111" t="str">
            <v>mg55</v>
          </cell>
          <cell r="AN111" t="str">
            <v>mg60</v>
          </cell>
          <cell r="AO111" t="str">
            <v>mg65</v>
          </cell>
          <cell r="AP111" t="str">
            <v>mg70</v>
          </cell>
          <cell r="AQ111" t="str">
            <v>mg75</v>
          </cell>
          <cell r="AR111" t="str">
            <v>mg80</v>
          </cell>
          <cell r="AS111" t="str">
            <v>mg85</v>
          </cell>
          <cell r="AT111" t="str">
            <v>mh50</v>
          </cell>
          <cell r="AU111" t="str">
            <v>mh55</v>
          </cell>
          <cell r="AV111" t="str">
            <v>mh60</v>
          </cell>
          <cell r="AW111" t="str">
            <v>mh65</v>
          </cell>
          <cell r="AX111" t="str">
            <v>mh70</v>
          </cell>
          <cell r="AY111" t="str">
            <v>mh75</v>
          </cell>
          <cell r="AZ111" t="str">
            <v>mh80</v>
          </cell>
          <cell r="BA111" t="str">
            <v>mh85</v>
          </cell>
          <cell r="BB111" t="str">
            <v>mh90</v>
          </cell>
          <cell r="BC111" t="str">
            <v>mj50</v>
          </cell>
          <cell r="BD111" t="str">
            <v>mj55</v>
          </cell>
          <cell r="BE111" t="str">
            <v>mj60</v>
          </cell>
          <cell r="BF111" t="str">
            <v>mj65</v>
          </cell>
          <cell r="BG111" t="str">
            <v>mj70</v>
          </cell>
          <cell r="BH111" t="str">
            <v>mj75</v>
          </cell>
          <cell r="BI111" t="str">
            <v>mj80</v>
          </cell>
          <cell r="BJ111" t="str">
            <v>mj85</v>
          </cell>
          <cell r="BK111" t="str">
            <v>mj90</v>
          </cell>
          <cell r="BL111" t="str">
            <v>mk50</v>
          </cell>
          <cell r="BM111" t="str">
            <v>mk55</v>
          </cell>
          <cell r="BN111" t="str">
            <v>mk60</v>
          </cell>
          <cell r="BO111" t="str">
            <v>mk65</v>
          </cell>
          <cell r="BP111" t="str">
            <v>mk70</v>
          </cell>
          <cell r="BQ111" t="str">
            <v>mk75</v>
          </cell>
          <cell r="BR111" t="str">
            <v>mk80</v>
          </cell>
          <cell r="BS111" t="str">
            <v>mk85</v>
          </cell>
          <cell r="BT111" t="str">
            <v>mt50</v>
          </cell>
          <cell r="BU111" t="str">
            <v>mt55</v>
          </cell>
          <cell r="BV111" t="str">
            <v>mt60</v>
          </cell>
          <cell r="BW111" t="str">
            <v>mt65</v>
          </cell>
          <cell r="BX111" t="str">
            <v>mt70</v>
          </cell>
          <cell r="BY111" t="str">
            <v>mt75</v>
          </cell>
          <cell r="BZ111" t="str">
            <v>mt80</v>
          </cell>
          <cell r="CA111" t="str">
            <v>mt85</v>
          </cell>
          <cell r="CB111" t="str">
            <v>mu50</v>
          </cell>
          <cell r="CC111" t="str">
            <v>mu55</v>
          </cell>
          <cell r="CD111" t="str">
            <v>mu60</v>
          </cell>
          <cell r="CE111" t="str">
            <v>mu65</v>
          </cell>
          <cell r="CF111" t="str">
            <v>mu70</v>
          </cell>
          <cell r="CG111" t="str">
            <v>mu75</v>
          </cell>
          <cell r="CH111" t="str">
            <v>mu80</v>
          </cell>
          <cell r="CI111" t="str">
            <v>mu85</v>
          </cell>
          <cell r="CJ111" t="str">
            <v>NA</v>
          </cell>
        </row>
        <row r="112"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2</v>
          </cell>
          <cell r="M112">
            <v>2</v>
          </cell>
          <cell r="CJ112">
            <v>0</v>
          </cell>
        </row>
        <row r="113">
          <cell r="CB113">
            <v>2</v>
          </cell>
          <cell r="CC113">
            <v>2</v>
          </cell>
          <cell r="CD113">
            <v>2</v>
          </cell>
          <cell r="CE113">
            <v>2</v>
          </cell>
          <cell r="CF113">
            <v>2</v>
          </cell>
          <cell r="CG113">
            <v>2</v>
          </cell>
          <cell r="CH113">
            <v>2</v>
          </cell>
          <cell r="CI113">
            <v>2</v>
          </cell>
        </row>
        <row r="114">
          <cell r="BT114">
            <v>2</v>
          </cell>
          <cell r="BU114">
            <v>2</v>
          </cell>
          <cell r="BV114">
            <v>2</v>
          </cell>
          <cell r="BW114">
            <v>2</v>
          </cell>
          <cell r="BX114">
            <v>2</v>
          </cell>
          <cell r="BY114">
            <v>2</v>
          </cell>
          <cell r="BZ114">
            <v>2</v>
          </cell>
          <cell r="CA114">
            <v>2</v>
          </cell>
          <cell r="CJ114">
            <v>0</v>
          </cell>
        </row>
        <row r="115">
          <cell r="BT115">
            <v>2</v>
          </cell>
          <cell r="BU115">
            <v>2</v>
          </cell>
          <cell r="BV115">
            <v>2</v>
          </cell>
          <cell r="BW115">
            <v>2</v>
          </cell>
          <cell r="BX115">
            <v>2</v>
          </cell>
          <cell r="BY115">
            <v>2</v>
          </cell>
          <cell r="BZ115">
            <v>2</v>
          </cell>
          <cell r="CA115">
            <v>2</v>
          </cell>
          <cell r="CJ115">
            <v>0</v>
          </cell>
        </row>
        <row r="116"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CJ116">
            <v>0</v>
          </cell>
        </row>
        <row r="117"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CJ117">
            <v>0</v>
          </cell>
        </row>
        <row r="118"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J118">
            <v>1</v>
          </cell>
          <cell r="AK118">
            <v>1</v>
          </cell>
        </row>
        <row r="119"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</row>
        <row r="120">
          <cell r="AL120">
            <v>1</v>
          </cell>
          <cell r="AM120">
            <v>1</v>
          </cell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BB120">
            <v>1</v>
          </cell>
          <cell r="BC120">
            <v>1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1</v>
          </cell>
          <cell r="BI120">
            <v>1</v>
          </cell>
          <cell r="BJ120">
            <v>1</v>
          </cell>
          <cell r="BK120">
            <v>1</v>
          </cell>
          <cell r="BL120">
            <v>2</v>
          </cell>
          <cell r="BM120">
            <v>2</v>
          </cell>
          <cell r="BN120">
            <v>2</v>
          </cell>
          <cell r="BO120">
            <v>2</v>
          </cell>
          <cell r="BP120">
            <v>2</v>
          </cell>
          <cell r="BQ120">
            <v>2</v>
          </cell>
          <cell r="BR120">
            <v>2</v>
          </cell>
          <cell r="BS120">
            <v>2</v>
          </cell>
        </row>
        <row r="121"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2</v>
          </cell>
          <cell r="BM121">
            <v>2</v>
          </cell>
          <cell r="BN121">
            <v>2</v>
          </cell>
          <cell r="BO121">
            <v>2</v>
          </cell>
          <cell r="BP121">
            <v>2</v>
          </cell>
          <cell r="BQ121">
            <v>2</v>
          </cell>
          <cell r="BR121">
            <v>2</v>
          </cell>
          <cell r="BS121">
            <v>2</v>
          </cell>
        </row>
        <row r="122">
          <cell r="F122">
            <v>2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2</v>
          </cell>
          <cell r="M122">
            <v>2</v>
          </cell>
          <cell r="BT122">
            <v>2</v>
          </cell>
          <cell r="BU122">
            <v>2</v>
          </cell>
          <cell r="BV122">
            <v>2</v>
          </cell>
          <cell r="BW122">
            <v>2</v>
          </cell>
          <cell r="BX122">
            <v>2</v>
          </cell>
          <cell r="BY122">
            <v>2</v>
          </cell>
          <cell r="BZ122">
            <v>2</v>
          </cell>
          <cell r="CA122">
            <v>2</v>
          </cell>
          <cell r="CB122">
            <v>2</v>
          </cell>
          <cell r="CC122">
            <v>2</v>
          </cell>
          <cell r="CD122">
            <v>2</v>
          </cell>
          <cell r="CE122">
            <v>2</v>
          </cell>
          <cell r="CF122">
            <v>2</v>
          </cell>
          <cell r="CG122">
            <v>2</v>
          </cell>
          <cell r="CH122">
            <v>2</v>
          </cell>
          <cell r="CI122">
            <v>2</v>
          </cell>
          <cell r="CJ122">
            <v>0</v>
          </cell>
        </row>
        <row r="123">
          <cell r="N123">
            <v>4</v>
          </cell>
          <cell r="O123">
            <v>4</v>
          </cell>
          <cell r="P123">
            <v>4</v>
          </cell>
          <cell r="Q123">
            <v>4</v>
          </cell>
          <cell r="R123">
            <v>4</v>
          </cell>
          <cell r="S123">
            <v>8</v>
          </cell>
          <cell r="T123">
            <v>8</v>
          </cell>
          <cell r="U123">
            <v>8</v>
          </cell>
          <cell r="V123">
            <v>4</v>
          </cell>
          <cell r="W123">
            <v>4</v>
          </cell>
          <cell r="X123">
            <v>4</v>
          </cell>
          <cell r="Y123">
            <v>4</v>
          </cell>
          <cell r="Z123">
            <v>4</v>
          </cell>
          <cell r="AA123">
            <v>8</v>
          </cell>
          <cell r="AB123">
            <v>8</v>
          </cell>
          <cell r="AC123">
            <v>8</v>
          </cell>
          <cell r="AD123">
            <v>4</v>
          </cell>
          <cell r="AE123">
            <v>4</v>
          </cell>
          <cell r="AF123">
            <v>4</v>
          </cell>
          <cell r="AG123">
            <v>4</v>
          </cell>
          <cell r="AH123">
            <v>4</v>
          </cell>
          <cell r="AI123">
            <v>4</v>
          </cell>
          <cell r="AJ123">
            <v>4</v>
          </cell>
          <cell r="AK123">
            <v>4</v>
          </cell>
          <cell r="AL123">
            <v>4</v>
          </cell>
          <cell r="AM123">
            <v>4</v>
          </cell>
          <cell r="AN123">
            <v>4</v>
          </cell>
          <cell r="AO123">
            <v>4</v>
          </cell>
          <cell r="AP123">
            <v>4</v>
          </cell>
          <cell r="AQ123">
            <v>4</v>
          </cell>
          <cell r="AR123">
            <v>4</v>
          </cell>
          <cell r="AS123">
            <v>4</v>
          </cell>
          <cell r="AT123">
            <v>4</v>
          </cell>
          <cell r="AU123">
            <v>4</v>
          </cell>
          <cell r="AV123">
            <v>4</v>
          </cell>
          <cell r="AW123">
            <v>4</v>
          </cell>
          <cell r="AX123">
            <v>4</v>
          </cell>
          <cell r="AY123">
            <v>4</v>
          </cell>
          <cell r="AZ123">
            <v>4</v>
          </cell>
          <cell r="BA123">
            <v>4</v>
          </cell>
          <cell r="BB123">
            <v>4</v>
          </cell>
          <cell r="BC123">
            <v>4</v>
          </cell>
          <cell r="BD123">
            <v>4</v>
          </cell>
          <cell r="BE123">
            <v>4</v>
          </cell>
          <cell r="BF123">
            <v>4</v>
          </cell>
          <cell r="BG123">
            <v>4</v>
          </cell>
          <cell r="BH123">
            <v>8</v>
          </cell>
          <cell r="BI123">
            <v>8</v>
          </cell>
          <cell r="BJ123">
            <v>8</v>
          </cell>
          <cell r="BK123">
            <v>8</v>
          </cell>
          <cell r="BL123">
            <v>8</v>
          </cell>
          <cell r="BM123">
            <v>8</v>
          </cell>
          <cell r="BN123">
            <v>8</v>
          </cell>
          <cell r="BO123">
            <v>8</v>
          </cell>
          <cell r="BP123">
            <v>8</v>
          </cell>
          <cell r="BQ123">
            <v>8</v>
          </cell>
          <cell r="BR123">
            <v>8</v>
          </cell>
          <cell r="BS123">
            <v>8</v>
          </cell>
          <cell r="CJ123">
            <v>0</v>
          </cell>
        </row>
        <row r="124">
          <cell r="F124">
            <v>3</v>
          </cell>
          <cell r="G124">
            <v>3</v>
          </cell>
          <cell r="H124">
            <v>3</v>
          </cell>
          <cell r="I124">
            <v>3</v>
          </cell>
          <cell r="J124">
            <v>3</v>
          </cell>
          <cell r="K124">
            <v>3</v>
          </cell>
          <cell r="L124">
            <v>3</v>
          </cell>
          <cell r="M124">
            <v>3</v>
          </cell>
          <cell r="N124">
            <v>6</v>
          </cell>
          <cell r="O124">
            <v>6</v>
          </cell>
          <cell r="P124">
            <v>6</v>
          </cell>
          <cell r="Q124">
            <v>6</v>
          </cell>
          <cell r="R124">
            <v>6</v>
          </cell>
          <cell r="S124">
            <v>12</v>
          </cell>
          <cell r="T124">
            <v>12</v>
          </cell>
          <cell r="U124">
            <v>12</v>
          </cell>
          <cell r="V124">
            <v>6</v>
          </cell>
          <cell r="W124">
            <v>6</v>
          </cell>
          <cell r="X124">
            <v>6</v>
          </cell>
          <cell r="Y124">
            <v>6</v>
          </cell>
          <cell r="Z124">
            <v>6</v>
          </cell>
          <cell r="AA124">
            <v>12</v>
          </cell>
          <cell r="AB124">
            <v>12</v>
          </cell>
          <cell r="AC124">
            <v>12</v>
          </cell>
          <cell r="AD124">
            <v>6</v>
          </cell>
          <cell r="AE124">
            <v>6</v>
          </cell>
          <cell r="AF124">
            <v>6</v>
          </cell>
          <cell r="AG124">
            <v>6</v>
          </cell>
          <cell r="AH124">
            <v>6</v>
          </cell>
          <cell r="AI124">
            <v>6</v>
          </cell>
          <cell r="AJ124">
            <v>6</v>
          </cell>
          <cell r="AK124">
            <v>6</v>
          </cell>
          <cell r="AL124">
            <v>3</v>
          </cell>
          <cell r="AM124">
            <v>3</v>
          </cell>
          <cell r="AN124">
            <v>3</v>
          </cell>
          <cell r="AO124">
            <v>3</v>
          </cell>
          <cell r="AP124">
            <v>3</v>
          </cell>
          <cell r="AQ124">
            <v>3</v>
          </cell>
          <cell r="AR124">
            <v>3</v>
          </cell>
          <cell r="AS124">
            <v>3</v>
          </cell>
          <cell r="AT124">
            <v>3</v>
          </cell>
          <cell r="AU124">
            <v>3</v>
          </cell>
          <cell r="AV124">
            <v>3</v>
          </cell>
          <cell r="AW124">
            <v>3</v>
          </cell>
          <cell r="AX124">
            <v>3</v>
          </cell>
          <cell r="AY124">
            <v>3</v>
          </cell>
          <cell r="AZ124">
            <v>3</v>
          </cell>
          <cell r="BA124">
            <v>3</v>
          </cell>
          <cell r="BB124">
            <v>3</v>
          </cell>
          <cell r="BC124">
            <v>6</v>
          </cell>
          <cell r="BD124">
            <v>6</v>
          </cell>
          <cell r="BE124">
            <v>6</v>
          </cell>
          <cell r="BF124">
            <v>6</v>
          </cell>
          <cell r="BG124">
            <v>6</v>
          </cell>
          <cell r="BH124">
            <v>12</v>
          </cell>
          <cell r="BI124">
            <v>12</v>
          </cell>
          <cell r="BJ124">
            <v>12</v>
          </cell>
          <cell r="BK124">
            <v>12</v>
          </cell>
          <cell r="BL124">
            <v>6</v>
          </cell>
          <cell r="BM124">
            <v>6</v>
          </cell>
          <cell r="BN124">
            <v>6</v>
          </cell>
          <cell r="BO124">
            <v>6</v>
          </cell>
          <cell r="BP124">
            <v>6</v>
          </cell>
          <cell r="BQ124">
            <v>6</v>
          </cell>
          <cell r="BR124">
            <v>6</v>
          </cell>
          <cell r="BS124">
            <v>6</v>
          </cell>
          <cell r="BT124">
            <v>3</v>
          </cell>
          <cell r="BU124">
            <v>3</v>
          </cell>
          <cell r="BV124">
            <v>3</v>
          </cell>
          <cell r="BW124">
            <v>3</v>
          </cell>
          <cell r="BX124">
            <v>3</v>
          </cell>
          <cell r="BY124">
            <v>3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0</v>
          </cell>
        </row>
        <row r="125">
          <cell r="AG125">
            <v>2</v>
          </cell>
          <cell r="AH125">
            <v>2</v>
          </cell>
          <cell r="AI125">
            <v>2</v>
          </cell>
          <cell r="AJ125">
            <v>2</v>
          </cell>
          <cell r="AK125">
            <v>2</v>
          </cell>
          <cell r="CJ125">
            <v>0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E I,II,III"/>
      <sheetName val="Hoja1"/>
      <sheetName val="CuadroIyII"/>
      <sheetName val="CuadroIII"/>
      <sheetName val="no6"/>
      <sheetName val="no9"/>
      <sheetName val="Print_costos"/>
      <sheetName val="CT6"/>
      <sheetName val="Costos Alt1"/>
      <sheetName val="Costos Alt2"/>
      <sheetName val="indi-01"/>
      <sheetName val="F1"/>
      <sheetName val="F2"/>
      <sheetName val="F3"/>
      <sheetName val="F4"/>
      <sheetName val="F4-A"/>
      <sheetName val="F4-B"/>
      <sheetName val="F5-A1"/>
      <sheetName val="F5-A2"/>
      <sheetName val="F6-A1"/>
      <sheetName val="F6-A2"/>
      <sheetName val="F7"/>
      <sheetName val="F8"/>
      <sheetName val="F9"/>
      <sheetName val="F10 "/>
      <sheetName val="ANEXO-I-kWh"/>
      <sheetName val="Gráf-kWh"/>
      <sheetName val="Clientes"/>
      <sheetName val="Graf-users"/>
      <sheetName val="CU-mes"/>
      <sheetName val="Gráf-cu"/>
      <sheetName val="PorTarifa"/>
      <sheetName val="GráfXTarif"/>
      <sheetName val="Gráf-EnergxTarif"/>
      <sheetName val="Graf-CUxTarif"/>
      <sheetName val="Gráf-Particip"/>
      <sheetName val="EMSU"/>
      <sheetName val="Anexo I"/>
      <sheetName val="Anexo Ib"/>
      <sheetName val="Diagrama"/>
      <sheetName val="AnexoII"/>
      <sheetName val="AnexoIII"/>
      <sheetName val="AnexoIV"/>
      <sheetName val="AnexoV"/>
      <sheetName val="AnexoVI"/>
      <sheetName val="AnexoVIII"/>
      <sheetName val="AnexoIX"/>
      <sheetName val="AnexoX"/>
      <sheetName val="AnexoXI"/>
      <sheetName val="Formatos"/>
      <sheetName val="Anexos"/>
      <sheetName val="DATOS DE CAMPO"/>
      <sheetName val="CANT.UNITARIAS"/>
      <sheetName val="PLANILLAS FORMATEADAS"/>
      <sheetName val="CONFIGURACIÓN"/>
      <sheetName val="CONTEO DE DATOS"/>
      <sheetName val="#¡REF"/>
      <sheetName val="1"/>
      <sheetName val="civ_roma"/>
      <sheetName val="PSE_I,II,III"/>
      <sheetName val="Costos_Alt1"/>
      <sheetName val="Costos_Alt2"/>
      <sheetName val="F10_"/>
      <sheetName val="Anexo_I"/>
      <sheetName val="Anexo_Ib"/>
      <sheetName val="DATOS_DE_CAMPO"/>
      <sheetName val="CANT_UNITARIAS"/>
      <sheetName val="PLANILLAS_FORMATEADAS"/>
      <sheetName val="CONTEO_DE_DATOS"/>
      <sheetName val="CAP-120mm2"/>
      <sheetName val="CAP_120mm2"/>
      <sheetName val="Inversiones"/>
      <sheetName val="Datos de Entrada"/>
      <sheetName val="Base"/>
      <sheetName val="Presupuesto"/>
      <sheetName val="APU_ObrasPrelim"/>
      <sheetName val="Exped. Final-LP-RP"/>
      <sheetName val="LINEAS RELACIÓN"/>
      <sheetName val="RP"/>
      <sheetName val="RS"/>
      <sheetName val="Item No 01"/>
      <sheetName val="RESUMEN GRAL"/>
      <sheetName val="GG "/>
      <sheetName val="Crong-Valoriz "/>
      <sheetName val="Hoja2"/>
      <sheetName val="MANOLPRP"/>
      <sheetName val="SUMINISTROLPRPRS"/>
      <sheetName val="MANORS"/>
      <sheetName val="EQUIPO"/>
      <sheetName val="MATERIALES"/>
      <sheetName val="MAQUINARIA"/>
      <sheetName val="Informe de compatibilidad"/>
      <sheetName val="Hoja3"/>
      <sheetName val="Aux. Disgregados"/>
      <sheetName val="Desmonteras"/>
      <sheetName val="Fundacion"/>
      <sheetName val="cantidades"/>
      <sheetName val="Consun Energ_ _Anexo_5_2_5_"/>
      <sheetName val="3_1"/>
      <sheetName val="ENTR_F"/>
      <sheetName val="POBLACION"/>
      <sheetName val="ESTABILIDAD"/>
      <sheetName val="DATOS"/>
      <sheetName val="tipo de cambio"/>
      <sheetName val="Cotizaciones"/>
      <sheetName val="PSE_I,II,III1"/>
      <sheetName val="Costos_Alt11"/>
      <sheetName val="Costos_Alt21"/>
      <sheetName val="F10_1"/>
      <sheetName val="Anexo_I1"/>
      <sheetName val="Anexo_Ib1"/>
      <sheetName val="DATOS_DE_CAMPO1"/>
      <sheetName val="CANT_UNITARIAS1"/>
      <sheetName val="PLANILLAS_FORMATEADAS1"/>
      <sheetName val="CONTEO_DE_DATOS1"/>
      <sheetName val="Data"/>
      <sheetName val="Matriz.base"/>
      <sheetName val="Dos Mayo I"/>
      <sheetName val="Impuestos"/>
      <sheetName val="BASE DE DATOS titulos"/>
      <sheetName val="BASE DE DATOS RP"/>
      <sheetName val="Resúmen"/>
      <sheetName val="Anexo F.3.1 "/>
      <sheetName val="Resumen General"/>
      <sheetName val="PSE_I,II,III2"/>
      <sheetName val="Costos_Alt12"/>
      <sheetName val="Costos_Alt22"/>
      <sheetName val="F10_2"/>
      <sheetName val="Anexo_I2"/>
      <sheetName val="Anexo_Ib2"/>
      <sheetName val="DATOS_DE_CAMPO2"/>
      <sheetName val="CANT_UNITARIAS2"/>
      <sheetName val="PLANILLAS_FORMATEADAS2"/>
      <sheetName val="CONTEO_DE_DATOS2"/>
      <sheetName val="Datos_de_Entrada"/>
      <sheetName val="Exped__Final-LP-RP"/>
      <sheetName val="LINEAS_RELACIÓN"/>
      <sheetName val="Item_No_01"/>
      <sheetName val="RESUMEN_GRAL"/>
      <sheetName val="GG_"/>
      <sheetName val="Crong-Valoriz_"/>
      <sheetName val="Informe_de_compatibilidad"/>
      <sheetName val="Aux__Disgregados"/>
      <sheetName val="Consun_Energ___Anexo_5_2_5_"/>
      <sheetName val="tipo_de_cambio"/>
      <sheetName val="Matriz_base"/>
    </sheetNames>
    <sheetDataSet>
      <sheetData sheetId="0"/>
      <sheetData sheetId="1" refreshError="1">
        <row r="1">
          <cell r="A1" t="str">
            <v xml:space="preserve">ANEXO I</v>
          </cell>
        </row>
        <row r="2">
          <cell r="A2" t="str">
            <v xml:space="preserve">REPORTE DE MERCADO </v>
          </cell>
        </row>
        <row r="3">
          <cell r="A3" t="str">
            <v xml:space="preserve">SISTEMA ELÉCTRICO BAGUA - JAÉN</v>
          </cell>
        </row>
        <row r="5">
          <cell r="A5" t="str">
            <v xml:space="preserve"> AÑO </v>
          </cell>
          <cell r="B5" t="str">
            <v>Abonados</v>
          </cell>
          <cell r="C5" t="str">
            <v xml:space="preserve">Consumo Unitario</v>
          </cell>
          <cell r="D5" t="str">
            <v>Hrs.Utiliz.</v>
          </cell>
          <cell r="E5" t="str">
            <v>Hrs.Utiliz.</v>
          </cell>
          <cell r="F5" t="str">
            <v>Horas</v>
          </cell>
          <cell r="G5" t="str">
            <v>Consumo</v>
          </cell>
          <cell r="H5" t="str">
            <v>kWh-Consumo</v>
          </cell>
          <cell r="I5" t="str">
            <v>kWh-Consumo</v>
          </cell>
          <cell r="J5" t="str">
            <v>kWh-Consumo</v>
          </cell>
          <cell r="K5" t="str">
            <v>kWh-Consumo</v>
          </cell>
          <cell r="L5" t="str">
            <v>kWh-Alumb.</v>
          </cell>
        </row>
        <row r="6">
          <cell r="B6" t="str">
            <v>Residenc.</v>
          </cell>
          <cell r="C6" t="str">
            <v xml:space="preserve">Anual Doméstico</v>
          </cell>
          <cell r="D6" t="str">
            <v>Servicios</v>
          </cell>
          <cell r="E6" t="str">
            <v>Carg.Espec.</v>
          </cell>
          <cell r="F6" t="str">
            <v>Totales</v>
          </cell>
          <cell r="G6" t="str">
            <v xml:space="preserve">Total (kWh)</v>
          </cell>
          <cell r="H6" t="str">
            <v>Residencial</v>
          </cell>
          <cell r="I6" t="str">
            <v>Comercial</v>
          </cell>
          <cell r="J6" t="str">
            <v xml:space="preserve">Uso General</v>
          </cell>
          <cell r="K6" t="str">
            <v>Ind.Menor</v>
          </cell>
          <cell r="L6" t="str">
            <v>Público</v>
          </cell>
        </row>
        <row r="7">
          <cell r="A7">
            <v>2004</v>
          </cell>
          <cell r="B7">
            <v>26043</v>
          </cell>
          <cell r="C7">
            <v>459.84145451752869</v>
          </cell>
          <cell r="D7">
            <v>4483</v>
          </cell>
          <cell r="E7">
            <v>0</v>
          </cell>
          <cell r="F7">
            <v>4483</v>
          </cell>
          <cell r="G7">
            <v>29424174</v>
          </cell>
          <cell r="H7">
            <v>11975651</v>
          </cell>
          <cell r="I7">
            <v>7424903</v>
          </cell>
          <cell r="J7">
            <v>0</v>
          </cell>
          <cell r="K7">
            <v>8622469</v>
          </cell>
          <cell r="L7">
            <v>1401151</v>
          </cell>
        </row>
        <row r="8">
          <cell r="A8">
            <v>2005</v>
          </cell>
          <cell r="B8">
            <v>26303</v>
          </cell>
          <cell r="C8">
            <v>462.25761320001521</v>
          </cell>
          <cell r="D8">
            <v>4493</v>
          </cell>
          <cell r="E8">
            <v>0</v>
          </cell>
          <cell r="F8">
            <v>4493</v>
          </cell>
          <cell r="G8">
            <v>29874079</v>
          </cell>
          <cell r="H8">
            <v>12158762</v>
          </cell>
          <cell r="I8">
            <v>7538433</v>
          </cell>
          <cell r="J8">
            <v>0</v>
          </cell>
          <cell r="K8">
            <v>8754309</v>
          </cell>
          <cell r="L8">
            <v>1422575</v>
          </cell>
        </row>
        <row r="9">
          <cell r="A9">
            <v>2006</v>
          </cell>
          <cell r="B9">
            <v>26566</v>
          </cell>
          <cell r="C9">
            <v>464.679439885568</v>
          </cell>
          <cell r="D9">
            <v>4502</v>
          </cell>
          <cell r="E9">
            <v>0</v>
          </cell>
          <cell r="F9">
            <v>4502</v>
          </cell>
          <cell r="G9">
            <v>30330864</v>
          </cell>
          <cell r="H9">
            <v>12344674</v>
          </cell>
          <cell r="I9">
            <v>7653698</v>
          </cell>
          <cell r="J9">
            <v>0</v>
          </cell>
          <cell r="K9">
            <v>8888165</v>
          </cell>
          <cell r="L9">
            <v>1444327</v>
          </cell>
        </row>
        <row r="10">
          <cell r="A10">
            <v>2007</v>
          </cell>
          <cell r="B10">
            <v>26832</v>
          </cell>
          <cell r="C10">
            <v>467.10755813953489</v>
          </cell>
          <cell r="D10">
            <v>4511</v>
          </cell>
          <cell r="E10">
            <v>0</v>
          </cell>
          <cell r="F10">
            <v>4511</v>
          </cell>
          <cell r="G10">
            <v>30794636</v>
          </cell>
          <cell r="H10">
            <v>12533430</v>
          </cell>
          <cell r="I10">
            <v>7770726</v>
          </cell>
          <cell r="J10">
            <v>0</v>
          </cell>
          <cell r="K10">
            <v>9024069</v>
          </cell>
          <cell r="L10">
            <v>1466411</v>
          </cell>
        </row>
        <row r="11">
          <cell r="A11">
            <v>2008</v>
          </cell>
          <cell r="B11">
            <v>27100</v>
          </cell>
          <cell r="C11">
            <v>469.55985239852396</v>
          </cell>
          <cell r="D11">
            <v>4520</v>
          </cell>
          <cell r="E11">
            <v>0</v>
          </cell>
          <cell r="F11">
            <v>4520</v>
          </cell>
          <cell r="G11">
            <v>31265501</v>
          </cell>
          <cell r="H11">
            <v>12725072</v>
          </cell>
          <cell r="I11">
            <v>7889544</v>
          </cell>
          <cell r="J11">
            <v>0</v>
          </cell>
          <cell r="K11">
            <v>9162052</v>
          </cell>
          <cell r="L11">
            <v>1488833</v>
          </cell>
        </row>
        <row r="12">
          <cell r="A12">
            <v>2009</v>
          </cell>
          <cell r="B12">
            <v>27371</v>
          </cell>
          <cell r="C12">
            <v>472.01947316502867</v>
          </cell>
          <cell r="D12">
            <v>4530</v>
          </cell>
          <cell r="E12">
            <v>0</v>
          </cell>
          <cell r="F12">
            <v>4530</v>
          </cell>
          <cell r="G12">
            <v>31743567</v>
          </cell>
          <cell r="H12">
            <v>12919645</v>
          </cell>
          <cell r="I12">
            <v>8010180</v>
          </cell>
          <cell r="J12">
            <v>0</v>
          </cell>
          <cell r="K12">
            <v>9302144</v>
          </cell>
          <cell r="L12">
            <v>1511598</v>
          </cell>
        </row>
        <row r="13">
          <cell r="A13">
            <v>2010</v>
          </cell>
          <cell r="B13">
            <v>27645</v>
          </cell>
          <cell r="C13">
            <v>474.48703201302226</v>
          </cell>
          <cell r="D13">
            <v>4539</v>
          </cell>
          <cell r="E13">
            <v>0</v>
          </cell>
          <cell r="F13">
            <v>4539</v>
          </cell>
          <cell r="G13">
            <v>32228946</v>
          </cell>
          <cell r="H13">
            <v>13117194</v>
          </cell>
          <cell r="I13">
            <v>8132660</v>
          </cell>
          <cell r="J13">
            <v>0</v>
          </cell>
          <cell r="K13">
            <v>9444380</v>
          </cell>
          <cell r="L13">
            <v>1534712</v>
          </cell>
        </row>
        <row r="14">
          <cell r="A14">
            <v>2011</v>
          </cell>
          <cell r="B14">
            <v>27921</v>
          </cell>
          <cell r="C14">
            <v>476.98019411912179</v>
          </cell>
          <cell r="D14">
            <v>4548</v>
          </cell>
          <cell r="E14">
            <v>0</v>
          </cell>
          <cell r="F14">
            <v>4548</v>
          </cell>
          <cell r="G14">
            <v>32721746</v>
          </cell>
          <cell r="H14">
            <v>13317764</v>
          </cell>
          <cell r="I14">
            <v>8257014</v>
          </cell>
          <cell r="J14">
            <v>0</v>
          </cell>
          <cell r="K14">
            <v>9588790</v>
          </cell>
          <cell r="L14">
            <v>1558178</v>
          </cell>
        </row>
        <row r="15">
          <cell r="A15">
            <v>2012</v>
          </cell>
          <cell r="B15">
            <v>28201</v>
          </cell>
          <cell r="C15">
            <v>479.46533810857773</v>
          </cell>
          <cell r="D15">
            <v>4557</v>
          </cell>
          <cell r="E15">
            <v>0</v>
          </cell>
          <cell r="F15">
            <v>4557</v>
          </cell>
          <cell r="G15">
            <v>33222084</v>
          </cell>
          <cell r="H15">
            <v>13521402</v>
          </cell>
          <cell r="I15">
            <v>8383269</v>
          </cell>
          <cell r="J15">
            <v>0</v>
          </cell>
          <cell r="K15">
            <v>9735409</v>
          </cell>
          <cell r="L15">
            <v>1582004</v>
          </cell>
        </row>
        <row r="16">
          <cell r="A16">
            <v>2013</v>
          </cell>
          <cell r="B16">
            <v>28483</v>
          </cell>
          <cell r="C16">
            <v>481.97710915282801</v>
          </cell>
          <cell r="D16">
            <v>4567</v>
          </cell>
          <cell r="E16">
            <v>0</v>
          </cell>
          <cell r="F16">
            <v>4567</v>
          </cell>
          <cell r="G16">
            <v>33730075</v>
          </cell>
          <cell r="H16">
            <v>13728154</v>
          </cell>
          <cell r="I16">
            <v>8511456</v>
          </cell>
          <cell r="J16">
            <v>0</v>
          </cell>
          <cell r="K16">
            <v>9884271</v>
          </cell>
          <cell r="L16">
            <v>1606194</v>
          </cell>
        </row>
        <row r="17">
          <cell r="A17">
            <v>2014</v>
          </cell>
          <cell r="B17">
            <v>28768</v>
          </cell>
          <cell r="C17">
            <v>484.49906145717466</v>
          </cell>
          <cell r="D17">
            <v>4576</v>
          </cell>
          <cell r="E17">
            <v>0</v>
          </cell>
          <cell r="F17">
            <v>4576</v>
          </cell>
          <cell r="G17">
            <v>34245836</v>
          </cell>
          <cell r="H17">
            <v>13938069</v>
          </cell>
          <cell r="I17">
            <v>8641603</v>
          </cell>
          <cell r="J17">
            <v>0</v>
          </cell>
          <cell r="K17">
            <v>10035410</v>
          </cell>
          <cell r="L17">
            <v>1630754</v>
          </cell>
        </row>
        <row r="18">
          <cell r="A18">
            <v>2015</v>
          </cell>
          <cell r="B18">
            <v>29055</v>
          </cell>
          <cell r="C18">
            <v>487.04849423507142</v>
          </cell>
          <cell r="D18">
            <v>4585</v>
          </cell>
          <cell r="E18">
            <v>0</v>
          </cell>
          <cell r="F18">
            <v>4585</v>
          </cell>
          <cell r="G18">
            <v>34769484</v>
          </cell>
          <cell r="H18">
            <v>14151194</v>
          </cell>
          <cell r="I18">
            <v>8773740</v>
          </cell>
          <cell r="J18">
            <v>0</v>
          </cell>
          <cell r="K18">
            <v>10188860</v>
          </cell>
          <cell r="L18">
            <v>1655690</v>
          </cell>
        </row>
        <row r="19">
          <cell r="A19">
            <v>2016</v>
          </cell>
          <cell r="B19">
            <v>29346</v>
          </cell>
          <cell r="C19">
            <v>489.5924146391331</v>
          </cell>
          <cell r="D19">
            <v>4594</v>
          </cell>
          <cell r="E19">
            <v>0</v>
          </cell>
          <cell r="F19">
            <v>4594</v>
          </cell>
          <cell r="G19">
            <v>35301142</v>
          </cell>
          <cell r="H19">
            <v>14367579</v>
          </cell>
          <cell r="I19">
            <v>8907899</v>
          </cell>
          <cell r="J19">
            <v>0</v>
          </cell>
          <cell r="K19">
            <v>10344657</v>
          </cell>
          <cell r="L19">
            <v>1681007</v>
          </cell>
        </row>
        <row r="20">
          <cell r="A20">
            <v>2017</v>
          </cell>
          <cell r="B20">
            <v>29639</v>
          </cell>
          <cell r="C20">
            <v>492.16481662674181</v>
          </cell>
          <cell r="D20">
            <v>4604</v>
          </cell>
          <cell r="E20">
            <v>0</v>
          </cell>
          <cell r="F20">
            <v>4604</v>
          </cell>
          <cell r="G20">
            <v>35840930</v>
          </cell>
          <cell r="H20">
            <v>14587273</v>
          </cell>
          <cell r="I20">
            <v>9044109</v>
          </cell>
          <cell r="J20">
            <v>0</v>
          </cell>
          <cell r="K20">
            <v>10502837</v>
          </cell>
          <cell r="L20">
            <v>1706711</v>
          </cell>
        </row>
        <row r="21">
          <cell r="A21">
            <v>2018</v>
          </cell>
          <cell r="B21">
            <v>29936</v>
          </cell>
          <cell r="C21">
            <v>494.73299706039552</v>
          </cell>
          <cell r="D21">
            <v>4613</v>
          </cell>
          <cell r="E21">
            <v>0</v>
          </cell>
          <cell r="F21">
            <v>4613</v>
          </cell>
          <cell r="G21">
            <v>36388974</v>
          </cell>
          <cell r="H21">
            <v>14810327</v>
          </cell>
          <cell r="I21">
            <v>9182403</v>
          </cell>
          <cell r="J21">
            <v>0</v>
          </cell>
          <cell r="K21">
            <v>10663436</v>
          </cell>
          <cell r="L21">
            <v>1732808</v>
          </cell>
        </row>
        <row r="22">
          <cell r="A22">
            <v>2019</v>
          </cell>
          <cell r="B22">
            <v>30235</v>
          </cell>
          <cell r="C22">
            <v>497.33067636844714</v>
          </cell>
          <cell r="D22">
            <v>4622</v>
          </cell>
          <cell r="E22">
            <v>0</v>
          </cell>
          <cell r="F22">
            <v>4622</v>
          </cell>
          <cell r="G22">
            <v>36945401</v>
          </cell>
          <cell r="H22">
            <v>15036793</v>
          </cell>
          <cell r="I22">
            <v>9322812</v>
          </cell>
          <cell r="J22">
            <v>0</v>
          </cell>
          <cell r="K22">
            <v>10826491</v>
          </cell>
          <cell r="L22">
            <v>1759305</v>
          </cell>
        </row>
        <row r="23">
          <cell r="A23">
            <v>2020</v>
          </cell>
          <cell r="B23">
            <v>30537</v>
          </cell>
          <cell r="C23">
            <v>499.94180829813013</v>
          </cell>
          <cell r="D23">
            <v>4631</v>
          </cell>
          <cell r="E23">
            <v>0</v>
          </cell>
          <cell r="F23">
            <v>4631</v>
          </cell>
          <cell r="G23">
            <v>37510339</v>
          </cell>
          <cell r="H23">
            <v>15266723</v>
          </cell>
          <cell r="I23">
            <v>9465368</v>
          </cell>
          <cell r="J23">
            <v>0</v>
          </cell>
          <cell r="K23">
            <v>10992041</v>
          </cell>
          <cell r="L23">
            <v>1786207</v>
          </cell>
        </row>
        <row r="24">
          <cell r="A24">
            <v>2021</v>
          </cell>
          <cell r="B24">
            <v>30843</v>
          </cell>
          <cell r="C24">
            <v>502.55062737087832</v>
          </cell>
          <cell r="D24">
            <v>4641</v>
          </cell>
          <cell r="E24">
            <v>0</v>
          </cell>
          <cell r="F24">
            <v>4641</v>
          </cell>
          <cell r="G24">
            <v>38083916</v>
          </cell>
          <cell r="H24">
            <v>15500169</v>
          </cell>
          <cell r="I24">
            <v>9610105</v>
          </cell>
          <cell r="J24">
            <v>0</v>
          </cell>
          <cell r="K24">
            <v>11160122</v>
          </cell>
          <cell r="L24">
            <v>1813520</v>
          </cell>
        </row>
        <row r="25">
          <cell r="A25">
            <v>2022</v>
          </cell>
          <cell r="B25">
            <v>31151</v>
          </cell>
          <cell r="C25">
            <v>505.19039517190458</v>
          </cell>
          <cell r="D25">
            <v>4650</v>
          </cell>
          <cell r="E25">
            <v>0</v>
          </cell>
          <cell r="F25">
            <v>4650</v>
          </cell>
          <cell r="G25">
            <v>38666267</v>
          </cell>
          <cell r="H25">
            <v>15737186</v>
          </cell>
          <cell r="I25">
            <v>9757056</v>
          </cell>
          <cell r="J25">
            <v>0</v>
          </cell>
          <cell r="K25">
            <v>11330774</v>
          </cell>
          <cell r="L25">
            <v>1841251</v>
          </cell>
        </row>
        <row r="26">
          <cell r="A26">
            <v>2023</v>
          </cell>
          <cell r="B26">
            <v>31463</v>
          </cell>
          <cell r="C26">
            <v>507.82913263198043</v>
          </cell>
          <cell r="D26">
            <v>4659</v>
          </cell>
          <cell r="E26">
            <v>0</v>
          </cell>
          <cell r="F26">
            <v>4659</v>
          </cell>
          <cell r="G26">
            <v>39257524</v>
          </cell>
          <cell r="H26">
            <v>15977828</v>
          </cell>
          <cell r="I26">
            <v>9906254</v>
          </cell>
          <cell r="J26">
            <v>0</v>
          </cell>
          <cell r="K26">
            <v>11504036</v>
          </cell>
          <cell r="L26">
            <v>1869406</v>
          </cell>
        </row>
        <row r="27">
          <cell r="A27" t="str">
            <v xml:space="preserve">Fuente: ADINELSA/PMEL - Reporte de Mercado</v>
          </cell>
        </row>
      </sheetData>
      <sheetData sheetId="2" refreshError="1">
        <row r="1">
          <cell r="A1" t="str">
            <v xml:space="preserve">ANEXO I</v>
          </cell>
          <cell r="H1" t="str">
            <v xml:space="preserve">ANEXO I</v>
          </cell>
          <cell r="U1" t="str">
            <v xml:space="preserve">ANEXO I</v>
          </cell>
          <cell r="AH1" t="str">
            <v xml:space="preserve">ANEXO I</v>
          </cell>
        </row>
        <row r="2">
          <cell r="A2" t="str">
            <v xml:space="preserve">CUADRO I: CALCULO DE HABITANTES ELECTRIFICADOS </v>
          </cell>
          <cell r="H2" t="str">
            <v xml:space="preserve">CUADRO II : REPORTE DE MERCADO </v>
          </cell>
          <cell r="U2" t="str">
            <v xml:space="preserve">CUADRO III : REPORTE DE MERCADO </v>
          </cell>
          <cell r="AH2" t="str">
            <v xml:space="preserve">CUADRO IV : REPORTE DE MERCADO </v>
          </cell>
        </row>
        <row r="3">
          <cell r="A3" t="str">
            <v xml:space="preserve">SISTEMA ELÉCTRICO BAGUA - JAÉN</v>
          </cell>
          <cell r="H3" t="str">
            <v xml:space="preserve">SISTEMA ELÉCTRICO BAGUA - JAÉN</v>
          </cell>
          <cell r="U3" t="str">
            <v xml:space="preserve">SISTEMA ELÉCTRICO BAGUA - JAÉN</v>
          </cell>
          <cell r="AH3" t="str">
            <v xml:space="preserve">SISTEMA ELÉCTRICO BAGUA - JAÉN</v>
          </cell>
        </row>
        <row r="5">
          <cell r="A5" t="str">
            <v xml:space="preserve"> AÑO </v>
          </cell>
          <cell r="B5" t="str">
            <v>Población</v>
          </cell>
          <cell r="C5" t="str">
            <v xml:space="preserve">Tasa de</v>
          </cell>
          <cell r="D5" t="str">
            <v xml:space="preserve">Habitantes </v>
          </cell>
          <cell r="E5" t="str">
            <v xml:space="preserve">Tasa de</v>
          </cell>
          <cell r="F5" t="str">
            <v>Coeficiente</v>
          </cell>
          <cell r="G5" t="str">
            <v>Familias</v>
          </cell>
          <cell r="H5" t="str">
            <v xml:space="preserve"> AÑO </v>
          </cell>
          <cell r="I5" t="str">
            <v>Abonados</v>
          </cell>
          <cell r="J5" t="str">
            <v>Cons.Unitario</v>
          </cell>
          <cell r="K5" t="str">
            <v>Hrs.Utiliz.</v>
          </cell>
          <cell r="L5" t="str">
            <v>Hrs.Utiliz.</v>
          </cell>
          <cell r="M5" t="str">
            <v>Horas</v>
          </cell>
          <cell r="N5" t="str">
            <v xml:space="preserve">Mx.Dx Neta</v>
          </cell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 xml:space="preserve">(kWh) Alumb.</v>
          </cell>
          <cell r="U5" t="str">
            <v xml:space="preserve"> AÑO </v>
          </cell>
          <cell r="V5" t="str">
            <v xml:space="preserve">(kWh) Cargas</v>
          </cell>
          <cell r="W5" t="str">
            <v xml:space="preserve">(kWh) Energía</v>
          </cell>
          <cell r="X5" t="str">
            <v xml:space="preserve">Perdidas en</v>
          </cell>
          <cell r="Y5" t="str">
            <v xml:space="preserve">%Perdidas </v>
          </cell>
          <cell r="Z5" t="str">
            <v xml:space="preserve">Total (kWh)</v>
          </cell>
          <cell r="AA5" t="str">
            <v xml:space="preserve">Pérdidas en</v>
          </cell>
          <cell r="AB5" t="str">
            <v xml:space="preserve">%Pérdidas por</v>
          </cell>
          <cell r="AC5" t="str">
            <v xml:space="preserve">Total (kWh)</v>
          </cell>
          <cell r="AD5" t="str">
            <v xml:space="preserve">Mx Dx</v>
          </cell>
          <cell r="AE5" t="str">
            <v xml:space="preserve">kW Carg.Esp.</v>
          </cell>
          <cell r="AF5" t="str">
            <v xml:space="preserve">kW Demanda</v>
          </cell>
          <cell r="AG5" t="str">
            <v xml:space="preserve">kW Demanda</v>
          </cell>
          <cell r="AH5" t="str">
            <v xml:space="preserve"> AÑO </v>
          </cell>
          <cell r="AI5" t="str">
            <v xml:space="preserve">kW Demanda</v>
          </cell>
          <cell r="AJ5" t="str">
            <v xml:space="preserve">kW Demanda</v>
          </cell>
          <cell r="AK5" t="str">
            <v xml:space="preserve">kW Demanda</v>
          </cell>
          <cell r="AL5" t="str">
            <v xml:space="preserve">kW Demanda</v>
          </cell>
          <cell r="AM5" t="str">
            <v>Carg.Espec.</v>
          </cell>
          <cell r="AN5" t="str">
            <v xml:space="preserve">kW Demanda</v>
          </cell>
          <cell r="AO5" t="str">
            <v xml:space="preserve">Pérdidas en</v>
          </cell>
          <cell r="AP5" t="str">
            <v xml:space="preserve">Total (kW)</v>
          </cell>
          <cell r="AQ5" t="str">
            <v xml:space="preserve">Pérdidas en</v>
          </cell>
          <cell r="AR5" t="str">
            <v xml:space="preserve">Total (kW)</v>
          </cell>
          <cell r="AS5" t="str">
            <v>Crecim</v>
          </cell>
          <cell r="AT5" t="str">
            <v xml:space="preserve">Factor de</v>
          </cell>
          <cell r="AU5" t="str">
            <v xml:space="preserve">Factor de</v>
          </cell>
          <cell r="AV5" t="str">
            <v>kWh/abon.res</v>
          </cell>
          <cell r="AW5" t="str">
            <v>Wh/abon.res</v>
          </cell>
          <cell r="AX5" t="str">
            <v>Wh/abon.res</v>
          </cell>
          <cell r="AY5" t="str">
            <v xml:space="preserve">Mx Dx.</v>
          </cell>
        </row>
        <row r="6">
          <cell r="B6" t="str">
            <v xml:space="preserve">Habitantes </v>
          </cell>
          <cell r="C6" t="str">
            <v>Crecimiento</v>
          </cell>
          <cell r="D6" t="str">
            <v>Electrificados</v>
          </cell>
          <cell r="E6" t="str">
            <v>Crecimiento</v>
          </cell>
          <cell r="F6" t="str">
            <v>Electrificación</v>
          </cell>
          <cell r="G6" t="str">
            <v xml:space="preserve"> </v>
          </cell>
          <cell r="I6" t="str">
            <v>Residenc.</v>
          </cell>
          <cell r="J6" t="str">
            <v xml:space="preserve">Anual Domés.</v>
          </cell>
          <cell r="K6" t="str">
            <v>Servicios</v>
          </cell>
          <cell r="L6" t="str">
            <v>Carg.Esp.</v>
          </cell>
          <cell r="M6" t="str">
            <v>Totales</v>
          </cell>
          <cell r="N6" t="str">
            <v>EnerVen/T.Hrs.</v>
          </cell>
          <cell r="O6" t="str">
            <v xml:space="preserve">Total (kWh)</v>
          </cell>
          <cell r="P6" t="str">
            <v>Residencial</v>
          </cell>
          <cell r="Q6" t="str">
            <v>Comercial</v>
          </cell>
          <cell r="R6" t="str">
            <v xml:space="preserve">Uso General</v>
          </cell>
          <cell r="S6" t="str">
            <v>Ind.Menor</v>
          </cell>
          <cell r="T6" t="str">
            <v>Público</v>
          </cell>
          <cell r="V6" t="str">
            <v>Especiales</v>
          </cell>
          <cell r="W6" t="str">
            <v>Vendida</v>
          </cell>
          <cell r="X6" t="str">
            <v>Distribución</v>
          </cell>
          <cell r="Y6" t="str">
            <v xml:space="preserve">por Distr. Primar</v>
          </cell>
          <cell r="Z6" t="str">
            <v>Distribuido</v>
          </cell>
          <cell r="AA6" t="str">
            <v>Transmisión</v>
          </cell>
          <cell r="AB6" t="str">
            <v>Transmisión</v>
          </cell>
          <cell r="AC6" t="str">
            <v>Requerido</v>
          </cell>
          <cell r="AD6" t="str">
            <v>Bruta</v>
          </cell>
          <cell r="AE6" t="str">
            <v>Coincidente</v>
          </cell>
          <cell r="AF6" t="str">
            <v>Residencial</v>
          </cell>
          <cell r="AG6" t="str">
            <v>Comercial</v>
          </cell>
          <cell r="AI6" t="str">
            <v xml:space="preserve">Uso General</v>
          </cell>
          <cell r="AJ6" t="str">
            <v>Ind.Menor</v>
          </cell>
          <cell r="AK6" t="str">
            <v>Servicios</v>
          </cell>
          <cell r="AL6" t="str">
            <v>Alumbrado</v>
          </cell>
          <cell r="AM6" t="str">
            <v>Coincid.Serv.</v>
          </cell>
          <cell r="AN6" t="str">
            <v>Neto</v>
          </cell>
          <cell r="AO6" t="str">
            <v>Distribución</v>
          </cell>
          <cell r="AP6" t="str">
            <v>Distribuído</v>
          </cell>
          <cell r="AQ6" t="str">
            <v>Transmisión</v>
          </cell>
          <cell r="AR6" t="str">
            <v>Requerido</v>
          </cell>
          <cell r="AS6" t="str">
            <v>%</v>
          </cell>
          <cell r="AT6" t="str">
            <v>Carga</v>
          </cell>
          <cell r="AU6" t="str">
            <v>Simultan.</v>
          </cell>
          <cell r="AV6" t="str">
            <v>/año</v>
          </cell>
          <cell r="AW6" t="str">
            <v>coinc./año</v>
          </cell>
          <cell r="AX6" t="str">
            <v xml:space="preserve">no coinc./año</v>
          </cell>
          <cell r="AY6" t="str">
            <v xml:space="preserve">del Sistema</v>
          </cell>
        </row>
        <row r="7">
          <cell r="A7">
            <v>2004</v>
          </cell>
          <cell r="B7">
            <v>117193</v>
          </cell>
          <cell r="D7">
            <v>117193</v>
          </cell>
          <cell r="F7">
            <v>1</v>
          </cell>
          <cell r="G7">
            <v>26043</v>
          </cell>
          <cell r="H7">
            <v>2004</v>
          </cell>
          <cell r="I7">
            <v>26043</v>
          </cell>
          <cell r="J7">
            <v>459.84145451752869</v>
          </cell>
          <cell r="K7">
            <v>4483</v>
          </cell>
          <cell r="L7">
            <v>0</v>
          </cell>
          <cell r="M7">
            <v>4483</v>
          </cell>
          <cell r="N7">
            <v>6563.5007807271913</v>
          </cell>
          <cell r="O7">
            <v>29424174</v>
          </cell>
          <cell r="P7">
            <v>11975651</v>
          </cell>
          <cell r="Q7">
            <v>7424903</v>
          </cell>
          <cell r="R7">
            <v>0</v>
          </cell>
          <cell r="S7">
            <v>8622469</v>
          </cell>
          <cell r="T7">
            <v>1401151</v>
          </cell>
          <cell r="U7">
            <v>2004</v>
          </cell>
          <cell r="V7">
            <v>0</v>
          </cell>
          <cell r="W7">
            <v>29424174</v>
          </cell>
          <cell r="X7">
            <v>3825143</v>
          </cell>
          <cell r="Y7">
            <v>0.13000001291455116</v>
          </cell>
          <cell r="Z7">
            <v>33249317</v>
          </cell>
          <cell r="AA7">
            <v>635807</v>
          </cell>
          <cell r="AB7">
            <v>2.1608321103593255E-2</v>
          </cell>
          <cell r="AC7">
            <v>33885124</v>
          </cell>
          <cell r="AD7">
            <v>7558.5821994200314</v>
          </cell>
          <cell r="AE7">
            <v>0</v>
          </cell>
          <cell r="AF7">
            <v>2671.07</v>
          </cell>
          <cell r="AG7">
            <v>1656.07</v>
          </cell>
          <cell r="AH7">
            <v>2004</v>
          </cell>
          <cell r="AI7">
            <v>0</v>
          </cell>
          <cell r="AJ7">
            <v>1923.17</v>
          </cell>
          <cell r="AK7">
            <v>6250.31</v>
          </cell>
          <cell r="AL7">
            <v>324.33999999999997</v>
          </cell>
          <cell r="AM7">
            <v>0</v>
          </cell>
          <cell r="AN7">
            <v>6574.65</v>
          </cell>
          <cell r="AO7">
            <v>1299.69</v>
          </cell>
          <cell r="AP7">
            <v>7874.34</v>
          </cell>
          <cell r="AQ7">
            <v>236.23</v>
          </cell>
          <cell r="AR7">
            <v>8110.57</v>
          </cell>
          <cell r="AT7">
            <v>0.48</v>
          </cell>
          <cell r="AU7">
            <v>0.32</v>
          </cell>
          <cell r="AV7">
            <v>459.84</v>
          </cell>
          <cell r="AW7">
            <v>102.56</v>
          </cell>
          <cell r="AX7">
            <v>320.51</v>
          </cell>
          <cell r="AY7">
            <v>20510.939939772474</v>
          </cell>
        </row>
        <row r="8">
          <cell r="A8">
            <v>2005</v>
          </cell>
          <cell r="B8">
            <v>118365</v>
          </cell>
          <cell r="C8">
            <v>1.0000597305299896E-2</v>
          </cell>
          <cell r="D8">
            <v>118365</v>
          </cell>
          <cell r="E8">
            <v>1.0000597305299896E-2</v>
          </cell>
          <cell r="F8">
            <v>1</v>
          </cell>
          <cell r="G8">
            <v>26303</v>
          </cell>
          <cell r="H8">
            <v>2005</v>
          </cell>
          <cell r="I8">
            <v>26303</v>
          </cell>
          <cell r="J8">
            <v>462.25761320001521</v>
          </cell>
          <cell r="K8">
            <v>4493</v>
          </cell>
          <cell r="L8">
            <v>0</v>
          </cell>
          <cell r="M8">
            <v>4493</v>
          </cell>
          <cell r="N8">
            <v>6649.0271533496552</v>
          </cell>
          <cell r="O8">
            <v>29874079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  <cell r="U8">
            <v>2005</v>
          </cell>
          <cell r="V8">
            <v>0</v>
          </cell>
          <cell r="W8">
            <v>29874079</v>
          </cell>
          <cell r="X8">
            <v>3883630</v>
          </cell>
          <cell r="Y8">
            <v>0.12999999096206447</v>
          </cell>
          <cell r="Z8">
            <v>33757709</v>
          </cell>
          <cell r="AA8">
            <v>657596</v>
          </cell>
          <cell r="AB8">
            <v>2.201226019386238E-2</v>
          </cell>
          <cell r="AC8">
            <v>34415305</v>
          </cell>
          <cell r="AD8">
            <v>7659.7607389272198</v>
          </cell>
          <cell r="AE8">
            <v>0</v>
          </cell>
          <cell r="AF8">
            <v>2706.34</v>
          </cell>
          <cell r="AG8">
            <v>1677.93</v>
          </cell>
          <cell r="AH8">
            <v>2005</v>
          </cell>
          <cell r="AI8">
            <v>0</v>
          </cell>
          <cell r="AJ8">
            <v>1948.56</v>
          </cell>
          <cell r="AK8">
            <v>6332.83</v>
          </cell>
          <cell r="AL8">
            <v>329.3</v>
          </cell>
          <cell r="AM8">
            <v>0</v>
          </cell>
          <cell r="AN8">
            <v>6662.13</v>
          </cell>
          <cell r="AO8">
            <v>1315.58</v>
          </cell>
          <cell r="AP8">
            <v>7977.7</v>
          </cell>
          <cell r="AQ8">
            <v>243.53</v>
          </cell>
          <cell r="AR8">
            <v>8221.23</v>
          </cell>
          <cell r="AS8">
            <v>1.3643923916568212E-2</v>
          </cell>
          <cell r="AT8">
            <v>0.48</v>
          </cell>
          <cell r="AU8">
            <v>0.32</v>
          </cell>
          <cell r="AV8">
            <v>462.25</v>
          </cell>
          <cell r="AW8">
            <v>102.89</v>
          </cell>
          <cell r="AX8">
            <v>321.52999999999997</v>
          </cell>
          <cell r="AY8">
            <v>20778.209854217672</v>
          </cell>
        </row>
        <row r="9">
          <cell r="A9">
            <v>2006</v>
          </cell>
          <cell r="B9">
            <v>119549</v>
          </cell>
          <cell r="C9">
            <v>1.0002956955180942E-2</v>
          </cell>
          <cell r="D9">
            <v>119549</v>
          </cell>
          <cell r="E9">
            <v>1.0002956955180942E-2</v>
          </cell>
          <cell r="F9">
            <v>1</v>
          </cell>
          <cell r="G9">
            <v>26566</v>
          </cell>
          <cell r="H9">
            <v>2006</v>
          </cell>
          <cell r="I9">
            <v>26566</v>
          </cell>
          <cell r="J9">
            <v>464.679439885568</v>
          </cell>
          <cell r="K9">
            <v>4502</v>
          </cell>
          <cell r="L9">
            <v>0</v>
          </cell>
          <cell r="M9">
            <v>4502</v>
          </cell>
          <cell r="N9">
            <v>6737.1979120390934</v>
          </cell>
          <cell r="O9">
            <v>30330864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  <cell r="U9">
            <v>2006</v>
          </cell>
          <cell r="V9">
            <v>0</v>
          </cell>
          <cell r="W9">
            <v>30330865</v>
          </cell>
          <cell r="X9">
            <v>3943012</v>
          </cell>
          <cell r="Y9">
            <v>0.12999998516362787</v>
          </cell>
          <cell r="Z9">
            <v>34273877</v>
          </cell>
          <cell r="AA9">
            <v>679929</v>
          </cell>
          <cell r="AB9">
            <v>2.2417065916188014E-2</v>
          </cell>
          <cell r="AC9">
            <v>34953806</v>
          </cell>
          <cell r="AD9">
            <v>7764.061750333185</v>
          </cell>
          <cell r="AE9">
            <v>0</v>
          </cell>
          <cell r="AF9">
            <v>2742.08</v>
          </cell>
          <cell r="AG9">
            <v>1700.09</v>
          </cell>
          <cell r="AH9">
            <v>2006</v>
          </cell>
          <cell r="AI9">
            <v>0</v>
          </cell>
          <cell r="AJ9">
            <v>1974.29</v>
          </cell>
          <cell r="AK9">
            <v>6416.46</v>
          </cell>
          <cell r="AL9">
            <v>334.33</v>
          </cell>
          <cell r="AM9">
            <v>0</v>
          </cell>
          <cell r="AN9">
            <v>6750.79</v>
          </cell>
          <cell r="AO9">
            <v>1331.67</v>
          </cell>
          <cell r="AP9">
            <v>8082.46</v>
          </cell>
          <cell r="AQ9">
            <v>250.98</v>
          </cell>
          <cell r="AR9">
            <v>8333.44</v>
          </cell>
          <cell r="AS9">
            <v>1.3648809241439741E-2</v>
          </cell>
          <cell r="AT9">
            <v>0.48</v>
          </cell>
          <cell r="AU9">
            <v>0.32</v>
          </cell>
          <cell r="AV9">
            <v>464.67</v>
          </cell>
          <cell r="AW9">
            <v>103.22</v>
          </cell>
          <cell r="AX9">
            <v>322.55</v>
          </cell>
          <cell r="AY9">
            <v>21053.743475122166</v>
          </cell>
        </row>
        <row r="10">
          <cell r="A10">
            <v>2007</v>
          </cell>
          <cell r="B10">
            <v>120744</v>
          </cell>
          <cell r="C10">
            <v>9.9959012622439225E-3</v>
          </cell>
          <cell r="D10">
            <v>120744</v>
          </cell>
          <cell r="E10">
            <v>9.9959012622439225E-3</v>
          </cell>
          <cell r="F10">
            <v>1</v>
          </cell>
          <cell r="G10">
            <v>26832</v>
          </cell>
          <cell r="H10">
            <v>2007</v>
          </cell>
          <cell r="I10">
            <v>26832</v>
          </cell>
          <cell r="J10">
            <v>467.10755813953489</v>
          </cell>
          <cell r="K10">
            <v>4511</v>
          </cell>
          <cell r="L10">
            <v>0</v>
          </cell>
          <cell r="M10">
            <v>4511</v>
          </cell>
          <cell r="N10">
            <v>6826.5652848592326</v>
          </cell>
          <cell r="O10">
            <v>30794636</v>
          </cell>
          <cell r="P10">
            <v>12533430</v>
          </cell>
          <cell r="Q10">
            <v>7770726</v>
          </cell>
          <cell r="R10">
            <v>0</v>
          </cell>
          <cell r="S10">
            <v>9024069</v>
          </cell>
          <cell r="T10">
            <v>1466411</v>
          </cell>
          <cell r="U10">
            <v>2007</v>
          </cell>
          <cell r="V10">
            <v>0</v>
          </cell>
          <cell r="W10">
            <v>30794636</v>
          </cell>
          <cell r="X10">
            <v>4003303</v>
          </cell>
          <cell r="Y10">
            <v>0.13000001039142012</v>
          </cell>
          <cell r="Z10">
            <v>34797939</v>
          </cell>
          <cell r="AA10">
            <v>702818</v>
          </cell>
          <cell r="AB10">
            <v>2.2822740947481893E-2</v>
          </cell>
          <cell r="AC10">
            <v>35500757</v>
          </cell>
          <cell r="AD10">
            <v>7869.8197738860563</v>
          </cell>
          <cell r="AE10">
            <v>0</v>
          </cell>
          <cell r="AF10">
            <v>2778.3</v>
          </cell>
          <cell r="AG10">
            <v>1722.55</v>
          </cell>
          <cell r="AH10">
            <v>2007</v>
          </cell>
          <cell r="AI10">
            <v>0</v>
          </cell>
          <cell r="AJ10">
            <v>2000.38</v>
          </cell>
          <cell r="AK10">
            <v>6501.22</v>
          </cell>
          <cell r="AL10">
            <v>339.45</v>
          </cell>
          <cell r="AM10">
            <v>0</v>
          </cell>
          <cell r="AN10">
            <v>6840.67</v>
          </cell>
          <cell r="AO10">
            <v>1347.97</v>
          </cell>
          <cell r="AP10">
            <v>8188.63</v>
          </cell>
          <cell r="AQ10">
            <v>258.58999999999997</v>
          </cell>
          <cell r="AR10">
            <v>8447.2199999999993</v>
          </cell>
          <cell r="AS10">
            <v>1.3653425236156869E-2</v>
          </cell>
          <cell r="AT10">
            <v>0.48</v>
          </cell>
          <cell r="AU10">
            <v>0.32</v>
          </cell>
          <cell r="AV10">
            <v>467.11</v>
          </cell>
          <cell r="AW10">
            <v>103.54</v>
          </cell>
          <cell r="AX10">
            <v>323.58</v>
          </cell>
          <cell r="AY10">
            <v>21333.016515185103</v>
          </cell>
        </row>
        <row r="11">
          <cell r="A11">
            <v>2008</v>
          </cell>
          <cell r="B11">
            <v>121952</v>
          </cell>
          <cell r="C11">
            <v>1.0004637911614767E-2</v>
          </cell>
          <cell r="D11">
            <v>121952</v>
          </cell>
          <cell r="E11">
            <v>1.0004637911614767E-2</v>
          </cell>
          <cell r="F11">
            <v>1</v>
          </cell>
          <cell r="G11">
            <v>27100</v>
          </cell>
          <cell r="H11">
            <v>2008</v>
          </cell>
          <cell r="I11">
            <v>27100</v>
          </cell>
          <cell r="J11">
            <v>469.55985239852396</v>
          </cell>
          <cell r="K11">
            <v>4520</v>
          </cell>
          <cell r="L11">
            <v>0</v>
          </cell>
          <cell r="M11">
            <v>4520</v>
          </cell>
          <cell r="N11">
            <v>6917.1462389380531</v>
          </cell>
          <cell r="O11">
            <v>31265501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  <cell r="U11">
            <v>2008</v>
          </cell>
          <cell r="V11">
            <v>0</v>
          </cell>
          <cell r="W11">
            <v>31265501</v>
          </cell>
          <cell r="X11">
            <v>4064515</v>
          </cell>
          <cell r="Y11">
            <v>0.12999999584206248</v>
          </cell>
          <cell r="Z11">
            <v>35330016</v>
          </cell>
          <cell r="AA11">
            <v>726274</v>
          </cell>
          <cell r="AB11">
            <v>2.322924555087091E-2</v>
          </cell>
          <cell r="AC11">
            <v>36056291</v>
          </cell>
          <cell r="AD11">
            <v>7977.0555309734509</v>
          </cell>
          <cell r="AE11">
            <v>0</v>
          </cell>
          <cell r="AF11">
            <v>2815.01</v>
          </cell>
          <cell r="AG11">
            <v>1745.31</v>
          </cell>
          <cell r="AH11">
            <v>2008</v>
          </cell>
          <cell r="AI11">
            <v>0</v>
          </cell>
          <cell r="AJ11">
            <v>2026.81</v>
          </cell>
          <cell r="AK11">
            <v>6587.13</v>
          </cell>
          <cell r="AL11">
            <v>344.64</v>
          </cell>
          <cell r="AM11">
            <v>0</v>
          </cell>
          <cell r="AN11">
            <v>6931.77</v>
          </cell>
          <cell r="AO11">
            <v>1364.47</v>
          </cell>
          <cell r="AP11">
            <v>8296.24</v>
          </cell>
          <cell r="AQ11">
            <v>266.35000000000002</v>
          </cell>
          <cell r="AR11">
            <v>8562.59</v>
          </cell>
          <cell r="AS11">
            <v>1.3657747756066652E-2</v>
          </cell>
          <cell r="AT11">
            <v>0.48</v>
          </cell>
          <cell r="AU11">
            <v>0.32</v>
          </cell>
          <cell r="AV11">
            <v>469.55</v>
          </cell>
          <cell r="AW11">
            <v>103.87</v>
          </cell>
          <cell r="AX11">
            <v>324.61</v>
          </cell>
          <cell r="AY11">
            <v>21616.081996681416</v>
          </cell>
        </row>
        <row r="12">
          <cell r="A12">
            <v>2009</v>
          </cell>
          <cell r="B12">
            <v>123171</v>
          </cell>
          <cell r="C12">
            <v>9.9957360272893148E-3</v>
          </cell>
          <cell r="D12">
            <v>123171</v>
          </cell>
          <cell r="E12">
            <v>9.9957360272893148E-3</v>
          </cell>
          <cell r="F12">
            <v>1</v>
          </cell>
          <cell r="G12">
            <v>27371</v>
          </cell>
          <cell r="H12">
            <v>2009</v>
          </cell>
          <cell r="I12">
            <v>27371</v>
          </cell>
          <cell r="J12">
            <v>472.01947316502867</v>
          </cell>
          <cell r="K12">
            <v>4530</v>
          </cell>
          <cell r="L12">
            <v>0</v>
          </cell>
          <cell r="M12">
            <v>4530</v>
          </cell>
          <cell r="N12">
            <v>7007.4099337748348</v>
          </cell>
          <cell r="O12">
            <v>31743567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  <cell r="U12">
            <v>2009</v>
          </cell>
          <cell r="V12">
            <v>0</v>
          </cell>
          <cell r="W12">
            <v>31743567</v>
          </cell>
          <cell r="X12">
            <v>4126664</v>
          </cell>
          <cell r="Y12">
            <v>0.1300000091357093</v>
          </cell>
          <cell r="Z12">
            <v>35870231</v>
          </cell>
          <cell r="AA12">
            <v>750311</v>
          </cell>
          <cell r="AB12">
            <v>2.3636631636261923E-2</v>
          </cell>
          <cell r="AC12">
            <v>36620542</v>
          </cell>
          <cell r="AD12">
            <v>8084.0048565121415</v>
          </cell>
          <cell r="AE12">
            <v>0</v>
          </cell>
          <cell r="AF12">
            <v>2852.23</v>
          </cell>
          <cell r="AG12">
            <v>1768.38</v>
          </cell>
          <cell r="AH12">
            <v>2009</v>
          </cell>
          <cell r="AI12">
            <v>0</v>
          </cell>
          <cell r="AJ12">
            <v>2053.6</v>
          </cell>
          <cell r="AK12">
            <v>6674.21</v>
          </cell>
          <cell r="AL12">
            <v>349.91</v>
          </cell>
          <cell r="AM12">
            <v>0</v>
          </cell>
          <cell r="AN12">
            <v>7024.11</v>
          </cell>
          <cell r="AO12">
            <v>1381.18</v>
          </cell>
          <cell r="AP12">
            <v>8405.2999999999993</v>
          </cell>
          <cell r="AQ12">
            <v>274.27999999999997</v>
          </cell>
          <cell r="AR12">
            <v>8679.57</v>
          </cell>
          <cell r="AS12">
            <v>1.366175421221838E-2</v>
          </cell>
          <cell r="AT12">
            <v>0.48</v>
          </cell>
          <cell r="AU12">
            <v>0.32</v>
          </cell>
          <cell r="AV12">
            <v>472.01</v>
          </cell>
          <cell r="AW12">
            <v>104.2</v>
          </cell>
          <cell r="AX12">
            <v>325.64</v>
          </cell>
          <cell r="AY12">
            <v>21898.156043046358</v>
          </cell>
        </row>
        <row r="13">
          <cell r="A13">
            <v>2010</v>
          </cell>
          <cell r="B13">
            <v>124403</v>
          </cell>
          <cell r="C13">
            <v>1.0002354450316941E-2</v>
          </cell>
          <cell r="D13">
            <v>124403</v>
          </cell>
          <cell r="E13">
            <v>1.0002354450316941E-2</v>
          </cell>
          <cell r="F13">
            <v>1</v>
          </cell>
          <cell r="G13">
            <v>27645</v>
          </cell>
          <cell r="H13">
            <v>2010</v>
          </cell>
          <cell r="I13">
            <v>27645</v>
          </cell>
          <cell r="J13">
            <v>474.48703201302226</v>
          </cell>
          <cell r="K13">
            <v>4539</v>
          </cell>
          <cell r="L13">
            <v>0</v>
          </cell>
          <cell r="M13">
            <v>4539</v>
          </cell>
          <cell r="N13">
            <v>7100.450539766468</v>
          </cell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  <cell r="U13">
            <v>2010</v>
          </cell>
          <cell r="V13">
            <v>0</v>
          </cell>
          <cell r="W13">
            <v>32228945</v>
          </cell>
          <cell r="X13">
            <v>4189763</v>
          </cell>
          <cell r="Y13">
            <v>0.13000000465420136</v>
          </cell>
          <cell r="Z13">
            <v>36418708</v>
          </cell>
          <cell r="AA13">
            <v>774941</v>
          </cell>
          <cell r="AB13">
            <v>2.4044876430177903E-2</v>
          </cell>
          <cell r="AC13">
            <v>37193649</v>
          </cell>
          <cell r="AD13">
            <v>8194.2385988103106</v>
          </cell>
          <cell r="AE13">
            <v>0</v>
          </cell>
          <cell r="AF13">
            <v>2889.94</v>
          </cell>
          <cell r="AG13">
            <v>1791.76</v>
          </cell>
          <cell r="AH13">
            <v>2010</v>
          </cell>
          <cell r="AI13">
            <v>0</v>
          </cell>
          <cell r="AJ13">
            <v>2080.7600000000002</v>
          </cell>
          <cell r="AK13">
            <v>6762.46</v>
          </cell>
          <cell r="AL13">
            <v>355.26</v>
          </cell>
          <cell r="AM13">
            <v>0</v>
          </cell>
          <cell r="AN13">
            <v>7117.72</v>
          </cell>
          <cell r="AO13">
            <v>1398.11</v>
          </cell>
          <cell r="AP13">
            <v>8515.83</v>
          </cell>
          <cell r="AQ13">
            <v>282.37</v>
          </cell>
          <cell r="AR13">
            <v>8798.19</v>
          </cell>
          <cell r="AS13">
            <v>1.3666575648332957E-2</v>
          </cell>
          <cell r="AT13">
            <v>0.48</v>
          </cell>
          <cell r="AU13">
            <v>0.32</v>
          </cell>
          <cell r="AV13">
            <v>474.49</v>
          </cell>
          <cell r="AW13">
            <v>104.54</v>
          </cell>
          <cell r="AX13">
            <v>326.68</v>
          </cell>
          <cell r="AY13">
            <v>22188.907936770211</v>
          </cell>
        </row>
        <row r="14">
          <cell r="A14">
            <v>2011</v>
          </cell>
          <cell r="B14">
            <v>125647</v>
          </cell>
          <cell r="C14">
            <v>9.9997588482592104E-3</v>
          </cell>
          <cell r="D14">
            <v>125647</v>
          </cell>
          <cell r="E14">
            <v>9.9997588482592104E-3</v>
          </cell>
          <cell r="F14">
            <v>1</v>
          </cell>
          <cell r="G14">
            <v>27921</v>
          </cell>
          <cell r="H14">
            <v>2011</v>
          </cell>
          <cell r="I14">
            <v>27921</v>
          </cell>
          <cell r="J14">
            <v>476.98019411912179</v>
          </cell>
          <cell r="K14">
            <v>4548</v>
          </cell>
          <cell r="L14">
            <v>0</v>
          </cell>
          <cell r="M14">
            <v>4548</v>
          </cell>
          <cell r="N14">
            <v>7194.7550571679858</v>
          </cell>
          <cell r="O14">
            <v>32721746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  <cell r="U14">
            <v>2011</v>
          </cell>
          <cell r="V14">
            <v>0</v>
          </cell>
          <cell r="W14">
            <v>32721746</v>
          </cell>
          <cell r="X14">
            <v>4253827</v>
          </cell>
          <cell r="Y14">
            <v>0.13000000061121433</v>
          </cell>
          <cell r="Z14">
            <v>36975573</v>
          </cell>
          <cell r="AA14">
            <v>800176</v>
          </cell>
          <cell r="AB14">
            <v>2.4453951815407406E-2</v>
          </cell>
          <cell r="AC14">
            <v>37775749</v>
          </cell>
          <cell r="AD14">
            <v>8306.0134124890064</v>
          </cell>
          <cell r="AE14">
            <v>0</v>
          </cell>
          <cell r="AF14">
            <v>2928.17</v>
          </cell>
          <cell r="AG14">
            <v>1815.46</v>
          </cell>
          <cell r="AH14">
            <v>2011</v>
          </cell>
          <cell r="AI14">
            <v>0</v>
          </cell>
          <cell r="AJ14">
            <v>2108.2800000000002</v>
          </cell>
          <cell r="AK14">
            <v>6851.91</v>
          </cell>
          <cell r="AL14">
            <v>360.69</v>
          </cell>
          <cell r="AM14">
            <v>0</v>
          </cell>
          <cell r="AN14">
            <v>7212.6</v>
          </cell>
          <cell r="AO14">
            <v>1415.25</v>
          </cell>
          <cell r="AP14">
            <v>8627.85</v>
          </cell>
          <cell r="AQ14">
            <v>290.62</v>
          </cell>
          <cell r="AR14">
            <v>8918.4699999999993</v>
          </cell>
          <cell r="AS14">
            <v>1.3670993693020828E-2</v>
          </cell>
          <cell r="AT14">
            <v>0.48</v>
          </cell>
          <cell r="AU14">
            <v>0.32</v>
          </cell>
          <cell r="AV14">
            <v>476.97</v>
          </cell>
          <cell r="AW14">
            <v>104.87</v>
          </cell>
          <cell r="AX14">
            <v>327.72</v>
          </cell>
          <cell r="AY14">
            <v>22483.609553649956</v>
          </cell>
        </row>
        <row r="15">
          <cell r="A15">
            <v>2012</v>
          </cell>
          <cell r="B15">
            <v>126904</v>
          </cell>
          <cell r="C15">
            <v>1.0004218166768775E-2</v>
          </cell>
          <cell r="D15">
            <v>126904</v>
          </cell>
          <cell r="E15">
            <v>1.0004218166768775E-2</v>
          </cell>
          <cell r="F15">
            <v>1</v>
          </cell>
          <cell r="G15">
            <v>28201</v>
          </cell>
          <cell r="H15">
            <v>2012</v>
          </cell>
          <cell r="I15">
            <v>28201</v>
          </cell>
          <cell r="J15">
            <v>479.46533810857773</v>
          </cell>
          <cell r="K15">
            <v>4557</v>
          </cell>
          <cell r="L15">
            <v>0</v>
          </cell>
          <cell r="M15">
            <v>4557</v>
          </cell>
          <cell r="N15">
            <v>7290.3412332675007</v>
          </cell>
          <cell r="O15">
            <v>33222084</v>
          </cell>
          <cell r="P15">
            <v>13521402</v>
          </cell>
          <cell r="Q15">
            <v>8383269</v>
          </cell>
          <cell r="R15">
            <v>0</v>
          </cell>
          <cell r="S15">
            <v>9735409</v>
          </cell>
          <cell r="T15">
            <v>1582004</v>
          </cell>
          <cell r="U15">
            <v>2012</v>
          </cell>
          <cell r="V15">
            <v>0</v>
          </cell>
          <cell r="W15">
            <v>33222085</v>
          </cell>
          <cell r="X15">
            <v>4318871</v>
          </cell>
          <cell r="Y15">
            <v>0.12999999849497706</v>
          </cell>
          <cell r="Z15">
            <v>37540956</v>
          </cell>
          <cell r="AA15">
            <v>826030</v>
          </cell>
          <cell r="AB15">
            <v>2.4863881962856937E-2</v>
          </cell>
          <cell r="AC15">
            <v>38366986</v>
          </cell>
          <cell r="AD15">
            <v>8419.3517665130566</v>
          </cell>
          <cell r="AE15">
            <v>0</v>
          </cell>
          <cell r="AF15">
            <v>2966.91</v>
          </cell>
          <cell r="AG15">
            <v>1839.49</v>
          </cell>
          <cell r="AH15">
            <v>2012</v>
          </cell>
          <cell r="AI15">
            <v>0</v>
          </cell>
          <cell r="AJ15">
            <v>2136.1799999999998</v>
          </cell>
          <cell r="AK15">
            <v>6942.57</v>
          </cell>
          <cell r="AL15">
            <v>366.2</v>
          </cell>
          <cell r="AM15">
            <v>0</v>
          </cell>
          <cell r="AN15">
            <v>7308.78</v>
          </cell>
          <cell r="AO15">
            <v>1432.61</v>
          </cell>
          <cell r="AP15">
            <v>8741.39</v>
          </cell>
          <cell r="AQ15">
            <v>299.05</v>
          </cell>
          <cell r="AR15">
            <v>9040.43</v>
          </cell>
          <cell r="AS15">
            <v>1.3674991338200604E-2</v>
          </cell>
          <cell r="AT15">
            <v>0.48</v>
          </cell>
          <cell r="AU15">
            <v>0.32</v>
          </cell>
          <cell r="AV15">
            <v>479.47</v>
          </cell>
          <cell r="AW15">
            <v>105.21</v>
          </cell>
          <cell r="AX15">
            <v>328.77</v>
          </cell>
          <cell r="AY15">
            <v>22782.316353960938</v>
          </cell>
        </row>
        <row r="16">
          <cell r="A16">
            <v>2013</v>
          </cell>
          <cell r="B16">
            <v>128173</v>
          </cell>
          <cell r="C16">
            <v>9.9996848011094652E-3</v>
          </cell>
          <cell r="D16">
            <v>128173</v>
          </cell>
          <cell r="E16">
            <v>9.9996848011094652E-3</v>
          </cell>
          <cell r="F16">
            <v>1</v>
          </cell>
          <cell r="G16">
            <v>28483</v>
          </cell>
          <cell r="H16">
            <v>2013</v>
          </cell>
          <cell r="I16">
            <v>28483</v>
          </cell>
          <cell r="J16">
            <v>481.97710915282801</v>
          </cell>
          <cell r="K16">
            <v>4567</v>
          </cell>
          <cell r="L16">
            <v>0</v>
          </cell>
          <cell r="M16">
            <v>4567</v>
          </cell>
          <cell r="N16">
            <v>7385.6087146923583</v>
          </cell>
          <cell r="O16">
            <v>33730075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  <cell r="U16">
            <v>2013</v>
          </cell>
          <cell r="V16">
            <v>0</v>
          </cell>
          <cell r="W16">
            <v>33730075</v>
          </cell>
          <cell r="X16">
            <v>4384910</v>
          </cell>
          <cell r="Y16">
            <v>0.13000000741178311</v>
          </cell>
          <cell r="Z16">
            <v>38114985</v>
          </cell>
          <cell r="AA16">
            <v>852517</v>
          </cell>
          <cell r="AB16">
            <v>2.5274684387745952E-2</v>
          </cell>
          <cell r="AC16">
            <v>38967503</v>
          </cell>
          <cell r="AD16">
            <v>8532.4070505802501</v>
          </cell>
          <cell r="AE16">
            <v>0</v>
          </cell>
          <cell r="AF16">
            <v>3006.18</v>
          </cell>
          <cell r="AG16">
            <v>1863.83</v>
          </cell>
          <cell r="AH16">
            <v>2013</v>
          </cell>
          <cell r="AI16">
            <v>0</v>
          </cell>
          <cell r="AJ16">
            <v>2164.4499999999998</v>
          </cell>
          <cell r="AK16">
            <v>7034.46</v>
          </cell>
          <cell r="AL16">
            <v>371.8</v>
          </cell>
          <cell r="AM16">
            <v>0</v>
          </cell>
          <cell r="AN16">
            <v>7406.27</v>
          </cell>
          <cell r="AO16">
            <v>1450.19</v>
          </cell>
          <cell r="AP16">
            <v>8856.4599999999991</v>
          </cell>
          <cell r="AQ16">
            <v>307.64999999999998</v>
          </cell>
          <cell r="AR16">
            <v>9164.1</v>
          </cell>
          <cell r="AS16">
            <v>1.3679659042766801E-2</v>
          </cell>
          <cell r="AT16">
            <v>0.49</v>
          </cell>
          <cell r="AU16">
            <v>0.32</v>
          </cell>
          <cell r="AV16">
            <v>481.98</v>
          </cell>
          <cell r="AW16">
            <v>105.54</v>
          </cell>
          <cell r="AX16">
            <v>329.83</v>
          </cell>
          <cell r="AY16">
            <v>23080.027233413621</v>
          </cell>
        </row>
        <row r="17">
          <cell r="A17">
            <v>2014</v>
          </cell>
          <cell r="B17">
            <v>129454</v>
          </cell>
          <cell r="C17">
            <v>9.9943045727259872E-3</v>
          </cell>
          <cell r="D17">
            <v>129454</v>
          </cell>
          <cell r="E17">
            <v>9.9943045727259872E-3</v>
          </cell>
          <cell r="F17">
            <v>1</v>
          </cell>
          <cell r="G17">
            <v>28768</v>
          </cell>
          <cell r="H17">
            <v>2014</v>
          </cell>
          <cell r="I17">
            <v>28768</v>
          </cell>
          <cell r="J17">
            <v>484.49906145717466</v>
          </cell>
          <cell r="K17">
            <v>4576</v>
          </cell>
          <cell r="L17">
            <v>0</v>
          </cell>
          <cell r="M17">
            <v>4576</v>
          </cell>
          <cell r="N17">
            <v>7483.7928321678319</v>
          </cell>
          <cell r="O17">
            <v>34245836</v>
          </cell>
          <cell r="P17">
            <v>13938069</v>
          </cell>
          <cell r="Q17">
            <v>8641603</v>
          </cell>
          <cell r="R17">
            <v>0</v>
          </cell>
          <cell r="S17">
            <v>10035410</v>
          </cell>
          <cell r="T17">
            <v>1630754</v>
          </cell>
          <cell r="U17">
            <v>2014</v>
          </cell>
          <cell r="V17">
            <v>0</v>
          </cell>
          <cell r="W17">
            <v>34245836</v>
          </cell>
          <cell r="X17">
            <v>4451959</v>
          </cell>
          <cell r="Y17">
            <v>0.13000000934420172</v>
          </cell>
          <cell r="Z17">
            <v>38697794</v>
          </cell>
          <cell r="AA17">
            <v>879650</v>
          </cell>
          <cell r="AB17">
            <v>2.5686334537139057E-2</v>
          </cell>
          <cell r="AC17">
            <v>39577445</v>
          </cell>
          <cell r="AD17">
            <v>8648.9171765734263</v>
          </cell>
          <cell r="AE17">
            <v>0</v>
          </cell>
          <cell r="AF17">
            <v>3045.98</v>
          </cell>
          <cell r="AG17">
            <v>1888.51</v>
          </cell>
          <cell r="AH17">
            <v>2014</v>
          </cell>
          <cell r="AI17">
            <v>0</v>
          </cell>
          <cell r="AJ17">
            <v>2193.11</v>
          </cell>
          <cell r="AK17">
            <v>7127.6</v>
          </cell>
          <cell r="AL17">
            <v>377.49</v>
          </cell>
          <cell r="AM17">
            <v>0</v>
          </cell>
          <cell r="AN17">
            <v>7505.09</v>
          </cell>
          <cell r="AO17">
            <v>1467.99</v>
          </cell>
          <cell r="AP17">
            <v>8973.08</v>
          </cell>
          <cell r="AQ17">
            <v>316.42</v>
          </cell>
          <cell r="AR17">
            <v>9289.5</v>
          </cell>
          <cell r="AS17">
            <v>1.3683831472812269E-2</v>
          </cell>
          <cell r="AT17">
            <v>0.49</v>
          </cell>
          <cell r="AU17">
            <v>0.32</v>
          </cell>
          <cell r="AV17">
            <v>484.51</v>
          </cell>
          <cell r="AW17">
            <v>105.88</v>
          </cell>
          <cell r="AX17">
            <v>330.88</v>
          </cell>
          <cell r="AY17">
            <v>23386.852600524475</v>
          </cell>
        </row>
        <row r="18">
          <cell r="A18">
            <v>2015</v>
          </cell>
          <cell r="B18">
            <v>130749</v>
          </cell>
          <cell r="C18">
            <v>1.0003553385758757E-2</v>
          </cell>
          <cell r="D18">
            <v>130749</v>
          </cell>
          <cell r="E18">
            <v>1.0003553385758757E-2</v>
          </cell>
          <cell r="F18">
            <v>1</v>
          </cell>
          <cell r="G18">
            <v>29055</v>
          </cell>
          <cell r="H18">
            <v>2015</v>
          </cell>
          <cell r="I18">
            <v>29055</v>
          </cell>
          <cell r="J18">
            <v>487.04849423507142</v>
          </cell>
          <cell r="K18">
            <v>4585</v>
          </cell>
          <cell r="L18">
            <v>0</v>
          </cell>
          <cell r="M18">
            <v>4585</v>
          </cell>
          <cell r="N18">
            <v>7583.311668484188</v>
          </cell>
          <cell r="O18">
            <v>34769484</v>
          </cell>
          <cell r="P18">
            <v>14151194</v>
          </cell>
          <cell r="Q18">
            <v>8773740</v>
          </cell>
          <cell r="R18">
            <v>0</v>
          </cell>
          <cell r="S18">
            <v>10188860</v>
          </cell>
          <cell r="T18">
            <v>1655690</v>
          </cell>
          <cell r="U18">
            <v>2015</v>
          </cell>
          <cell r="V18">
            <v>0</v>
          </cell>
          <cell r="W18">
            <v>34769484</v>
          </cell>
          <cell r="X18">
            <v>4520033</v>
          </cell>
          <cell r="Y18">
            <v>0.13000000230086819</v>
          </cell>
          <cell r="Z18">
            <v>39289517</v>
          </cell>
          <cell r="AA18">
            <v>907444</v>
          </cell>
          <cell r="AB18">
            <v>2.6098863014475567E-2</v>
          </cell>
          <cell r="AC18">
            <v>40196961</v>
          </cell>
          <cell r="AD18">
            <v>8767.0580152671755</v>
          </cell>
          <cell r="AE18">
            <v>0</v>
          </cell>
          <cell r="AF18">
            <v>3086.33</v>
          </cell>
          <cell r="AG18">
            <v>1913.52</v>
          </cell>
          <cell r="AH18">
            <v>2015</v>
          </cell>
          <cell r="AI18">
            <v>0</v>
          </cell>
          <cell r="AJ18">
            <v>2222.15</v>
          </cell>
          <cell r="AK18">
            <v>7222</v>
          </cell>
          <cell r="AL18">
            <v>383.26</v>
          </cell>
          <cell r="AM18">
            <v>0</v>
          </cell>
          <cell r="AN18">
            <v>7605.26</v>
          </cell>
          <cell r="AO18">
            <v>1486.02</v>
          </cell>
          <cell r="AP18">
            <v>9091.2800000000007</v>
          </cell>
          <cell r="AQ18">
            <v>325.37</v>
          </cell>
          <cell r="AR18">
            <v>9416.66</v>
          </cell>
          <cell r="AS18">
            <v>1.3688573120189451E-2</v>
          </cell>
          <cell r="AT18">
            <v>0.49</v>
          </cell>
          <cell r="AU18">
            <v>0.32</v>
          </cell>
          <cell r="AV18">
            <v>487.05</v>
          </cell>
          <cell r="AW18">
            <v>106.22</v>
          </cell>
          <cell r="AX18">
            <v>331.95</v>
          </cell>
          <cell r="AY18">
            <v>23697.848964013087</v>
          </cell>
        </row>
        <row r="19">
          <cell r="A19">
            <v>2016</v>
          </cell>
          <cell r="B19">
            <v>132056</v>
          </cell>
          <cell r="C19">
            <v>9.9962523613947862E-3</v>
          </cell>
          <cell r="D19">
            <v>132056</v>
          </cell>
          <cell r="E19">
            <v>9.9962523613947862E-3</v>
          </cell>
          <cell r="F19">
            <v>1</v>
          </cell>
          <cell r="G19">
            <v>29346</v>
          </cell>
          <cell r="H19">
            <v>2016</v>
          </cell>
          <cell r="I19">
            <v>29346</v>
          </cell>
          <cell r="J19">
            <v>489.5924146391331</v>
          </cell>
          <cell r="K19">
            <v>4594</v>
          </cell>
          <cell r="L19">
            <v>0</v>
          </cell>
          <cell r="M19">
            <v>4594</v>
          </cell>
          <cell r="N19">
            <v>7684.1839355681323</v>
          </cell>
          <cell r="O19">
            <v>35301142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  <cell r="U19">
            <v>2016</v>
          </cell>
          <cell r="V19">
            <v>0</v>
          </cell>
          <cell r="W19">
            <v>35301141</v>
          </cell>
          <cell r="X19">
            <v>4589148</v>
          </cell>
          <cell r="Y19">
            <v>0.12999999065186024</v>
          </cell>
          <cell r="Z19">
            <v>39890290</v>
          </cell>
          <cell r="AA19">
            <v>935912</v>
          </cell>
          <cell r="AB19">
            <v>2.6512230865285629E-2</v>
          </cell>
          <cell r="AC19">
            <v>40826201</v>
          </cell>
          <cell r="AD19">
            <v>8886.852633870265</v>
          </cell>
          <cell r="AE19">
            <v>0</v>
          </cell>
          <cell r="AF19">
            <v>3127.21</v>
          </cell>
          <cell r="AG19">
            <v>1938.87</v>
          </cell>
          <cell r="AH19">
            <v>2016</v>
          </cell>
          <cell r="AI19">
            <v>0</v>
          </cell>
          <cell r="AJ19">
            <v>2251.59</v>
          </cell>
          <cell r="AK19">
            <v>7317.68</v>
          </cell>
          <cell r="AL19">
            <v>389.12</v>
          </cell>
          <cell r="AM19">
            <v>0</v>
          </cell>
          <cell r="AN19">
            <v>7706.8</v>
          </cell>
          <cell r="AO19">
            <v>1504.28</v>
          </cell>
          <cell r="AP19">
            <v>9211.08</v>
          </cell>
          <cell r="AQ19">
            <v>334.51</v>
          </cell>
          <cell r="AR19">
            <v>9545.59</v>
          </cell>
          <cell r="AS19">
            <v>1.3691691109161797E-2</v>
          </cell>
          <cell r="AT19">
            <v>0.49</v>
          </cell>
          <cell r="AU19">
            <v>0.32</v>
          </cell>
          <cell r="AV19">
            <v>489.6</v>
          </cell>
          <cell r="AW19">
            <v>106.56</v>
          </cell>
          <cell r="AX19">
            <v>333.01</v>
          </cell>
          <cell r="AY19">
            <v>24013.074798650414</v>
          </cell>
        </row>
        <row r="20">
          <cell r="A20">
            <v>2017</v>
          </cell>
          <cell r="B20">
            <v>133377</v>
          </cell>
          <cell r="C20">
            <v>1.0003331919791636E-2</v>
          </cell>
          <cell r="D20">
            <v>133377</v>
          </cell>
          <cell r="E20">
            <v>1.0003331919791636E-2</v>
          </cell>
          <cell r="F20">
            <v>1</v>
          </cell>
          <cell r="G20">
            <v>29639</v>
          </cell>
          <cell r="H20">
            <v>2017</v>
          </cell>
          <cell r="I20">
            <v>29639</v>
          </cell>
          <cell r="J20">
            <v>492.16481662674181</v>
          </cell>
          <cell r="K20">
            <v>4604</v>
          </cell>
          <cell r="L20">
            <v>0</v>
          </cell>
          <cell r="M20">
            <v>4604</v>
          </cell>
          <cell r="N20">
            <v>7784.7371850564723</v>
          </cell>
          <cell r="O20">
            <v>35840930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  <cell r="U20">
            <v>2017</v>
          </cell>
          <cell r="V20">
            <v>0</v>
          </cell>
          <cell r="W20">
            <v>35840930</v>
          </cell>
          <cell r="X20">
            <v>4659321</v>
          </cell>
          <cell r="Y20">
            <v>0.13000000279010618</v>
          </cell>
          <cell r="Z20">
            <v>40500251</v>
          </cell>
          <cell r="AA20">
            <v>965069</v>
          </cell>
          <cell r="AB20">
            <v>2.692644973219166E-2</v>
          </cell>
          <cell r="AC20">
            <v>41465320</v>
          </cell>
          <cell r="AD20">
            <v>9006.3683753258028</v>
          </cell>
          <cell r="AE20">
            <v>0</v>
          </cell>
          <cell r="AF20">
            <v>3168.66</v>
          </cell>
          <cell r="AG20">
            <v>1964.57</v>
          </cell>
          <cell r="AH20">
            <v>2017</v>
          </cell>
          <cell r="AI20">
            <v>0</v>
          </cell>
          <cell r="AJ20">
            <v>2281.4299999999998</v>
          </cell>
          <cell r="AK20">
            <v>7414.66</v>
          </cell>
          <cell r="AL20">
            <v>395.07</v>
          </cell>
          <cell r="AM20">
            <v>0</v>
          </cell>
          <cell r="AN20">
            <v>7809.73</v>
          </cell>
          <cell r="AO20">
            <v>1522.77</v>
          </cell>
          <cell r="AP20">
            <v>9332.5</v>
          </cell>
          <cell r="AQ20">
            <v>343.83</v>
          </cell>
          <cell r="AR20">
            <v>9676.33</v>
          </cell>
          <cell r="AS20">
            <v>1.3696377070458787E-2</v>
          </cell>
          <cell r="AT20">
            <v>0.49</v>
          </cell>
          <cell r="AU20">
            <v>0.32</v>
          </cell>
          <cell r="AV20">
            <v>492.16</v>
          </cell>
          <cell r="AW20">
            <v>106.91</v>
          </cell>
          <cell r="AX20">
            <v>334.09</v>
          </cell>
          <cell r="AY20">
            <v>24327.303703301477</v>
          </cell>
        </row>
        <row r="21">
          <cell r="A21">
            <v>2018</v>
          </cell>
          <cell r="B21">
            <v>134711</v>
          </cell>
          <cell r="C21">
            <v>1.0001724435247494E-2</v>
          </cell>
          <cell r="D21">
            <v>134711</v>
          </cell>
          <cell r="E21">
            <v>1.0001724435247494E-2</v>
          </cell>
          <cell r="F21">
            <v>1</v>
          </cell>
          <cell r="G21">
            <v>29936</v>
          </cell>
          <cell r="H21">
            <v>2018</v>
          </cell>
          <cell r="I21">
            <v>29936</v>
          </cell>
          <cell r="J21">
            <v>494.73299706039552</v>
          </cell>
          <cell r="K21">
            <v>4613</v>
          </cell>
          <cell r="L21">
            <v>0</v>
          </cell>
          <cell r="M21">
            <v>4613</v>
          </cell>
          <cell r="N21">
            <v>7888.3535660091047</v>
          </cell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  <cell r="U21">
            <v>2018</v>
          </cell>
          <cell r="V21">
            <v>0</v>
          </cell>
          <cell r="W21">
            <v>36388975</v>
          </cell>
          <cell r="X21">
            <v>4730567</v>
          </cell>
          <cell r="Y21">
            <v>0.13000000687021274</v>
          </cell>
          <cell r="Z21">
            <v>41119541</v>
          </cell>
          <cell r="AA21">
            <v>994930</v>
          </cell>
          <cell r="AB21">
            <v>2.7341523084945373E-2</v>
          </cell>
          <cell r="AC21">
            <v>42114472</v>
          </cell>
          <cell r="AD21">
            <v>9129.5191849122039</v>
          </cell>
          <cell r="AE21">
            <v>0</v>
          </cell>
          <cell r="AF21">
            <v>3210.66</v>
          </cell>
          <cell r="AG21">
            <v>1990.61</v>
          </cell>
          <cell r="AH21">
            <v>2018</v>
          </cell>
          <cell r="AI21">
            <v>0</v>
          </cell>
          <cell r="AJ21">
            <v>2311.6799999999998</v>
          </cell>
          <cell r="AK21">
            <v>7512.96</v>
          </cell>
          <cell r="AL21">
            <v>401.11</v>
          </cell>
          <cell r="AM21">
            <v>0</v>
          </cell>
          <cell r="AN21">
            <v>7914.07</v>
          </cell>
          <cell r="AO21">
            <v>1541.5</v>
          </cell>
          <cell r="AP21">
            <v>9455.57</v>
          </cell>
          <cell r="AQ21">
            <v>353.34</v>
          </cell>
          <cell r="AR21">
            <v>9808.91</v>
          </cell>
          <cell r="AS21">
            <v>1.3701475662777129E-2</v>
          </cell>
          <cell r="AT21">
            <v>0.49</v>
          </cell>
          <cell r="AU21">
            <v>0.32</v>
          </cell>
          <cell r="AV21">
            <v>494.74</v>
          </cell>
          <cell r="AW21">
            <v>107.25</v>
          </cell>
          <cell r="AX21">
            <v>335.16</v>
          </cell>
          <cell r="AY21">
            <v>24651.104893778451</v>
          </cell>
        </row>
        <row r="22">
          <cell r="A22">
            <v>2019</v>
          </cell>
          <cell r="B22">
            <v>136058</v>
          </cell>
          <cell r="C22">
            <v>9.9991834371357946E-3</v>
          </cell>
          <cell r="D22">
            <v>136058</v>
          </cell>
          <cell r="E22">
            <v>9.9991834371357946E-3</v>
          </cell>
          <cell r="F22">
            <v>1</v>
          </cell>
          <cell r="G22">
            <v>30235</v>
          </cell>
          <cell r="H22">
            <v>2019</v>
          </cell>
          <cell r="I22">
            <v>30235</v>
          </cell>
          <cell r="J22">
            <v>497.33067636844714</v>
          </cell>
          <cell r="K22">
            <v>4622</v>
          </cell>
          <cell r="L22">
            <v>0</v>
          </cell>
          <cell r="M22">
            <v>4622</v>
          </cell>
          <cell r="N22">
            <v>7993.3797057550846</v>
          </cell>
          <cell r="O22">
            <v>36945401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  <cell r="U22">
            <v>2019</v>
          </cell>
          <cell r="V22">
            <v>0</v>
          </cell>
          <cell r="W22">
            <v>36945401</v>
          </cell>
          <cell r="X22">
            <v>4802902</v>
          </cell>
          <cell r="Y22">
            <v>0.12999999648129412</v>
          </cell>
          <cell r="Z22">
            <v>41748304</v>
          </cell>
          <cell r="AA22">
            <v>1025511</v>
          </cell>
          <cell r="AB22">
            <v>2.7757473792204879E-2</v>
          </cell>
          <cell r="AC22">
            <v>42773814</v>
          </cell>
          <cell r="AD22">
            <v>9254.3950670705326</v>
          </cell>
          <cell r="AE22">
            <v>0</v>
          </cell>
          <cell r="AF22">
            <v>3253.24</v>
          </cell>
          <cell r="AG22">
            <v>2017.01</v>
          </cell>
          <cell r="AH22">
            <v>2019</v>
          </cell>
          <cell r="AI22">
            <v>0</v>
          </cell>
          <cell r="AJ22">
            <v>2342.33</v>
          </cell>
          <cell r="AK22">
            <v>7612.58</v>
          </cell>
          <cell r="AL22">
            <v>407.25</v>
          </cell>
          <cell r="AM22">
            <v>0</v>
          </cell>
          <cell r="AN22">
            <v>8019.83</v>
          </cell>
          <cell r="AO22">
            <v>1560.47</v>
          </cell>
          <cell r="AP22">
            <v>9580.2999999999993</v>
          </cell>
          <cell r="AQ22">
            <v>363.04</v>
          </cell>
          <cell r="AR22">
            <v>9943.34</v>
          </cell>
          <cell r="AS22">
            <v>1.3704886679559714E-2</v>
          </cell>
          <cell r="AT22">
            <v>0.49</v>
          </cell>
          <cell r="AU22">
            <v>0.32</v>
          </cell>
          <cell r="AV22">
            <v>497.33</v>
          </cell>
          <cell r="AW22">
            <v>107.6</v>
          </cell>
          <cell r="AX22">
            <v>336.25</v>
          </cell>
          <cell r="AY22">
            <v>24979.311580484638</v>
          </cell>
        </row>
        <row r="23">
          <cell r="A23">
            <v>2020</v>
          </cell>
          <cell r="B23">
            <v>137418</v>
          </cell>
          <cell r="C23">
            <v>9.9957371121139893E-3</v>
          </cell>
          <cell r="D23">
            <v>137418</v>
          </cell>
          <cell r="E23">
            <v>9.9957371121139893E-3</v>
          </cell>
          <cell r="F23">
            <v>1</v>
          </cell>
          <cell r="G23">
            <v>30537</v>
          </cell>
          <cell r="H23">
            <v>2020</v>
          </cell>
          <cell r="I23">
            <v>30537</v>
          </cell>
          <cell r="J23">
            <v>499.94180829813013</v>
          </cell>
          <cell r="K23">
            <v>4631</v>
          </cell>
          <cell r="L23">
            <v>0</v>
          </cell>
          <cell r="M23">
            <v>4631</v>
          </cell>
          <cell r="N23">
            <v>8099.8356726408983</v>
          </cell>
          <cell r="O23">
            <v>37510339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  <cell r="U23">
            <v>2020</v>
          </cell>
          <cell r="V23">
            <v>0</v>
          </cell>
          <cell r="W23">
            <v>37510339</v>
          </cell>
          <cell r="X23">
            <v>4876344</v>
          </cell>
          <cell r="Y23">
            <v>0.12999999813384785</v>
          </cell>
          <cell r="Z23">
            <v>42386683</v>
          </cell>
          <cell r="AA23">
            <v>1056826</v>
          </cell>
          <cell r="AB23">
            <v>2.8174258835677278E-2</v>
          </cell>
          <cell r="AC23">
            <v>43443508</v>
          </cell>
          <cell r="AD23">
            <v>9381.0209458000427</v>
          </cell>
          <cell r="AE23">
            <v>0</v>
          </cell>
          <cell r="AF23">
            <v>3296.4</v>
          </cell>
          <cell r="AG23">
            <v>2043.77</v>
          </cell>
          <cell r="AH23">
            <v>2020</v>
          </cell>
          <cell r="AI23">
            <v>0</v>
          </cell>
          <cell r="AJ23">
            <v>2373.4</v>
          </cell>
          <cell r="AK23">
            <v>7713.57</v>
          </cell>
          <cell r="AL23">
            <v>413.47</v>
          </cell>
          <cell r="AM23">
            <v>0</v>
          </cell>
          <cell r="AN23">
            <v>8127.04</v>
          </cell>
          <cell r="AO23">
            <v>1579.67</v>
          </cell>
          <cell r="AP23">
            <v>9706.7099999999991</v>
          </cell>
          <cell r="AQ23">
            <v>372.94</v>
          </cell>
          <cell r="AR23">
            <v>10079.66</v>
          </cell>
          <cell r="AS23">
            <v>1.3709679041448819E-2</v>
          </cell>
          <cell r="AT23">
            <v>0.49</v>
          </cell>
          <cell r="AU23">
            <v>0.32</v>
          </cell>
          <cell r="AV23">
            <v>499.94</v>
          </cell>
          <cell r="AW23">
            <v>107.95</v>
          </cell>
          <cell r="AX23">
            <v>337.33</v>
          </cell>
          <cell r="AY23">
            <v>25311.986477002807</v>
          </cell>
        </row>
        <row r="24">
          <cell r="A24">
            <v>2021</v>
          </cell>
          <cell r="B24">
            <v>138793</v>
          </cell>
          <cell r="C24">
            <v>1.0005967194981702E-2</v>
          </cell>
          <cell r="D24">
            <v>138793</v>
          </cell>
          <cell r="E24">
            <v>1.0005967194981702E-2</v>
          </cell>
          <cell r="F24">
            <v>1</v>
          </cell>
          <cell r="G24">
            <v>30843</v>
          </cell>
          <cell r="H24">
            <v>2021</v>
          </cell>
          <cell r="I24">
            <v>30843</v>
          </cell>
          <cell r="J24">
            <v>502.55062737087832</v>
          </cell>
          <cell r="K24">
            <v>4641</v>
          </cell>
          <cell r="L24">
            <v>0</v>
          </cell>
          <cell r="M24">
            <v>4641</v>
          </cell>
          <cell r="N24">
            <v>8205.971988795518</v>
          </cell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  <cell r="U24">
            <v>2021</v>
          </cell>
          <cell r="V24">
            <v>0</v>
          </cell>
          <cell r="W24">
            <v>38083916</v>
          </cell>
          <cell r="X24">
            <v>4950909</v>
          </cell>
          <cell r="Y24">
            <v>0.12999999789937569</v>
          </cell>
          <cell r="Z24">
            <v>43034825</v>
          </cell>
          <cell r="AA24">
            <v>1088892</v>
          </cell>
          <cell r="AB24">
            <v>2.8591912659401936E-2</v>
          </cell>
          <cell r="AC24">
            <v>44123717</v>
          </cell>
          <cell r="AD24">
            <v>9507.372764490412</v>
          </cell>
          <cell r="AE24">
            <v>0</v>
          </cell>
          <cell r="AF24">
            <v>3340.14</v>
          </cell>
          <cell r="AG24">
            <v>2070.88</v>
          </cell>
          <cell r="AH24">
            <v>2021</v>
          </cell>
          <cell r="AI24">
            <v>0</v>
          </cell>
          <cell r="AJ24">
            <v>2404.9</v>
          </cell>
          <cell r="AK24">
            <v>7815.92</v>
          </cell>
          <cell r="AL24">
            <v>419.8</v>
          </cell>
          <cell r="AM24">
            <v>0</v>
          </cell>
          <cell r="AN24">
            <v>8235.7099999999991</v>
          </cell>
          <cell r="AO24">
            <v>1599.13</v>
          </cell>
          <cell r="AP24">
            <v>9834.84</v>
          </cell>
          <cell r="AQ24">
            <v>383.04</v>
          </cell>
          <cell r="AR24">
            <v>10217.879999999999</v>
          </cell>
          <cell r="AS24">
            <v>1.3712764121011967E-2</v>
          </cell>
          <cell r="AT24">
            <v>0.49</v>
          </cell>
          <cell r="AU24">
            <v>0.32</v>
          </cell>
          <cell r="AV24">
            <v>502.56</v>
          </cell>
          <cell r="AW24">
            <v>108.3</v>
          </cell>
          <cell r="AX24">
            <v>338.42</v>
          </cell>
          <cell r="AY24">
            <v>25643.662464985991</v>
          </cell>
        </row>
        <row r="25">
          <cell r="A25">
            <v>2022</v>
          </cell>
          <cell r="B25">
            <v>140181</v>
          </cell>
          <cell r="C25">
            <v>1.0000504348202099E-2</v>
          </cell>
          <cell r="D25">
            <v>140181</v>
          </cell>
          <cell r="E25">
            <v>1.0000504348202099E-2</v>
          </cell>
          <cell r="F25">
            <v>1</v>
          </cell>
          <cell r="G25">
            <v>31151</v>
          </cell>
          <cell r="H25">
            <v>2022</v>
          </cell>
          <cell r="I25">
            <v>31151</v>
          </cell>
          <cell r="J25">
            <v>505.19039517190458</v>
          </cell>
          <cell r="K25">
            <v>4650</v>
          </cell>
          <cell r="L25">
            <v>0</v>
          </cell>
          <cell r="M25">
            <v>4650</v>
          </cell>
          <cell r="N25">
            <v>8315.3262365591399</v>
          </cell>
          <cell r="O25">
            <v>38666267</v>
          </cell>
          <cell r="P25">
            <v>15737186</v>
          </cell>
          <cell r="Q25">
            <v>9757056</v>
          </cell>
          <cell r="R25">
            <v>0</v>
          </cell>
          <cell r="S25">
            <v>11330774</v>
          </cell>
          <cell r="T25">
            <v>1841251</v>
          </cell>
          <cell r="U25">
            <v>2022</v>
          </cell>
          <cell r="V25">
            <v>0</v>
          </cell>
          <cell r="W25">
            <v>38666267</v>
          </cell>
          <cell r="X25">
            <v>5026615</v>
          </cell>
          <cell r="Y25">
            <v>0.13000000750007754</v>
          </cell>
          <cell r="Z25">
            <v>43692882</v>
          </cell>
          <cell r="AA25">
            <v>1121724</v>
          </cell>
          <cell r="AB25">
            <v>2.9010403305806582E-2</v>
          </cell>
          <cell r="AC25">
            <v>44814606</v>
          </cell>
          <cell r="AD25">
            <v>9637.5496774193543</v>
          </cell>
          <cell r="AE25">
            <v>0</v>
          </cell>
          <cell r="AF25">
            <v>3384.47</v>
          </cell>
          <cell r="AG25">
            <v>2098.37</v>
          </cell>
          <cell r="AH25">
            <v>2022</v>
          </cell>
          <cell r="AI25">
            <v>0</v>
          </cell>
          <cell r="AJ25">
            <v>2436.8200000000002</v>
          </cell>
          <cell r="AK25">
            <v>7919.66</v>
          </cell>
          <cell r="AL25">
            <v>426.22</v>
          </cell>
          <cell r="AM25">
            <v>0</v>
          </cell>
          <cell r="AN25">
            <v>8345.8700000000008</v>
          </cell>
          <cell r="AO25">
            <v>1618.83</v>
          </cell>
          <cell r="AP25">
            <v>9964.7000000000007</v>
          </cell>
          <cell r="AQ25">
            <v>393.34</v>
          </cell>
          <cell r="AR25">
            <v>10358.049999999999</v>
          </cell>
          <cell r="AS25">
            <v>1.3718109823172675E-2</v>
          </cell>
          <cell r="AT25">
            <v>0.49</v>
          </cell>
          <cell r="AU25">
            <v>0.32</v>
          </cell>
          <cell r="AV25">
            <v>505.19</v>
          </cell>
          <cell r="AW25">
            <v>108.65</v>
          </cell>
          <cell r="AX25">
            <v>339.52</v>
          </cell>
          <cell r="AY25">
            <v>25985.394489247312</v>
          </cell>
        </row>
        <row r="26">
          <cell r="A26">
            <v>2023</v>
          </cell>
          <cell r="B26">
            <v>141582</v>
          </cell>
          <cell r="C26">
            <v>9.9942217561581614E-3</v>
          </cell>
          <cell r="D26">
            <v>141582</v>
          </cell>
          <cell r="E26">
            <v>9.9942217561581614E-3</v>
          </cell>
          <cell r="F26">
            <v>1</v>
          </cell>
          <cell r="G26">
            <v>31463</v>
          </cell>
          <cell r="H26">
            <v>2023</v>
          </cell>
          <cell r="I26">
            <v>31463</v>
          </cell>
          <cell r="J26">
            <v>507.82913263198043</v>
          </cell>
          <cell r="K26">
            <v>4659</v>
          </cell>
          <cell r="L26">
            <v>0</v>
          </cell>
          <cell r="M26">
            <v>4659</v>
          </cell>
          <cell r="N26">
            <v>8426.1697789225163</v>
          </cell>
          <cell r="O26">
            <v>39257524</v>
          </cell>
          <cell r="P26">
            <v>15977828</v>
          </cell>
          <cell r="Q26">
            <v>9906254</v>
          </cell>
          <cell r="R26">
            <v>0</v>
          </cell>
          <cell r="S26">
            <v>11504036</v>
          </cell>
          <cell r="T26">
            <v>1869406</v>
          </cell>
          <cell r="U26">
            <v>2023</v>
          </cell>
          <cell r="V26">
            <v>0</v>
          </cell>
          <cell r="W26">
            <v>39257525</v>
          </cell>
          <cell r="X26">
            <v>5103478</v>
          </cell>
          <cell r="Y26">
            <v>0.12999999363179415</v>
          </cell>
          <cell r="Z26">
            <v>44361003</v>
          </cell>
          <cell r="AA26">
            <v>1155340</v>
          </cell>
          <cell r="AB26">
            <v>2.9429771744398047E-2</v>
          </cell>
          <cell r="AC26">
            <v>45516342</v>
          </cell>
          <cell r="AD26">
            <v>9769.5518351577593</v>
          </cell>
          <cell r="AE26">
            <v>0</v>
          </cell>
          <cell r="AF26">
            <v>3429.41</v>
          </cell>
          <cell r="AG26">
            <v>2126.23</v>
          </cell>
          <cell r="AH26">
            <v>2023</v>
          </cell>
          <cell r="AI26">
            <v>0</v>
          </cell>
          <cell r="AJ26">
            <v>2469.17</v>
          </cell>
          <cell r="AK26">
            <v>8024.81</v>
          </cell>
          <cell r="AL26">
            <v>432.73</v>
          </cell>
          <cell r="AM26">
            <v>0</v>
          </cell>
          <cell r="AN26">
            <v>8457.5400000000009</v>
          </cell>
          <cell r="AO26">
            <v>1638.78</v>
          </cell>
          <cell r="AP26">
            <v>10096.32</v>
          </cell>
          <cell r="AQ26">
            <v>403.85</v>
          </cell>
          <cell r="AR26">
            <v>10500.18</v>
          </cell>
          <cell r="AS26">
            <v>1.3721694720531419E-2</v>
          </cell>
          <cell r="AT26">
            <v>0.49</v>
          </cell>
          <cell r="AU26">
            <v>0.32</v>
          </cell>
          <cell r="AV26">
            <v>507.84</v>
          </cell>
          <cell r="AW26">
            <v>109</v>
          </cell>
          <cell r="AX26">
            <v>340.62</v>
          </cell>
          <cell r="AY26">
            <v>26331.780559132862</v>
          </cell>
        </row>
        <row r="27">
          <cell r="A27" t="str">
            <v xml:space="preserve">Fuente: ADINELSA/PMEL - Reporte de Mercado</v>
          </cell>
          <cell r="H27" t="str">
            <v xml:space="preserve">Fuente: ADINELSA/PMEL - Reporte de Mercado</v>
          </cell>
          <cell r="U27" t="str">
            <v xml:space="preserve">Fuente: ADINELSA/PMEL - Reporte de Mercado</v>
          </cell>
          <cell r="AH27" t="str">
            <v xml:space="preserve">Fuente: DEP/PMEL - Reporte de Mercado</v>
          </cell>
        </row>
        <row r="28">
          <cell r="A28" t="str">
            <v xml:space="preserve">Fecha: Feb. de 2004</v>
          </cell>
          <cell r="H28" t="str">
            <v xml:space="preserve">Fecha: Feb. de 2004</v>
          </cell>
          <cell r="U28" t="str">
            <v xml:space="preserve">Fecha: Feb. de 2004</v>
          </cell>
          <cell r="AH28" t="str">
            <v xml:space="preserve">Fecha: Feb. de 2004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 xml:space="preserve">ANEXO I</v>
          </cell>
        </row>
        <row r="3">
          <cell r="O3" t="str">
            <v xml:space="preserve">EQUIPAMIENTO E INVERSION</v>
          </cell>
        </row>
        <row r="4">
          <cell r="O4" t="str">
            <v xml:space="preserve">ALTERNATIVA 2: CENTRAL TÉRMICA LA PELOTA</v>
          </cell>
        </row>
        <row r="5">
          <cell r="O5" t="str">
            <v>Consumo</v>
          </cell>
          <cell r="P5" t="str">
            <v>(kWh)Consumo</v>
          </cell>
          <cell r="Q5" t="str">
            <v>(kWh)Consumo</v>
          </cell>
          <cell r="R5" t="str">
            <v>(kWh)Consumo</v>
          </cell>
          <cell r="S5" t="str">
            <v>(kWh)Consumo</v>
          </cell>
          <cell r="T5" t="str">
            <v xml:space="preserve">(kWh) Alumb.</v>
          </cell>
        </row>
        <row r="6">
          <cell r="O6" t="str">
            <v>DESCRIPCIÓN</v>
          </cell>
          <cell r="P6" t="str">
            <v>Residencial</v>
          </cell>
          <cell r="Q6" t="str">
            <v>AÑO</v>
          </cell>
          <cell r="R6" t="str">
            <v xml:space="preserve">Uso General</v>
          </cell>
          <cell r="S6" t="str">
            <v>Ind.Menor</v>
          </cell>
          <cell r="T6" t="str">
            <v>Público</v>
          </cell>
        </row>
        <row r="7">
          <cell r="O7">
            <v>29424174</v>
          </cell>
          <cell r="P7">
            <v>11975651</v>
          </cell>
          <cell r="Q7">
            <v>0</v>
          </cell>
          <cell r="R7">
            <v>6</v>
          </cell>
          <cell r="S7">
            <v>12</v>
          </cell>
          <cell r="T7">
            <v>18</v>
          </cell>
        </row>
        <row r="8">
          <cell r="O8" t="str">
            <v xml:space="preserve">Implementación de Grupos Térmicos (MW)</v>
          </cell>
          <cell r="P8">
            <v>12158762</v>
          </cell>
          <cell r="Q8">
            <v>7538433</v>
          </cell>
          <cell r="R8">
            <v>0</v>
          </cell>
          <cell r="S8">
            <v>8754309</v>
          </cell>
          <cell r="T8">
            <v>1422575</v>
          </cell>
        </row>
        <row r="9">
          <cell r="O9" t="str">
            <v xml:space="preserve">    a.    Grupos Térmicos de Base (MW)</v>
          </cell>
          <cell r="P9">
            <v>12344674</v>
          </cell>
          <cell r="Q9">
            <v>7653698</v>
          </cell>
          <cell r="R9">
            <v>0</v>
          </cell>
          <cell r="S9">
            <v>8888165</v>
          </cell>
          <cell r="T9">
            <v>1444327</v>
          </cell>
        </row>
        <row r="10">
          <cell r="O10" t="str">
            <v xml:space="preserve">    b.    Grupos Térmicos de Punta (MW)</v>
          </cell>
          <cell r="P10">
            <v>12533430</v>
          </cell>
          <cell r="Q10">
            <v>1</v>
          </cell>
          <cell r="R10">
            <v>0</v>
          </cell>
          <cell r="S10">
            <v>9024069</v>
          </cell>
          <cell r="T10">
            <v>1466411</v>
          </cell>
        </row>
        <row r="11">
          <cell r="O11" t="str">
            <v xml:space="preserve">Over haul a Grupos Térmicos (1)</v>
          </cell>
          <cell r="P11">
            <v>12725072</v>
          </cell>
          <cell r="Q11">
            <v>7889544</v>
          </cell>
          <cell r="R11">
            <v>0</v>
          </cell>
          <cell r="S11">
            <v>9162052</v>
          </cell>
          <cell r="T11">
            <v>1488833</v>
          </cell>
        </row>
        <row r="12">
          <cell r="O12" t="str">
            <v xml:space="preserve">INVERSIÓN (US$)</v>
          </cell>
          <cell r="P12">
            <v>12919645</v>
          </cell>
          <cell r="Q12">
            <v>8010180</v>
          </cell>
          <cell r="R12">
            <v>0</v>
          </cell>
          <cell r="S12">
            <v>9302144</v>
          </cell>
          <cell r="T12">
            <v>1511598</v>
          </cell>
        </row>
        <row r="13">
          <cell r="O13">
            <v>32228946</v>
          </cell>
          <cell r="P13">
            <v>13117194</v>
          </cell>
          <cell r="Q13">
            <v>8132660</v>
          </cell>
          <cell r="R13">
            <v>0</v>
          </cell>
          <cell r="S13">
            <v>9444380</v>
          </cell>
          <cell r="T13">
            <v>1534712</v>
          </cell>
        </row>
        <row r="14">
          <cell r="O14" t="str">
            <v xml:space="preserve">Grupos Térmicos Base </v>
          </cell>
          <cell r="P14">
            <v>13317764</v>
          </cell>
          <cell r="Q14">
            <v>8257014</v>
          </cell>
          <cell r="R14">
            <v>0</v>
          </cell>
          <cell r="S14">
            <v>9588790</v>
          </cell>
          <cell r="T14">
            <v>1558178</v>
          </cell>
        </row>
        <row r="15">
          <cell r="O15" t="str">
            <v xml:space="preserve">Grupos Térmicos Punta </v>
          </cell>
          <cell r="P15">
            <v>13521402</v>
          </cell>
          <cell r="Q15">
            <v>750000</v>
          </cell>
          <cell r="R15">
            <v>0</v>
          </cell>
          <cell r="S15">
            <v>0</v>
          </cell>
          <cell r="T15">
            <v>0</v>
          </cell>
        </row>
        <row r="16">
          <cell r="O16" t="str">
            <v xml:space="preserve">Reemplazo de grupo térmicos</v>
          </cell>
          <cell r="P16">
            <v>13728154</v>
          </cell>
          <cell r="Q16">
            <v>8511456</v>
          </cell>
          <cell r="R16">
            <v>0</v>
          </cell>
          <cell r="S16">
            <v>9884271</v>
          </cell>
          <cell r="T16">
            <v>1606194</v>
          </cell>
        </row>
        <row r="17">
          <cell r="O17" t="str">
            <v xml:space="preserve">Over Haul de Grupos Térmicos (2)</v>
          </cell>
          <cell r="P17">
            <v>13938069</v>
          </cell>
          <cell r="Q17">
            <v>8641603</v>
          </cell>
          <cell r="R17">
            <v>225000</v>
          </cell>
          <cell r="S17">
            <v>0</v>
          </cell>
          <cell r="T17">
            <v>0</v>
          </cell>
        </row>
        <row r="18">
          <cell r="O18" t="str">
            <v xml:space="preserve">Total de Inversión   (US$)</v>
          </cell>
          <cell r="P18">
            <v>14151194</v>
          </cell>
          <cell r="Q18">
            <v>750000</v>
          </cell>
          <cell r="R18">
            <v>225000</v>
          </cell>
          <cell r="S18">
            <v>0</v>
          </cell>
          <cell r="T18">
            <v>0</v>
          </cell>
        </row>
        <row r="19">
          <cell r="O19" t="str">
            <v xml:space="preserve">(1) Los grupos tendrán un máximo de 2 Over Haul</v>
          </cell>
          <cell r="P19">
            <v>14367579</v>
          </cell>
          <cell r="Q19">
            <v>8907899</v>
          </cell>
          <cell r="R19">
            <v>0</v>
          </cell>
          <cell r="S19">
            <v>10344657</v>
          </cell>
          <cell r="T19">
            <v>1681007</v>
          </cell>
        </row>
        <row r="20">
          <cell r="O20" t="str">
            <v xml:space="preserve">(2) El costo de Over Haul representa el 30% del costo del grupo.</v>
          </cell>
          <cell r="P20">
            <v>14587273</v>
          </cell>
          <cell r="Q20">
            <v>9044109</v>
          </cell>
          <cell r="R20">
            <v>0</v>
          </cell>
          <cell r="S20">
            <v>10502837</v>
          </cell>
          <cell r="T20">
            <v>1706711</v>
          </cell>
        </row>
        <row r="21">
          <cell r="O21">
            <v>36388974</v>
          </cell>
          <cell r="P21">
            <v>14810327</v>
          </cell>
          <cell r="Q21">
            <v>9182403</v>
          </cell>
          <cell r="R21">
            <v>0</v>
          </cell>
          <cell r="S21">
            <v>10663436</v>
          </cell>
          <cell r="T21">
            <v>1732808</v>
          </cell>
        </row>
        <row r="22">
          <cell r="O22" t="str">
            <v>INVERSION</v>
          </cell>
          <cell r="P22">
            <v>15036793</v>
          </cell>
          <cell r="Q22">
            <v>9322812</v>
          </cell>
          <cell r="R22">
            <v>0</v>
          </cell>
          <cell r="S22">
            <v>10826491</v>
          </cell>
          <cell r="T22">
            <v>1759305</v>
          </cell>
        </row>
        <row r="23">
          <cell r="O23" t="str">
            <v xml:space="preserve">ALTERNATIVA 2: CENTRAL TÉRMICA LA PELOTA</v>
          </cell>
          <cell r="P23">
            <v>15266723</v>
          </cell>
          <cell r="Q23">
            <v>9465368</v>
          </cell>
          <cell r="R23">
            <v>0</v>
          </cell>
          <cell r="S23">
            <v>10992041</v>
          </cell>
          <cell r="T23">
            <v>1786207</v>
          </cell>
        </row>
        <row r="24">
          <cell r="O24">
            <v>38083916</v>
          </cell>
          <cell r="P24">
            <v>15500169</v>
          </cell>
          <cell r="Q24">
            <v>9610105</v>
          </cell>
          <cell r="R24">
            <v>0</v>
          </cell>
          <cell r="S24">
            <v>11160122</v>
          </cell>
          <cell r="T24">
            <v>1813520</v>
          </cell>
        </row>
        <row r="25">
          <cell r="O25">
            <v>38666267</v>
          </cell>
          <cell r="P25">
            <v>15737186</v>
          </cell>
          <cell r="Q25" t="str">
            <v>AÑO</v>
          </cell>
          <cell r="R25">
            <v>0</v>
          </cell>
          <cell r="S25">
            <v>11330774</v>
          </cell>
          <cell r="T25">
            <v>1841251</v>
          </cell>
        </row>
        <row r="26">
          <cell r="O26">
            <v>39257524</v>
          </cell>
          <cell r="P26">
            <v>15977828</v>
          </cell>
          <cell r="Q26">
            <v>0</v>
          </cell>
          <cell r="R26">
            <v>6</v>
          </cell>
          <cell r="S26">
            <v>12</v>
          </cell>
          <cell r="T26">
            <v>18</v>
          </cell>
        </row>
        <row r="27">
          <cell r="O27" t="str">
            <v>DESCRIPCION</v>
          </cell>
          <cell r="P27" t="str">
            <v>Participación</v>
          </cell>
          <cell r="Q27" t="str">
            <v xml:space="preserve">Total US$</v>
          </cell>
          <cell r="R27" t="str">
            <v xml:space="preserve">Total US$</v>
          </cell>
          <cell r="S27" t="str">
            <v xml:space="preserve">Total US$</v>
          </cell>
          <cell r="T27" t="str">
            <v xml:space="preserve">Total US$</v>
          </cell>
        </row>
        <row r="28">
          <cell r="O28" t="str">
            <v xml:space="preserve">Suministro de Materiales</v>
          </cell>
          <cell r="P28">
            <v>0.71279925710620506</v>
          </cell>
          <cell r="Q28">
            <v>494999.48410153133</v>
          </cell>
          <cell r="R28">
            <v>185469.64247001082</v>
          </cell>
          <cell r="S28">
            <v>0</v>
          </cell>
          <cell r="T28">
            <v>0</v>
          </cell>
        </row>
        <row r="29">
          <cell r="O29" t="str">
            <v xml:space="preserve">Montaje Electromecanico</v>
          </cell>
          <cell r="P29">
            <v>4.9469963377830439E-2</v>
          </cell>
          <cell r="Q29">
            <v>34354.141234604467</v>
          </cell>
          <cell r="R29">
            <v>12872.034207695122</v>
          </cell>
          <cell r="S29">
            <v>0</v>
          </cell>
          <cell r="T29">
            <v>0</v>
          </cell>
        </row>
        <row r="30">
          <cell r="O30" t="str">
            <v>Tranporte</v>
          </cell>
          <cell r="P30">
            <v>3.8400060228417403E-2</v>
          </cell>
          <cell r="Q30">
            <v>26666.708491956528</v>
          </cell>
          <cell r="R30">
            <v>9991.6566556273683</v>
          </cell>
          <cell r="S30">
            <v>0</v>
          </cell>
          <cell r="T30">
            <v>0</v>
          </cell>
        </row>
        <row r="31">
          <cell r="O31" t="str">
            <v xml:space="preserve">Obras Civiles</v>
          </cell>
          <cell r="P31">
            <v>0.19933071928754709</v>
          </cell>
          <cell r="Q31">
            <v>138424.11061635215</v>
          </cell>
          <cell r="R31">
            <v>0</v>
          </cell>
          <cell r="S31">
            <v>0</v>
          </cell>
          <cell r="T31">
            <v>0</v>
          </cell>
        </row>
        <row r="33">
          <cell r="O33" t="str">
            <v xml:space="preserve">COSTO DIRECTO</v>
          </cell>
          <cell r="Q33">
            <v>694444.4444444445</v>
          </cell>
          <cell r="R33">
            <v>208333.33333333331</v>
          </cell>
          <cell r="S33">
            <v>0</v>
          </cell>
          <cell r="T33">
            <v>0</v>
          </cell>
        </row>
        <row r="34">
          <cell r="O34" t="str">
            <v xml:space="preserve">Gastos Generales y Utilidades</v>
          </cell>
          <cell r="P34">
            <v>0.08</v>
          </cell>
          <cell r="Q34">
            <v>55555.555555555562</v>
          </cell>
          <cell r="R34">
            <v>16666.666666666664</v>
          </cell>
          <cell r="S34">
            <v>0</v>
          </cell>
          <cell r="T34">
            <v>0</v>
          </cell>
        </row>
        <row r="36">
          <cell r="O36" t="str">
            <v xml:space="preserve">COSTO TOTAL SIN IMPUESTOS</v>
          </cell>
          <cell r="P36">
            <v>1</v>
          </cell>
          <cell r="Q36">
            <v>750000</v>
          </cell>
          <cell r="R36">
            <v>224999.99999999997</v>
          </cell>
          <cell r="S36">
            <v>0</v>
          </cell>
          <cell r="T36">
            <v>0</v>
          </cell>
        </row>
        <row r="37">
          <cell r="O37" t="str">
            <v>IGV(19%)</v>
          </cell>
          <cell r="P37">
            <v>0.19</v>
          </cell>
          <cell r="Q37">
            <v>142500</v>
          </cell>
          <cell r="R37">
            <v>42749.999999999993</v>
          </cell>
          <cell r="S37">
            <v>0</v>
          </cell>
          <cell r="T37">
            <v>0</v>
          </cell>
        </row>
        <row r="39">
          <cell r="O39" t="str">
            <v xml:space="preserve">COSTO TOTAL (US$)</v>
          </cell>
          <cell r="P39">
            <v>1.19</v>
          </cell>
          <cell r="Q39">
            <v>892500</v>
          </cell>
          <cell r="R39">
            <v>267749.99999999994</v>
          </cell>
          <cell r="S39">
            <v>0</v>
          </cell>
          <cell r="T39">
            <v>0</v>
          </cell>
        </row>
        <row r="41">
          <cell r="Q41" t="str">
            <v>AÑO</v>
          </cell>
        </row>
        <row r="42">
          <cell r="Q42">
            <v>0</v>
          </cell>
          <cell r="R42">
            <v>6</v>
          </cell>
          <cell r="S42">
            <v>12</v>
          </cell>
          <cell r="T42">
            <v>18</v>
          </cell>
        </row>
        <row r="43">
          <cell r="O43" t="str">
            <v>DESCRIPCION</v>
          </cell>
          <cell r="Q43" t="str">
            <v xml:space="preserve">Total S/.</v>
          </cell>
          <cell r="R43" t="str">
            <v xml:space="preserve">Total S/.</v>
          </cell>
          <cell r="S43" t="str">
            <v xml:space="preserve">Total S/.</v>
          </cell>
          <cell r="T43" t="str">
            <v xml:space="preserve">Total S/.</v>
          </cell>
        </row>
        <row r="44">
          <cell r="O44" t="str">
            <v xml:space="preserve">Suministro de Materiales</v>
          </cell>
          <cell r="Q44">
            <v>1967325.9496131265</v>
          </cell>
          <cell r="R44">
            <v>737130.54703281098</v>
          </cell>
          <cell r="S44">
            <v>0</v>
          </cell>
          <cell r="T44">
            <v>0</v>
          </cell>
        </row>
        <row r="45">
          <cell r="O45" t="str">
            <v xml:space="preserve">Montaje Electromecanico</v>
          </cell>
          <cell r="Q45">
            <v>136537.098922812</v>
          </cell>
          <cell r="R45">
            <v>51158.612755063499</v>
          </cell>
          <cell r="S45">
            <v>0</v>
          </cell>
          <cell r="T45">
            <v>0</v>
          </cell>
        </row>
        <row r="46">
          <cell r="O46" t="str">
            <v>Tranporte</v>
          </cell>
          <cell r="Q46">
            <v>105984.16623043203</v>
          </cell>
          <cell r="R46">
            <v>39710.840212125418</v>
          </cell>
          <cell r="S46">
            <v>0</v>
          </cell>
          <cell r="T46">
            <v>0</v>
          </cell>
        </row>
        <row r="47">
          <cell r="O47" t="str">
            <v xml:space="preserve">Obras Civiles</v>
          </cell>
          <cell r="Q47">
            <v>550152.78523362998</v>
          </cell>
          <cell r="R47">
            <v>0</v>
          </cell>
          <cell r="S47">
            <v>0</v>
          </cell>
          <cell r="T47">
            <v>0</v>
          </cell>
        </row>
        <row r="49">
          <cell r="O49" t="str">
            <v xml:space="preserve">COSTO TOTAL SIN IMPUESTOS</v>
          </cell>
          <cell r="Q49">
            <v>2760000.0000000005</v>
          </cell>
          <cell r="R49">
            <v>827999.99999999988</v>
          </cell>
          <cell r="S49">
            <v>0</v>
          </cell>
          <cell r="T49">
            <v>0</v>
          </cell>
        </row>
        <row r="50">
          <cell r="O50" t="str">
            <v>IGV(19%)</v>
          </cell>
          <cell r="Q50">
            <v>524400.00000000012</v>
          </cell>
          <cell r="R50">
            <v>157319.99999999997</v>
          </cell>
          <cell r="S50">
            <v>0</v>
          </cell>
          <cell r="T50">
            <v>0</v>
          </cell>
        </row>
        <row r="52">
          <cell r="O52" t="str">
            <v xml:space="preserve">COSTO TOTAL (US$)</v>
          </cell>
          <cell r="Q52">
            <v>3284400.0000000005</v>
          </cell>
          <cell r="R52">
            <v>985319.99999999988</v>
          </cell>
          <cell r="S52">
            <v>0</v>
          </cell>
          <cell r="T52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1">
          <cell r="A1" t="str">
            <v xml:space="preserve">ANEXO VI</v>
          </cell>
        </row>
        <row r="3">
          <cell r="A3" t="str">
            <v xml:space="preserve">TARIFAS EN BARRA EQUIVALENTE DE MEDIA TENSION</v>
          </cell>
        </row>
        <row r="4">
          <cell r="A4" t="str">
            <v xml:space="preserve">ALTERNATIVA 1</v>
          </cell>
        </row>
        <row r="5">
          <cell r="A5" t="str">
            <v xml:space="preserve">PLIEGO TARIFARIO DEL 01 DE NOVIEMBRE DEL 2003</v>
          </cell>
        </row>
        <row r="6">
          <cell r="A6" t="str">
            <v xml:space="preserve">Sistema : AISLADO HIDRÁULICO (B2)</v>
          </cell>
          <cell r="B6" t="str">
            <v xml:space="preserve">SECTOR 2</v>
          </cell>
          <cell r="C6" t="str">
            <v>ELN</v>
          </cell>
        </row>
        <row r="8">
          <cell r="A8" t="str">
            <v xml:space="preserve">Potencia en horas punta</v>
          </cell>
          <cell r="B8" t="str">
            <v>S/./KW-mes</v>
          </cell>
          <cell r="C8">
            <v>22.77</v>
          </cell>
        </row>
        <row r="9">
          <cell r="A9" t="str">
            <v xml:space="preserve">Energía en horas punta</v>
          </cell>
          <cell r="B9" t="str">
            <v xml:space="preserve">ctm. S/./kWh</v>
          </cell>
          <cell r="C9">
            <v>20.59</v>
          </cell>
        </row>
        <row r="10">
          <cell r="A10" t="str">
            <v xml:space="preserve">Energía en horas fuera de punta</v>
          </cell>
          <cell r="B10" t="str">
            <v xml:space="preserve">ctm. S/./kWh</v>
          </cell>
          <cell r="C10">
            <v>20.59</v>
          </cell>
        </row>
        <row r="11">
          <cell r="A11" t="str">
            <v xml:space="preserve">Factor de ponderación del precio de la energía.</v>
          </cell>
          <cell r="C11">
            <v>0.27</v>
          </cell>
        </row>
        <row r="12">
          <cell r="A12" t="str">
            <v xml:space="preserve">Precio ponderado de la energía en la barra equivalente de media tensión</v>
          </cell>
          <cell r="B12" t="str">
            <v xml:space="preserve">ctm. S/./kWh</v>
          </cell>
          <cell r="C12">
            <v>20.59</v>
          </cell>
        </row>
        <row r="13">
          <cell r="A13" t="str">
            <v xml:space="preserve">Precio Ponderado de Compra de Energía en Barra Equivalente en MT</v>
          </cell>
          <cell r="B13" t="str">
            <v xml:space="preserve">ctm. S/./kWh</v>
          </cell>
          <cell r="C13">
            <v>26.34</v>
          </cell>
        </row>
        <row r="15">
          <cell r="A15" t="str">
            <v xml:space="preserve">ALTERNATIVA 2</v>
          </cell>
        </row>
        <row r="17">
          <cell r="A17" t="str">
            <v xml:space="preserve">PLIEGO TARIFARIO DEL 01 DE NOVIEMBRE DEL 2003</v>
          </cell>
        </row>
        <row r="18">
          <cell r="A18" t="str">
            <v xml:space="preserve">Sistema : AISLADO HIDRÁULICO (B2)</v>
          </cell>
          <cell r="B18" t="str">
            <v xml:space="preserve">SECTOR 2</v>
          </cell>
          <cell r="C18" t="str">
            <v>ELN</v>
          </cell>
        </row>
        <row r="20">
          <cell r="A20" t="str">
            <v xml:space="preserve">Potencia en horas punta</v>
          </cell>
          <cell r="B20" t="str">
            <v>S/./KW-mes</v>
          </cell>
          <cell r="C20">
            <v>22.77</v>
          </cell>
        </row>
        <row r="21">
          <cell r="A21" t="str">
            <v xml:space="preserve">Energía en horas punta</v>
          </cell>
          <cell r="B21" t="str">
            <v xml:space="preserve">ctm. S/./kWh</v>
          </cell>
          <cell r="C21">
            <v>20.59</v>
          </cell>
        </row>
        <row r="22">
          <cell r="A22" t="str">
            <v xml:space="preserve">Energía en horas fuera de punta</v>
          </cell>
          <cell r="B22" t="str">
            <v xml:space="preserve">ctm. S/./kWh</v>
          </cell>
          <cell r="C22">
            <v>20.59</v>
          </cell>
        </row>
        <row r="23">
          <cell r="A23" t="str">
            <v xml:space="preserve">Factor de ponderación del precio de la energía.</v>
          </cell>
          <cell r="C23">
            <v>0.27</v>
          </cell>
        </row>
        <row r="24">
          <cell r="A24" t="str">
            <v xml:space="preserve">Precio ponderado de la energía en la barra equivalente de media tensión</v>
          </cell>
          <cell r="B24" t="str">
            <v xml:space="preserve">ctm. S/./kWh</v>
          </cell>
          <cell r="C24">
            <v>20.59</v>
          </cell>
        </row>
        <row r="25">
          <cell r="A25" t="str">
            <v xml:space="preserve">Precio Ponderado de Compra de Energía en Barra Equivalente en MT</v>
          </cell>
          <cell r="B25" t="str">
            <v xml:space="preserve">ctm. S/./kWh</v>
          </cell>
          <cell r="C25">
            <v>26.34</v>
          </cell>
        </row>
        <row r="33">
          <cell r="A33" t="str">
            <v xml:space="preserve">TARIFAS EN BARRA EQUIVALENTE EN MEDIA TENSION Y CLIENTES FINALES</v>
          </cell>
        </row>
        <row r="34">
          <cell r="A34" t="str">
            <v xml:space="preserve">ALTERNATIVA 1</v>
          </cell>
        </row>
        <row r="35">
          <cell r="A35" t="str">
            <v xml:space="preserve">PLIEGO TARIFARIO DEL 01 DE NOVIEMBRE DEL 2003</v>
          </cell>
        </row>
        <row r="36">
          <cell r="A36" t="str">
            <v xml:space="preserve">Sistema : AISLADO HIDRÁULICO (B2)</v>
          </cell>
          <cell r="B36" t="str">
            <v xml:space="preserve">SECTOR 2</v>
          </cell>
          <cell r="C36" t="str">
            <v>ELN</v>
          </cell>
        </row>
        <row r="38">
          <cell r="A38" t="str">
            <v xml:space="preserve">PRECIOS EN BARRA EQUIVALENTE  EN  MT</v>
          </cell>
        </row>
        <row r="39">
          <cell r="A39" t="str">
            <v xml:space="preserve">Potencia en horas punta</v>
          </cell>
          <cell r="B39" t="str">
            <v>S/./KW-mes</v>
          </cell>
          <cell r="C39">
            <v>22.77</v>
          </cell>
        </row>
        <row r="40">
          <cell r="A40" t="str">
            <v xml:space="preserve">Energía en horas punta</v>
          </cell>
          <cell r="B40" t="str">
            <v xml:space="preserve">ctm. S/./kWh</v>
          </cell>
          <cell r="C40">
            <v>20.59</v>
          </cell>
        </row>
        <row r="41">
          <cell r="A41" t="str">
            <v xml:space="preserve">Energía en horas fuera de punta</v>
          </cell>
          <cell r="B41" t="str">
            <v xml:space="preserve">ctm. S/./kWh</v>
          </cell>
          <cell r="C41">
            <v>20.59</v>
          </cell>
        </row>
        <row r="42">
          <cell r="A42" t="str">
            <v xml:space="preserve">Factor de ponderación del precio de la energía.</v>
          </cell>
          <cell r="C42">
            <v>0.27</v>
          </cell>
        </row>
        <row r="43">
          <cell r="A43" t="str">
            <v xml:space="preserve">Precio ponderado de la energía en la barra equivalente de media tensión</v>
          </cell>
          <cell r="B43" t="str">
            <v xml:space="preserve">ctm. S/./kWh</v>
          </cell>
          <cell r="C43">
            <v>20.59</v>
          </cell>
        </row>
        <row r="44">
          <cell r="A44" t="str">
            <v xml:space="preserve">Precio Ponderado de Compra de Energía en Barra Equivalente en MT</v>
          </cell>
          <cell r="B44" t="str">
            <v xml:space="preserve">ctm. S/./kWh</v>
          </cell>
          <cell r="C44">
            <v>26.34</v>
          </cell>
        </row>
      </sheetData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3">
          <cell r="O3" t="str">
            <v xml:space="preserve">EQUIPAMIENTO E INVERSION</v>
          </cell>
        </row>
      </sheetData>
      <sheetData sheetId="60"/>
      <sheetData sheetId="61">
        <row r="3">
          <cell r="O3" t="str">
            <v xml:space="preserve">EQUIPAMIENTO E INVERSION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1">
          <cell r="B1" t="str">
            <v xml:space="preserve">VALOR REFERENCIAL</v>
          </cell>
        </row>
      </sheetData>
      <sheetData sheetId="76">
        <row r="1">
          <cell r="B1" t="str">
            <v xml:space="preserve">VALOR REFERENCIAL</v>
          </cell>
        </row>
      </sheetData>
      <sheetData sheetId="77">
        <row r="1">
          <cell r="B1" t="str">
            <v xml:space="preserve">VALOR REFERENCIAL</v>
          </cell>
        </row>
      </sheetData>
      <sheetData sheetId="78">
        <row r="1">
          <cell r="B1" t="str">
            <v xml:space="preserve">VALOR REFERENCIAL</v>
          </cell>
        </row>
      </sheetData>
      <sheetData sheetId="79">
        <row r="1">
          <cell r="B1" t="str">
            <v xml:space="preserve">VALOR REFERENCIAL</v>
          </cell>
        </row>
      </sheetData>
      <sheetData sheetId="80">
        <row r="1">
          <cell r="B1" t="str">
            <v xml:space="preserve">VALOR REFERENCIAL</v>
          </cell>
        </row>
      </sheetData>
      <sheetData sheetId="81">
        <row r="1">
          <cell r="B1" t="str">
            <v xml:space="preserve">VALOR REFERENCIAL</v>
          </cell>
        </row>
      </sheetData>
      <sheetData sheetId="82">
        <row r="1">
          <cell r="B1" t="str">
            <v xml:space="preserve">VALOR REFERENCIAL</v>
          </cell>
        </row>
      </sheetData>
      <sheetData sheetId="83">
        <row r="1">
          <cell r="B1" t="str">
            <v xml:space="preserve">VALOR REFERENCIAL</v>
          </cell>
        </row>
      </sheetData>
      <sheetData sheetId="84">
        <row r="1">
          <cell r="B1" t="str">
            <v xml:space="preserve">VALOR REFERENCIAL</v>
          </cell>
        </row>
      </sheetData>
      <sheetData sheetId="85">
        <row r="1">
          <cell r="B1" t="str">
            <v xml:space="preserve">VALOR REFERENCIAL</v>
          </cell>
        </row>
      </sheetData>
      <sheetData sheetId="86">
        <row r="1">
          <cell r="B1" t="str">
            <v xml:space="preserve">VALOR REFERENCIAL</v>
          </cell>
        </row>
      </sheetData>
      <sheetData sheetId="87">
        <row r="1">
          <cell r="B1" t="str">
            <v xml:space="preserve">VALOR REFERENCIAL</v>
          </cell>
        </row>
      </sheetData>
      <sheetData sheetId="88">
        <row r="1">
          <cell r="B1" t="str">
            <v xml:space="preserve">VALOR REFERENCIAL</v>
          </cell>
        </row>
      </sheetData>
      <sheetData sheetId="89">
        <row r="1">
          <cell r="B1" t="str">
            <v xml:space="preserve">VALOR REFERENCIAL</v>
          </cell>
        </row>
      </sheetData>
      <sheetData sheetId="90">
        <row r="1">
          <cell r="B1" t="str">
            <v xml:space="preserve">VALOR REFERENCIAL</v>
          </cell>
        </row>
      </sheetData>
      <sheetData sheetId="91">
        <row r="1">
          <cell r="B1" t="str">
            <v xml:space="preserve">VALOR REFERENCIAL</v>
          </cell>
        </row>
      </sheetData>
      <sheetData sheetId="92">
        <row r="1">
          <cell r="B1" t="str">
            <v xml:space="preserve">VALOR REFERENCIAL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>
        <row r="1">
          <cell r="A1" t="str">
            <v xml:space="preserve">ANEXO I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>
        <row r="1">
          <cell r="A1" t="str">
            <v xml:space="preserve">ANEXO I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1">
          <cell r="B1" t="str">
            <v xml:space="preserve">VALOR REFERENCIAL</v>
          </cell>
        </row>
      </sheetData>
      <sheetData sheetId="136">
        <row r="1">
          <cell r="B1" t="str">
            <v xml:space="preserve">VALOR REFERENCIAL</v>
          </cell>
        </row>
      </sheetData>
      <sheetData sheetId="137">
        <row r="1">
          <cell r="B1" t="str">
            <v xml:space="preserve">VALOR REFERENCIAL</v>
          </cell>
        </row>
      </sheetData>
      <sheetData sheetId="138">
        <row r="1">
          <cell r="B1" t="str">
            <v xml:space="preserve">VALOR REFERENCIAL</v>
          </cell>
        </row>
      </sheetData>
      <sheetData sheetId="139">
        <row r="1">
          <cell r="B1" t="str">
            <v xml:space="preserve">VALOR REFERENCIAL</v>
          </cell>
        </row>
      </sheetData>
      <sheetData sheetId="140">
        <row r="1">
          <cell r="B1" t="str">
            <v xml:space="preserve">VALOR REFERENCIAL</v>
          </cell>
        </row>
      </sheetData>
      <sheetData sheetId="141">
        <row r="1">
          <cell r="B1" t="str">
            <v xml:space="preserve">VALOR REFERENCIAL</v>
          </cell>
        </row>
      </sheetData>
      <sheetData sheetId="142"/>
      <sheetData sheetId="143"/>
      <sheetData sheetId="144"/>
      <sheetData sheetId="145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NT.UNITARIAS"/>
      <sheetName val="DATOS DE CAMPO"/>
      <sheetName val="CANT_UNITARIA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esupuesto"/>
      <sheetName val="COSTOS UNITARIOS"/>
      <sheetName val="RENDIMIENTOS"/>
      <sheetName val="planilla rp"/>
      <sheetName val="#¡REF"/>
      <sheetName val="CuadroIyII"/>
      <sheetName val="Costos Alt2"/>
      <sheetName val="AnexoVI"/>
      <sheetName val="DATOS DE CAMPO"/>
      <sheetName val="FORMA-LM3"/>
      <sheetName val="FORMA-LS1-LS2"/>
      <sheetName val="FORMA-LS3"/>
      <sheetName val="FORMA- RE1"/>
      <sheetName val="FORMA-SE2"/>
      <sheetName val="FORMA-ST1"/>
      <sheetName val="Fundacion"/>
      <sheetName val="cantidades"/>
      <sheetName val="CANT.UNITARIAS"/>
      <sheetName val="1"/>
      <sheetName val="Unit-op-cartel"/>
      <sheetName val="datos base"/>
      <sheetName val="BASE"/>
      <sheetName val="COSTOS_UNITARIOS"/>
      <sheetName val="planilla_rp"/>
      <sheetName val="Costos_Alt2"/>
      <sheetName val="DATOS_DE_CAMPO"/>
      <sheetName val="CANT_UNITARIAS"/>
      <sheetName val="FORMA-_RE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GG"/>
      <sheetName val="LP SUMI"/>
      <sheetName val="LP MONT"/>
      <sheetName val="LP TRAN"/>
      <sheetName val="RP SUMI"/>
      <sheetName val="RP MONT"/>
      <sheetName val="RP TRAN"/>
      <sheetName val="RS SUMI"/>
      <sheetName val="RS MONT"/>
      <sheetName val="RS TRAN"/>
      <sheetName val="Fórmula Polinómica"/>
      <sheetName val="Cronograma"/>
      <sheetName val="Hoja1"/>
    </sheetNames>
    <sheetDataSet>
      <sheetData sheetId="0">
        <row r="5">
          <cell r="K5">
            <v>258</v>
          </cell>
        </row>
        <row r="7">
          <cell r="K7">
            <v>0.12</v>
          </cell>
        </row>
        <row r="46">
          <cell r="C46">
            <v>0.57999999999999996</v>
          </cell>
        </row>
        <row r="47">
          <cell r="C47">
            <v>0.42</v>
          </cell>
        </row>
        <row r="48">
          <cell r="C48">
            <v>0</v>
          </cell>
        </row>
      </sheetData>
      <sheetData sheetId="1"/>
      <sheetData sheetId="2"/>
      <sheetData sheetId="3">
        <row r="340">
          <cell r="DL340">
            <v>20.061499999999999</v>
          </cell>
        </row>
      </sheetData>
      <sheetData sheetId="4"/>
      <sheetData sheetId="5"/>
      <sheetData sheetId="6">
        <row r="341">
          <cell r="DL341">
            <v>26</v>
          </cell>
        </row>
      </sheetData>
      <sheetData sheetId="7"/>
      <sheetData sheetId="8"/>
      <sheetData sheetId="9">
        <row r="199">
          <cell r="DL199">
            <v>26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DESMONTAJE"/>
      <sheetName val="Presupto. Inversion"/>
      <sheetName val="OT"/>
      <sheetName val="MEMORIA"/>
      <sheetName val="Unitarios"/>
      <sheetName val="GG"/>
      <sheetName val="Polinomica"/>
      <sheetName val="Calendario"/>
      <sheetName val="Resumen Armados"/>
      <sheetName val="Base Arm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6" t="str">
            <v>AT1</v>
          </cell>
          <cell r="B6">
            <v>3</v>
          </cell>
          <cell r="D6">
            <v>3</v>
          </cell>
          <cell r="J6">
            <v>3</v>
          </cell>
          <cell r="M6">
            <v>7.5</v>
          </cell>
          <cell r="AA6">
            <v>1</v>
          </cell>
          <cell r="AG6">
            <v>2</v>
          </cell>
          <cell r="AO6">
            <v>1</v>
          </cell>
          <cell r="AT6">
            <v>1</v>
          </cell>
          <cell r="AY6">
            <v>2</v>
          </cell>
          <cell r="BA6">
            <v>2</v>
          </cell>
        </row>
        <row r="7">
          <cell r="A7" t="str">
            <v>AT1A</v>
          </cell>
          <cell r="B7">
            <v>3</v>
          </cell>
          <cell r="D7">
            <v>3</v>
          </cell>
          <cell r="J7">
            <v>3</v>
          </cell>
          <cell r="M7">
            <v>7.5</v>
          </cell>
          <cell r="AC7">
            <v>1</v>
          </cell>
          <cell r="AF7">
            <v>1</v>
          </cell>
          <cell r="AJ7">
            <v>1</v>
          </cell>
          <cell r="AO7">
            <v>1</v>
          </cell>
          <cell r="AP7">
            <v>1</v>
          </cell>
          <cell r="AY7">
            <v>5</v>
          </cell>
        </row>
        <row r="8">
          <cell r="A8" t="str">
            <v>AT1-M</v>
          </cell>
          <cell r="B8">
            <v>3</v>
          </cell>
          <cell r="D8">
            <v>3</v>
          </cell>
          <cell r="J8">
            <v>3</v>
          </cell>
          <cell r="M8">
            <v>7.5</v>
          </cell>
          <cell r="AB8">
            <v>1</v>
          </cell>
          <cell r="AG8">
            <v>2</v>
          </cell>
          <cell r="AU8">
            <v>2</v>
          </cell>
          <cell r="AY8">
            <v>4</v>
          </cell>
          <cell r="AZ8">
            <v>4</v>
          </cell>
          <cell r="BA8">
            <v>4</v>
          </cell>
        </row>
        <row r="9">
          <cell r="A9" t="str">
            <v>AT2</v>
          </cell>
          <cell r="B9">
            <v>6</v>
          </cell>
          <cell r="D9">
            <v>4</v>
          </cell>
          <cell r="K9">
            <v>3</v>
          </cell>
          <cell r="M9">
            <v>9</v>
          </cell>
        </row>
        <row r="10">
          <cell r="A10" t="str">
            <v>AT3</v>
          </cell>
          <cell r="B10">
            <v>1</v>
          </cell>
          <cell r="C10">
            <v>6</v>
          </cell>
          <cell r="D10">
            <v>1</v>
          </cell>
          <cell r="E10">
            <v>6</v>
          </cell>
          <cell r="F10">
            <v>6</v>
          </cell>
          <cell r="I10">
            <v>3</v>
          </cell>
          <cell r="M10">
            <v>2.5</v>
          </cell>
          <cell r="O10">
            <v>6</v>
          </cell>
          <cell r="AB10">
            <v>2</v>
          </cell>
          <cell r="AG10">
            <v>4</v>
          </cell>
          <cell r="AU10">
            <v>1</v>
          </cell>
          <cell r="AV10">
            <v>5</v>
          </cell>
          <cell r="AY10">
            <v>4</v>
          </cell>
          <cell r="BA10">
            <v>4</v>
          </cell>
          <cell r="BB10">
            <v>1</v>
          </cell>
          <cell r="BC10">
            <v>4</v>
          </cell>
        </row>
        <row r="11">
          <cell r="A11" t="str">
            <v>AT4</v>
          </cell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3</v>
          </cell>
          <cell r="O11">
            <v>3</v>
          </cell>
          <cell r="AB11">
            <v>2</v>
          </cell>
          <cell r="AG11">
            <v>4</v>
          </cell>
          <cell r="AU11">
            <v>1</v>
          </cell>
          <cell r="AV11">
            <v>2</v>
          </cell>
          <cell r="AY11">
            <v>4</v>
          </cell>
          <cell r="BA11">
            <v>4</v>
          </cell>
          <cell r="BB11">
            <v>1</v>
          </cell>
          <cell r="BC11">
            <v>4</v>
          </cell>
        </row>
        <row r="12">
          <cell r="A12" t="str">
            <v>AT5</v>
          </cell>
          <cell r="C12">
            <v>3</v>
          </cell>
          <cell r="E12">
            <v>3</v>
          </cell>
          <cell r="F12">
            <v>3</v>
          </cell>
          <cell r="O12">
            <v>3</v>
          </cell>
          <cell r="AB12">
            <v>2</v>
          </cell>
          <cell r="AG12">
            <v>4</v>
          </cell>
          <cell r="AU12">
            <v>1</v>
          </cell>
          <cell r="AV12">
            <v>2</v>
          </cell>
          <cell r="AY12">
            <v>4</v>
          </cell>
          <cell r="BA12">
            <v>4</v>
          </cell>
          <cell r="BB12">
            <v>1</v>
          </cell>
          <cell r="BC12">
            <v>4</v>
          </cell>
        </row>
        <row r="13">
          <cell r="A13" t="str">
            <v>ATP1</v>
          </cell>
          <cell r="E13">
            <v>1</v>
          </cell>
          <cell r="G13">
            <v>1</v>
          </cell>
          <cell r="N13">
            <v>2</v>
          </cell>
          <cell r="AD13">
            <v>1</v>
          </cell>
          <cell r="AI13">
            <v>1</v>
          </cell>
          <cell r="AO13">
            <v>1</v>
          </cell>
          <cell r="AP13">
            <v>1</v>
          </cell>
          <cell r="AY13">
            <v>1</v>
          </cell>
        </row>
        <row r="14">
          <cell r="A14" t="str">
            <v>ATP2</v>
          </cell>
          <cell r="E14">
            <v>2</v>
          </cell>
          <cell r="F14">
            <v>2</v>
          </cell>
          <cell r="N14">
            <v>4</v>
          </cell>
          <cell r="AL14">
            <v>2</v>
          </cell>
        </row>
        <row r="15">
          <cell r="A15" t="str">
            <v>ATP3</v>
          </cell>
          <cell r="E15">
            <v>1</v>
          </cell>
          <cell r="F15">
            <v>1</v>
          </cell>
          <cell r="N15">
            <v>2</v>
          </cell>
          <cell r="P15">
            <v>3</v>
          </cell>
          <cell r="AL15">
            <v>1</v>
          </cell>
        </row>
        <row r="16">
          <cell r="A16" t="str">
            <v>ATV1</v>
          </cell>
          <cell r="B16">
            <v>6</v>
          </cell>
          <cell r="D16">
            <v>6</v>
          </cell>
          <cell r="J16">
            <v>6</v>
          </cell>
          <cell r="M16">
            <v>15</v>
          </cell>
        </row>
        <row r="17">
          <cell r="A17" t="str">
            <v>ATV2</v>
          </cell>
          <cell r="C17">
            <v>12</v>
          </cell>
          <cell r="E17">
            <v>12</v>
          </cell>
          <cell r="F17">
            <v>12</v>
          </cell>
          <cell r="O17">
            <v>12</v>
          </cell>
          <cell r="BB17">
            <v>3</v>
          </cell>
        </row>
        <row r="18">
          <cell r="A18" t="str">
            <v>ATV3</v>
          </cell>
          <cell r="C18">
            <v>3</v>
          </cell>
          <cell r="E18">
            <v>3</v>
          </cell>
          <cell r="G18">
            <v>3</v>
          </cell>
          <cell r="O18">
            <v>3</v>
          </cell>
          <cell r="AL18">
            <v>1</v>
          </cell>
          <cell r="AM18">
            <v>1</v>
          </cell>
          <cell r="AN18">
            <v>1</v>
          </cell>
          <cell r="AY18">
            <v>9</v>
          </cell>
        </row>
        <row r="19">
          <cell r="A19" t="str">
            <v>ATV4</v>
          </cell>
          <cell r="C19">
            <v>6</v>
          </cell>
          <cell r="E19">
            <v>6</v>
          </cell>
          <cell r="F19">
            <v>6</v>
          </cell>
          <cell r="I19">
            <v>3</v>
          </cell>
          <cell r="O19">
            <v>6</v>
          </cell>
          <cell r="AL19">
            <v>2</v>
          </cell>
          <cell r="AM19">
            <v>2</v>
          </cell>
          <cell r="AN19">
            <v>2</v>
          </cell>
          <cell r="AY19">
            <v>18</v>
          </cell>
        </row>
        <row r="20">
          <cell r="A20" t="str">
            <v>ATV5</v>
          </cell>
          <cell r="B20">
            <v>3</v>
          </cell>
          <cell r="D20">
            <v>3</v>
          </cell>
          <cell r="J20">
            <v>3</v>
          </cell>
          <cell r="M20">
            <v>7.5</v>
          </cell>
          <cell r="AC20">
            <v>3</v>
          </cell>
          <cell r="AE20">
            <v>1</v>
          </cell>
          <cell r="AH20">
            <v>1</v>
          </cell>
          <cell r="AK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X20">
            <v>8</v>
          </cell>
          <cell r="AY20">
            <v>3</v>
          </cell>
        </row>
        <row r="21">
          <cell r="A21" t="str">
            <v>ATV6</v>
          </cell>
          <cell r="B21">
            <v>6</v>
          </cell>
          <cell r="D21">
            <v>6</v>
          </cell>
          <cell r="M21">
            <v>10.5</v>
          </cell>
          <cell r="AC21">
            <v>6</v>
          </cell>
          <cell r="AE21">
            <v>2</v>
          </cell>
          <cell r="AH21">
            <v>2</v>
          </cell>
          <cell r="AK21">
            <v>2</v>
          </cell>
          <cell r="BC21">
            <v>14</v>
          </cell>
        </row>
        <row r="22">
          <cell r="A22" t="str">
            <v>ATV7</v>
          </cell>
          <cell r="B22">
            <v>3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M22">
            <v>7.5</v>
          </cell>
          <cell r="O22">
            <v>3</v>
          </cell>
          <cell r="AC22">
            <v>6</v>
          </cell>
          <cell r="AE22">
            <v>2</v>
          </cell>
          <cell r="AH22">
            <v>2</v>
          </cell>
          <cell r="AK22">
            <v>2</v>
          </cell>
          <cell r="AV22">
            <v>3</v>
          </cell>
          <cell r="BC22">
            <v>14</v>
          </cell>
        </row>
        <row r="23">
          <cell r="A23" t="str">
            <v>ATV8</v>
          </cell>
          <cell r="B23">
            <v>3</v>
          </cell>
          <cell r="C23">
            <v>6</v>
          </cell>
          <cell r="D23">
            <v>3</v>
          </cell>
          <cell r="E23">
            <v>6</v>
          </cell>
          <cell r="F23">
            <v>6</v>
          </cell>
          <cell r="I23">
            <v>3</v>
          </cell>
          <cell r="M23">
            <v>7.5</v>
          </cell>
          <cell r="O23">
            <v>6</v>
          </cell>
          <cell r="AC23">
            <v>6</v>
          </cell>
          <cell r="AE23">
            <v>2</v>
          </cell>
          <cell r="AH23">
            <v>2</v>
          </cell>
          <cell r="AK23">
            <v>2</v>
          </cell>
          <cell r="AV23">
            <v>6</v>
          </cell>
          <cell r="BC23">
            <v>14</v>
          </cell>
        </row>
        <row r="24">
          <cell r="A24" t="str">
            <v>ATV9</v>
          </cell>
          <cell r="C24">
            <v>3</v>
          </cell>
          <cell r="E24">
            <v>3</v>
          </cell>
          <cell r="F24">
            <v>3</v>
          </cell>
          <cell r="O24">
            <v>3</v>
          </cell>
          <cell r="AC24">
            <v>6</v>
          </cell>
          <cell r="AE24">
            <v>2</v>
          </cell>
          <cell r="AH24">
            <v>2</v>
          </cell>
          <cell r="AK24">
            <v>2</v>
          </cell>
          <cell r="AV24">
            <v>3</v>
          </cell>
          <cell r="BC24">
            <v>14</v>
          </cell>
        </row>
        <row r="25">
          <cell r="A25" t="str">
            <v>ATH1</v>
          </cell>
          <cell r="B25">
            <v>3</v>
          </cell>
          <cell r="D25">
            <v>3</v>
          </cell>
          <cell r="J25">
            <v>3</v>
          </cell>
          <cell r="M25">
            <v>7.5</v>
          </cell>
        </row>
        <row r="26">
          <cell r="A26" t="str">
            <v>ATH3</v>
          </cell>
          <cell r="C26">
            <v>6</v>
          </cell>
          <cell r="E26">
            <v>6</v>
          </cell>
          <cell r="F26">
            <v>6</v>
          </cell>
          <cell r="I26">
            <v>3</v>
          </cell>
          <cell r="O26">
            <v>6</v>
          </cell>
          <cell r="AV26">
            <v>6</v>
          </cell>
          <cell r="BC26">
            <v>7</v>
          </cell>
        </row>
        <row r="27">
          <cell r="A27" t="str">
            <v>KPU</v>
          </cell>
        </row>
        <row r="28">
          <cell r="A28" t="str">
            <v>SAB</v>
          </cell>
          <cell r="Q28">
            <v>3</v>
          </cell>
          <cell r="R28">
            <v>3</v>
          </cell>
          <cell r="T28">
            <v>1</v>
          </cell>
          <cell r="V28">
            <v>1</v>
          </cell>
        </row>
        <row r="29">
          <cell r="A29" t="str">
            <v>SAM</v>
          </cell>
          <cell r="Q29">
            <v>3</v>
          </cell>
          <cell r="R29">
            <v>3</v>
          </cell>
          <cell r="S29">
            <v>1</v>
          </cell>
          <cell r="U29">
            <v>1</v>
          </cell>
        </row>
        <row r="30">
          <cell r="A30" t="str">
            <v>KPU</v>
          </cell>
        </row>
        <row r="31">
          <cell r="A31" t="str">
            <v>AB1</v>
          </cell>
          <cell r="B31">
            <v>2</v>
          </cell>
          <cell r="D31">
            <v>2</v>
          </cell>
          <cell r="J31">
            <v>2</v>
          </cell>
          <cell r="M31">
            <v>5</v>
          </cell>
          <cell r="AA31">
            <v>1</v>
          </cell>
          <cell r="AG31">
            <v>2</v>
          </cell>
          <cell r="AO31">
            <v>1</v>
          </cell>
          <cell r="AT31">
            <v>1</v>
          </cell>
          <cell r="AY31">
            <v>2</v>
          </cell>
          <cell r="BA31">
            <v>2</v>
          </cell>
        </row>
        <row r="32">
          <cell r="A32" t="str">
            <v>AB3</v>
          </cell>
          <cell r="B32">
            <v>1</v>
          </cell>
          <cell r="C32">
            <v>4</v>
          </cell>
          <cell r="D32">
            <v>1</v>
          </cell>
          <cell r="E32">
            <v>4</v>
          </cell>
          <cell r="F32">
            <v>4</v>
          </cell>
          <cell r="I32">
            <v>2</v>
          </cell>
          <cell r="M32">
            <v>2.5</v>
          </cell>
          <cell r="O32">
            <v>4</v>
          </cell>
          <cell r="AB32">
            <v>2</v>
          </cell>
          <cell r="AG32">
            <v>4</v>
          </cell>
          <cell r="AU32">
            <v>1</v>
          </cell>
          <cell r="AV32">
            <v>5</v>
          </cell>
          <cell r="AY32">
            <v>4</v>
          </cell>
          <cell r="BA32">
            <v>4</v>
          </cell>
          <cell r="BB32">
            <v>1</v>
          </cell>
          <cell r="BC32">
            <v>4</v>
          </cell>
        </row>
        <row r="33">
          <cell r="A33" t="str">
            <v>AB5</v>
          </cell>
          <cell r="C33">
            <v>2</v>
          </cell>
          <cell r="E33">
            <v>2</v>
          </cell>
          <cell r="F33">
            <v>2</v>
          </cell>
          <cell r="I33">
            <v>2</v>
          </cell>
          <cell r="O33">
            <v>2</v>
          </cell>
          <cell r="AB33">
            <v>2</v>
          </cell>
          <cell r="AG33">
            <v>4</v>
          </cell>
          <cell r="AU33">
            <v>1</v>
          </cell>
          <cell r="AV33">
            <v>2</v>
          </cell>
          <cell r="AY33">
            <v>4</v>
          </cell>
          <cell r="BA33">
            <v>4</v>
          </cell>
          <cell r="BB33">
            <v>1</v>
          </cell>
          <cell r="BC33">
            <v>4</v>
          </cell>
        </row>
        <row r="34">
          <cell r="A34" t="str">
            <v>ABV3</v>
          </cell>
          <cell r="C34">
            <v>2</v>
          </cell>
          <cell r="E34">
            <v>2</v>
          </cell>
          <cell r="G34">
            <v>2</v>
          </cell>
          <cell r="O34">
            <v>2</v>
          </cell>
          <cell r="AL34">
            <v>1</v>
          </cell>
          <cell r="AM34">
            <v>1</v>
          </cell>
          <cell r="AN34">
            <v>1</v>
          </cell>
          <cell r="AY34">
            <v>6</v>
          </cell>
        </row>
        <row r="35">
          <cell r="A35" t="str">
            <v>ABV4</v>
          </cell>
          <cell r="C35">
            <v>4</v>
          </cell>
          <cell r="E35">
            <v>4</v>
          </cell>
          <cell r="F35">
            <v>4</v>
          </cell>
          <cell r="I35">
            <v>3</v>
          </cell>
          <cell r="O35">
            <v>4</v>
          </cell>
          <cell r="AL35">
            <v>2</v>
          </cell>
          <cell r="AM35">
            <v>2</v>
          </cell>
          <cell r="AN35">
            <v>2</v>
          </cell>
          <cell r="AY35">
            <v>12</v>
          </cell>
        </row>
        <row r="36">
          <cell r="A36" t="str">
            <v>ABV5</v>
          </cell>
          <cell r="B36">
            <v>2</v>
          </cell>
          <cell r="D36">
            <v>2</v>
          </cell>
          <cell r="J36">
            <v>2</v>
          </cell>
          <cell r="M36">
            <v>5</v>
          </cell>
          <cell r="AC36">
            <v>2</v>
          </cell>
          <cell r="AE36">
            <v>1</v>
          </cell>
          <cell r="AH36">
            <v>1</v>
          </cell>
          <cell r="AK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X36">
            <v>8</v>
          </cell>
          <cell r="AY36">
            <v>3</v>
          </cell>
        </row>
        <row r="37">
          <cell r="A37" t="str">
            <v>ABH1</v>
          </cell>
          <cell r="B37">
            <v>2</v>
          </cell>
          <cell r="D37">
            <v>2</v>
          </cell>
          <cell r="J37">
            <v>2</v>
          </cell>
          <cell r="M37">
            <v>5</v>
          </cell>
        </row>
        <row r="38">
          <cell r="A38" t="str">
            <v>SEC</v>
          </cell>
          <cell r="Q38">
            <v>3</v>
          </cell>
          <cell r="Z38">
            <v>1</v>
          </cell>
          <cell r="AK38">
            <v>1</v>
          </cell>
          <cell r="AO38">
            <v>1</v>
          </cell>
          <cell r="AS38">
            <v>1</v>
          </cell>
          <cell r="AW38">
            <v>1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1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CALCULO"/>
      <sheetName val="CANT.UNITARIAS"/>
      <sheetName val="Presupue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GRAL"/>
      <sheetName val="GG"/>
      <sheetName val="Crong-Valoriz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eI_DGER 30mayo2017"/>
      <sheetName val="FPOL-RS"/>
      <sheetName val="Equipo"/>
      <sheetName val="MO"/>
      <sheetName val="Materiales"/>
      <sheetName val="Maquinaria"/>
      <sheetName val="Expediente de Replanteo"/>
    </sheetNames>
    <sheetDataSet>
      <sheetData sheetId="0">
        <row r="22">
          <cell r="F22" t="str">
            <v xml:space="preserve"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23">
          <cell r="F23" t="str">
            <v>PIURA</v>
          </cell>
          <cell r="J23" t="str">
            <v xml:space="preserve">FECHA: 30-Ene-2021</v>
          </cell>
        </row>
        <row r="24">
          <cell r="J24" t="str">
            <v xml:space="preserve">T.C. (S//US$): 3,642</v>
          </cell>
          <cell r="M24">
            <v>3.6419999999999999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9">
          <cell r="D9" t="str">
            <v xml:space="preserve">CRUCETAS  DE MADERA DE PROCEDENCIA NACIONAL</v>
          </cell>
        </row>
        <row r="10">
          <cell r="D10" t="str">
            <v xml:space="preserve">Cruceta de madera tratada de 90 mm x 115 mm x 1,20 m</v>
          </cell>
        </row>
        <row r="11">
          <cell r="D11" t="str">
            <v xml:space="preserve">Cruceta de madera tratada de 90 mm x 115 mm x 1,50 m</v>
          </cell>
        </row>
        <row r="12">
          <cell r="D12" t="str">
            <v xml:space="preserve">Cruceta de madera tratada de 90 mm x 115 mm x 2,00 m</v>
          </cell>
        </row>
        <row r="13">
          <cell r="D13" t="str">
            <v xml:space="preserve">Cruceta de madera tratada de 90 mm x 115 mm x 2,40 m</v>
          </cell>
        </row>
        <row r="14">
          <cell r="D14" t="str">
            <v xml:space="preserve">Cruceta de madera tratada de 90 mm x 115 mm x 3,00 m</v>
          </cell>
        </row>
        <row r="15">
          <cell r="D15" t="str">
            <v xml:space="preserve">Cruceta de madera tratada de 90 mm x 254 mm x 2,40 m</v>
          </cell>
        </row>
        <row r="16">
          <cell r="D16" t="str">
            <v xml:space="preserve">Cruceta de madera tratada de 102 mm x 127 mm x 2,40 m</v>
          </cell>
        </row>
        <row r="17">
          <cell r="D17" t="str">
            <v xml:space="preserve">Cruceta de madera tratada de 102 mm x 127 mm x 4,30 m</v>
          </cell>
        </row>
        <row r="18">
          <cell r="D18" t="str">
            <v xml:space="preserve">Cruceta de madera tratada de 127 mm x 127 mm x 4,30 m</v>
          </cell>
        </row>
        <row r="19">
          <cell r="D19" t="str">
            <v xml:space="preserve">Tabla de madera tratada de 300 mm x 300 mm x 25 mm</v>
          </cell>
        </row>
        <row r="20">
          <cell r="D20" t="str">
            <v xml:space="preserve"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 xml:space="preserve">POSTES  DE CONCRETO ARMADO CENTRIFUGADO</v>
          </cell>
        </row>
        <row r="23">
          <cell r="D23" t="str">
            <v xml:space="preserve">Poste de C.A.C. de 7 m/200 daN (Incluye perilla)</v>
          </cell>
        </row>
        <row r="24">
          <cell r="D24" t="str">
            <v xml:space="preserve">Poste de C.A.C. de 7 m/300 daN (Incluye perilla)</v>
          </cell>
        </row>
        <row r="25">
          <cell r="D25" t="str">
            <v xml:space="preserve">Poste de C.A.C. de 8 m/200 daN (Incluye perilla)</v>
          </cell>
        </row>
        <row r="26">
          <cell r="D26" t="str">
            <v xml:space="preserve">Poste de C.A.C. de 8 m/300 daN (Incluye perilla)</v>
          </cell>
        </row>
        <row r="27">
          <cell r="D27" t="str">
            <v xml:space="preserve">Poste de C.A.C. de 9 m/200 daN (Incluye perilla)</v>
          </cell>
        </row>
        <row r="28">
          <cell r="D28" t="str">
            <v xml:space="preserve">Poste de C.A.C. de 9 m/300 daN (Incluye perilla)</v>
          </cell>
        </row>
        <row r="29">
          <cell r="D29" t="str">
            <v xml:space="preserve">Poste de C.A.C. de 10 m/200 daN (Incluye perilla)</v>
          </cell>
        </row>
        <row r="30">
          <cell r="D30" t="str">
            <v xml:space="preserve">Poste de C.A.C. de 10 m/300 daN (Incluye perilla)</v>
          </cell>
        </row>
        <row r="31">
          <cell r="D31" t="str">
            <v xml:space="preserve">Poste de C.A.C. de 11 m/200 daN (Incluye perilla)</v>
          </cell>
        </row>
        <row r="32">
          <cell r="D32" t="str">
            <v xml:space="preserve">Poste de C.A.C. de 11 m/300 daN (Incluye perilla)</v>
          </cell>
        </row>
        <row r="33">
          <cell r="D33" t="str">
            <v xml:space="preserve">Poste de C.A.C. de 12 m/200 daN (Incluye perilla)</v>
          </cell>
        </row>
        <row r="34">
          <cell r="D34" t="str">
            <v xml:space="preserve">Poste de C.A.C. de 12 m/300 daN (Incluye perilla)</v>
          </cell>
        </row>
        <row r="35">
          <cell r="D35" t="str">
            <v xml:space="preserve">Poste de C.A.C. de 13 m/300 daN (Incluye perilla)</v>
          </cell>
        </row>
        <row r="36">
          <cell r="D36" t="str">
            <v xml:space="preserve">Poste de C.A.C. de 13 m/400 daN (Incluye perilla)</v>
          </cell>
        </row>
        <row r="37">
          <cell r="D37" t="str">
            <v xml:space="preserve">Poste de C.A.C. de 15 m/500 daN (Incluye perilla)</v>
          </cell>
        </row>
        <row r="38">
          <cell r="D38" t="str">
            <v/>
          </cell>
        </row>
        <row r="39">
          <cell r="D39" t="str">
            <v xml:space="preserve">POSTES  DE CONCRETO SECCIONABLE (ALTERNATIVA)</v>
          </cell>
        </row>
        <row r="40">
          <cell r="D40" t="str">
            <v xml:space="preserve">Poste de C.A.C. Seccionable 2 Cuerpos de 7 m/200 daN (Incluye perilla)</v>
          </cell>
        </row>
        <row r="41">
          <cell r="D41" t="str">
            <v xml:space="preserve">Poste de C.A.C. Seccionable 2 Cuerpos de 7 m/300 daN (Incluye perilla)</v>
          </cell>
        </row>
        <row r="42">
          <cell r="D42" t="str">
            <v xml:space="preserve">Poste de C.A.C. Seccionable 2 Cuerpos de 8 m/200 daN (Incluye perilla)</v>
          </cell>
        </row>
        <row r="43">
          <cell r="D43" t="str">
            <v xml:space="preserve">Poste de C.A.C. Seccionable 2 Cuerpos de 8 m/300 daN (Incluye perilla)</v>
          </cell>
        </row>
        <row r="44">
          <cell r="D44" t="str">
            <v xml:space="preserve">Poste de C.A.C. Seccionable 2 Cuerpos de 9 m/200 daN (Incluye perilla)</v>
          </cell>
        </row>
        <row r="45">
          <cell r="D45" t="str">
            <v xml:space="preserve">Poste de C.A.C. Seccionable 2 Cuerpos de 9 m/300 daN (Incluye perilla)</v>
          </cell>
        </row>
        <row r="46">
          <cell r="D46" t="str">
            <v xml:space="preserve">Poste de C.A.C. Seccionable 2 Cuerpos de 10 m/200 daN (Incluye perilla)</v>
          </cell>
        </row>
        <row r="47">
          <cell r="D47" t="str">
            <v xml:space="preserve">Poste de C.A.C. Seccionable 2 Cuerpos de 10 m/300 daN (Incluye perilla)</v>
          </cell>
        </row>
        <row r="48">
          <cell r="D48" t="str">
            <v xml:space="preserve">Poste de C.A.C. Seccionable 2 Cuerpos de 11 m/200 daN (Incluye perilla)</v>
          </cell>
        </row>
        <row r="49">
          <cell r="D49" t="str">
            <v xml:space="preserve">Poste de C.A.C. Seccionable 2 Cuerpos de 11 m/300 daN (Incluye perilla)</v>
          </cell>
        </row>
        <row r="50">
          <cell r="D50" t="str">
            <v xml:space="preserve">Poste de C.A.C. Seccionable 2 Cuerpos de 12 m/200 daN (Incluye perilla)</v>
          </cell>
        </row>
        <row r="51">
          <cell r="D51" t="str">
            <v xml:space="preserve">Poste de C.A.C. Seccionable 2 Cuerpos de 12 m/300 daN (Incluye perilla)</v>
          </cell>
        </row>
        <row r="52">
          <cell r="D52" t="str">
            <v xml:space="preserve">Poste de C.A.C. Seccionable 2 Cuerpos de 13 m/300 daN (Incluye perilla)</v>
          </cell>
        </row>
        <row r="53">
          <cell r="D53" t="str">
            <v xml:space="preserve">Poste de C.A.C. Seccionable 2 Cuerpos de 13 m/400 daN (Incluye perilla)</v>
          </cell>
        </row>
        <row r="55">
          <cell r="D55" t="str">
            <v xml:space="preserve">POSTES DE MADERA IMPORTADA</v>
          </cell>
        </row>
        <row r="56">
          <cell r="D56" t="str">
            <v xml:space="preserve">Poste de madera importada (Pino Amarillo del Sur) de 8 m, Clase 7</v>
          </cell>
        </row>
        <row r="57">
          <cell r="D57" t="str">
            <v xml:space="preserve">Poste de madera importada (Pino Amarillo del Sur) de 8 m, Clase 6</v>
          </cell>
        </row>
        <row r="58">
          <cell r="D58" t="str">
            <v xml:space="preserve">Poste de madera importada (Pino Amarillo del Sur) de 9 m, Clase 7</v>
          </cell>
        </row>
        <row r="59">
          <cell r="D59" t="str">
            <v xml:space="preserve">Poste de madera importada (Pino Amarillo del Sur) de 9 m, Clase 6</v>
          </cell>
        </row>
        <row r="60">
          <cell r="D60" t="str">
            <v xml:space="preserve">Poste de madera importada (Pino Amarillo del Sur) de 9 m, Clase 5</v>
          </cell>
        </row>
        <row r="61">
          <cell r="D61" t="str">
            <v xml:space="preserve">Poste de madera importada (Pino Amarillo del Sur) de 10 m, Clase 6</v>
          </cell>
        </row>
        <row r="62">
          <cell r="D62" t="str">
            <v xml:space="preserve">Poste de madera importada (Pino Amarillo del Sur) de 10 m, Clase 5</v>
          </cell>
        </row>
        <row r="63">
          <cell r="D63" t="str">
            <v xml:space="preserve">Poste de madera importada (Pino Amarillo del Sur) de 11 m, Clase 6</v>
          </cell>
        </row>
        <row r="64">
          <cell r="D64" t="str">
            <v xml:space="preserve">Poste de madera importada (Pino Amarillo del Sur) de 11 m, Clase 5</v>
          </cell>
        </row>
        <row r="65">
          <cell r="D65" t="str">
            <v xml:space="preserve">Poste de madera importada (Pino Amarillo del Sur) de 12 m, Clase 6</v>
          </cell>
        </row>
        <row r="66">
          <cell r="D66" t="str">
            <v xml:space="preserve">Poste de madera importada (Pino Amarillo del Sur) de 12 m, Clase 5</v>
          </cell>
        </row>
        <row r="67">
          <cell r="D67" t="str">
            <v xml:space="preserve">Poste de madera importada (Pino Amarillo del Sur) de 13 m, Clase 6</v>
          </cell>
        </row>
        <row r="68">
          <cell r="D68" t="str">
            <v xml:space="preserve">Poste de madera importada (Pino Amarillo del Sur) de 13 m, Clase 5</v>
          </cell>
        </row>
        <row r="70">
          <cell r="D70" t="str">
            <v xml:space="preserve">Poste de madera importada (Pino Amarillo del Sur) de 25pies, Clase 7</v>
          </cell>
        </row>
        <row r="71">
          <cell r="D71" t="str">
            <v xml:space="preserve">Poste de madera importada (Pino Amarillo del Sur) de 25pies, Clase 6</v>
          </cell>
        </row>
        <row r="72">
          <cell r="D72" t="str">
            <v xml:space="preserve">Poste de madera importada (Pino Amarillo del Sur) de 30pies, Clase 7</v>
          </cell>
        </row>
        <row r="73">
          <cell r="D73" t="str">
            <v xml:space="preserve">Poste de madera importada (Pino Amarillo del Sur) de 30pies, Clase 6</v>
          </cell>
        </row>
        <row r="74">
          <cell r="D74" t="str">
            <v xml:space="preserve">Poste de madera importada (Pino Amarillo del Sur) de 30pies, Clase 5</v>
          </cell>
        </row>
        <row r="75">
          <cell r="D75" t="str">
            <v xml:space="preserve">Poste de madera importada (Pino Amarillo del Sur) de 35pies, Clase 6</v>
          </cell>
        </row>
        <row r="76">
          <cell r="D76" t="str">
            <v xml:space="preserve">Poste de madera importada (Pino Amarillo del Sur) de 35pies, Clase 5</v>
          </cell>
        </row>
        <row r="77">
          <cell r="D77" t="str">
            <v xml:space="preserve">Poste de madera importada (Pino Amarillo del Sur) de 40pies, Clase 6</v>
          </cell>
        </row>
        <row r="78">
          <cell r="D78" t="str">
            <v xml:space="preserve">Poste de madera importada (Pino Amarillo del Sur) de 40pies, Clase 5</v>
          </cell>
        </row>
        <row r="79">
          <cell r="D79" t="str">
            <v xml:space="preserve">Poste de madera importada (Pino Amarillo del Sur) de 45pies, Clase 6</v>
          </cell>
        </row>
        <row r="80">
          <cell r="D80" t="str">
            <v xml:space="preserve">Poste de madera importada (Pino Amarillo del Sur) de 45pies, Clase 5</v>
          </cell>
        </row>
        <row r="81">
          <cell r="D81" t="str">
            <v xml:space="preserve">Poste de madera importada (Pino Amarillo del Sur) de 50pies, Clase 5</v>
          </cell>
        </row>
        <row r="82">
          <cell r="D82" t="str">
            <v/>
          </cell>
        </row>
        <row r="83">
          <cell r="D83" t="str">
            <v xml:space="preserve">POSTES DE MADERA DE PROCEDENCIA NACIONAL</v>
          </cell>
        </row>
        <row r="84">
          <cell r="D84" t="str">
            <v xml:space="preserve">Poste de madera de procedencia nacional de 8 m, Clase 7</v>
          </cell>
        </row>
        <row r="85">
          <cell r="D85" t="str">
            <v xml:space="preserve">Poste de madera de procedencia nacional de 8 m, Clase 6</v>
          </cell>
        </row>
        <row r="86">
          <cell r="D86" t="str">
            <v xml:space="preserve">Poste de madera de procedencia nacional de 9 m, Clase 7</v>
          </cell>
        </row>
        <row r="87">
          <cell r="D87" t="str">
            <v xml:space="preserve">Poste de madera de procedencia nacional de 9 m, Clase 6</v>
          </cell>
        </row>
        <row r="88">
          <cell r="D88" t="str">
            <v xml:space="preserve">Poste de madera de procedencia nacional de 9 m, Clase 5</v>
          </cell>
        </row>
        <row r="89">
          <cell r="D89" t="str">
            <v xml:space="preserve">Poste de madera de procedencia nacional de 10 m, Clase 6</v>
          </cell>
        </row>
        <row r="90">
          <cell r="D90" t="str">
            <v xml:space="preserve">Poste de madera de procedencia nacional de 10 m, Clase 5</v>
          </cell>
        </row>
        <row r="91">
          <cell r="D91" t="str">
            <v xml:space="preserve">Poste de madera de procedencia nacional de 11 m, Clase 6</v>
          </cell>
        </row>
        <row r="92">
          <cell r="D92" t="str">
            <v xml:space="preserve">Poste de madera de procedencia nacional de 11 m, Clase 5</v>
          </cell>
        </row>
        <row r="93">
          <cell r="D93" t="str">
            <v xml:space="preserve">Poste de madera de procedencia nacional de 12 m, Clase 6</v>
          </cell>
        </row>
        <row r="94">
          <cell r="D94" t="str">
            <v xml:space="preserve">Poste de madera de procedencia nacional de 12 m, Clase 5</v>
          </cell>
        </row>
        <row r="95">
          <cell r="D95" t="str">
            <v xml:space="preserve">Poste de madera de procedencia nacional de 13 m, Clase 6</v>
          </cell>
        </row>
        <row r="96">
          <cell r="D96" t="str">
            <v xml:space="preserve">Poste de madera de procedencia nacional de 13 m, Clase 5</v>
          </cell>
        </row>
        <row r="97">
          <cell r="D97" t="str">
            <v/>
          </cell>
        </row>
        <row r="98">
          <cell r="D98" t="str">
            <v xml:space="preserve">OTROS MATERIALES DE CONCRETO ARMADO</v>
          </cell>
        </row>
        <row r="99">
          <cell r="D99" t="str">
            <v xml:space="preserve">Cruceta de C.A.V. Z / 1,5 / 300 / 300 / 150 daN (Z / L / T / F / V)</v>
          </cell>
        </row>
        <row r="100">
          <cell r="D100" t="str">
            <v xml:space="preserve">Cruceta de C.A.V. Z / 2,0 / 300 / 300 / 150 daN (Z / L / T / F / V)</v>
          </cell>
        </row>
        <row r="101">
          <cell r="D101" t="str">
            <v xml:space="preserve">Cruceta de C.A.V. Z / 2,5 / 300 / 300 / 150 daN (Z / L / T / F / V)</v>
          </cell>
        </row>
        <row r="102">
          <cell r="D102" t="str">
            <v xml:space="preserve">Cruceta Asimétrica de C.A.V. Za / 1,5 / 0,9 / 250 / 200 / 100 daN (Za / L / L1/ T / F / V)</v>
          </cell>
        </row>
        <row r="103">
          <cell r="D103" t="str">
            <v xml:space="preserve">Ménsula de C.A.V. M / 1,2 / 250 / 150 / 150 daN (M / L / T / F / V)</v>
          </cell>
        </row>
        <row r="104">
          <cell r="D104" t="str">
            <v xml:space="preserve">Ménsula de C.A.V. M / 2,0 / 250 / 150 / 150 daN (M / L / T / F / V)</v>
          </cell>
        </row>
        <row r="105">
          <cell r="D105" t="str">
            <v xml:space="preserve">Palomilla Doble de Concreto de 2,20 m para poste, carga de trabajo de 100 daN</v>
          </cell>
        </row>
        <row r="106">
          <cell r="D106" t="str">
            <v xml:space="preserve">Plataforma de Concreto Soporte de Transformador de 2,20 m, carga de trabajo de 500 daN</v>
          </cell>
        </row>
        <row r="107">
          <cell r="D107" t="str">
            <v xml:space="preserve">Plataforma de Concreto Soporte de Transformador de 2,20 m, carga de trabajo de 1500 daN</v>
          </cell>
        </row>
        <row r="108">
          <cell r="D108" t="str">
            <v xml:space="preserve">Plataforma de Concreto Soporte de Transformador de 1,10 m, carga de trabajo de 750 daN</v>
          </cell>
        </row>
        <row r="109">
          <cell r="D109" t="str">
            <v xml:space="preserve">Palomilla Simple de Concreto de 1,50 m para poste, carga de trabajo de 100 daN</v>
          </cell>
        </row>
        <row r="110">
          <cell r="D110" t="str">
            <v xml:space="preserve">Palomilla Simple de Concreto de 2,20 m para poste, carga de trabajo de 100 daN</v>
          </cell>
        </row>
        <row r="111">
          <cell r="D111" t="str">
            <v xml:space="preserve">Ménsula de C.A.V. M / 1,5 / 300 / 150 / 150 daN (M / L / T / F / V)</v>
          </cell>
        </row>
        <row r="112">
          <cell r="D112" t="str">
            <v xml:space="preserve">Cruceta de C.A.V. Seccionada Z / 2,4 / 300 / 300 / 150 daN (Z / L / T / F / V)</v>
          </cell>
        </row>
        <row r="113">
          <cell r="D113" t="str">
            <v xml:space="preserve">Plataforma de Concreto Soporte de Transformador de 1,50 m, carga de trabajo de 750 daN</v>
          </cell>
        </row>
        <row r="114">
          <cell r="D114" t="str">
            <v xml:space="preserve">Ducto de Concreto de 4 vias de 25 cm de alto x  25cm  de ancho y 100cm de largo.</v>
          </cell>
        </row>
        <row r="115">
          <cell r="D115" t="str">
            <v xml:space="preserve">Buzon de  CAV. Portacables, TIPO 1 (BZ-1 al BZ-7)</v>
          </cell>
        </row>
        <row r="117">
          <cell r="D117" t="str">
            <v xml:space="preserve">AISLADORES Y ACCESORIOS</v>
          </cell>
        </row>
        <row r="118">
          <cell r="D118" t="str">
            <v xml:space="preserve">Aislador de Porcelana Tipo Pin, Clase ANSI 56-2</v>
          </cell>
        </row>
        <row r="119">
          <cell r="D119" t="str">
            <v xml:space="preserve">Aislador de Porcelana Tipo Pin, Clase ANSI 56-3</v>
          </cell>
        </row>
        <row r="120">
          <cell r="D120" t="str">
            <v xml:space="preserve">Aislador de Porcelana Tipo Pin, Clase ANSI 56-4</v>
          </cell>
        </row>
        <row r="121">
          <cell r="D121" t="str">
            <v xml:space="preserve">Espiga de AºGº de 508 mm longitud, para Cabeza de Poste y Aislador ANSI 56-2</v>
          </cell>
        </row>
        <row r="122">
          <cell r="D122" t="str">
            <v xml:space="preserve">Espiga de AºGº de 609 mm longitud, para Cabeza de Poste y Aislador ANSI 56-3</v>
          </cell>
        </row>
        <row r="123">
          <cell r="D123" t="str">
            <v xml:space="preserve">Espiga de AºGº de 609 mm longitud, para Cabeza de Poste y Aislador ANSI 56-4</v>
          </cell>
        </row>
        <row r="124">
          <cell r="D124" t="str">
            <v xml:space="preserve">Espiga de AºGº para Cruceta y Aislador 56-2, de 356 mm longitud y Accesorios</v>
          </cell>
        </row>
        <row r="125">
          <cell r="D125" t="str">
            <v xml:space="preserve">Espiga de AºGº para Cruceta y Aislador 56-3, de 381 mm longitud y Accesorios</v>
          </cell>
        </row>
        <row r="126">
          <cell r="D126" t="str">
            <v xml:space="preserve">Espiga de AºGº para Cruceta y Aislador 56-4, de 432 mm longitud y Accesorios</v>
          </cell>
        </row>
        <row r="127">
          <cell r="D127" t="str">
            <v xml:space="preserve">Conjunto Aislador Line Post Polimérico Soporte en Cabeza de Poste:</v>
          </cell>
        </row>
        <row r="128">
          <cell r="D128" t="str">
            <v xml:space="preserve">- Aislador Polimérico de 36 kV, Tipo Line Post con Espárrago de 19 mm Ø, 75 mm longitud (Alternativa a Conjunto Aislador-Espiga Cabeza de Poste)</v>
          </cell>
        </row>
        <row r="129">
          <cell r="D129" t="str">
            <v xml:space="preserve">- Braquete de A°G° para Soporte del Aislador Tipo Line Post en Cabeza de Poste.</v>
          </cell>
        </row>
        <row r="130">
          <cell r="D130" t="str">
            <v xml:space="preserve">Conjunto Aislador Line Post Polimérico en Cruceta:</v>
          </cell>
        </row>
        <row r="131">
          <cell r="D131" t="str">
            <v xml:space="preserve">- Aislador Polimérico de 36 kV, Tipo Line Post con Espárrago de 19 mm Ø, 200 mm longitud (Alternativa a Conjunto Aislador-Espiga en Cruceta)</v>
          </cell>
        </row>
        <row r="132">
          <cell r="D132" t="str">
            <v xml:space="preserve">Aislador de Porcelana Tipo Carrete, Clase ANSI 53-2</v>
          </cell>
        </row>
        <row r="133">
          <cell r="D133" t="str">
            <v/>
          </cell>
        </row>
        <row r="134">
          <cell r="D134" t="str">
            <v xml:space="preserve">AISLADORES DE SUSPENSIÓN Y ACCESORIOS</v>
          </cell>
        </row>
        <row r="135">
          <cell r="D135" t="str">
            <v xml:space="preserve"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 xml:space="preserve">Adaptador Casquillo-Ojo Largo</v>
          </cell>
        </row>
        <row r="138">
          <cell r="D138" t="str">
            <v xml:space="preserve"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 xml:space="preserve">Cadena compuesto por 2 Aisladores de Porcelana Clase 52-3, dos adaptadores y un grillete. Según Especificaciones Técnicas.</v>
          </cell>
        </row>
        <row r="141">
          <cell r="D141" t="str">
            <v xml:space="preserve"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 xml:space="preserve">CONDUCTOR DE ALEACIÓN DE ALUMINIO</v>
          </cell>
        </row>
        <row r="144">
          <cell r="D144" t="str">
            <v xml:space="preserve">Conductor de Aleacion de Aluminio de 25 mm²</v>
          </cell>
        </row>
        <row r="145">
          <cell r="D145" t="str">
            <v xml:space="preserve">Conductor de Aleacion de Aluminio de 35 mm²</v>
          </cell>
        </row>
        <row r="146">
          <cell r="D146" t="str">
            <v xml:space="preserve">Conductor de Aleacion de Aluminio de 50 mm²</v>
          </cell>
        </row>
        <row r="147">
          <cell r="D147" t="str">
            <v xml:space="preserve">Conductor de Aleacion de Aluminio de 70 mm²</v>
          </cell>
        </row>
        <row r="148">
          <cell r="D148" t="str">
            <v xml:space="preserve">Conductor de Aleacion de Aluminio de 95 mm²</v>
          </cell>
        </row>
        <row r="149">
          <cell r="D149" t="str">
            <v xml:space="preserve">Conductor de Aleacion de Aluminio de 120 mm²</v>
          </cell>
        </row>
        <row r="150">
          <cell r="D150" t="str">
            <v/>
          </cell>
        </row>
        <row r="151">
          <cell r="D151" t="str">
            <v xml:space="preserve">ACCESORIOS PARA CONDUCTOR DE ALEACION ALUMINIO</v>
          </cell>
        </row>
        <row r="152">
          <cell r="D152" t="str">
            <v xml:space="preserve">Varilla de Armar preformada Simple para Conductor de 25 mm²</v>
          </cell>
        </row>
        <row r="153">
          <cell r="D153" t="str">
            <v xml:space="preserve">Varilla de Armar preformada Simple para Conductor de 35 mm²</v>
          </cell>
        </row>
        <row r="154">
          <cell r="D154" t="str">
            <v xml:space="preserve">Varilla de Armar preformada Simple para Conductor de 50 mm²</v>
          </cell>
        </row>
        <row r="155">
          <cell r="D155" t="str">
            <v xml:space="preserve">Varilla de Armar preformada Simple para Conductor de 70 mm²</v>
          </cell>
        </row>
        <row r="156">
          <cell r="D156" t="str">
            <v xml:space="preserve">Varilla de Armar preformada Simple para Conductor de 95 mm²</v>
          </cell>
        </row>
        <row r="157">
          <cell r="D157" t="str">
            <v xml:space="preserve">Varilla de Armar preformada Simple para Conductor de 120 mm²</v>
          </cell>
        </row>
        <row r="158">
          <cell r="D158" t="str">
            <v xml:space="preserve">Varilla de Armar preformada Doble para Conductor de 25 mm²</v>
          </cell>
        </row>
        <row r="159">
          <cell r="D159" t="str">
            <v xml:space="preserve">Varilla de Armar preformada Doble para Conductor de 35 mm²</v>
          </cell>
        </row>
        <row r="160">
          <cell r="D160" t="str">
            <v xml:space="preserve">Varilla de Armar preformada Doble para Conductor de 50 mm²</v>
          </cell>
        </row>
        <row r="161">
          <cell r="D161" t="str">
            <v xml:space="preserve">Varilla de Armar preformada Doble para Conductor de 70 mm²</v>
          </cell>
        </row>
        <row r="162">
          <cell r="D162" t="str">
            <v xml:space="preserve">Varilla de Armar preformada Doble para Conductor de 95 mm²</v>
          </cell>
        </row>
        <row r="163">
          <cell r="D163" t="str">
            <v xml:space="preserve">Varilla de Armar preformada Doble para Conductor de 120 mm²</v>
          </cell>
        </row>
        <row r="164">
          <cell r="D164" t="str">
            <v xml:space="preserve">Manguito de Empalme para Conductor de 25 mm²</v>
          </cell>
        </row>
        <row r="165">
          <cell r="D165" t="str">
            <v xml:space="preserve">Manguito de Empalme para Conductor de 35 mm²</v>
          </cell>
        </row>
        <row r="166">
          <cell r="D166" t="str">
            <v xml:space="preserve">Manguito de Empalme para Conductor de 50 mm²</v>
          </cell>
        </row>
        <row r="167">
          <cell r="D167" t="str">
            <v xml:space="preserve">Manguito de Empalme para Conductor de 70 mm²</v>
          </cell>
        </row>
        <row r="168">
          <cell r="D168" t="str">
            <v xml:space="preserve">Manguito de Empalme para Conductor de 95 mm²</v>
          </cell>
        </row>
        <row r="169">
          <cell r="D169" t="str">
            <v xml:space="preserve">Manguito de Empalme para Conductor de 120 mm²</v>
          </cell>
        </row>
        <row r="170">
          <cell r="D170" t="str">
            <v xml:space="preserve">Manguito de Reparacion para Conductor de 25 mm²</v>
          </cell>
        </row>
        <row r="171">
          <cell r="D171" t="str">
            <v xml:space="preserve">Manguito de Reparacion para Conductor de 35 mm²</v>
          </cell>
        </row>
        <row r="172">
          <cell r="D172" t="str">
            <v xml:space="preserve">Manguito de Reparacion para Conductor de 50 mm²</v>
          </cell>
        </row>
        <row r="173">
          <cell r="D173" t="str">
            <v xml:space="preserve">Manguito de Reparacion para Conductor de 70 mm²</v>
          </cell>
        </row>
        <row r="174">
          <cell r="D174" t="str">
            <v xml:space="preserve">Manguito de Reparacion para Conductor de 95 mm²</v>
          </cell>
        </row>
        <row r="175">
          <cell r="D175" t="str">
            <v xml:space="preserve">Manguito de Reparacion para Conductor de 120 mm²</v>
          </cell>
        </row>
        <row r="176">
          <cell r="D176" t="str">
            <v xml:space="preserve">Grapa de Doble Via de Aluminio para Conductor de 25 mm²</v>
          </cell>
        </row>
        <row r="177">
          <cell r="D177" t="str">
            <v xml:space="preserve">Grapa de Doble Via de Aluminio para Conductor de 35 mm²</v>
          </cell>
        </row>
        <row r="178">
          <cell r="D178" t="str">
            <v xml:space="preserve">Grapa de Doble Via de Aluminio para Conductor de 50 mm²</v>
          </cell>
        </row>
        <row r="179">
          <cell r="D179" t="str">
            <v xml:space="preserve">Grapa de Doble Via de Aluminio para Conductor de 70 mm²</v>
          </cell>
        </row>
        <row r="180">
          <cell r="D180" t="str">
            <v xml:space="preserve">Grapa de Doble Via de Aluminio para Conductor de 95 mm²</v>
          </cell>
        </row>
        <row r="181">
          <cell r="D181" t="str">
            <v xml:space="preserve">Grapa de Doble Via de Aluminio para Conductor de 120 mm²</v>
          </cell>
        </row>
        <row r="182">
          <cell r="D182" t="str">
            <v xml:space="preserve">Alambre de Amarre Aluminio Recocido de 16 mm²</v>
          </cell>
        </row>
        <row r="183">
          <cell r="D183" t="str">
            <v xml:space="preserve">Amortiguador de Vibracion Tipo Stockbridge para Conductor de 25 mm²</v>
          </cell>
        </row>
        <row r="184">
          <cell r="D184" t="str">
            <v xml:space="preserve">Amortiguador de Vibracion Tipo Stockbridge para Conductor de 35 mm²</v>
          </cell>
        </row>
        <row r="185">
          <cell r="D185" t="str">
            <v xml:space="preserve">Amortiguador de Vibracion Tipo Stockbridge para Conductor de 50 mm²</v>
          </cell>
        </row>
        <row r="186">
          <cell r="D186" t="str">
            <v xml:space="preserve">Amortiguador de Vibracion Tipo Stockbridge para Conductor de 70 mm²</v>
          </cell>
        </row>
        <row r="187">
          <cell r="D187" t="str">
            <v xml:space="preserve">Amortiguador de Vibracion Tipo Stockbridge para Conductor de 95 mm²</v>
          </cell>
        </row>
        <row r="188">
          <cell r="D188" t="str">
            <v xml:space="preserve"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 xml:space="preserve">Grapa de Anclaje para Conductor de 25 mm²</v>
          </cell>
        </row>
        <row r="196">
          <cell r="D196" t="str">
            <v xml:space="preserve">Grapa de Anclaje para Conductor de 35 mm²</v>
          </cell>
        </row>
        <row r="197">
          <cell r="D197" t="str">
            <v xml:space="preserve">Grapa de Anclaje para Conductor de 50 mm²</v>
          </cell>
        </row>
        <row r="198">
          <cell r="D198" t="str">
            <v xml:space="preserve">Grapa de Anclaje para Conductor de 70 mm²</v>
          </cell>
        </row>
        <row r="199">
          <cell r="D199" t="str">
            <v xml:space="preserve">Grapa de Anclaje para Conductor de 95 mm²</v>
          </cell>
        </row>
        <row r="200">
          <cell r="D200" t="str">
            <v xml:space="preserve">Grapa de Anclaje para Conductor de 120 mm²</v>
          </cell>
        </row>
        <row r="201">
          <cell r="D201" t="str">
            <v/>
          </cell>
        </row>
        <row r="202">
          <cell r="D202" t="str">
            <v xml:space="preserve">CONDUCTOR DE COBRE</v>
          </cell>
        </row>
        <row r="203">
          <cell r="D203" t="str">
            <v xml:space="preserve">Conductor de Cobre Recocido, Cableado, de 16 mm², para Puesta a Tierra</v>
          </cell>
        </row>
        <row r="204">
          <cell r="D204" t="str">
            <v xml:space="preserve">Conductor de Cobre Recocido, Cableado, de 25 mm², para Puesta a Tierra</v>
          </cell>
        </row>
        <row r="205">
          <cell r="D205" t="str">
            <v xml:space="preserve">Conductor de Cobre Recocido, Cableado, de 35 mm², para Puesta a Tierra</v>
          </cell>
        </row>
        <row r="206">
          <cell r="D206" t="str">
            <v xml:space="preserve">Conductor de Cobre Recocido, Cableado, de 50 mm², para Puesta a Tierra</v>
          </cell>
        </row>
        <row r="207">
          <cell r="D207" t="str">
            <v xml:space="preserve"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 xml:space="preserve">CABLE DE ACERO RECUBIERTO DE COBRE</v>
          </cell>
        </row>
        <row r="210">
          <cell r="D210" t="str">
            <v xml:space="preserve">Cable de Acero con Recubrimiento Metalúrgico de Cu de 6 AWG (13,30 mm²), para Puesta a Tierra</v>
          </cell>
        </row>
        <row r="211">
          <cell r="D211" t="str">
            <v xml:space="preserve">Cable de Acero con Recubrimiento Metalúrgico de Cu de 4 AWG (21,15 mm²), para Puesta a Tierra</v>
          </cell>
        </row>
        <row r="212">
          <cell r="D212" t="str">
            <v xml:space="preserve">Cable de Acero con Recubrimiento Metalúrgico de Cu de 2 AWG (33,62 mm²), para Puesta a Tierra</v>
          </cell>
        </row>
        <row r="214">
          <cell r="D214" t="str">
            <v xml:space="preserve">MATERIAL DE FERRETERIA PARA POSTES Y CRUCETAS</v>
          </cell>
        </row>
        <row r="215">
          <cell r="D215" t="str">
            <v xml:space="preserve">Perno Cabeza Coche de AºGº de 13 mm Ø x 152 mm longitud, 76 mm maquinado, con Arandela, Tuerca y Contratuerca</v>
          </cell>
        </row>
        <row r="216">
          <cell r="D216" t="str">
            <v xml:space="preserve">Perno de A°G° de 13 mm Ø x 152 mm, provisto de Tuerca y  Contratuerca</v>
          </cell>
        </row>
        <row r="217">
          <cell r="D217" t="str">
            <v xml:space="preserve">Perno de A°G° de 13 mm Ø x 203 mm, provisto de Tuerca y  Contratuerca</v>
          </cell>
        </row>
        <row r="218">
          <cell r="D218" t="str">
            <v xml:space="preserve">Perno de A°G° de 13 mm Ø x 254 mm, provisto de Tuerca y  Contratuerca</v>
          </cell>
        </row>
        <row r="219">
          <cell r="D219" t="str">
            <v xml:space="preserve">Perno de A°G° de 13 mm Ø x 305 mm, provisto de Tuerca y  Contratuerca</v>
          </cell>
        </row>
        <row r="220">
          <cell r="D220" t="str">
            <v xml:space="preserve">Perno de A°G° de 16 mm Ø x 203 mm, provisto de Tuerca y  Contratuerca</v>
          </cell>
        </row>
        <row r="221">
          <cell r="D221" t="str">
            <v xml:space="preserve">Perno de A°G° de 16 mm Ø x 254 mm, provisto de Tuerca y  Contratuerca</v>
          </cell>
        </row>
        <row r="222">
          <cell r="D222" t="str">
            <v xml:space="preserve">Perno de A°G° de 16 mm Ø x 305 mm, provisto de Tuerca y  Contratuerca</v>
          </cell>
        </row>
        <row r="223">
          <cell r="D223" t="str">
            <v xml:space="preserve">Perno de A°G° de 16 mm Ø x 356 mm, provisto de Tuerca y  Contratuerca</v>
          </cell>
        </row>
        <row r="224">
          <cell r="D224" t="str">
            <v xml:space="preserve">Perno de A°G° de 16 mm Ø x 406 mm, provisto de Tuerca y  Contratuerca</v>
          </cell>
        </row>
        <row r="225">
          <cell r="D225" t="str">
            <v xml:space="preserve">Perno de A°G° de 16 mm Ø x 457 mm, provisto de Tuerca y  Contratuerca</v>
          </cell>
        </row>
        <row r="226">
          <cell r="D226" t="str">
            <v xml:space="preserve">Perno de A°G° de 16 mm Ø x 508 mm, provisto de Tuerca y  Contratuerca</v>
          </cell>
        </row>
        <row r="227">
          <cell r="D227" t="str">
            <v xml:space="preserve">Perno Doble Armado de A°G° de 16 mm Ø  x 457 mm, provisto de  4 Tuercas y 4 Contratuercas</v>
          </cell>
        </row>
        <row r="228">
          <cell r="D228" t="str">
            <v xml:space="preserve">Perno Doble Armado de A°G° de 16 mm Ø  x 508 mm, provisto de  4 Tuercas y 4 Contratuercas</v>
          </cell>
        </row>
        <row r="229">
          <cell r="D229" t="str">
            <v xml:space="preserve">Perno de A°G° de 19 mm Ø x 457 mm, provisto de Tuerca y  Contratuerca</v>
          </cell>
        </row>
        <row r="230">
          <cell r="D230" t="str">
            <v xml:space="preserve">Perno de A°G° de 19 mm Ø x 508 mm, provisto de Tuerca y  Contratuerca</v>
          </cell>
        </row>
        <row r="231">
          <cell r="D231" t="str">
            <v xml:space="preserve">Perno Ojo de A°G° de 16 mm Ø  x 203 mm, provisto de Tuerca  y Contratuerca</v>
          </cell>
        </row>
        <row r="232">
          <cell r="D232" t="str">
            <v xml:space="preserve">Perno Ojo de A°G° de 16 mm Ø  x 254 mm, provisto de Tuerca  y Contratuerca</v>
          </cell>
        </row>
        <row r="233">
          <cell r="D233" t="str">
            <v xml:space="preserve">Perno Ojo de A°G° de 16 mm Ø  x 305 mm, provisto de Tuerca  y Contratuerca</v>
          </cell>
        </row>
        <row r="234">
          <cell r="D234" t="str">
            <v xml:space="preserve">Perno Ojo de A°G° de 16 mm Ø  x 356 mm, provisto de Tuerca  y Contratuerca</v>
          </cell>
        </row>
        <row r="235">
          <cell r="D235" t="str">
            <v xml:space="preserve">Perno Simple Borde de A°G° de 16 mm Ø x 425 mm longitud, 152 mm maquinado, provisto de dos tuercas, una contratuerca y un pasador de seguridad</v>
          </cell>
        </row>
        <row r="236">
          <cell r="D236" t="str">
            <v xml:space="preserve">Perno con Horquilla de A°G° de 16 mm Ø x 203 mm longitud, provisto de Pasador, Tuerca y Contratuerca</v>
          </cell>
        </row>
        <row r="237">
          <cell r="D237" t="str">
            <v xml:space="preserve">Portalínea Unipolar de A°G° de 149 mm x 85 mm, Platina de 38 mm x 5 mm Sección, Pin de 16 mm Ø</v>
          </cell>
        </row>
        <row r="238">
          <cell r="D238" t="str">
            <v xml:space="preserve">Tuerca-Ojo para Perno de 16 mm Ø</v>
          </cell>
        </row>
        <row r="239">
          <cell r="D239" t="str">
            <v xml:space="preserve">Tirafondo de A°G° de 13 mm ø  x 102 mm de longitud</v>
          </cell>
        </row>
        <row r="240">
          <cell r="D240" t="str">
            <v xml:space="preserve">Soporte Separador de Vertice de Poste de A°G° fabricado con  Platina de 76 x 6,4 mm</v>
          </cell>
        </row>
        <row r="241">
          <cell r="D241" t="str">
            <v xml:space="preserve">Tubo Espaciador de A°G° de 19 mm Ø  x 38 mm longitud</v>
          </cell>
        </row>
        <row r="242">
          <cell r="D242" t="str">
            <v xml:space="preserve">Brazo-Soporte (Riostra) de Perfil Angular de A°G° de 38 x 38 x 5 mm y 710 mm longitud</v>
          </cell>
        </row>
        <row r="243">
          <cell r="D243" t="str">
            <v xml:space="preserve">Brazo-Soporte (Riostra) de Perfil Angular de A°G° de 38 x 38 x 5 mm y 1350 mm longitud</v>
          </cell>
        </row>
        <row r="244">
          <cell r="D244" t="str">
            <v xml:space="preserve">Braquete Angular de A°G° de 16 mm Ø, provisto de ojales</v>
          </cell>
        </row>
        <row r="245">
          <cell r="D245" t="str">
            <v xml:space="preserve">Perfil "C" de A°G° de 76 x 38 x 6,35 mm y 0,60 m de longitud</v>
          </cell>
        </row>
        <row r="246">
          <cell r="D246" t="str">
            <v xml:space="preserve">Soporte Separador de Poste para Recloser con Platina A°G° de 300 mm x 8 mm</v>
          </cell>
        </row>
        <row r="247">
          <cell r="D247" t="str">
            <v xml:space="preserve">Arandela Cuadrada Plana de A° G°, 76 x 76 x 5 mm, Agujero de 21 mm Ø</v>
          </cell>
        </row>
        <row r="248">
          <cell r="D248" t="str">
            <v xml:space="preserve">Arandela Cuadrada Plana de A° G°, 57 x 57 x 5 mm, Agujero de 18 mm Ø</v>
          </cell>
        </row>
        <row r="249">
          <cell r="D249" t="str">
            <v xml:space="preserve">Arandela Cuadrada Curva de A° G°, 57 x 57 x 5 mm, Agujero de 18 mm Ø</v>
          </cell>
        </row>
        <row r="250">
          <cell r="D250" t="str">
            <v xml:space="preserve">Arandela Cuadrada Plana de A° G°, 57 x 57 x 5 mm, Agujero de 14 mm Ø</v>
          </cell>
        </row>
        <row r="251">
          <cell r="D251" t="str">
            <v xml:space="preserve">Plantillas para Identificación y/o codificación de Postes (Peligro, Identificación y/o codificación y Fases)</v>
          </cell>
        </row>
        <row r="252">
          <cell r="D252" t="str">
            <v xml:space="preserve">Placa de Señal de Peligro y accesorios de fijación</v>
          </cell>
        </row>
        <row r="253">
          <cell r="D253" t="str">
            <v xml:space="preserve">Placa de Identificación y/o codificación de Estructura y accesorios de fijación</v>
          </cell>
        </row>
        <row r="254">
          <cell r="D254" t="str">
            <v xml:space="preserve">Placa de Secuencia de Fases y accesorios de fijación</v>
          </cell>
        </row>
        <row r="255">
          <cell r="D255" t="str">
            <v/>
          </cell>
        </row>
        <row r="256">
          <cell r="D256" t="str">
            <v xml:space="preserve">RETENIDAS Y ANCLAJES</v>
          </cell>
        </row>
        <row r="257">
          <cell r="D257" t="str">
            <v xml:space="preserve">Cable de Acero Grado Siemens Martin, de 10 mm Ø, 7 hilos</v>
          </cell>
        </row>
        <row r="258">
          <cell r="D258" t="str">
            <v xml:space="preserve">Perno Angular con Ojal Guardacabo de A°G°, 16 mm Ø x 203 mm, provisto de Tuerca y Contratuerca</v>
          </cell>
        </row>
        <row r="259">
          <cell r="D259" t="str">
            <v xml:space="preserve">Perno Angular con Ojal Guardacabo de A°G°, 16 mm Ø x 254 mm, provisto de Tuerca y Contratuerca</v>
          </cell>
        </row>
        <row r="260">
          <cell r="D260" t="str">
            <v xml:space="preserve">Perno Angular con Ojal Guardacabo de A°G°, 16 mm Ø x 305 mm, provisto de Tuerca y Contratuerca</v>
          </cell>
        </row>
        <row r="261">
          <cell r="D261" t="str">
            <v xml:space="preserve">Varilla de Anclaje de A°G° de 16 mm Ø x 2,40 m, provisto de Ojal Guardacabo en un extremo; Tuerca y Contratuerca en el otro</v>
          </cell>
        </row>
        <row r="262">
          <cell r="D262" t="str">
            <v xml:space="preserve">Mordaza Preformada de A°G° para Cable de 10 mm Ø</v>
          </cell>
        </row>
        <row r="263">
          <cell r="D263" t="str">
            <v xml:space="preserve">Alambre de Acero N° 12 para Entorchado</v>
          </cell>
        </row>
        <row r="264">
          <cell r="D264" t="str">
            <v xml:space="preserve">Alambre de Acero N° 14 para Entorchado</v>
          </cell>
        </row>
        <row r="265">
          <cell r="D265" t="str">
            <v xml:space="preserve">Arandela de Anclaje de A°G°, 102 x 102 x 6,35 mm, Agujero de 18 mmø</v>
          </cell>
        </row>
        <row r="266">
          <cell r="D266" t="str">
            <v xml:space="preserve">Soporte de Contrapunta de 51 mm ø x 1200 mm de longitud, con Abrazadera partida en un extremo y Grapa de Ajuste para Cable en el otro</v>
          </cell>
        </row>
        <row r="267">
          <cell r="D267" t="str">
            <v xml:space="preserve"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 xml:space="preserve">Enlace metálico, de 254 mm x 75 mm x 38 mm, de 70 kN de resistencia</v>
          </cell>
        </row>
        <row r="269">
          <cell r="D269" t="str">
            <v xml:space="preserve">Aislador Polimerico con Conexión Horquilla (Estructura) y Lengüeta (Linea) de 36 kV, según Especificacion Técnica, para Retenida Aislada.</v>
          </cell>
        </row>
        <row r="270">
          <cell r="D270" t="str">
            <v xml:space="preserve">Grillete de Acero de 70 kN</v>
          </cell>
        </row>
        <row r="271">
          <cell r="D271" t="str">
            <v xml:space="preserve">Bloque de Concreto de 0,40 x 0,40 x 0,15 m</v>
          </cell>
        </row>
        <row r="272">
          <cell r="D272" t="str">
            <v xml:space="preserve">Abrazadera para Retenida 150 mm Ø x 150 mm x 5 mm</v>
          </cell>
        </row>
        <row r="273">
          <cell r="D273" t="str">
            <v/>
          </cell>
        </row>
        <row r="274">
          <cell r="D274" t="str">
            <v xml:space="preserve">MATERIAL PARA PUESTA A TIERRA</v>
          </cell>
        </row>
        <row r="275">
          <cell r="D275" t="str">
            <v xml:space="preserve">Electrodo de Acero Recubierto de Cobre de 16 mm Ø x 2,40 m</v>
          </cell>
        </row>
        <row r="276">
          <cell r="D276" t="str">
            <v xml:space="preserve">Conector de Bronce para Electrodo de 16 mm ø y Conductor de Cobre de 16 mm²</v>
          </cell>
        </row>
        <row r="277">
          <cell r="D277" t="str">
            <v xml:space="preserve">Caja Registro de Concreto para Puesta a Tierra 0,50 x 0,50 x 0,45 m</v>
          </cell>
        </row>
        <row r="278">
          <cell r="D278" t="str">
            <v xml:space="preserve">Plancha Doblada de Cobre para toma a Tierra de Espigas y/o Pernos</v>
          </cell>
        </row>
        <row r="279">
          <cell r="D279" t="str">
            <v xml:space="preserve">Conector de Cobre tipo Perno Partido para Conductor de 16 mm²</v>
          </cell>
        </row>
        <row r="280">
          <cell r="D280" t="str">
            <v xml:space="preserve">Conector Doble Via Bimetálico para Cable de Acero de 10 mm ø y Cobre de 16 mm²</v>
          </cell>
        </row>
        <row r="281">
          <cell r="D281" t="str">
            <v xml:space="preserve">Conector de Bronce para Electrodo de 16 mm ø y Cable de Acero con Recubrimiento Metalúrgico de Cobre de 4 AWG (21,15 mm2)</v>
          </cell>
        </row>
        <row r="282">
          <cell r="D282" t="str">
            <v xml:space="preserve">Conector de Cobre tipo Perno Partido para Cable de Acero con Recubrimiento Metalúrgico de Cobre de 4 AWG (21,15 mm2)</v>
          </cell>
        </row>
        <row r="283">
          <cell r="D283" t="str">
            <v xml:space="preserve">Conector Doble Via Bimetálico para Cable de Acero de 10 mm ø y para Cable de Acero con Recubrimiento Metalúrgico de Cobre de 4 AWG (21,15 mm2)</v>
          </cell>
        </row>
        <row r="284">
          <cell r="D284" t="str">
            <v xml:space="preserve">Grapa en "U" para fijar conductor de PAT a Poste de Madera</v>
          </cell>
        </row>
        <row r="285">
          <cell r="D285" t="str">
            <v xml:space="preserve">Placa de Señalización de Poste (Puesta a Tierra)</v>
          </cell>
        </row>
        <row r="286">
          <cell r="D286" t="str">
            <v xml:space="preserve">Plantilla para Señalización de Poste (Puesta a Tierra)</v>
          </cell>
        </row>
        <row r="287">
          <cell r="D287" t="str">
            <v/>
          </cell>
        </row>
        <row r="288">
          <cell r="D288" t="str">
            <v xml:space="preserve">EQUIPO DE PROTECCION Y MANIOBRA</v>
          </cell>
        </row>
        <row r="289">
          <cell r="D289" t="str">
            <v xml:space="preserve">Seccionador Fusible Unipolar Tipo Expulsion (Cut-Out) de 27/38 kV, 100A, 150 kV-BIL.</v>
          </cell>
        </row>
        <row r="290">
          <cell r="D290" t="str">
            <v xml:space="preserve">Seccionador Fusible Unipolar Tipo Expulsion (Cut-Out) de 15 kV, 100A, 110 kV-BIL.</v>
          </cell>
        </row>
        <row r="291">
          <cell r="D291" t="str">
            <v xml:space="preserve">Seccionador Fusible Unipolar Tipo Expulsion (Cut-Out) 12 kV, 100A, 95 kV-BIL.</v>
          </cell>
        </row>
        <row r="292">
          <cell r="D292" t="str">
            <v xml:space="preserve">Fusible Tipo Expulsion de 1 A, Tipo K</v>
          </cell>
        </row>
        <row r="293">
          <cell r="D293" t="str">
            <v xml:space="preserve">Fusible Tipo Expulsion de 2 A, Tipo K</v>
          </cell>
        </row>
        <row r="294">
          <cell r="D294" t="str">
            <v xml:space="preserve">Fusible Tipo Expulsion de 3 A, Tipo K</v>
          </cell>
        </row>
        <row r="295">
          <cell r="D295" t="str">
            <v xml:space="preserve">Fusible Tipo Expulsion de 5 A, Tipo K</v>
          </cell>
        </row>
        <row r="296">
          <cell r="D296" t="str">
            <v xml:space="preserve">Fusible Tipo Expulsion de 6 A, Tipo K</v>
          </cell>
        </row>
        <row r="297">
          <cell r="D297" t="str">
            <v xml:space="preserve">Fusible Tipo Expulsion de 8 A, Tipo K</v>
          </cell>
        </row>
        <row r="298">
          <cell r="D298" t="str">
            <v xml:space="preserve">Fusible Tipo Expulsion de 10 A, Tipo K</v>
          </cell>
        </row>
        <row r="299">
          <cell r="D299" t="str">
            <v xml:space="preserve">Fusible Tipo Expulsion de 15 A, Tipo K</v>
          </cell>
        </row>
        <row r="300">
          <cell r="D300" t="str">
            <v xml:space="preserve">Fusible Tipo Expulsion de 20 A, Tipo K</v>
          </cell>
        </row>
        <row r="301">
          <cell r="D301" t="str">
            <v xml:space="preserve">Fusible Tipo Expulsion de 25 A, Tipo K</v>
          </cell>
        </row>
        <row r="302">
          <cell r="D302" t="str">
            <v xml:space="preserve">Fusible Tipo Expulsion de 30 A, Tipo K</v>
          </cell>
        </row>
        <row r="303">
          <cell r="D303" t="str">
            <v xml:space="preserve">Fusible Tipo Expulsion de 40 A, Tipo K</v>
          </cell>
        </row>
        <row r="304">
          <cell r="D304" t="str">
            <v xml:space="preserve">Fusible Tipo Expulsion de 8 A, Tipo T</v>
          </cell>
        </row>
        <row r="305">
          <cell r="D305" t="str">
            <v xml:space="preserve">Fusible Tipo Expulsion de 10 A, Tipo T</v>
          </cell>
        </row>
        <row r="306">
          <cell r="D306" t="str">
            <v xml:space="preserve">Fusible Tipo Expulsion de 15 A, Tipo T</v>
          </cell>
        </row>
        <row r="307">
          <cell r="D307" t="str">
            <v xml:space="preserve">Fusible Tipo Expulsion de 20 A, Tipo T</v>
          </cell>
        </row>
        <row r="308">
          <cell r="D308" t="str">
            <v xml:space="preserve">Fusible Tipo Expulsion de 25 A, Tipo T</v>
          </cell>
        </row>
        <row r="309">
          <cell r="D309" t="str">
            <v xml:space="preserve">Fusible Tipo Expulsion de 30 A, Tipo T</v>
          </cell>
        </row>
        <row r="310">
          <cell r="D310" t="str">
            <v xml:space="preserve">Fusible Tipo Expulsion de 40 A, Tipo T</v>
          </cell>
        </row>
        <row r="311">
          <cell r="D311" t="str">
            <v xml:space="preserve">Pararrayos de Oxido Metalico, 27 kV, 10 KA Clase 1</v>
          </cell>
        </row>
        <row r="312">
          <cell r="D312" t="str">
            <v xml:space="preserve">Pararrayos de Oxido Metalico, 24 kV, 10 KA Clase 1</v>
          </cell>
        </row>
        <row r="313">
          <cell r="D313" t="str">
            <v xml:space="preserve">Pararrayos de Oxido Metalico, 21 kV, 10 KA Clase 1</v>
          </cell>
        </row>
        <row r="314">
          <cell r="D314" t="str">
            <v xml:space="preserve">Pararrayos de Oxido Metalico, 18 kV, 10 KA Clase 1</v>
          </cell>
        </row>
        <row r="315">
          <cell r="D315" t="str">
            <v xml:space="preserve">Pararrayos de Oxido Metalico, 15 kV, 10 KA Clase 1</v>
          </cell>
        </row>
        <row r="316">
          <cell r="D316" t="str">
            <v xml:space="preserve">Pararrayos de Oxido Metalico, 12 kV, 10 KA Clase 1</v>
          </cell>
        </row>
        <row r="317">
          <cell r="D317" t="str">
            <v xml:space="preserve">Pararrayos de Oxido Metalico, 10 kV, 10 KA Clase 1</v>
          </cell>
        </row>
        <row r="318">
          <cell r="D318" t="str">
            <v xml:space="preserve">Interruptor de Recierre Automático (Recloser) con sistema de control electrónico, Tripolar de 27 kV, 150 kV-BIL, 12 kA</v>
          </cell>
        </row>
        <row r="319">
          <cell r="D319" t="str">
            <v xml:space="preserve">Interruptor de Recierre Automático (Recloser) con sistema de control electrónico, Monofásico de 27 kV, 150 kV-BIL, 12 kA</v>
          </cell>
        </row>
        <row r="320">
          <cell r="D320" t="str">
            <v xml:space="preserve">Seccionalizador Electrónico Tripolar de 38 kV; 400 A, 150 kV-BIL; 10 kA</v>
          </cell>
        </row>
        <row r="321">
          <cell r="D321" t="str">
            <v xml:space="preserve">Regulador de Tensión Monofásico 13,2 kV , 150 kV BIL, 50 A,  Regulación de +- 10%</v>
          </cell>
        </row>
        <row r="322">
          <cell r="D322" t="str">
            <v xml:space="preserve">Regulador de Tensión Monofásico 13,2 kV , 150 kV BIL, 100 A,  Regulación de +- 10%</v>
          </cell>
        </row>
        <row r="324">
          <cell r="D324" t="str">
            <v xml:space="preserve"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 xml:space="preserve">Medidor Electrónico A1RL+, 120 - 480 V, 5 A, 3 hilos, cl. 0,5</v>
          </cell>
        </row>
        <row r="328">
          <cell r="D328" t="str">
            <v xml:space="preserve">Caja Portamedidor Tipo LTM</v>
          </cell>
        </row>
        <row r="329">
          <cell r="D329" t="str">
            <v xml:space="preserve">Tubo Plastico de PVC SAP de 32 mm ø x 3,0 m, con curva de plastico de 32 mm ø x 90º</v>
          </cell>
        </row>
        <row r="330">
          <cell r="D330" t="str">
            <v xml:space="preserve">Conductor NLT 2 x 6 mm2</v>
          </cell>
        </row>
        <row r="331">
          <cell r="D331" t="str">
            <v xml:space="preserve">Fleje de acero inoxidable de 19 mm provisto de hebilla</v>
          </cell>
        </row>
        <row r="332">
          <cell r="D332" t="str">
            <v xml:space="preserve">Rejilla de Protección</v>
          </cell>
        </row>
        <row r="334">
          <cell r="D334" t="str">
            <v xml:space="preserve">TRANSFORMADORES DE DISTRIBUCIÓN (Altura de Instalación hasta 4 500 m.s.n.m.)</v>
          </cell>
        </row>
        <row r="335">
          <cell r="D335" t="str">
            <v xml:space="preserve">Transformador Monofásico Fase - Neutro de 5 kVA; 13,2 / 0,46-0,23 kV</v>
          </cell>
        </row>
        <row r="336">
          <cell r="D336" t="str">
            <v xml:space="preserve">Transformador Monofásico Fase - Neutro de 10 kVA; 13,2 / 0,46-0,23 kV</v>
          </cell>
        </row>
        <row r="337">
          <cell r="D337" t="str">
            <v xml:space="preserve">Transformador Monofásico Fase - Neutro de 15 kVA; 13,2 / 0,46-0,23 kV</v>
          </cell>
        </row>
        <row r="338">
          <cell r="D338" t="str">
            <v xml:space="preserve">Transformador Monofásico Fase - Neutro de 25 kVA; 13,2 / 0,46-0,23 kV</v>
          </cell>
        </row>
        <row r="339">
          <cell r="D339" t="str">
            <v xml:space="preserve">Transformador Monofásico Fase - Fase de 5 kVA; 22,9 / 0,46-0,23 kV</v>
          </cell>
        </row>
        <row r="340">
          <cell r="D340" t="str">
            <v xml:space="preserve">Transformador Monofásico Fase - Fase de 10 kVA; 22,9 / 0,46-0,23 kV</v>
          </cell>
        </row>
        <row r="341">
          <cell r="D341" t="str">
            <v xml:space="preserve">Transformador Monofásico Fase - Fase de 15 kVA; 22,9 / 0,46-0,23 kV</v>
          </cell>
        </row>
        <row r="342">
          <cell r="D342" t="str">
            <v xml:space="preserve">Transformador Monofásico Fase - Fase de 25 kVA; 22,9 / 0,46-0,23 kV</v>
          </cell>
        </row>
        <row r="343">
          <cell r="D343" t="str">
            <v xml:space="preserve">Transformador Monofásico Fase - Neutro de 5 kVA; 7,62 / 0,46-0,23 kV</v>
          </cell>
        </row>
        <row r="344">
          <cell r="D344" t="str">
            <v xml:space="preserve">Transformador Monofásico Fase - Neutro de 10 kVA; 7,62 / 0,46-0,23 kV</v>
          </cell>
        </row>
        <row r="345">
          <cell r="D345" t="str">
            <v xml:space="preserve">Transformador Monofásico Fase - Neutro de 15 kVA; 7,62 / 0,46-0,23 kV</v>
          </cell>
        </row>
        <row r="346">
          <cell r="D346" t="str">
            <v xml:space="preserve">Transformador Monofásico Fase - Neutro de 25 kVA; 7,62 / 0,46-0,23 kV</v>
          </cell>
        </row>
        <row r="347">
          <cell r="D347" t="str">
            <v xml:space="preserve">Transformador Monofásico Fase - Fase de 5 kVA; 13,2 / 0,46-0,23 kV</v>
          </cell>
        </row>
        <row r="348">
          <cell r="D348" t="str">
            <v xml:space="preserve">Transformador Monofásico Fase - Fase de 10 kVA; 13,2 / 0,46-0,23 kV</v>
          </cell>
        </row>
        <row r="349">
          <cell r="D349" t="str">
            <v xml:space="preserve">Transformador Monofásico Fase - Fase de 15 kVA; 13,2 / 0,46-0,23 kV</v>
          </cell>
        </row>
        <row r="350">
          <cell r="D350" t="str">
            <v xml:space="preserve">Transformador Monofásico Fase - Fase de 25 kVA; 13,2 / 0,46-0,23 kV</v>
          </cell>
        </row>
        <row r="351">
          <cell r="D351" t="str">
            <v xml:space="preserve">Transformador Monofásico Fase - Fase de 5 kVA; 10 / 0,46-0,23 kV</v>
          </cell>
        </row>
        <row r="352">
          <cell r="D352" t="str">
            <v xml:space="preserve">Transformador Monofásico Fase - Fase de 10 kVA; 10 / 0,46-0,23 kV</v>
          </cell>
        </row>
        <row r="353">
          <cell r="D353" t="str">
            <v xml:space="preserve">Transformador Monofásico Fase - Fase de 15 kVA; 10 / 0,46-0,23 kV</v>
          </cell>
        </row>
        <row r="354">
          <cell r="D354" t="str">
            <v xml:space="preserve">Transformador Monofásico Fase - Fase de 25 kVA; 10 / 0,46-0,23 kV</v>
          </cell>
        </row>
        <row r="355">
          <cell r="D355" t="str">
            <v xml:space="preserve">Transformador Monofásico Fase - Fase de 5 kVA; 10-22,9 / 0,46-0,23 kV</v>
          </cell>
        </row>
        <row r="356">
          <cell r="D356" t="str">
            <v xml:space="preserve">Transformador Monofásico Fase - Fase de 10 kVA; 10-22,9 / 0,46-0,23 kV</v>
          </cell>
        </row>
        <row r="357">
          <cell r="D357" t="str">
            <v xml:space="preserve">Transformador Monofásico Fase - Fase de 15 kVA; 10-22,9 / 0,46-0,23 kV</v>
          </cell>
        </row>
        <row r="358">
          <cell r="D358" t="str">
            <v xml:space="preserve">Transformador Monofásico Fase - Fase de 25 kVA; 10-22,9 / 0,46-0,23 kV</v>
          </cell>
        </row>
        <row r="359">
          <cell r="D359" t="str">
            <v xml:space="preserve">Transformador Monofásico Fase - Fase de 5 kVA; 13,8 / 0,46-0,23 kV</v>
          </cell>
        </row>
        <row r="360">
          <cell r="D360" t="str">
            <v xml:space="preserve">Transformador Monofásico Fase - Fase de 10 kVA; 13,8 / 0,46-0,23 kV</v>
          </cell>
        </row>
        <row r="361">
          <cell r="D361" t="str">
            <v xml:space="preserve">Transformador Monofásico Fase - Fase de 15 kVA; 13,8 / 0,46-0,23 kV</v>
          </cell>
        </row>
        <row r="362">
          <cell r="D362" t="str">
            <v xml:space="preserve"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 xml:space="preserve">Transformador Trifásico, dyn5, de 40 kVA; 22,9 / 0,40-0,23 kV</v>
          </cell>
        </row>
        <row r="368">
          <cell r="D368" t="str">
            <v xml:space="preserve">Transformador Trifásico, dyn5, de 50 kVA; 22,9 / 0,40-0,23 kV</v>
          </cell>
        </row>
        <row r="369">
          <cell r="D369" t="str">
            <v xml:space="preserve">Transformador Trifásico, dyn5, de 75 kVA; 22,9 / 0,40-0,23 kV</v>
          </cell>
        </row>
        <row r="370">
          <cell r="D370" t="str">
            <v xml:space="preserve">Transformador Trifásico, dyn5, de 100 kVA; 22,9 / 0,40-0,23 kV</v>
          </cell>
        </row>
        <row r="371">
          <cell r="D371" t="str">
            <v xml:space="preserve">Transformador Trifásico, dyn5, de 160 kVA; 22,9 / 0,40-0,23 kV</v>
          </cell>
        </row>
        <row r="372">
          <cell r="D372" t="str">
            <v xml:space="preserve">Transformador Trifásico, dyn5, de 40 kVA; 10 / 0,40-0,23 kV</v>
          </cell>
        </row>
        <row r="373">
          <cell r="D373" t="str">
            <v xml:space="preserve">Transformador Trifásico, dyn5, de 50 kVA; 10 / 0,40-0,23 kV</v>
          </cell>
        </row>
        <row r="374">
          <cell r="D374" t="str">
            <v xml:space="preserve">Transformador Trifásico, dyn5, de 75 kVA; 10 / 0,40-0,23 kV</v>
          </cell>
        </row>
        <row r="375">
          <cell r="D375" t="str">
            <v xml:space="preserve">Transformador Trifásico, dyn5, de 100 kVA; 10 / 0,40-0,23 kV</v>
          </cell>
        </row>
        <row r="376">
          <cell r="D376" t="str">
            <v xml:space="preserve">Transformador Trifásico, dyn5, de 160 kVA; 10 / 0,40-0,23 kV</v>
          </cell>
        </row>
        <row r="377">
          <cell r="D377" t="str">
            <v xml:space="preserve">Transformador Trifásico, dyn5, de 40 kVA; 10-22,9 / 0,40-0,23 kV</v>
          </cell>
        </row>
        <row r="378">
          <cell r="D378" t="str">
            <v xml:space="preserve">Transformador Trifásico, dyn5, de 50 kVA; 10-22,9 / 0,40-0,23 kV</v>
          </cell>
        </row>
        <row r="379">
          <cell r="D379" t="str">
            <v xml:space="preserve">Transformador Trifásico, dyn5, de 75 kVA; 10-22,9 / 0,40-0,23 kV</v>
          </cell>
        </row>
        <row r="380">
          <cell r="D380" t="str">
            <v xml:space="preserve">Transformador Trifásico, dyn5, de 100 kVA; 10-22,9 / 0,40-0,23 kV</v>
          </cell>
        </row>
        <row r="381">
          <cell r="D381" t="str">
            <v xml:space="preserve">Transformador Trifásico, dyn5, de 160 kVA; 10-22,9 / 0,40-0,23 kV</v>
          </cell>
        </row>
        <row r="382">
          <cell r="D382" t="str">
            <v xml:space="preserve">Transformador Trifásico, dyn5, de 40 kVA; 13,8 / 0,40-0,23 kV</v>
          </cell>
        </row>
        <row r="383">
          <cell r="D383" t="str">
            <v xml:space="preserve">Transformador Trifásico, dyn5, de 50 kVA; 13,8 / 0,40-0,23 kV</v>
          </cell>
        </row>
        <row r="384">
          <cell r="D384" t="str">
            <v xml:space="preserve">Transformador Trifásico, dyn5, de 75 kVA; 13,8 / 0,40-0,23 kV</v>
          </cell>
        </row>
        <row r="385">
          <cell r="D385" t="str">
            <v xml:space="preserve">Transformador Trifásico, dyn5, de 100 kVA; 13,8 / 0,40-0,23 kV</v>
          </cell>
        </row>
        <row r="386">
          <cell r="D386" t="str">
            <v xml:space="preserve">Transformador Trifásico, dyn5, de 160 kVA; 13,8 / 0,40-0,23 kV</v>
          </cell>
        </row>
        <row r="387">
          <cell r="D387" t="str">
            <v/>
          </cell>
        </row>
        <row r="388">
          <cell r="D388" t="str">
            <v xml:space="preserve">TRANSFORMADORES DE DISTRIBUCIÓN (Altura de Instalación hasta 1 000 m.s.n.m.)</v>
          </cell>
        </row>
        <row r="389">
          <cell r="D389" t="str">
            <v xml:space="preserve">Transformador Monofásico Fase - Neutro de 5 kVA; 13,2 / 0,46-0,23 kV</v>
          </cell>
        </row>
        <row r="390">
          <cell r="D390" t="str">
            <v xml:space="preserve">Transformador Monofásico Fase - Neutro de 10 kVA; 13,2 / 0,46-0,23 kV</v>
          </cell>
        </row>
        <row r="391">
          <cell r="D391" t="str">
            <v xml:space="preserve">Transformador Monofásico Fase - Neutro de 15 kVA; 13,2 / 0,46-0,23 kV</v>
          </cell>
        </row>
        <row r="392">
          <cell r="D392" t="str">
            <v xml:space="preserve">Transformador Monofásico Fase - Neutro de 25 kVA; 13,2 / 0,46-0,23 kV</v>
          </cell>
        </row>
        <row r="393">
          <cell r="D393" t="str">
            <v xml:space="preserve">Transformador Monofásico Fase - Fase de 5 kVA; 22,9 / 0,46-0,23 kV</v>
          </cell>
        </row>
        <row r="394">
          <cell r="D394" t="str">
            <v xml:space="preserve">Transformador Monofásico Fase - Fase de 10 kVA; 22,9 / 0,46-0,23 kV</v>
          </cell>
        </row>
        <row r="395">
          <cell r="D395" t="str">
            <v xml:space="preserve">Transformador Monofásico Fase - Fase de 15 kVA; 22,9 / 0,46-0,23 kV</v>
          </cell>
        </row>
        <row r="396">
          <cell r="D396" t="str">
            <v xml:space="preserve">Transformador Monofásico Fase - Fase de 25 kVA; 22,9 / 0,46-0,23 kV</v>
          </cell>
        </row>
        <row r="397">
          <cell r="D397" t="str">
            <v xml:space="preserve">Transformador Monofásico Fase - Neutro de 5 kVA; 7,62 / 0,46-0,23 kV</v>
          </cell>
        </row>
        <row r="398">
          <cell r="D398" t="str">
            <v xml:space="preserve">Transformador Monofásico Fase - Neutro de 10 kVA; 7,62 / 0,46-0,23 kV</v>
          </cell>
        </row>
        <row r="399">
          <cell r="D399" t="str">
            <v xml:space="preserve">Transformador Monofásico Fase - Neutro de 15 kVA; 7,62 / 0,46-0,23 kV</v>
          </cell>
        </row>
        <row r="400">
          <cell r="D400" t="str">
            <v xml:space="preserve">Transformador Monofásico Fase - Neutro de 25 kVA; 7,62 / 0,46-0,23 kV</v>
          </cell>
        </row>
        <row r="401">
          <cell r="D401" t="str">
            <v xml:space="preserve">Transformador Monofásico Fase - Fase de 5 kVA; 13,2 / 0,46-0,23 kV</v>
          </cell>
        </row>
        <row r="402">
          <cell r="D402" t="str">
            <v xml:space="preserve">Transformador Monofásico Fase - Fase de 10 kVA; 13,2 / 0,46-0,23 kV</v>
          </cell>
        </row>
        <row r="403">
          <cell r="D403" t="str">
            <v xml:space="preserve">Transformador Monofásico Fase - Fase de 15 kVA; 13,2 / 0,46-0,23 kV</v>
          </cell>
        </row>
        <row r="404">
          <cell r="D404" t="str">
            <v xml:space="preserve">Transformador Monofásico Fase - Fase de 25 kVA; 13,2 / 0,46-0,23 kV</v>
          </cell>
        </row>
        <row r="405">
          <cell r="D405" t="str">
            <v xml:space="preserve">Transformador Monofásico Fase - Fase de 5 kVA; 10 / 0,46-0,23 kV</v>
          </cell>
        </row>
        <row r="406">
          <cell r="D406" t="str">
            <v xml:space="preserve">Transformador Monofásico Fase - Fase de 10 kVA; 10 / 0,46-0,23 kV</v>
          </cell>
        </row>
        <row r="407">
          <cell r="D407" t="str">
            <v xml:space="preserve">Transformador Monofásico Fase - Fase de 15 kVA; 10 / 0,46-0,23 kV</v>
          </cell>
        </row>
        <row r="408">
          <cell r="D408" t="str">
            <v xml:space="preserve">Transformador Monofásico Fase - Fase de 25 kVA; 10 / 0,46-0,23 kV</v>
          </cell>
        </row>
        <row r="409">
          <cell r="D409" t="str">
            <v xml:space="preserve">Transformador Monofásico Fase - Fase de 5 kVA; 10-22,9 / 0,46-0,23 kV</v>
          </cell>
        </row>
        <row r="410">
          <cell r="D410" t="str">
            <v xml:space="preserve">Transformador Monofásico Fase - Fase de 10 kVA; 10-22,9 / 0,46-0,23 kV</v>
          </cell>
        </row>
        <row r="411">
          <cell r="D411" t="str">
            <v xml:space="preserve">Transformador Monofásico Fase - Fase de 15 kVA; 10-22,9 / 0,46-0,23 kV</v>
          </cell>
        </row>
        <row r="412">
          <cell r="D412" t="str">
            <v xml:space="preserve">Transformador Monofásico Fase - Fase de 25 kVA; 10-22,9 / 0,46-0,23 kV</v>
          </cell>
        </row>
        <row r="413">
          <cell r="D413" t="str">
            <v xml:space="preserve">Transformador Monofásico Fase - Fase de 5 kVA; 13,8 / 0,46-0,23 kV</v>
          </cell>
        </row>
        <row r="414">
          <cell r="D414" t="str">
            <v xml:space="preserve">Transformador Monofásico Fase - Fase de 10 kVA; 13,8 / 0,46-0,23 kV</v>
          </cell>
        </row>
        <row r="415">
          <cell r="D415" t="str">
            <v xml:space="preserve">Transformador Monofásico Fase - Fase de 15 kVA; 13,8 / 0,46-0,23 kV</v>
          </cell>
        </row>
        <row r="416">
          <cell r="D416" t="str">
            <v xml:space="preserve"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 xml:space="preserve">Transformador Trifásico, dyn5, de 40 kVA; 22,9 / 0,40-0,23 kV</v>
          </cell>
        </row>
        <row r="422">
          <cell r="D422" t="str">
            <v xml:space="preserve">Transformador Trifásico, dyn5, de 50 kVA; 22,9 / 0,40-0,23 kV</v>
          </cell>
        </row>
        <row r="423">
          <cell r="D423" t="str">
            <v xml:space="preserve">Transformador Trifásico, dyn5, de 75 kVA; 22,9 / 0,40-0,23 kV</v>
          </cell>
        </row>
        <row r="424">
          <cell r="D424" t="str">
            <v xml:space="preserve">Transformador Trifásico, dyn5, de 100 kVA; 22,9 / 0,40-0,23 kV</v>
          </cell>
        </row>
        <row r="425">
          <cell r="D425" t="str">
            <v xml:space="preserve">Transformador Trifásico, dyn5, de 160 kVA; 22,9 / 0,40-0,23 kV</v>
          </cell>
        </row>
        <row r="426">
          <cell r="D426" t="str">
            <v xml:space="preserve">Transformador Trifásico, dyn5, de 40 kVA; 10 / 0,40-0,23 kV</v>
          </cell>
        </row>
        <row r="427">
          <cell r="D427" t="str">
            <v xml:space="preserve">Transformador Trifásico, dyn5, de 50 kVA; 10 / 0,40-0,23 kV</v>
          </cell>
        </row>
        <row r="428">
          <cell r="D428" t="str">
            <v xml:space="preserve">Transformador Trifásico, dyn5, de 75 kVA; 10 / 0,40-0,23 kV</v>
          </cell>
        </row>
        <row r="429">
          <cell r="D429" t="str">
            <v xml:space="preserve">Transformador Trifásico, dyn5, de 100 kVA; 10 / 0,40-0,23 kV</v>
          </cell>
        </row>
        <row r="430">
          <cell r="D430" t="str">
            <v xml:space="preserve">Transformador Trifásico, dyn5, de 160 kVA; 10 / 0,40-0,23 kV</v>
          </cell>
        </row>
        <row r="431">
          <cell r="D431" t="str">
            <v xml:space="preserve">Transformador Trifásico, dyn5, de 40 kVA; 10-22,9 / 0,40-0,23 kV</v>
          </cell>
        </row>
        <row r="432">
          <cell r="D432" t="str">
            <v xml:space="preserve">Transformador Trifásico, dyn5, de 50 kVA; 10-22,9 / 0,40-0,23 kV</v>
          </cell>
        </row>
        <row r="433">
          <cell r="D433" t="str">
            <v xml:space="preserve">Transformador Trifásico, dyn5, de 75 kVA; 10-22,9 / 0,40-0,23 kV</v>
          </cell>
        </row>
        <row r="434">
          <cell r="D434" t="str">
            <v xml:space="preserve">Transformador Trifásico, dyn5, de 100 kVA; 10-22,9 / 0,40-0,23 kV</v>
          </cell>
        </row>
        <row r="435">
          <cell r="D435" t="str">
            <v xml:space="preserve">Transformador Trifásico, dyn5, de 160 kVA; 10-22,9 / 0,40-0,23 kV</v>
          </cell>
        </row>
        <row r="436">
          <cell r="D436" t="str">
            <v xml:space="preserve">Transformador Trifásico, dyn5, de 40 kVA; 13,8 / 0,40-0,23 kV</v>
          </cell>
        </row>
        <row r="437">
          <cell r="D437" t="str">
            <v xml:space="preserve">Transformador Trifásico, dyn5, de 50 kVA; 13,8 / 0,40-0,23 kV</v>
          </cell>
        </row>
        <row r="438">
          <cell r="D438" t="str">
            <v xml:space="preserve">Transformador Trifásico, dyn5, de 75 kVA; 13,8 / 0,40-0,23 kV</v>
          </cell>
        </row>
        <row r="439">
          <cell r="D439" t="str">
            <v xml:space="preserve">Transformador Trifásico, dyn5, de 100 kVA; 13,8 / 0,40-0,23 kV</v>
          </cell>
        </row>
        <row r="440">
          <cell r="D440" t="str">
            <v xml:space="preserve">Transformador Trifásico, dyn5, de 160 kVA; 13,8 / 0,40-0,23 kV</v>
          </cell>
        </row>
        <row r="441">
          <cell r="D441" t="str">
            <v/>
          </cell>
        </row>
        <row r="442">
          <cell r="D442" t="str">
            <v xml:space="preserve">TABLEROS DE DISTRIBUCIÓN</v>
          </cell>
        </row>
        <row r="443">
          <cell r="D443" t="str">
            <v xml:space="preserve">Tableros de Distribución Completa para S.E. Monofásica de 5 kVA; 440-220V</v>
          </cell>
        </row>
        <row r="444">
          <cell r="D444" t="str">
            <v xml:space="preserve">Tableros de Distribución Completa para S.E. Monofásica de 10 kVA; 440-220V</v>
          </cell>
        </row>
        <row r="445">
          <cell r="D445" t="str">
            <v xml:space="preserve">Tableros de Distribución Completa para S.E. Monofásica de 15 kVA; 440-220V</v>
          </cell>
        </row>
        <row r="446">
          <cell r="D446" t="str">
            <v xml:space="preserve">Tableros de Distribución Completa para S.E. Monofásica de 25 kVA; 440-220V</v>
          </cell>
        </row>
        <row r="447">
          <cell r="D447" t="str">
            <v xml:space="preserve">Tableros de Distribución Completa para S.E. Trifásica de 40 kVA; 380-220V</v>
          </cell>
        </row>
        <row r="448">
          <cell r="D448" t="str">
            <v xml:space="preserve">Tableros de Distribución Completa para S.E. Trifásica de 50 kVA; 380-220V</v>
          </cell>
        </row>
        <row r="449">
          <cell r="D449" t="str">
            <v xml:space="preserve">Tableros de Distribución Completa para S.E. Trifásica de 75 kVA; 380-220V</v>
          </cell>
        </row>
        <row r="450">
          <cell r="D450" t="str">
            <v xml:space="preserve">Tableros de Distribución Completa para S.E. Trifásica de 100 kVA; 380-220V</v>
          </cell>
        </row>
        <row r="451">
          <cell r="D451" t="str">
            <v xml:space="preserve"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 xml:space="preserve">CABLES DE ENERGÍA DE BAJA TENSIÓN</v>
          </cell>
        </row>
        <row r="454">
          <cell r="D454" t="str">
            <v xml:space="preserve">Cable NYY, 1 kV, 1 x 16 mm²</v>
          </cell>
        </row>
        <row r="455">
          <cell r="D455" t="str">
            <v xml:space="preserve">Cable NYY, 1 kV, 1 x 25 mm²</v>
          </cell>
        </row>
        <row r="456">
          <cell r="D456" t="str">
            <v xml:space="preserve">Cable NYY, 1 kV, 1 x 35 mm²</v>
          </cell>
        </row>
        <row r="457">
          <cell r="D457" t="str">
            <v xml:space="preserve">Cable NYY, 1 kV, 1 x 50 mm²</v>
          </cell>
        </row>
        <row r="458">
          <cell r="D458" t="str">
            <v xml:space="preserve">Cable NYY, 1 kV, 1 x 70 mm²</v>
          </cell>
        </row>
        <row r="459">
          <cell r="D459" t="str">
            <v xml:space="preserve">Cable NYY, 1 kV, 1 x 120 mm²</v>
          </cell>
        </row>
        <row r="461">
          <cell r="D461" t="str">
            <v xml:space="preserve">CABLES Y CONDUCTORES DE ALUMINIO</v>
          </cell>
        </row>
        <row r="462">
          <cell r="D462" t="str">
            <v xml:space="preserve">Conductor Autoportante de Aluminio 3x35+16/25 mm²</v>
          </cell>
        </row>
        <row r="463">
          <cell r="D463" t="str">
            <v xml:space="preserve">Conductor Autoportante de Aluminio 3x25+16/25 mm²</v>
          </cell>
        </row>
        <row r="464">
          <cell r="D464" t="str">
            <v xml:space="preserve">Conductor Autoportante de Aluminio 3x16+16/25 mm²</v>
          </cell>
        </row>
        <row r="465">
          <cell r="D465" t="str">
            <v xml:space="preserve">Conductor Autoportante de Aluminio 3x35/25 mm²</v>
          </cell>
        </row>
        <row r="466">
          <cell r="D466" t="str">
            <v xml:space="preserve">Conductor Autoportante de Aluminio 3x25/25 mm²</v>
          </cell>
        </row>
        <row r="467">
          <cell r="D467" t="str">
            <v xml:space="preserve">Conductor Autoportante de Aluminio 3x16/25 mm²</v>
          </cell>
        </row>
        <row r="468">
          <cell r="D468" t="str">
            <v xml:space="preserve">Conductor Autoportante de Aluminio 2x35+16/25 mm²</v>
          </cell>
        </row>
        <row r="469">
          <cell r="D469" t="str">
            <v xml:space="preserve">Conductor Autoportante de Aluminio 2x25+16/25 mm²</v>
          </cell>
        </row>
        <row r="470">
          <cell r="D470" t="str">
            <v xml:space="preserve">Conductor Autoportante de Aluminio 2x16+16/25 mm²</v>
          </cell>
        </row>
        <row r="471">
          <cell r="D471" t="str">
            <v xml:space="preserve">Conductor Autoportante de Aluminio 2x35/25 mm²</v>
          </cell>
        </row>
        <row r="472">
          <cell r="D472" t="str">
            <v xml:space="preserve">Conductor Autoportante de Aluminio 2x25/25 mm²</v>
          </cell>
        </row>
        <row r="473">
          <cell r="D473" t="str">
            <v xml:space="preserve">Conductor Autoportante de Aluminio 2x16/25 mm²</v>
          </cell>
        </row>
        <row r="474">
          <cell r="D474" t="str">
            <v xml:space="preserve">Conductor Autoportante de Aluminio 1x16+16/25 mm²</v>
          </cell>
        </row>
        <row r="475">
          <cell r="D475" t="str">
            <v xml:space="preserve">Conductor Autoportante de Aluminio 1x16/25 mm²</v>
          </cell>
        </row>
        <row r="477">
          <cell r="D477" t="str">
            <v xml:space="preserve">CABLES Y CONDUCTORES DE ALUMINIO</v>
          </cell>
        </row>
        <row r="478">
          <cell r="D478" t="str">
            <v xml:space="preserve">Conductor Autoportante de Aluminio 3x35+16+ NA25 mm²</v>
          </cell>
        </row>
        <row r="479">
          <cell r="D479" t="str">
            <v xml:space="preserve">Conductor Autoportante de Aluminio 3x25+16+ NA25 mm²</v>
          </cell>
        </row>
        <row r="480">
          <cell r="D480" t="str">
            <v xml:space="preserve">Conductor Autoportante de Aluminio 3x16+16+ NA25 mm²</v>
          </cell>
        </row>
        <row r="481">
          <cell r="D481" t="str">
            <v xml:space="preserve">Conductor Autoportante de Aluminio 3x35+ NA25 mm²</v>
          </cell>
        </row>
        <row r="482">
          <cell r="D482" t="str">
            <v xml:space="preserve">Conductor Autoportante de Aluminio 3x25+ NA25 mm²</v>
          </cell>
        </row>
        <row r="483">
          <cell r="D483" t="str">
            <v xml:space="preserve">Conductor Autoportante de Aluminio 3x16+ NA25 mm²</v>
          </cell>
        </row>
        <row r="484">
          <cell r="D484" t="str">
            <v xml:space="preserve">Conductor Autoportante de Aluminio 2x35+16+ NA25 mm²</v>
          </cell>
        </row>
        <row r="485">
          <cell r="D485" t="str">
            <v xml:space="preserve">Conductor Autoportante de Aluminio 2x25+16+ NA25 mm²</v>
          </cell>
        </row>
        <row r="486">
          <cell r="D486" t="str">
            <v xml:space="preserve">Conductor Autoportante de Aluminio 2x16+16+ NA25 mm²</v>
          </cell>
        </row>
        <row r="487">
          <cell r="D487" t="str">
            <v xml:space="preserve">Conductor Autoportante de Aluminio 2x35+ NA25 mm²</v>
          </cell>
        </row>
        <row r="488">
          <cell r="D488" t="str">
            <v xml:space="preserve">Conductor Autoportante de Aluminio 2x25+ NA25 mm²</v>
          </cell>
        </row>
        <row r="489">
          <cell r="D489" t="str">
            <v xml:space="preserve">Conductor Autoportante de Aluminio 2x16+ NA25 mm²</v>
          </cell>
        </row>
        <row r="490">
          <cell r="D490" t="str">
            <v xml:space="preserve">Conductor Autoportante de Aluminio 1x16+16+ NA25 mm²</v>
          </cell>
        </row>
        <row r="491">
          <cell r="D491" t="str">
            <v xml:space="preserve">Conductor Autoportante de Aluminio 1x16+ NA25 mm²</v>
          </cell>
        </row>
        <row r="493">
          <cell r="D493" t="str">
            <v xml:space="preserve">ACCESORIOS DE CABLES AUTOPORTANTES</v>
          </cell>
        </row>
        <row r="494">
          <cell r="D494" t="str">
            <v xml:space="preserve">Grapa de Suspensión Angular para Conductor de Aleacion de Aluminio de 25 mm2</v>
          </cell>
        </row>
        <row r="495">
          <cell r="D495" t="str">
            <v xml:space="preserve">Grapa de Anclaje Cónica para Conductor de Aleación de Aluminio de 25 mm2</v>
          </cell>
        </row>
        <row r="496">
          <cell r="D496" t="str">
            <v xml:space="preserve">Conector Bimetálico para Al 25 mm2 / Cu 4-10 mm2, para Neutro Desnudo, tipo Cuña</v>
          </cell>
        </row>
        <row r="497">
          <cell r="D497" t="str">
            <v xml:space="preserve">Conector Bimetalico Aislado, para Al 35 mm2 / Cu 4-10 mm2, para Fase Aislada, tipo Perforación</v>
          </cell>
        </row>
        <row r="498">
          <cell r="D498" t="str">
            <v xml:space="preserve">Conector para Al 25 mm², para Neutro Desnudo, tipo Cuña</v>
          </cell>
        </row>
        <row r="499">
          <cell r="D499" t="str">
            <v xml:space="preserve">Conector Aislado para Al 35 mm2, para Fase Aislada, tipo Perforación</v>
          </cell>
        </row>
        <row r="500">
          <cell r="D500" t="str">
            <v xml:space="preserve">Correa Plástica de Amarre, color negro</v>
          </cell>
        </row>
        <row r="501">
          <cell r="D501" t="str">
            <v xml:space="preserve">Cinta Autofundente para extremo de cable</v>
          </cell>
        </row>
        <row r="502">
          <cell r="D502" t="str">
            <v xml:space="preserve">Cinta aislante</v>
          </cell>
        </row>
        <row r="504">
          <cell r="D504" t="str">
            <v xml:space="preserve">CABLES Y CONDUCTORES DE COBRE</v>
          </cell>
        </row>
        <row r="505">
          <cell r="D505" t="str">
            <v xml:space="preserve">Conductor de Cobre Recocido, tipo N2XY, Bipolar, 2 x 10 mm2, cubierta negra</v>
          </cell>
        </row>
        <row r="506">
          <cell r="D506" t="str">
            <v xml:space="preserve">Conductor de Cobre Recocido, tipo N2XY, Tripolar, 3 x 10 mm2, cubierta negra</v>
          </cell>
        </row>
        <row r="507">
          <cell r="D507" t="str">
            <v xml:space="preserve">Conductor de Cobre Recocido, tipo N2XY, Tetrapolar, 4 x 10 mm2, cubierta negra</v>
          </cell>
        </row>
        <row r="508">
          <cell r="D508" t="str">
            <v xml:space="preserve">Conductor de Cobre Recocido, tipo N2XY, Bipolar, 2 x 2,5 mm2</v>
          </cell>
        </row>
        <row r="509">
          <cell r="D509" t="str">
            <v xml:space="preserve">Conductor de Cobre Concéntrico,  2 x 4 mm2, con aislamiento y cubierta de PVC</v>
          </cell>
        </row>
        <row r="510">
          <cell r="D510" t="str">
            <v xml:space="preserve">Conductor de Cobre Concéntrico,  2 x 6 mm2, con aislamiento y cubierta de PVC</v>
          </cell>
        </row>
        <row r="512">
          <cell r="D512" t="str">
            <v xml:space="preserve">LUMINARIAS, LAMPARAS Y ACCESORIOS</v>
          </cell>
        </row>
        <row r="513">
          <cell r="D513" t="str">
            <v xml:space="preserve">Pastoral tubo A°G° 38 mm Ø interior, 500 mm avance horizontal, 720 mm altura y 20° inclinación, provisto de 2 abrazaderas dobles para poste de concreto</v>
          </cell>
        </row>
        <row r="514">
          <cell r="D514" t="str">
            <v xml:space="preserve">Pastoral tubo A°G° 38 mm Ø interior, 500 mm avance horizontal, 720 mm altura y 20° inclinación, provisto de 2 abrazaderas simples y 4 tirafondos para poste de madera</v>
          </cell>
        </row>
        <row r="515">
          <cell r="D515" t="str">
            <v xml:space="preserve">Luminaria completa con equipo para Lámpara de Vapor de Sodio de 50 W</v>
          </cell>
        </row>
        <row r="516">
          <cell r="D516" t="str">
            <v xml:space="preserve">Luminaria completa con equipo para Lámpara de Vapor de Sodio de 70 W</v>
          </cell>
        </row>
        <row r="517">
          <cell r="D517" t="str">
            <v xml:space="preserve">Luminaria completa con equipo para Lámpara de Vapor de Sodio de 150 W</v>
          </cell>
        </row>
        <row r="518">
          <cell r="D518" t="str">
            <v xml:space="preserve">Lámpara de Vapor de Sodio de Alta Presión de 50 W</v>
          </cell>
        </row>
        <row r="519">
          <cell r="D519" t="str">
            <v xml:space="preserve">Lámpara de Vapor de Sodio de Alta Presión de 70 W</v>
          </cell>
        </row>
        <row r="520">
          <cell r="D520" t="str">
            <v xml:space="preserve">Lámpara de Vapor de Sodio de Alta Presión de 150 W</v>
          </cell>
        </row>
        <row r="521">
          <cell r="D521" t="str">
            <v xml:space="preserve">Portafusible Unipolar 220 V, de 5 A, provisto con fusible de 1 A</v>
          </cell>
        </row>
        <row r="523">
          <cell r="D523" t="str">
            <v xml:space="preserve">ACCESORIOS DE FERRETERIA PARA ESTRUCTURAS</v>
          </cell>
        </row>
        <row r="524">
          <cell r="D524" t="str">
            <v xml:space="preserve">Perno con Gancho de 16 mm Ø, provisto de Arandela, Tuerca y Contratuerca, longitud de 203 mm</v>
          </cell>
        </row>
        <row r="525">
          <cell r="D525" t="str">
            <v xml:space="preserve">Perno con Gancho de 16 mm Ø, provisto de Arandela, Tuerca y Contratuerca, longitud de 254 mm</v>
          </cell>
        </row>
        <row r="526">
          <cell r="D526" t="str">
            <v xml:space="preserve">Perno con Gancho de 16 mm Ø, provisto de Arandela, Tuerca y Contratuerca, longitud de 305 mm</v>
          </cell>
        </row>
        <row r="527">
          <cell r="D527" t="str">
            <v xml:space="preserve">Fleje de acero inoxidable de 19 mm provisto de hebilla</v>
          </cell>
        </row>
        <row r="528">
          <cell r="D528" t="str">
            <v xml:space="preserve">Caja de Derivacion para Acometidas, Sistema 440-22O V (5 Borneras en cada barra de cobre)</v>
          </cell>
        </row>
        <row r="529">
          <cell r="D529" t="str">
            <v xml:space="preserve">Caja de Derivacion para Acometidas, Sistema 440-22O V (10 Borneras en cada barra de cobre)</v>
          </cell>
        </row>
        <row r="530">
          <cell r="D530" t="str">
            <v xml:space="preserve">Caja de Derivacion para Acometidas, Sistema 380-22O V (10 Borneras en cada barra de cobre)</v>
          </cell>
        </row>
        <row r="531">
          <cell r="D531" t="str">
            <v xml:space="preserve">Caja de Derivacion para Acometidas, Sistema 380-22O V (5 Borneras en cada barra de cobre)</v>
          </cell>
        </row>
        <row r="532">
          <cell r="D532" t="str">
            <v xml:space="preserve">Caja de Derivacion para Acometidas, Sistema 22O V (5 Borneras en cada barra de cobre)</v>
          </cell>
        </row>
        <row r="533">
          <cell r="D533" t="str">
            <v xml:space="preserve">Caja de Derivacion para Acometidas, Sistema 22O V (10 Borneras en cada barra de cobre)</v>
          </cell>
        </row>
        <row r="534">
          <cell r="D534" t="str">
            <v xml:space="preserve">Portalinea Unipolar de AºGº, provisto de PIN de 10 mm Ø</v>
          </cell>
        </row>
        <row r="536">
          <cell r="D536" t="str">
            <v xml:space="preserve">RETENIDAS Y ANCLAJES</v>
          </cell>
        </row>
        <row r="537">
          <cell r="D537" t="str">
            <v xml:space="preserve">Grapa Paralela de AºGº de 152 mm de longitud, provista de tres pernos</v>
          </cell>
        </row>
        <row r="538">
          <cell r="D538" t="str">
            <v xml:space="preserve">Soporte de Contrapunta de 51 mm ø x 1000 mm de longitud, con Abrazadera partida en un extremo y Grapa de Ajuste para Cable en el otro</v>
          </cell>
        </row>
        <row r="540">
          <cell r="D540" t="str">
            <v xml:space="preserve">PUESTA A TIERRA</v>
          </cell>
        </row>
        <row r="541">
          <cell r="D541" t="str">
            <v xml:space="preserve">Conector bimetálico para Al 25 mm2 y Cobre de 16 mm2, tipo cuña</v>
          </cell>
        </row>
        <row r="542">
          <cell r="D542" t="str">
            <v xml:space="preserve">Conector bimetálico para Al 25 mm2 y Cobre de 25 mm2, tipo cuña</v>
          </cell>
        </row>
        <row r="544">
          <cell r="D544" t="str">
            <v xml:space="preserve">CONEXIONES DOMICILIARIAS</v>
          </cell>
        </row>
        <row r="545">
          <cell r="D545" t="str">
            <v xml:space="preserve">Tubo de AºGº standard / redondo de 19 mm Ø x 1,5 mm x 2,5 m, provisto de codo</v>
          </cell>
        </row>
        <row r="546">
          <cell r="D546" t="str">
            <v xml:space="preserve">Tubo de AºGº standard / redondo de 19 mm Ø x 1,5 mm x 4,0 m, provisto de codo</v>
          </cell>
        </row>
        <row r="547">
          <cell r="D547" t="str">
            <v xml:space="preserve">Tubo de AºGº standard / redondo de 19 mm Ø x 1,5 mm x 6,0 m, provisto de codo</v>
          </cell>
        </row>
        <row r="548">
          <cell r="D548" t="str">
            <v xml:space="preserve">Tubo de AºGº standard / redondo de 38 mm Ø x 1,5 mm x 2,5 m, provisto de codo</v>
          </cell>
        </row>
        <row r="549">
          <cell r="D549" t="str">
            <v xml:space="preserve">Tubo de AºGº standard / redondo de 38 mm Ø x 1,5 mm x 4,0 m, provisto de codo</v>
          </cell>
        </row>
        <row r="550">
          <cell r="D550" t="str">
            <v xml:space="preserve">Tubo de AºGº standard / redondo de 38 mm Ø x 1,5 mm x 6,0 m, provisto de codo</v>
          </cell>
        </row>
        <row r="551">
          <cell r="D551" t="str">
            <v xml:space="preserve">Tubo Plastico de PVC SAP de 19 mm ø x 3,0 m, con curva de plastico de 19 mm ø x 180º</v>
          </cell>
        </row>
        <row r="552">
          <cell r="D552" t="str">
            <v xml:space="preserve">Armella Tirafondo de 10 mm Ø x 64 mm de longitud</v>
          </cell>
        </row>
        <row r="553">
          <cell r="D553" t="str">
            <v xml:space="preserve"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 xml:space="preserve">Caja metálica portamedidor para Sistema Prepago, equipado con interruptor termomagnetico 10A</v>
          </cell>
        </row>
        <row r="556">
          <cell r="D556" t="str">
            <v xml:space="preserve">Medidor Monofásico de Energía Activa, tipo Electrónico Sistema Prepago con Micro Procesador de 220V;10-40A; 60Hz, Clase 1.</v>
          </cell>
        </row>
        <row r="557">
          <cell r="D557" t="str">
            <v xml:space="preserve">Caja Metálica Portamedidor, equipado con Interruptor Termomagnético de 10A</v>
          </cell>
        </row>
        <row r="558">
          <cell r="D558" t="str">
            <v xml:space="preserve">Medidor Monofásico de Energía Activa, tipo Electrónico con Micro Procesador de 220 V; 2 hilos, 10-40 A, 60 Hz, Clase 1</v>
          </cell>
        </row>
        <row r="563">
          <cell r="D563" t="str">
            <v xml:space="preserve">Conductor de Aleacion de Aluminio de 35 mm², Engrasado</v>
          </cell>
        </row>
        <row r="564">
          <cell r="D564" t="str">
            <v xml:space="preserve">Seccionador Fusible de Repetición de 3 Etapas, 27kV, 100A, 150kV-BIL</v>
          </cell>
        </row>
        <row r="565">
          <cell r="D565" t="str">
            <v xml:space="preserve">Fusible Tipo Expulsion de  3 A, Tipo S</v>
          </cell>
        </row>
        <row r="566">
          <cell r="D566" t="str">
            <v xml:space="preserve">Fusible Tipo Expulsion de  5 A, Tipo S</v>
          </cell>
        </row>
        <row r="567">
          <cell r="D567" t="str">
            <v xml:space="preserve">Transformador Monofásico Fase - Neutro de 3 kVA; 7,62+-2*2.5% / 0,23 kV</v>
          </cell>
        </row>
        <row r="568">
          <cell r="D568" t="str">
            <v xml:space="preserve">Transformador Monofásico Fase - Neutro de 3 kVA; 13,2+-2*2.5% / 0,23 kV</v>
          </cell>
        </row>
        <row r="569">
          <cell r="D569" t="str">
            <v xml:space="preserve">Transformador Monofásico Fase - Fase de 3 kVA; 22,9 / 0,23 kV</v>
          </cell>
        </row>
        <row r="570">
          <cell r="D570" t="str">
            <v xml:space="preserve">Cruceta de Madera Tratada de 115 mm x 115 mm x 2,40 m con Corte Curvado Para Instalaciòn en Poste de Concreto</v>
          </cell>
        </row>
        <row r="571">
          <cell r="D571" t="str">
            <v xml:space="preserve">Cruceta de Madera Tratada de 115 mm x 115 mm x 0,50 m con Corte Curvado Para Instalaciòn en Poste de Concreto</v>
          </cell>
        </row>
        <row r="572">
          <cell r="D572" t="str">
            <v xml:space="preserve">Tubo Plastico de PVC SAP de 19 mm ø x 3,0 m de Longitud.</v>
          </cell>
        </row>
        <row r="573">
          <cell r="D573" t="str">
            <v xml:space="preserve">Separador de Aº Gº para cruceta, incluye accesorios</v>
          </cell>
        </row>
        <row r="574">
          <cell r="D574" t="str">
            <v xml:space="preserve">Guardacabo de AºGº para cable de 10 mm Ø</v>
          </cell>
        </row>
        <row r="575">
          <cell r="D575" t="str">
            <v xml:space="preserve">Aislador de Porcelana Tipo Carrete, Clase ANSI 53-2</v>
          </cell>
        </row>
        <row r="576">
          <cell r="D576" t="str">
            <v xml:space="preserve">Grapa de Anclaje  Tipo  Lazo  de Amarre Para Conductor de 35 mm2</v>
          </cell>
        </row>
        <row r="577">
          <cell r="D577" t="str">
            <v xml:space="preserve">Cinta Plana Para Armar</v>
          </cell>
        </row>
        <row r="578">
          <cell r="D578" t="str">
            <v xml:space="preserve">Reconectador Automatico de 27 kV, 400A, 150 kV-BIL, 12 kA Incluye Control Transformador de 1 kVA 13,2/0,23 kV, Cables y Accesorios.</v>
          </cell>
        </row>
        <row r="579">
          <cell r="D579" t="str">
            <v xml:space="preserve">Seccionalizador Electrónico Tripolar de 38 kV; 15 A, 150 kV-BIL; 10 kA</v>
          </cell>
        </row>
        <row r="580">
          <cell r="D580" t="str">
            <v xml:space="preserve">Seccionalizador Unipolar de 27/38 kV, 100A, 150 kV-BIL.</v>
          </cell>
        </row>
        <row r="581">
          <cell r="D581" t="str">
            <v xml:space="preserve">Transformador Monofàsico Retorno por Tierra,  5 kVA; 13,2/0,46-0,23 kV</v>
          </cell>
        </row>
        <row r="582">
          <cell r="D582" t="str">
            <v xml:space="preserve">Transformador Monofàsico Retorno por Tierra,  10 kVA; 13,2/0,46-0,23 kV</v>
          </cell>
        </row>
        <row r="583">
          <cell r="D583" t="str">
            <v xml:space="preserve">Pararrayos de Oxido Metalico, 24 kV, 10 KA Clase 1</v>
          </cell>
        </row>
        <row r="584">
          <cell r="D584" t="str">
            <v xml:space="preserve">Celula Fotoelectrica, 220 V, para Luminaria 50 W y Accesorios de Fijacion a Poste</v>
          </cell>
        </row>
        <row r="585">
          <cell r="D585" t="str">
            <v xml:space="preserve">Conector Bimetálico forrado para Al 25 mm2/Cu 4-10mm2,  para Fase Aislada Tipo Perforacion</v>
          </cell>
        </row>
        <row r="586">
          <cell r="D586" t="str">
            <v xml:space="preserve">Poste Tubular en A°G° de 12 m T-200 daN</v>
          </cell>
        </row>
        <row r="587">
          <cell r="D587" t="str">
            <v xml:space="preserve">Poste Tubular en A°G° de 12 m T-300 daN</v>
          </cell>
        </row>
        <row r="588">
          <cell r="D588" t="str">
            <v xml:space="preserve">Poste Tubular en A°G° de 8 m T8-200 daN</v>
          </cell>
        </row>
        <row r="589">
          <cell r="D589" t="str">
            <v xml:space="preserve">Terminal de compresión de Cu estañado para conductor de Cu de 16 mm2</v>
          </cell>
        </row>
        <row r="590">
          <cell r="D590" t="str">
            <v xml:space="preserve">Terminal de compresión de Cu estañado para conductor de Cu de 16 mm2</v>
          </cell>
        </row>
        <row r="591">
          <cell r="D591" t="str">
            <v xml:space="preserve">Terminal de compresión de aluminio para conductor autosoportado de 16 mm2</v>
          </cell>
        </row>
        <row r="592">
          <cell r="D592" t="str">
            <v xml:space="preserve">Terminal de compresión de aluminio para conductor autosoportado de 25 mm2</v>
          </cell>
        </row>
        <row r="593">
          <cell r="D593" t="str">
            <v xml:space="preserve">Transformador Monofásico Fase - Neutro de 5 kVA; 19,0 / 0,46-0,23 kV</v>
          </cell>
        </row>
        <row r="594">
          <cell r="D594" t="str">
            <v xml:space="preserve"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 xml:space="preserve">Seccionalizador Electrónico Unipolar de 27/38 kV, 100A, 150 kV-BIL</v>
          </cell>
        </row>
        <row r="597">
          <cell r="D597" t="str">
            <v xml:space="preserve">Brazo-Soporte(Riostra) de Perfil Angular de A°G° de 38 x 38 x 6 mm y 710 mm Longitud  con Abrazadera en el Extremo Para Fijaciòn de Cruceta en Poste de Concreto.</v>
          </cell>
        </row>
        <row r="598">
          <cell r="D598" t="str">
            <v xml:space="preserve">Abrazadera para aisladores de suspension tipo RPP de Ø 160 mm x 64 mm x 5 mm, con pernos tca y Ctca.</v>
          </cell>
        </row>
        <row r="599">
          <cell r="D599" t="str">
            <v xml:space="preserve">Separador de Aº Gº para cruceta, incluye accesorios</v>
          </cell>
        </row>
        <row r="600">
          <cell r="D600" t="str">
            <v xml:space="preserve">Abrazadera para riostra tipo CSS A.G. DE ∅175x64x6mm, incluye pernos, tuercas y arandela de fijacion.</v>
          </cell>
        </row>
        <row r="601">
          <cell r="D601" t="str">
            <v xml:space="preserve">Abrazadera para cruceta tipo media luna Ø 175 mm x 64 mm x 5 mm, provisto de perno Ø 16 mm x 150 mm, tuerca y contratuerca.</v>
          </cell>
        </row>
        <row r="602">
          <cell r="D602" t="str">
            <v xml:space="preserve">Perfil "C" de A°G° de 50 x 50 x 6 mm y 2,40 m de longitud</v>
          </cell>
        </row>
        <row r="603">
          <cell r="D603" t="str">
            <v xml:space="preserve">Tubo de A°G° de 2" de Ø - 6m de Longitud</v>
          </cell>
        </row>
      </sheetData>
      <sheetData sheetId="18" refreshError="1"/>
      <sheetData sheetId="19">
        <row r="2">
          <cell r="R2" t="str">
            <v xml:space="preserve"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 xml:space="preserve"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 xml:space="preserve"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0">
        <row r="5">
          <cell r="B5" t="str">
            <v xml:space="preserve">Obras Preliminares</v>
          </cell>
          <cell r="F5">
            <v>0</v>
          </cell>
        </row>
        <row r="6">
          <cell r="B6" t="str">
            <v xml:space="preserve"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0</v>
          </cell>
        </row>
        <row r="7">
          <cell r="B7" t="str">
            <v xml:space="preserve"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0</v>
          </cell>
        </row>
        <row r="8">
          <cell r="B8" t="str">
            <v xml:space="preserve"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 xml:space="preserve"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 xml:space="preserve"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0</v>
          </cell>
        </row>
        <row r="11">
          <cell r="B11" t="str">
            <v xml:space="preserve"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 xml:space="preserve"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 xml:space="preserve"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0</v>
          </cell>
        </row>
        <row r="14">
          <cell r="B14" t="str">
            <v xml:space="preserve"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0</v>
          </cell>
        </row>
        <row r="15">
          <cell r="B15" t="str">
            <v xml:space="preserve"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0</v>
          </cell>
        </row>
        <row r="16">
          <cell r="B16" t="str">
            <v xml:space="preserve"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0</v>
          </cell>
        </row>
        <row r="17">
          <cell r="B17" t="str">
            <v xml:space="preserve"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0</v>
          </cell>
        </row>
        <row r="18">
          <cell r="B18" t="str">
            <v xml:space="preserve"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 xml:space="preserve"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0</v>
          </cell>
        </row>
        <row r="20">
          <cell r="B20" t="str">
            <v xml:space="preserve"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 xml:space="preserve"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 xml:space="preserve"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0</v>
          </cell>
        </row>
        <row r="24">
          <cell r="B24" t="str">
            <v xml:space="preserve">Instalación de Postes</v>
          </cell>
          <cell r="F24">
            <v>1</v>
          </cell>
        </row>
        <row r="25">
          <cell r="B25" t="str">
            <v xml:space="preserve"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0</v>
          </cell>
        </row>
        <row r="26">
          <cell r="B26" t="str">
            <v xml:space="preserve"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 xml:space="preserve"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 xml:space="preserve"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 xml:space="preserve"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0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0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 xml:space="preserve"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 xml:space="preserve"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 xml:space="preserve"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 xml:space="preserve"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 xml:space="preserve"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 xml:space="preserve"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 xml:space="preserve"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 xml:space="preserve"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 xml:space="preserve"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 xml:space="preserve"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 xml:space="preserve"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 xml:space="preserve"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 xml:space="preserve"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 xml:space="preserve"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 xml:space="preserve"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 xml:space="preserve"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 xml:space="preserve"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 xml:space="preserve"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 xml:space="preserve"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 xml:space="preserve"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 xml:space="preserve"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 xml:space="preserve"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 xml:space="preserve"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 xml:space="preserve"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 xml:space="preserve"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 xml:space="preserve"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 xml:space="preserve"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 xml:space="preserve"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 xml:space="preserve"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0</v>
          </cell>
        </row>
        <row r="76">
          <cell r="B76" t="str">
            <v xml:space="preserve"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0</v>
          </cell>
        </row>
        <row r="77">
          <cell r="B77" t="str">
            <v xml:space="preserve"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0</v>
          </cell>
        </row>
        <row r="78">
          <cell r="B78" t="str">
            <v xml:space="preserve"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 xml:space="preserve"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 xml:space="preserve"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 xml:space="preserve"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 xml:space="preserve"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 xml:space="preserve"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 xml:space="preserve"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 xml:space="preserve"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 xml:space="preserve"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 xml:space="preserve"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 xml:space="preserve"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 xml:space="preserve"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 xml:space="preserve"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 xml:space="preserve"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 xml:space="preserve"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 xml:space="preserve"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 xml:space="preserve"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 xml:space="preserve"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 xml:space="preserve"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0</v>
          </cell>
        </row>
        <row r="97">
          <cell r="B97" t="str">
            <v xml:space="preserve"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 xml:space="preserve"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 xml:space="preserve"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 xml:space="preserve"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 xml:space="preserve"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 xml:space="preserve"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 xml:space="preserve"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 xml:space="preserve"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0</v>
          </cell>
        </row>
        <row r="105">
          <cell r="B105" t="str">
            <v xml:space="preserve"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 xml:space="preserve"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 xml:space="preserve"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 xml:space="preserve"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 xml:space="preserve">Instalación de Retenidas</v>
          </cell>
          <cell r="F110">
            <v>0</v>
          </cell>
        </row>
        <row r="111">
          <cell r="B111" t="str">
            <v xml:space="preserve"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 xml:space="preserve"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0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0</v>
          </cell>
        </row>
        <row r="117">
          <cell r="B117" t="str">
            <v xml:space="preserve">Montaje de Armados</v>
          </cell>
          <cell r="F117">
            <v>0</v>
          </cell>
        </row>
        <row r="118">
          <cell r="B118" t="str">
            <v xml:space="preserve"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 xml:space="preserve"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 xml:space="preserve"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 xml:space="preserve"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 xml:space="preserve"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0</v>
          </cell>
        </row>
        <row r="123">
          <cell r="B123" t="str">
            <v xml:space="preserve"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 xml:space="preserve"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 xml:space="preserve"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 xml:space="preserve"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 xml:space="preserve"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0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0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 xml:space="preserve"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 xml:space="preserve"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 xml:space="preserve"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0</v>
          </cell>
        </row>
        <row r="147">
          <cell r="B147" t="str">
            <v xml:space="preserve"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 xml:space="preserve"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 xml:space="preserve"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 xml:space="preserve"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 xml:space="preserve"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0</v>
          </cell>
        </row>
        <row r="157">
          <cell r="B157" t="str">
            <v xml:space="preserve"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 xml:space="preserve"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 xml:space="preserve"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 xml:space="preserve"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 xml:space="preserve"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 xml:space="preserve"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 xml:space="preserve"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 xml:space="preserve"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 xml:space="preserve"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 xml:space="preserve"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0</v>
          </cell>
        </row>
        <row r="170">
          <cell r="B170" t="str">
            <v xml:space="preserve"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 xml:space="preserve"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 xml:space="preserve"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 xml:space="preserve"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 xml:space="preserve"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 xml:space="preserve"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 xml:space="preserve"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 xml:space="preserve"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 xml:space="preserve"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0</v>
          </cell>
        </row>
        <row r="180">
          <cell r="B180" t="str">
            <v xml:space="preserve"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 xml:space="preserve"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 xml:space="preserve"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 xml:space="preserve"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 xml:space="preserve"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 xml:space="preserve"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 xml:space="preserve"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 xml:space="preserve"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 xml:space="preserve"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 xml:space="preserve"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 xml:space="preserve"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 xml:space="preserve"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0</v>
          </cell>
        </row>
        <row r="192">
          <cell r="B192" t="str">
            <v xml:space="preserve"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 xml:space="preserve"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 xml:space="preserve"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 xml:space="preserve"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 xml:space="preserve"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 xml:space="preserve"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 xml:space="preserve"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 xml:space="preserve"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 xml:space="preserve"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 xml:space="preserve"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 xml:space="preserve"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 xml:space="preserve"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 xml:space="preserve"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 xml:space="preserve"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 xml:space="preserve"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 xml:space="preserve"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 xml:space="preserve"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 xml:space="preserve"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 xml:space="preserve"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 xml:space="preserve"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 xml:space="preserve"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 xml:space="preserve"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 xml:space="preserve"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 xml:space="preserve"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 xml:space="preserve"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 xml:space="preserve"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 xml:space="preserve"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 xml:space="preserve"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 xml:space="preserve"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 xml:space="preserve"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 xml:space="preserve"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 xml:space="preserve"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0</v>
          </cell>
        </row>
        <row r="228">
          <cell r="B228" t="str">
            <v xml:space="preserve"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 xml:space="preserve"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 xml:space="preserve"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 xml:space="preserve"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 xml:space="preserve"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 xml:space="preserve"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 xml:space="preserve"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 xml:space="preserve"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 xml:space="preserve"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 xml:space="preserve"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 xml:space="preserve"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 xml:space="preserve"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 xml:space="preserve"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 xml:space="preserve"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 xml:space="preserve"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 xml:space="preserve"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0</v>
          </cell>
        </row>
        <row r="248">
          <cell r="B248" t="str">
            <v xml:space="preserve"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 xml:space="preserve"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 xml:space="preserve"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 xml:space="preserve"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 xml:space="preserve"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 xml:space="preserve"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 xml:space="preserve"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 xml:space="preserve"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 xml:space="preserve"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 xml:space="preserve"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 xml:space="preserve"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 xml:space="preserve"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 xml:space="preserve"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0</v>
          </cell>
        </row>
        <row r="262">
          <cell r="B262" t="str">
            <v xml:space="preserve"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 xml:space="preserve"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 xml:space="preserve"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 xml:space="preserve"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 xml:space="preserve"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 xml:space="preserve"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 xml:space="preserve"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0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 xml:space="preserve"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0</v>
          </cell>
        </row>
        <row r="274">
          <cell r="B274" t="str">
            <v xml:space="preserve">Montaje de Conductores</v>
          </cell>
          <cell r="F274">
            <v>0</v>
          </cell>
        </row>
        <row r="275">
          <cell r="B275" t="str">
            <v xml:space="preserve"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 xml:space="preserve"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 xml:space="preserve"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0</v>
          </cell>
        </row>
        <row r="278">
          <cell r="B278" t="str">
            <v xml:space="preserve"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 xml:space="preserve"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 xml:space="preserve"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 xml:space="preserve"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0</v>
          </cell>
        </row>
        <row r="283">
          <cell r="B283" t="str">
            <v xml:space="preserve">Instalación de Puestas a Tierra</v>
          </cell>
          <cell r="F283">
            <v>0</v>
          </cell>
        </row>
        <row r="284">
          <cell r="B284" t="str">
            <v xml:space="preserve"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0</v>
          </cell>
        </row>
        <row r="285">
          <cell r="B285" t="str">
            <v xml:space="preserve"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 xml:space="preserve"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0</v>
          </cell>
        </row>
        <row r="287">
          <cell r="B287" t="str">
            <v xml:space="preserve"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0</v>
          </cell>
        </row>
        <row r="288">
          <cell r="B288" t="str">
            <v xml:space="preserve"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 xml:space="preserve"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 xml:space="preserve"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 xml:space="preserve"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0</v>
          </cell>
        </row>
        <row r="292">
          <cell r="F292">
            <v>0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 xml:space="preserve"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 xml:space="preserve"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 xml:space="preserve"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 xml:space="preserve"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 xml:space="preserve"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 xml:space="preserve"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 xml:space="preserve"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 xml:space="preserve"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 xml:space="preserve"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 xml:space="preserve"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 xml:space="preserve"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 xml:space="preserve"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 xml:space="preserve">Pruebas y Puesta en Servicio</v>
          </cell>
          <cell r="F307">
            <v>0</v>
          </cell>
        </row>
        <row r="308">
          <cell r="B308" t="str">
            <v xml:space="preserve"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0</v>
          </cell>
        </row>
        <row r="309">
          <cell r="B309" t="str">
            <v xml:space="preserve"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0</v>
          </cell>
        </row>
        <row r="310">
          <cell r="B310" t="str">
            <v xml:space="preserve"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0</v>
          </cell>
        </row>
        <row r="311">
          <cell r="B311" t="str">
            <v xml:space="preserve"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0</v>
          </cell>
        </row>
        <row r="312">
          <cell r="F312">
            <v>0</v>
          </cell>
        </row>
        <row r="313">
          <cell r="B313" t="str">
            <v xml:space="preserve">Nuevos Apus</v>
          </cell>
          <cell r="F313">
            <v>0</v>
          </cell>
        </row>
        <row r="314">
          <cell r="B314" t="str">
            <v xml:space="preserve"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0</v>
          </cell>
        </row>
        <row r="315">
          <cell r="B315" t="str">
            <v xml:space="preserve"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0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 xml:space="preserve"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 xml:space="preserve"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 xml:space="preserve"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 xml:space="preserve"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 xml:space="preserve"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 xml:space="preserve"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 xml:space="preserve"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 xml:space="preserve"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 xml:space="preserve"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 xml:space="preserve"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 xml:space="preserve"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 xml:space="preserve"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 xml:space="preserve"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 xml:space="preserve"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 xml:space="preserve"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 xml:space="preserve"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 xml:space="preserve"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 xml:space="preserve"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 xml:space="preserve"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 xml:space="preserve"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 xml:space="preserve"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 xml:space="preserve"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 xml:space="preserve"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 xml:space="preserve"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0</v>
          </cell>
        </row>
        <row r="342">
          <cell r="B342" t="str">
            <v xml:space="preserve"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 xml:space="preserve"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0</v>
          </cell>
        </row>
        <row r="344">
          <cell r="B344" t="str">
            <v xml:space="preserve"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 xml:space="preserve"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 xml:space="preserve"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0</v>
          </cell>
        </row>
        <row r="347">
          <cell r="B347" t="str">
            <v xml:space="preserve"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 xml:space="preserve"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 xml:space="preserve"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 xml:space="preserve"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 xml:space="preserve"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 xml:space="preserve"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 xml:space="preserve"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 xml:space="preserve"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 xml:space="preserve"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 xml:space="preserve"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 xml:space="preserve"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 xml:space="preserve"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 xml:space="preserve"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 xml:space="preserve"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 xml:space="preserve"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 xml:space="preserve"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0</v>
          </cell>
        </row>
        <row r="364">
          <cell r="B364" t="str">
            <v xml:space="preserve"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 xml:space="preserve"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 xml:space="preserve"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0</v>
          </cell>
        </row>
        <row r="367">
          <cell r="B367" t="str">
            <v xml:space="preserve"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 xml:space="preserve"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0</v>
          </cell>
        </row>
        <row r="369">
          <cell r="B369" t="str">
            <v xml:space="preserve"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 xml:space="preserve"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 xml:space="preserve"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 xml:space="preserve"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 xml:space="preserve"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 xml:space="preserve"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 xml:space="preserve"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 xml:space="preserve"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 xml:space="preserve"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 xml:space="preserve"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 xml:space="preserve"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 xml:space="preserve"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 xml:space="preserve"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 xml:space="preserve"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 xml:space="preserve"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 xml:space="preserve"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0</v>
          </cell>
        </row>
        <row r="385">
          <cell r="B385" t="str">
            <v xml:space="preserve"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 xml:space="preserve"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 xml:space="preserve"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 xml:space="preserve"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 xml:space="preserve"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 xml:space="preserve"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 xml:space="preserve"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 xml:space="preserve"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 xml:space="preserve"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 xml:space="preserve"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 xml:space="preserve"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 xml:space="preserve"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GG"/>
      <sheetName val="RES-GRAL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 xml:space="preserve">CREACIÓN INSTALACIÓN DEL SUBSISTEMA DE DISTRIBUCIÓN PRIMARIA 10-22,9 KV Y SUBSISTEMA DE DISTRIBUCIÓN SECUNDARIA 380/220 V E INSTALACIÓN DE ALUMBRADO PÚBLICO LUCAS CUTIVALU DEL DISTRITO DE MIGUEL CHECA - PROVINCIA DE SULLANA - DEPARTAMENTO DE PIURA</v>
          </cell>
        </row>
        <row r="5">
          <cell r="F5" t="str">
            <v>PIURA</v>
          </cell>
          <cell r="J5" t="str">
            <v xml:space="preserve">FECHA: 30-Ene-2021</v>
          </cell>
        </row>
        <row r="6">
          <cell r="J6" t="str">
            <v xml:space="preserve">T.C. (S/./US$): 3,642</v>
          </cell>
          <cell r="M6">
            <v>3.6419999999999999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">
          <cell r="D9" t="str">
            <v xml:space="preserve">CRUCETAS  DE MADERA DE PROCEDENCIA NACIONAL</v>
          </cell>
        </row>
        <row r="10">
          <cell r="D10" t="str">
            <v xml:space="preserve">Cruceta de madera tratada de 90 mm x 115 mm x 1,20 m</v>
          </cell>
        </row>
        <row r="11">
          <cell r="D11" t="str">
            <v xml:space="preserve">Cruceta de madera tratada de 90 mm x 115 mm x 1,50 m</v>
          </cell>
        </row>
        <row r="12">
          <cell r="D12" t="str">
            <v xml:space="preserve">Cruceta de madera tratada de 90 mm x 115 mm x 2,00 m</v>
          </cell>
        </row>
        <row r="13">
          <cell r="D13" t="str">
            <v xml:space="preserve">Cruceta de madera tratada de 90 mm x 115 mm x 2,40 m</v>
          </cell>
        </row>
        <row r="14">
          <cell r="D14" t="str">
            <v xml:space="preserve">Cruceta de madera tratada de 90 mm x 115 mm x 3,00 m</v>
          </cell>
        </row>
        <row r="15">
          <cell r="D15" t="str">
            <v xml:space="preserve">Cruceta de madera tratada de 90 mm x 254 mm x 2,40 m</v>
          </cell>
        </row>
        <row r="16">
          <cell r="D16" t="str">
            <v xml:space="preserve">Cruceta de madera tratada de 102 mm x 127 mm x 2,40 m</v>
          </cell>
        </row>
        <row r="17">
          <cell r="D17" t="str">
            <v xml:space="preserve">Cruceta de madera tratada de 102 mm x 127 mm x 4,30 m</v>
          </cell>
        </row>
        <row r="18">
          <cell r="D18" t="str">
            <v xml:space="preserve">Cruceta de madera tratada de 127 mm x 127 mm x 4,30 m</v>
          </cell>
        </row>
        <row r="19">
          <cell r="D19" t="str">
            <v xml:space="preserve">Tabla de madera tratada de 300 mm x 300 mm x 25 mm</v>
          </cell>
        </row>
        <row r="20">
          <cell r="D20" t="str">
            <v xml:space="preserve">Listón de madera tratada 50 x 19 mm sección, 2,7 m longitud (incluye clavos de fijación)</v>
          </cell>
        </row>
        <row r="21">
          <cell r="D21" t="str">
            <v/>
          </cell>
        </row>
        <row r="22">
          <cell r="D22" t="str">
            <v xml:space="preserve">POSTES  DE CONCRETO ARMADO CENTRIFUGADO</v>
          </cell>
        </row>
        <row r="23">
          <cell r="D23" t="str">
            <v xml:space="preserve">Poste de C.A.C. de 7 m/200 daN (Incluye perilla)</v>
          </cell>
        </row>
        <row r="24">
          <cell r="D24" t="str">
            <v xml:space="preserve">Poste de C.A.C. de 7 m/300 daN (Incluye perilla)</v>
          </cell>
        </row>
        <row r="25">
          <cell r="D25" t="str">
            <v xml:space="preserve">Poste de C.A.C. de 8 m/200 daN (Incluye perilla)</v>
          </cell>
        </row>
        <row r="26">
          <cell r="D26" t="str">
            <v xml:space="preserve">Poste de C.A.C. de 8 m/300 daN (Incluye perilla)</v>
          </cell>
        </row>
        <row r="27">
          <cell r="D27" t="str">
            <v xml:space="preserve">Poste de C.A.C. de 9 m/200 daN (Incluye perilla)</v>
          </cell>
        </row>
        <row r="28">
          <cell r="D28" t="str">
            <v xml:space="preserve">Poste de C.A.C. de 9 m/300 daN (Incluye perilla)</v>
          </cell>
        </row>
        <row r="29">
          <cell r="D29" t="str">
            <v xml:space="preserve">Poste de C.A.C. de 10 m/200 daN (Incluye perilla)</v>
          </cell>
        </row>
        <row r="30">
          <cell r="D30" t="str">
            <v xml:space="preserve">Poste de C.A.C. de 10 m/300 daN (Incluye perilla)</v>
          </cell>
        </row>
        <row r="31">
          <cell r="D31" t="str">
            <v xml:space="preserve">Poste de C.A.C. de 11 m/200 daN (Incluye perilla)</v>
          </cell>
        </row>
        <row r="32">
          <cell r="D32" t="str">
            <v xml:space="preserve">Poste de C.A.C. de 11 m/300 daN (Incluye perilla)</v>
          </cell>
        </row>
        <row r="33">
          <cell r="D33" t="str">
            <v xml:space="preserve">Poste de C.A.C. de 12 m/200 daN (Incluye perilla)</v>
          </cell>
        </row>
        <row r="34">
          <cell r="D34" t="str">
            <v xml:space="preserve">Poste de C.A.C. de 12 m/300 daN (Incluye perilla)</v>
          </cell>
        </row>
        <row r="35">
          <cell r="D35" t="str">
            <v xml:space="preserve">Poste de C.A.C. de 13 m/300 daN (Incluye perilla)</v>
          </cell>
        </row>
        <row r="36">
          <cell r="D36" t="str">
            <v xml:space="preserve">Poste de C.A.C. de 13 m/400 daN (Incluye perilla)</v>
          </cell>
        </row>
        <row r="37">
          <cell r="D37" t="str">
            <v xml:space="preserve">Poste de C.A.C. de 15 m/500 daN (Incluye perilla)</v>
          </cell>
        </row>
        <row r="38">
          <cell r="D38" t="str">
            <v/>
          </cell>
        </row>
        <row r="39">
          <cell r="D39" t="str">
            <v xml:space="preserve">POSTES  DE CONCRETO SECCIONABLE (ALTERNATIVA)</v>
          </cell>
        </row>
        <row r="40">
          <cell r="D40" t="str">
            <v xml:space="preserve">Poste de C.A.C. Seccionable 2 Cuerpos de 7 m/200 daN (Incluye perilla)</v>
          </cell>
        </row>
        <row r="41">
          <cell r="D41" t="str">
            <v xml:space="preserve">Poste de C.A.C. Seccionable 2 Cuerpos de 7 m/300 daN (Incluye perilla)</v>
          </cell>
        </row>
        <row r="42">
          <cell r="D42" t="str">
            <v xml:space="preserve">Poste de C.A.C. Seccionable 2 Cuerpos de 8 m/200 daN (Incluye perilla)</v>
          </cell>
        </row>
        <row r="43">
          <cell r="D43" t="str">
            <v xml:space="preserve">Poste de C.A.C. Seccionable 2 Cuerpos de 8 m/300 daN (Incluye perilla)</v>
          </cell>
        </row>
        <row r="44">
          <cell r="D44" t="str">
            <v xml:space="preserve">Poste de C.A.C. Seccionable 2 Cuerpos de 9 m/200 daN (Incluye perilla)</v>
          </cell>
        </row>
        <row r="45">
          <cell r="D45" t="str">
            <v xml:space="preserve">Poste de C.A.C. Seccionable 2 Cuerpos de 9 m/300 daN (Incluye perilla)</v>
          </cell>
        </row>
        <row r="46">
          <cell r="D46" t="str">
            <v xml:space="preserve">Poste de C.A.C. Seccionable 2 Cuerpos de 10 m/200 daN (Incluye perilla)</v>
          </cell>
        </row>
        <row r="47">
          <cell r="D47" t="str">
            <v xml:space="preserve">Poste de C.A.C. Seccionable 2 Cuerpos de 10 m/300 daN (Incluye perilla)</v>
          </cell>
        </row>
        <row r="48">
          <cell r="D48" t="str">
            <v xml:space="preserve">Poste de C.A.C. Seccionable 2 Cuerpos de 11 m/200 daN (Incluye perilla)</v>
          </cell>
        </row>
        <row r="49">
          <cell r="D49" t="str">
            <v xml:space="preserve">Poste de C.A.C. Seccionable 2 Cuerpos de 11 m/300 daN (Incluye perilla)</v>
          </cell>
        </row>
        <row r="50">
          <cell r="D50" t="str">
            <v xml:space="preserve">Poste de C.A.C. Seccionable 2 Cuerpos de 12 m/200 daN (Incluye perilla)</v>
          </cell>
        </row>
        <row r="51">
          <cell r="D51" t="str">
            <v xml:space="preserve">Poste de C.A.C. Seccionable 2 Cuerpos de 12 m/300 daN (Incluye perilla)</v>
          </cell>
        </row>
        <row r="52">
          <cell r="D52" t="str">
            <v xml:space="preserve">Poste de C.A.C. Seccionable 2 Cuerpos de 13 m/300 daN (Incluye perilla)</v>
          </cell>
        </row>
        <row r="53">
          <cell r="D53" t="str">
            <v xml:space="preserve">Poste de C.A.C. Seccionable 2 Cuerpos de 13 m/400 daN (Incluye perilla)</v>
          </cell>
        </row>
        <row r="55">
          <cell r="D55" t="str">
            <v xml:space="preserve">POSTES DE MADERA IMPORTADA</v>
          </cell>
        </row>
        <row r="56">
          <cell r="D56" t="str">
            <v xml:space="preserve">Poste de madera importada (Pino Amarillo del Sur) de 8 m, Clase 7</v>
          </cell>
        </row>
        <row r="57">
          <cell r="D57" t="str">
            <v xml:space="preserve">Poste de madera importada (Pino Amarillo del Sur) de 8 m, Clase 6</v>
          </cell>
        </row>
        <row r="58">
          <cell r="D58" t="str">
            <v xml:space="preserve">Poste de madera importada (Pino Amarillo del Sur) de 9 m, Clase 7</v>
          </cell>
        </row>
        <row r="59">
          <cell r="D59" t="str">
            <v xml:space="preserve">Poste de madera importada (Pino Amarillo del Sur) de 9 m, Clase 6</v>
          </cell>
        </row>
        <row r="60">
          <cell r="D60" t="str">
            <v xml:space="preserve">Poste de madera importada (Pino Amarillo del Sur) de 9 m, Clase 5</v>
          </cell>
        </row>
        <row r="61">
          <cell r="D61" t="str">
            <v xml:space="preserve">Poste de madera importada (Pino Amarillo del Sur) de 10 m, Clase 6</v>
          </cell>
        </row>
        <row r="62">
          <cell r="D62" t="str">
            <v xml:space="preserve">Poste de madera importada (Pino Amarillo del Sur) de 10 m, Clase 5</v>
          </cell>
        </row>
        <row r="63">
          <cell r="D63" t="str">
            <v xml:space="preserve">Poste de madera importada (Pino Amarillo del Sur) de 11 m, Clase 6</v>
          </cell>
        </row>
        <row r="64">
          <cell r="D64" t="str">
            <v xml:space="preserve">Poste de madera importada (Pino Amarillo del Sur) de 11 m, Clase 5</v>
          </cell>
        </row>
        <row r="65">
          <cell r="D65" t="str">
            <v xml:space="preserve">Poste de madera importada (Pino Amarillo del Sur) de 12 m, Clase 6</v>
          </cell>
        </row>
        <row r="66">
          <cell r="D66" t="str">
            <v xml:space="preserve">Poste de madera importada (Pino Amarillo del Sur) de 12 m, Clase 5</v>
          </cell>
        </row>
        <row r="67">
          <cell r="D67" t="str">
            <v xml:space="preserve">Poste de madera importada (Pino Amarillo del Sur) de 13 m, Clase 6</v>
          </cell>
        </row>
        <row r="68">
          <cell r="D68" t="str">
            <v xml:space="preserve">Poste de madera importada (Pino Amarillo del Sur) de 13 m, Clase 5</v>
          </cell>
        </row>
        <row r="70">
          <cell r="D70" t="str">
            <v xml:space="preserve">Poste de madera importada (Pino Amarillo del Sur) de 25pies, Clase 7</v>
          </cell>
        </row>
        <row r="71">
          <cell r="D71" t="str">
            <v xml:space="preserve">Poste de madera importada (Pino Amarillo del Sur) de 25pies, Clase 6</v>
          </cell>
        </row>
        <row r="72">
          <cell r="D72" t="str">
            <v xml:space="preserve">Poste de madera importada (Pino Amarillo del Sur) de 30pies, Clase 7</v>
          </cell>
        </row>
        <row r="73">
          <cell r="D73" t="str">
            <v xml:space="preserve">Poste de madera importada (Pino Amarillo del Sur) de 30pies, Clase 6</v>
          </cell>
        </row>
        <row r="74">
          <cell r="D74" t="str">
            <v xml:space="preserve">Poste de madera importada (Pino Amarillo del Sur) de 30pies, Clase 5</v>
          </cell>
        </row>
        <row r="75">
          <cell r="D75" t="str">
            <v xml:space="preserve">Poste de madera importada (Pino Amarillo del Sur) de 35pies, Clase 6</v>
          </cell>
        </row>
        <row r="76">
          <cell r="D76" t="str">
            <v xml:space="preserve">Poste de madera importada (Pino Amarillo del Sur) de 35pies, Clase 5</v>
          </cell>
        </row>
        <row r="77">
          <cell r="D77" t="str">
            <v xml:space="preserve">Poste de madera importada (Pino Amarillo del Sur) de 40pies, Clase 6</v>
          </cell>
        </row>
        <row r="78">
          <cell r="D78" t="str">
            <v xml:space="preserve">Poste de madera importada (Pino Amarillo del Sur) de 40pies, Clase 5</v>
          </cell>
        </row>
        <row r="79">
          <cell r="D79" t="str">
            <v xml:space="preserve">Poste de madera importada (Pino Amarillo del Sur) de 45pies, Clase 6</v>
          </cell>
        </row>
        <row r="80">
          <cell r="D80" t="str">
            <v xml:space="preserve">Poste de madera importada (Pino Amarillo del Sur) de 45pies, Clase 5</v>
          </cell>
        </row>
        <row r="81">
          <cell r="D81" t="str">
            <v xml:space="preserve">Poste de madera importada (Pino Amarillo del Sur) de 50pies, Clase 5</v>
          </cell>
        </row>
        <row r="82">
          <cell r="D82" t="str">
            <v/>
          </cell>
        </row>
        <row r="83">
          <cell r="D83" t="str">
            <v xml:space="preserve">POSTES DE MADERA DE PROCEDENCIA NACIONAL</v>
          </cell>
        </row>
        <row r="84">
          <cell r="D84" t="str">
            <v xml:space="preserve">Poste de madera de procedencia nacional de 8 m, Clase 7</v>
          </cell>
        </row>
        <row r="85">
          <cell r="D85" t="str">
            <v xml:space="preserve">Poste de madera de procedencia nacional de 8 m, Clase 6</v>
          </cell>
        </row>
        <row r="86">
          <cell r="D86" t="str">
            <v xml:space="preserve">Poste de madera de procedencia nacional de 9 m, Clase 7</v>
          </cell>
        </row>
        <row r="87">
          <cell r="D87" t="str">
            <v xml:space="preserve">Poste de madera de procedencia nacional de 9 m, Clase 6</v>
          </cell>
        </row>
        <row r="88">
          <cell r="D88" t="str">
            <v xml:space="preserve">Poste de madera de procedencia nacional de 9 m, Clase 5</v>
          </cell>
        </row>
        <row r="89">
          <cell r="D89" t="str">
            <v xml:space="preserve">Poste de madera de procedencia nacional de 10 m, Clase 6</v>
          </cell>
        </row>
        <row r="90">
          <cell r="D90" t="str">
            <v xml:space="preserve">Poste de madera de procedencia nacional de 10 m, Clase 5</v>
          </cell>
        </row>
        <row r="91">
          <cell r="D91" t="str">
            <v xml:space="preserve">Poste de madera de procedencia nacional de 11 m, Clase 6</v>
          </cell>
        </row>
        <row r="92">
          <cell r="D92" t="str">
            <v xml:space="preserve">Poste de madera de procedencia nacional de 11 m, Clase 5</v>
          </cell>
        </row>
        <row r="93">
          <cell r="D93" t="str">
            <v xml:space="preserve">Poste de madera de procedencia nacional de 12 m, Clase 6</v>
          </cell>
        </row>
        <row r="94">
          <cell r="D94" t="str">
            <v xml:space="preserve">Poste de madera de procedencia nacional de 12 m, Clase 5</v>
          </cell>
        </row>
        <row r="95">
          <cell r="D95" t="str">
            <v xml:space="preserve">Poste de madera de procedencia nacional de 13 m, Clase 6</v>
          </cell>
        </row>
        <row r="96">
          <cell r="D96" t="str">
            <v xml:space="preserve">Poste de madera de procedencia nacional de 13 m, Clase 5</v>
          </cell>
        </row>
        <row r="97">
          <cell r="D97" t="str">
            <v/>
          </cell>
        </row>
        <row r="98">
          <cell r="D98" t="str">
            <v xml:space="preserve">OTROS MATERIALES DE CONCRETO ARMADO</v>
          </cell>
        </row>
        <row r="99">
          <cell r="D99" t="str">
            <v xml:space="preserve">Cruceta de C.A.V. Z / 1,5 / 300 / 300 / 150 daN (Z / L / T / F / V)</v>
          </cell>
        </row>
        <row r="100">
          <cell r="D100" t="str">
            <v xml:space="preserve">Cruceta de C.A.V. Z / 2,0 / 300 / 300 / 150 daN (Z / L / T / F / V)</v>
          </cell>
        </row>
        <row r="101">
          <cell r="D101" t="str">
            <v xml:space="preserve">Cruceta de C.A.V. Z / 2,5 / 300 / 300 / 150 daN (Z / L / T / F / V)</v>
          </cell>
        </row>
        <row r="102">
          <cell r="D102" t="str">
            <v xml:space="preserve">Cruceta Asimétrica de C.A.V. Za / 1,5 / 0,9 / 250 / 200 / 100 daN (Za / L / L1/ T / F / V)</v>
          </cell>
        </row>
        <row r="103">
          <cell r="D103" t="str">
            <v xml:space="preserve">Ménsula de C.A.V. M / 1,2 / 250 / 150 / 150 daN (M / L / T / F / V)</v>
          </cell>
        </row>
        <row r="104">
          <cell r="D104" t="str">
            <v xml:space="preserve">Ménsula de C.A.V. M / 2,0 / 250 / 150 / 150 daN (M / L / T / F / V)</v>
          </cell>
        </row>
        <row r="105">
          <cell r="D105" t="str">
            <v xml:space="preserve">Palomilla Doble de Concreto de 2,20 m para poste, carga de trabajo de 100 daN</v>
          </cell>
        </row>
        <row r="106">
          <cell r="D106" t="str">
            <v xml:space="preserve">Plataforma de Concreto Soporte de Transformador de 2,20 m, carga de trabajo de 500 daN</v>
          </cell>
        </row>
        <row r="107">
          <cell r="D107" t="str">
            <v xml:space="preserve">Plataforma de Concreto Soporte de Transformador de 2,20 m, carga de trabajo de 1500 daN</v>
          </cell>
        </row>
        <row r="108">
          <cell r="D108" t="str">
            <v xml:space="preserve">Plataforma de Concreto Soporte de Transformador de 1,10 m, carga de trabajo de 750 daN</v>
          </cell>
        </row>
        <row r="109">
          <cell r="D109" t="str">
            <v xml:space="preserve">Palomilla Simple de Concreto de 1,50 m para poste, carga de trabajo de 100 daN</v>
          </cell>
        </row>
        <row r="110">
          <cell r="D110" t="str">
            <v xml:space="preserve">Palomilla Simple de Concreto de 2,20 m para poste, carga de trabajo de 100 daN</v>
          </cell>
        </row>
        <row r="111">
          <cell r="D111" t="str">
            <v xml:space="preserve">Ménsula de C.A.V. M / 1,5 / 300 / 150 / 150 daN (M / L / T / F / V)</v>
          </cell>
        </row>
        <row r="112">
          <cell r="D112" t="str">
            <v xml:space="preserve">Cruceta de C.A.V. Seccionada Z / 2,4 / 300 / 300 / 150 daN (Z / L / T / F / V)</v>
          </cell>
        </row>
        <row r="113">
          <cell r="D113" t="str">
            <v xml:space="preserve">Plataforma de Concreto Soporte de Transformador de 1,50 m, carga de trabajo de 750 daN</v>
          </cell>
        </row>
        <row r="114">
          <cell r="D114" t="str">
            <v xml:space="preserve">Ducto de Concreto de 4 vias de 25 cm de alto x  25cm  de ancho y 100cm de largo.</v>
          </cell>
        </row>
        <row r="115">
          <cell r="D115" t="str">
            <v xml:space="preserve">Buzon de  CAV. Portacables, TIPO 1 (BZ-1 al BZ-7)</v>
          </cell>
        </row>
        <row r="117">
          <cell r="D117" t="str">
            <v xml:space="preserve">AISLADORES Y ACCESORIOS</v>
          </cell>
        </row>
        <row r="118">
          <cell r="D118" t="str">
            <v xml:space="preserve">Aislador de Porcelana Tipo Pin, Clase ANSI 56-2</v>
          </cell>
        </row>
        <row r="119">
          <cell r="D119" t="str">
            <v xml:space="preserve">Aislador de Porcelana Tipo Pin, Clase ANSI 56-3</v>
          </cell>
        </row>
        <row r="120">
          <cell r="D120" t="str">
            <v xml:space="preserve">Aislador de Porcelana Tipo Pin, Clase ANSI 56-4</v>
          </cell>
        </row>
        <row r="121">
          <cell r="D121" t="str">
            <v xml:space="preserve">Espiga de AºGº de 508 mm longitud, para Cabeza de Poste y Aislador ANSI 56-2</v>
          </cell>
        </row>
        <row r="122">
          <cell r="D122" t="str">
            <v xml:space="preserve">Espiga de AºGº de 609 mm longitud, para Cabeza de Poste y Aislador ANSI 56-3</v>
          </cell>
        </row>
        <row r="123">
          <cell r="D123" t="str">
            <v xml:space="preserve">Espiga de AºGº de 609 mm longitud, para Cabeza de Poste y Aislador ANSI 56-4</v>
          </cell>
        </row>
        <row r="124">
          <cell r="D124" t="str">
            <v xml:space="preserve">Espiga de AºGº para Cruceta y Aislador 56-2, de 356 mm longitud y Accesorios</v>
          </cell>
        </row>
        <row r="125">
          <cell r="D125" t="str">
            <v xml:space="preserve">Espiga de AºGº para Cruceta y Aislador 56-3, de 381 mm longitud y Accesorios</v>
          </cell>
        </row>
        <row r="126">
          <cell r="D126" t="str">
            <v xml:space="preserve">Espiga de AºGº para Cruceta y Aislador 56-4, de 432 mm longitud y Accesorios</v>
          </cell>
        </row>
        <row r="127">
          <cell r="D127" t="str">
            <v xml:space="preserve">Conjunto Aislador Line Post Polimérico Soporte en Cabeza de Poste:</v>
          </cell>
        </row>
        <row r="128">
          <cell r="D128" t="str">
            <v xml:space="preserve">- Aislador Polimérico de 36 kV, Tipo Line Post con Espárrago de 19 mm Ø, 75 mm longitud (Alternativa a Conjunto Aislador-Espiga Cabeza de Poste)</v>
          </cell>
        </row>
        <row r="129">
          <cell r="D129" t="str">
            <v xml:space="preserve">- Braquete de A°G° para Soporte del Aislador Tipo Line Post en Cabeza de Poste.</v>
          </cell>
        </row>
        <row r="130">
          <cell r="D130" t="str">
            <v xml:space="preserve">Conjunto Aislador Line Post Polimérico en Cruceta:</v>
          </cell>
        </row>
        <row r="131">
          <cell r="D131" t="str">
            <v xml:space="preserve">- Aislador Polimérico de 36 kV, Tipo Line Post con Espárrago de 19 mm Ø, 200 mm longitud (Alternativa a Conjunto Aislador-Espiga en Cruceta)</v>
          </cell>
        </row>
        <row r="132">
          <cell r="D132" t="str">
            <v xml:space="preserve">Aislador de Porcelana Tipo Carrete, Clase ANSI 53-2</v>
          </cell>
        </row>
        <row r="133">
          <cell r="D133" t="str">
            <v/>
          </cell>
        </row>
        <row r="134">
          <cell r="D134" t="str">
            <v xml:space="preserve">AISLADORES DE SUSPENSIÓN Y ACCESORIOS</v>
          </cell>
        </row>
        <row r="135">
          <cell r="D135" t="str">
            <v xml:space="preserve">Aislador de Porcelana de Suspensión, Clase ANSI 52-3</v>
          </cell>
        </row>
        <row r="136">
          <cell r="D136" t="str">
            <v xml:space="preserve">Adaptador Anillo-Bola </v>
          </cell>
        </row>
        <row r="137">
          <cell r="D137" t="str">
            <v xml:space="preserve">Adaptador Casquillo-Ojo Largo</v>
          </cell>
        </row>
        <row r="138">
          <cell r="D138" t="str">
            <v xml:space="preserve">Grillete Recto</v>
          </cell>
        </row>
        <row r="139">
          <cell r="D139" t="str">
            <v xml:space="preserve">Aislador Polimerico con Conexión Horquilla (Estructura) y Lengüeta (Linea) de 36 kV, según Especificacion Técnica. </v>
          </cell>
        </row>
        <row r="140">
          <cell r="D140" t="str">
            <v xml:space="preserve">Cadena compuesto por 2 Aisladores de Porcelana Clase 52-3, dos adaptadores y un grillete. Según Especificaciones Técnicas.</v>
          </cell>
        </row>
        <row r="141">
          <cell r="D141" t="str">
            <v xml:space="preserve">Cadena compuesto por 1 Aislador de Porcelana Clase 52-3, dos adaptadores y un grillete. Según Especificaciones Técnicas.</v>
          </cell>
        </row>
        <row r="142">
          <cell r="D142" t="str">
            <v/>
          </cell>
        </row>
        <row r="143">
          <cell r="D143" t="str">
            <v xml:space="preserve">CONDUCTOR DE ALEACIÓN DE ALUMINIO</v>
          </cell>
        </row>
        <row r="144">
          <cell r="D144" t="str">
            <v xml:space="preserve">Conductor de Aleacion de Aluminio de 25 mm²</v>
          </cell>
        </row>
        <row r="145">
          <cell r="D145" t="str">
            <v xml:space="preserve">Conductor de Aleacion de Aluminio de 35 mm²</v>
          </cell>
        </row>
        <row r="146">
          <cell r="D146" t="str">
            <v xml:space="preserve">Conductor de Aleacion de Aluminio de 50 mm²</v>
          </cell>
        </row>
        <row r="147">
          <cell r="D147" t="str">
            <v xml:space="preserve">Conductor de Aleacion de Aluminio de 70 mm²</v>
          </cell>
        </row>
        <row r="148">
          <cell r="D148" t="str">
            <v xml:space="preserve">Conductor de Aleacion de Aluminio de 95 mm²</v>
          </cell>
        </row>
        <row r="149">
          <cell r="D149" t="str">
            <v xml:space="preserve">Conductor de Aleacion de Aluminio de 120 mm²</v>
          </cell>
        </row>
        <row r="150">
          <cell r="D150" t="str">
            <v/>
          </cell>
        </row>
        <row r="151">
          <cell r="D151" t="str">
            <v xml:space="preserve">ACCESORIOS PARA CONDUCTOR DE ALEACION ALUMINIO</v>
          </cell>
        </row>
        <row r="152">
          <cell r="D152" t="str">
            <v xml:space="preserve">Varilla de Armar preformada Simple para Conductor de 25 mm²</v>
          </cell>
        </row>
        <row r="153">
          <cell r="D153" t="str">
            <v xml:space="preserve">Varilla de Armar preformada Simple para Conductor de 35 mm²</v>
          </cell>
        </row>
        <row r="154">
          <cell r="D154" t="str">
            <v xml:space="preserve">Varilla de Armar preformada Simple para Conductor de 50 mm²</v>
          </cell>
        </row>
        <row r="155">
          <cell r="D155" t="str">
            <v xml:space="preserve">Varilla de Armar preformada Simple para Conductor de 70 mm²</v>
          </cell>
        </row>
        <row r="156">
          <cell r="D156" t="str">
            <v xml:space="preserve">Varilla de Armar preformada Simple para Conductor de 95 mm²</v>
          </cell>
        </row>
        <row r="157">
          <cell r="D157" t="str">
            <v xml:space="preserve">Varilla de Armar preformada Simple para Conductor de 120 mm²</v>
          </cell>
        </row>
        <row r="158">
          <cell r="D158" t="str">
            <v xml:space="preserve">Varilla de Armar preformada Doble para Conductor de 25 mm²</v>
          </cell>
        </row>
        <row r="159">
          <cell r="D159" t="str">
            <v xml:space="preserve">Varilla de Armar preformada Doble para Conductor de 35 mm²</v>
          </cell>
        </row>
        <row r="160">
          <cell r="D160" t="str">
            <v xml:space="preserve">Varilla de Armar preformada Doble para Conductor de 50 mm²</v>
          </cell>
        </row>
        <row r="161">
          <cell r="D161" t="str">
            <v xml:space="preserve">Varilla de Armar preformada Doble para Conductor de 70 mm²</v>
          </cell>
        </row>
        <row r="162">
          <cell r="D162" t="str">
            <v xml:space="preserve">Varilla de Armar preformada Doble para Conductor de 95 mm²</v>
          </cell>
        </row>
        <row r="163">
          <cell r="D163" t="str">
            <v xml:space="preserve">Varilla de Armar preformada Doble para Conductor de 120 mm²</v>
          </cell>
        </row>
        <row r="164">
          <cell r="D164" t="str">
            <v xml:space="preserve">Manguito de Empalme para Conductor de 25 mm²</v>
          </cell>
        </row>
        <row r="165">
          <cell r="D165" t="str">
            <v xml:space="preserve">Manguito de Empalme para Conductor de 35 mm²</v>
          </cell>
        </row>
        <row r="166">
          <cell r="D166" t="str">
            <v xml:space="preserve">Manguito de Empalme para Conductor de 50 mm²</v>
          </cell>
        </row>
        <row r="167">
          <cell r="D167" t="str">
            <v xml:space="preserve">Manguito de Empalme para Conductor de 70 mm²</v>
          </cell>
        </row>
        <row r="168">
          <cell r="D168" t="str">
            <v xml:space="preserve">Manguito de Empalme para Conductor de 95 mm²</v>
          </cell>
        </row>
        <row r="169">
          <cell r="D169" t="str">
            <v xml:space="preserve">Manguito de Empalme para Conductor de 120 mm²</v>
          </cell>
        </row>
        <row r="170">
          <cell r="D170" t="str">
            <v xml:space="preserve">Manguito de Reparacion para Conductor de 25 mm²</v>
          </cell>
        </row>
        <row r="171">
          <cell r="D171" t="str">
            <v xml:space="preserve">Manguito de Reparacion para Conductor de 35 mm²</v>
          </cell>
        </row>
        <row r="172">
          <cell r="D172" t="str">
            <v xml:space="preserve">Manguito de Reparacion para Conductor de 50 mm²</v>
          </cell>
        </row>
        <row r="173">
          <cell r="D173" t="str">
            <v xml:space="preserve">Manguito de Reparacion para Conductor de 70 mm²</v>
          </cell>
        </row>
        <row r="174">
          <cell r="D174" t="str">
            <v xml:space="preserve">Manguito de Reparacion para Conductor de 95 mm²</v>
          </cell>
        </row>
        <row r="175">
          <cell r="D175" t="str">
            <v xml:space="preserve">Manguito de Reparacion para Conductor de 120 mm²</v>
          </cell>
        </row>
        <row r="176">
          <cell r="D176" t="str">
            <v xml:space="preserve">Grapa de Doble Via de Aluminio para Conductor de 25 mm²</v>
          </cell>
        </row>
        <row r="177">
          <cell r="D177" t="str">
            <v xml:space="preserve">Grapa de Doble Via de Aluminio para Conductor de 35 mm²</v>
          </cell>
        </row>
        <row r="178">
          <cell r="D178" t="str">
            <v xml:space="preserve">Grapa de Doble Via de Aluminio para Conductor de 50 mm²</v>
          </cell>
        </row>
        <row r="179">
          <cell r="D179" t="str">
            <v xml:space="preserve">Grapa de Doble Via de Aluminio para Conductor de 70 mm²</v>
          </cell>
        </row>
        <row r="180">
          <cell r="D180" t="str">
            <v xml:space="preserve">Grapa de Doble Via de Aluminio para Conductor de 95 mm²</v>
          </cell>
        </row>
        <row r="181">
          <cell r="D181" t="str">
            <v xml:space="preserve">Grapa de Doble Via de Aluminio para Conductor de 120 mm²</v>
          </cell>
        </row>
        <row r="182">
          <cell r="D182" t="str">
            <v xml:space="preserve">Alambre de Amarre Aluminio Recocido de 16 mm²</v>
          </cell>
        </row>
        <row r="183">
          <cell r="D183" t="str">
            <v xml:space="preserve">Amortiguador de Vibracion Tipo Stockbridge para Conductor de 25 mm²</v>
          </cell>
        </row>
        <row r="184">
          <cell r="D184" t="str">
            <v xml:space="preserve">Amortiguador de Vibracion Tipo Stockbridge para Conductor de 35 mm²</v>
          </cell>
        </row>
        <row r="185">
          <cell r="D185" t="str">
            <v xml:space="preserve">Amortiguador de Vibracion Tipo Stockbridge para Conductor de 50 mm²</v>
          </cell>
        </row>
        <row r="186">
          <cell r="D186" t="str">
            <v xml:space="preserve">Amortiguador de Vibracion Tipo Stockbridge para Conductor de 70 mm²</v>
          </cell>
        </row>
        <row r="187">
          <cell r="D187" t="str">
            <v xml:space="preserve">Amortiguador de Vibracion Tipo Stockbridge para Conductor de 95 mm²</v>
          </cell>
        </row>
        <row r="188">
          <cell r="D188" t="str">
            <v xml:space="preserve">Amortiguador de Vibracion Tipo Stockbridge para Conductor de 120 mm²</v>
          </cell>
        </row>
        <row r="189">
          <cell r="D189" t="str">
            <v xml:space="preserve">Grapa de Angulo para Conductor de 25 mm²  </v>
          </cell>
        </row>
        <row r="190">
          <cell r="D190" t="str">
            <v xml:space="preserve">Grapa de Angulo para Conductor de 35 mm²  </v>
          </cell>
        </row>
        <row r="191">
          <cell r="D191" t="str">
            <v xml:space="preserve">Grapa de Angulo para Conductor de 50 mm²  </v>
          </cell>
        </row>
        <row r="192">
          <cell r="D192" t="str">
            <v xml:space="preserve">Grapa de Angulo para Conductor de 70 mm²  </v>
          </cell>
        </row>
        <row r="193">
          <cell r="D193" t="str">
            <v xml:space="preserve">Grapa de Angulo para Conductor de 95 mm²  </v>
          </cell>
        </row>
        <row r="194">
          <cell r="D194" t="str">
            <v xml:space="preserve">Grapa de Angulo para Conductor de 120 mm²  </v>
          </cell>
        </row>
        <row r="195">
          <cell r="D195" t="str">
            <v xml:space="preserve">Grapa de Anclaje para Conductor de 25 mm²</v>
          </cell>
        </row>
        <row r="196">
          <cell r="D196" t="str">
            <v xml:space="preserve">Grapa de Anclaje para Conductor de 35 mm²</v>
          </cell>
        </row>
        <row r="197">
          <cell r="D197" t="str">
            <v xml:space="preserve">Grapa de Anclaje para Conductor de 50 mm²</v>
          </cell>
        </row>
        <row r="198">
          <cell r="D198" t="str">
            <v xml:space="preserve">Grapa de Anclaje para Conductor de 70 mm²</v>
          </cell>
        </row>
        <row r="199">
          <cell r="D199" t="str">
            <v xml:space="preserve">Grapa de Anclaje para Conductor de 95 mm²</v>
          </cell>
        </row>
        <row r="200">
          <cell r="D200" t="str">
            <v xml:space="preserve">Grapa de Anclaje para Conductor de 120 mm²</v>
          </cell>
        </row>
        <row r="201">
          <cell r="D201" t="str">
            <v/>
          </cell>
        </row>
        <row r="202">
          <cell r="D202" t="str">
            <v xml:space="preserve">CONDUCTOR DE COBRE</v>
          </cell>
        </row>
        <row r="203">
          <cell r="D203" t="str">
            <v xml:space="preserve">Conductor de Cobre Recocido, Cableado, de 16 mm², para Puesta a Tierra</v>
          </cell>
        </row>
        <row r="204">
          <cell r="D204" t="str">
            <v xml:space="preserve">Conductor de Cobre Recocido, Cableado, de 25 mm², para Puesta a Tierra</v>
          </cell>
        </row>
        <row r="205">
          <cell r="D205" t="str">
            <v xml:space="preserve">Conductor de Cobre Recocido, Cableado, de 35 mm², para Puesta a Tierra</v>
          </cell>
        </row>
        <row r="206">
          <cell r="D206" t="str">
            <v xml:space="preserve">Conductor de Cobre Recocido, Cableado, de 50 mm², para Puesta a Tierra</v>
          </cell>
        </row>
        <row r="207">
          <cell r="D207" t="str">
            <v xml:space="preserve">Conductor de Cobre Recocido, Cableado, de 70 mm², para Puesta a Tierra</v>
          </cell>
        </row>
        <row r="208">
          <cell r="D208" t="str">
            <v/>
          </cell>
        </row>
        <row r="209">
          <cell r="D209" t="str">
            <v xml:space="preserve">CABLE DE ACERO RECUBIERTO DE COBRE</v>
          </cell>
        </row>
        <row r="210">
          <cell r="D210" t="str">
            <v xml:space="preserve">Cable de Acero con Recubrimiento Metalúrgico de Cu de 6 AWG (13,30 mm²), para Puesta a Tierra</v>
          </cell>
        </row>
        <row r="211">
          <cell r="D211" t="str">
            <v xml:space="preserve">Cable de Acero con Recubrimiento Metalúrgico de Cu de 4 AWG (21,15 mm²), para Puesta a Tierra</v>
          </cell>
        </row>
        <row r="212">
          <cell r="D212" t="str">
            <v xml:space="preserve">Cable de Acero con Recubrimiento Metalúrgico de Cu de 2 AWG (33,62 mm²), para Puesta a Tierra</v>
          </cell>
        </row>
        <row r="214">
          <cell r="D214" t="str">
            <v xml:space="preserve">MATERIAL DE FERRETERIA PARA POSTES Y CRUCETAS</v>
          </cell>
        </row>
        <row r="215">
          <cell r="D215" t="str">
            <v xml:space="preserve">Perno Cabeza Coche de AºGº de 13 mm Ø x 152 mm longitud, 76 mm maquinado, con Arandela, Tuerca y Contratuerca</v>
          </cell>
        </row>
        <row r="216">
          <cell r="D216" t="str">
            <v xml:space="preserve">Perno de A°G° de 13 mm Ø x 152 mm, provisto de Tuerca y  Contratuerca</v>
          </cell>
        </row>
        <row r="217">
          <cell r="D217" t="str">
            <v xml:space="preserve">Perno de A°G° de 13 mm Ø x 203 mm, provisto de Tuerca y  Contratuerca</v>
          </cell>
        </row>
        <row r="218">
          <cell r="D218" t="str">
            <v xml:space="preserve">Perno de A°G° de 13 mm Ø x 254 mm, provisto de Tuerca y  Contratuerca</v>
          </cell>
        </row>
        <row r="219">
          <cell r="D219" t="str">
            <v xml:space="preserve">Perno de A°G° de 13 mm Ø x 305 mm, provisto de Tuerca y  Contratuerca</v>
          </cell>
        </row>
        <row r="220">
          <cell r="D220" t="str">
            <v xml:space="preserve">Perno de A°G° de 16 mm Ø x 203 mm, provisto de Tuerca y  Contratuerca</v>
          </cell>
        </row>
        <row r="221">
          <cell r="D221" t="str">
            <v xml:space="preserve">Perno de A°G° de 16 mm Ø x 254 mm, provisto de Tuerca y  Contratuerca</v>
          </cell>
        </row>
        <row r="222">
          <cell r="D222" t="str">
            <v xml:space="preserve">Perno de A°G° de 16 mm Ø x 305 mm, provisto de Tuerca y  Contratuerca</v>
          </cell>
        </row>
        <row r="223">
          <cell r="D223" t="str">
            <v xml:space="preserve">Perno de A°G° de 16 mm Ø x 356 mm, provisto de Tuerca y  Contratuerca</v>
          </cell>
        </row>
        <row r="224">
          <cell r="D224" t="str">
            <v xml:space="preserve">Perno de A°G° de 16 mm Ø x 406 mm, provisto de Tuerca y  Contratuerca</v>
          </cell>
        </row>
        <row r="225">
          <cell r="D225" t="str">
            <v xml:space="preserve">Perno de A°G° de 16 mm Ø x 457 mm, provisto de Tuerca y  Contratuerca</v>
          </cell>
        </row>
        <row r="226">
          <cell r="D226" t="str">
            <v xml:space="preserve">Perno de A°G° de 16 mm Ø x 508 mm, provisto de Tuerca y  Contratuerca</v>
          </cell>
        </row>
        <row r="227">
          <cell r="D227" t="str">
            <v xml:space="preserve">Perno Doble Armado de A°G° de 16 mm Ø  x 457 mm, provisto de  4 Tuercas y 4 Contratuercas</v>
          </cell>
        </row>
        <row r="228">
          <cell r="D228" t="str">
            <v xml:space="preserve">Perno Doble Armado de A°G° de 16 mm Ø  x 508 mm, provisto de  4 Tuercas y 4 Contratuercas</v>
          </cell>
        </row>
        <row r="229">
          <cell r="D229" t="str">
            <v xml:space="preserve">Perno de A°G° de 19 mm Ø x 457 mm, provisto de Tuerca y  Contratuerca</v>
          </cell>
        </row>
        <row r="230">
          <cell r="D230" t="str">
            <v xml:space="preserve">Perno de A°G° de 19 mm Ø x 508 mm, provisto de Tuerca y  Contratuerca</v>
          </cell>
        </row>
        <row r="231">
          <cell r="D231" t="str">
            <v xml:space="preserve">Perno Ojo de A°G° de 16 mm Ø  x 203 mm, provisto de Tuerca  y Contratuerca</v>
          </cell>
        </row>
        <row r="232">
          <cell r="D232" t="str">
            <v xml:space="preserve">Perno Ojo de A°G° de 16 mm Ø  x 254 mm, provisto de Tuerca  y Contratuerca</v>
          </cell>
        </row>
        <row r="233">
          <cell r="D233" t="str">
            <v xml:space="preserve">Perno Ojo de A°G° de 16 mm Ø  x 305 mm, provisto de Tuerca  y Contratuerca</v>
          </cell>
        </row>
        <row r="234">
          <cell r="D234" t="str">
            <v xml:space="preserve">Perno Ojo de A°G° de 16 mm Ø  x 356 mm, provisto de Tuerca  y Contratuerca</v>
          </cell>
        </row>
        <row r="235">
          <cell r="D235" t="str">
            <v xml:space="preserve">Perno Simple Borde de A°G° de 16 mm Ø x 425 mm longitud, 152 mm maquinado, provisto de dos tuercas, una contratuerca y un pasador de seguridad</v>
          </cell>
        </row>
        <row r="236">
          <cell r="D236" t="str">
            <v xml:space="preserve">Perno con Horquilla de A°G° de 16 mm Ø x 203 mm longitud, provisto de Pasador, Tuerca y Contratuerca</v>
          </cell>
        </row>
        <row r="237">
          <cell r="D237" t="str">
            <v xml:space="preserve">Portalínea Unipolar de A°G° de 149 mm x 85 mm, Platina de 38 mm x 5 mm Sección, Pin de 16 mm Ø</v>
          </cell>
        </row>
        <row r="238">
          <cell r="D238" t="str">
            <v xml:space="preserve">Tuerca-Ojo para Perno de 16 mm Ø</v>
          </cell>
        </row>
        <row r="239">
          <cell r="D239" t="str">
            <v xml:space="preserve">Tirafondo de A°G° de 13 mm ø  x 102 mm de longitud</v>
          </cell>
        </row>
        <row r="240">
          <cell r="D240" t="str">
            <v xml:space="preserve">Soporte Separador de Vertice de Poste de A°G° fabricado con  Platina de 76 x 6,4 mm</v>
          </cell>
        </row>
        <row r="241">
          <cell r="D241" t="str">
            <v xml:space="preserve">Tubo Espaciador de A°G° de 19 mm Ø  x 38 mm longitud</v>
          </cell>
        </row>
        <row r="242">
          <cell r="D242" t="str">
            <v xml:space="preserve">Brazo-Soporte (Riostra) de Perfil Angular de A°G° de 38 x 38 x 5 mm y 710 mm longitud</v>
          </cell>
        </row>
        <row r="243">
          <cell r="D243" t="str">
            <v xml:space="preserve">Brazo-Soporte (Riostra) de Perfil Angular de A°G° de 38 x 38 x 5 mm y 1350 mm longitud</v>
          </cell>
        </row>
        <row r="244">
          <cell r="D244" t="str">
            <v xml:space="preserve">Braquete Angular de A°G° de 16 mm Ø, provisto de ojales</v>
          </cell>
        </row>
        <row r="245">
          <cell r="D245" t="str">
            <v xml:space="preserve">Perfil "C" de A°G° de 76 x 38 x 6,35 mm y 0,60 m de longitud</v>
          </cell>
        </row>
        <row r="246">
          <cell r="D246" t="str">
            <v xml:space="preserve">Soporte Separador de Poste para Recloser con Platina A°G° de 300 mm x 8 mm</v>
          </cell>
        </row>
        <row r="247">
          <cell r="D247" t="str">
            <v xml:space="preserve">Arandela Cuadrada Plana de A° G°, 76 x 76 x 5 mm, Agujero de 21 mm Ø</v>
          </cell>
        </row>
        <row r="248">
          <cell r="D248" t="str">
            <v xml:space="preserve">Arandela Cuadrada Plana de A° G°, 57 x 57 x 5 mm, Agujero de 18 mm Ø</v>
          </cell>
        </row>
        <row r="249">
          <cell r="D249" t="str">
            <v xml:space="preserve">Arandela Cuadrada Curva de A° G°, 57 x 57 x 5 mm, Agujero de 18 mm Ø</v>
          </cell>
        </row>
        <row r="250">
          <cell r="D250" t="str">
            <v xml:space="preserve">Arandela Cuadrada Plana de A° G°, 57 x 57 x 5 mm, Agujero de 14 mm Ø</v>
          </cell>
        </row>
        <row r="251">
          <cell r="D251" t="str">
            <v xml:space="preserve">Plantillas para Identificación y/o codificación de Postes (Peligro, Identificación y/o codificación y Fases)</v>
          </cell>
        </row>
        <row r="252">
          <cell r="D252" t="str">
            <v xml:space="preserve">Placa de Señal de Peligro y accesorios de fijación</v>
          </cell>
        </row>
        <row r="253">
          <cell r="D253" t="str">
            <v xml:space="preserve">Placa de Identificación y/o codificación de Estructura y accesorios de fijación</v>
          </cell>
        </row>
        <row r="254">
          <cell r="D254" t="str">
            <v xml:space="preserve">Placa de Secuencia de Fases y accesorios de fijación</v>
          </cell>
        </row>
        <row r="255">
          <cell r="D255" t="str">
            <v/>
          </cell>
        </row>
        <row r="256">
          <cell r="D256" t="str">
            <v xml:space="preserve">RETENIDAS Y ANCLAJES</v>
          </cell>
        </row>
        <row r="257">
          <cell r="D257" t="str">
            <v xml:space="preserve">Cable de Acero Grado Siemens Martin, de 10 mm Ø, 7 hilos</v>
          </cell>
        </row>
        <row r="258">
          <cell r="D258" t="str">
            <v xml:space="preserve">Perno Angular con Ojal Guardacabo de A°G°, 16 mm Ø x 203 mm, provisto de Tuerca y Contratuerca</v>
          </cell>
        </row>
        <row r="259">
          <cell r="D259" t="str">
            <v xml:space="preserve">Perno Angular con Ojal Guardacabo de A°G°, 16 mm Ø x 254 mm, provisto de Tuerca y Contratuerca</v>
          </cell>
        </row>
        <row r="260">
          <cell r="D260" t="str">
            <v xml:space="preserve">Perno Angular con Ojal Guardacabo de A°G°, 16 mm Ø x 305 mm, provisto de Tuerca y Contratuerca</v>
          </cell>
        </row>
        <row r="261">
          <cell r="D261" t="str">
            <v xml:space="preserve">Varilla de Anclaje de A°G° de 16 mm Ø x 2,40 m, provisto de Ojal Guardacabo en un extremo; Tuerca y Contratuerca en el otro</v>
          </cell>
        </row>
        <row r="262">
          <cell r="D262" t="str">
            <v xml:space="preserve">Mordaza Preformada de A°G° para Cable de 10 mm Ø</v>
          </cell>
        </row>
        <row r="263">
          <cell r="D263" t="str">
            <v xml:space="preserve">Alambre de Acero N° 12 para Entorchado</v>
          </cell>
        </row>
        <row r="264">
          <cell r="D264" t="str">
            <v xml:space="preserve">Alambre de Acero N° 14 para Entorchado</v>
          </cell>
        </row>
        <row r="265">
          <cell r="D265" t="str">
            <v xml:space="preserve">Arandela de Anclaje de A°G°, 102 x 102 x 6,35 mm, Agujero de 18 mmø</v>
          </cell>
        </row>
        <row r="266">
          <cell r="D266" t="str">
            <v xml:space="preserve">Soporte de Contrapunta de 51 mm ø x 1200 mm de longitud, con Abrazadera partida en un extremo y Grapa de Ajuste para Cable en el otro</v>
          </cell>
        </row>
        <row r="267">
          <cell r="D267" t="str">
            <v xml:space="preserve">Abrazadera de 4 sectores para Retenida, de 75 mm de altura, 6,35 mm de espesor y 70 kN de resistencia. Diámetro según dimensiones del poste,  incluye 4 pernos de 12,7 mm Ø x 63,5 mm y 4 arandelas</v>
          </cell>
        </row>
        <row r="268">
          <cell r="D268" t="str">
            <v xml:space="preserve">Enlace metálico, de 254 mm x 75 mm x 38 mm, de 70 kN de resistencia</v>
          </cell>
        </row>
        <row r="269">
          <cell r="D269" t="str">
            <v xml:space="preserve">Aislador Polimerico con Conexión Horquilla (Estructura) y Lengüeta (Linea) de 36 kV, según Especificacion Técnica, para Retenida Aislada.</v>
          </cell>
        </row>
        <row r="270">
          <cell r="D270" t="str">
            <v xml:space="preserve">Grillete de Acero de 70 kN</v>
          </cell>
        </row>
        <row r="271">
          <cell r="D271" t="str">
            <v xml:space="preserve">Bloque de Concreto de 0,40 x 0,40 x 0,15 m</v>
          </cell>
        </row>
        <row r="272">
          <cell r="D272" t="str">
            <v xml:space="preserve">Abrazadera para Retenida 150 mm Ø x 150 mm x 5 mm</v>
          </cell>
        </row>
        <row r="273">
          <cell r="D273" t="str">
            <v/>
          </cell>
        </row>
        <row r="274">
          <cell r="D274" t="str">
            <v xml:space="preserve">MATERIAL PARA PUESTA A TIERRA</v>
          </cell>
        </row>
        <row r="275">
          <cell r="D275" t="str">
            <v xml:space="preserve">Electrodo de Acero Recubierto de Cobre de 16 mm Ø x 2,40 m</v>
          </cell>
        </row>
        <row r="276">
          <cell r="D276" t="str">
            <v xml:space="preserve">Conector de Bronce para Electrodo de 16 mm ø y Conductor de Cobre de 16 mm²</v>
          </cell>
        </row>
        <row r="277">
          <cell r="D277" t="str">
            <v xml:space="preserve">Caja Registro de Concreto para Puesta a Tierra 0,50 x 0,50 x 0,45 m</v>
          </cell>
        </row>
        <row r="278">
          <cell r="D278" t="str">
            <v xml:space="preserve">Plancha Doblada de Cobre para toma a Tierra de Espigas y/o Pernos</v>
          </cell>
        </row>
        <row r="279">
          <cell r="D279" t="str">
            <v xml:space="preserve">Conector de Cobre tipo Perno Partido para Conductor de 16 mm²</v>
          </cell>
        </row>
        <row r="280">
          <cell r="D280" t="str">
            <v xml:space="preserve">Conector Doble Via Bimetálico para Cable de Acero de 10 mm ø y Cobre de 16 mm²</v>
          </cell>
        </row>
        <row r="281">
          <cell r="D281" t="str">
            <v xml:space="preserve">Conector de Bronce para Electrodo de 16 mm ø y Cable de Acero con Recubrimiento Metalúrgico de Cobre de 4 AWG (21,15 mm2)</v>
          </cell>
        </row>
        <row r="282">
          <cell r="D282" t="str">
            <v xml:space="preserve">Conector de Cobre tipo Perno Partido para Cable de Acero con Recubrimiento Metalúrgico de Cobre de 4 AWG (21,15 mm2)</v>
          </cell>
        </row>
        <row r="283">
          <cell r="D283" t="str">
            <v xml:space="preserve">Conector Doble Via Bimetálico para Cable de Acero de 10 mm ø y para Cable de Acero con Recubrimiento Metalúrgico de Cobre de 4 AWG (21,15 mm2)</v>
          </cell>
        </row>
        <row r="284">
          <cell r="D284" t="str">
            <v xml:space="preserve">Grapa en "U" para fijar conductor de PAT a Poste de Madera</v>
          </cell>
        </row>
        <row r="285">
          <cell r="D285" t="str">
            <v xml:space="preserve">Placa de Señalización de Poste (Puesta a Tierra)</v>
          </cell>
        </row>
        <row r="286">
          <cell r="D286" t="str">
            <v xml:space="preserve">Plantilla para Señalización de Poste (Puesta a Tierra)</v>
          </cell>
        </row>
        <row r="287">
          <cell r="D287" t="str">
            <v/>
          </cell>
        </row>
        <row r="288">
          <cell r="D288" t="str">
            <v xml:space="preserve">EQUIPO DE PROTECCION Y MANIOBRA</v>
          </cell>
        </row>
        <row r="289">
          <cell r="D289" t="str">
            <v xml:space="preserve">Seccionador Fusible Unipolar Tipo Expulsion (Cut-Out) de 27/38 kV, 100A, 150 kV-BIL.</v>
          </cell>
        </row>
        <row r="290">
          <cell r="D290" t="str">
            <v xml:space="preserve">Seccionador Fusible Unipolar Tipo Expulsion (Cut-Out) de 15 kV, 100A, 110 kV-BIL.</v>
          </cell>
        </row>
        <row r="291">
          <cell r="D291" t="str">
            <v xml:space="preserve">Seccionador Fusible Unipolar Tipo Expulsion (Cut-Out) 12 kV, 100A, 95 kV-BIL.</v>
          </cell>
        </row>
        <row r="292">
          <cell r="D292" t="str">
            <v xml:space="preserve">Fusible Tipo Expulsion de 1 A, Tipo K</v>
          </cell>
        </row>
        <row r="293">
          <cell r="D293" t="str">
            <v xml:space="preserve">Fusible Tipo Expulsion de 2 A, Tipo K</v>
          </cell>
        </row>
        <row r="294">
          <cell r="D294" t="str">
            <v xml:space="preserve">Fusible Tipo Expulsion de 3 A, Tipo K</v>
          </cell>
        </row>
        <row r="295">
          <cell r="D295" t="str">
            <v xml:space="preserve">Fusible Tipo Expulsion de 5 A, Tipo K</v>
          </cell>
        </row>
        <row r="296">
          <cell r="D296" t="str">
            <v xml:space="preserve">Fusible Tipo Expulsion de 6 A, Tipo K</v>
          </cell>
        </row>
        <row r="297">
          <cell r="D297" t="str">
            <v xml:space="preserve">Fusible Tipo Expulsion de 8 A, Tipo K</v>
          </cell>
        </row>
        <row r="298">
          <cell r="D298" t="str">
            <v xml:space="preserve">Fusible Tipo Expulsion de 10 A, Tipo K</v>
          </cell>
        </row>
        <row r="299">
          <cell r="D299" t="str">
            <v xml:space="preserve">Fusible Tipo Expulsion de 15 A, Tipo K</v>
          </cell>
        </row>
        <row r="300">
          <cell r="D300" t="str">
            <v xml:space="preserve">Fusible Tipo Expulsion de 20 A, Tipo K</v>
          </cell>
        </row>
        <row r="301">
          <cell r="D301" t="str">
            <v xml:space="preserve">Fusible Tipo Expulsion de 25 A, Tipo K</v>
          </cell>
        </row>
        <row r="302">
          <cell r="D302" t="str">
            <v xml:space="preserve">Fusible Tipo Expulsion de 30 A, Tipo K</v>
          </cell>
        </row>
        <row r="303">
          <cell r="D303" t="str">
            <v xml:space="preserve">Fusible Tipo Expulsion de 40 A, Tipo K</v>
          </cell>
        </row>
        <row r="304">
          <cell r="D304" t="str">
            <v xml:space="preserve">Fusible Tipo Expulsion de 8 A, Tipo T</v>
          </cell>
        </row>
        <row r="305">
          <cell r="D305" t="str">
            <v xml:space="preserve">Fusible Tipo Expulsion de 10 A, Tipo T</v>
          </cell>
        </row>
        <row r="306">
          <cell r="D306" t="str">
            <v xml:space="preserve">Fusible Tipo Expulsion de 15 A, Tipo T</v>
          </cell>
        </row>
        <row r="307">
          <cell r="D307" t="str">
            <v xml:space="preserve">Fusible Tipo Expulsion de 20 A, Tipo T</v>
          </cell>
        </row>
        <row r="308">
          <cell r="D308" t="str">
            <v xml:space="preserve">Fusible Tipo Expulsion de 25 A, Tipo T</v>
          </cell>
        </row>
        <row r="309">
          <cell r="D309" t="str">
            <v xml:space="preserve">Fusible Tipo Expulsion de 30 A, Tipo T</v>
          </cell>
        </row>
        <row r="310">
          <cell r="D310" t="str">
            <v xml:space="preserve">Fusible Tipo Expulsion de 40 A, Tipo T</v>
          </cell>
        </row>
        <row r="311">
          <cell r="D311" t="str">
            <v xml:space="preserve">Pararrayos de Oxido Metalico, 27 kV, 10 KA Clase 1</v>
          </cell>
        </row>
        <row r="312">
          <cell r="D312" t="str">
            <v xml:space="preserve">Pararrayos de Oxido Metalico, 24 kV, 10 KA Clase 1</v>
          </cell>
        </row>
        <row r="313">
          <cell r="D313" t="str">
            <v xml:space="preserve">Pararrayos de Oxido Metalico, 21 kV, 10 KA Clase 1</v>
          </cell>
        </row>
        <row r="314">
          <cell r="D314" t="str">
            <v xml:space="preserve">Pararrayos de Oxido Metalico, 18 kV, 10 KA Clase 1</v>
          </cell>
        </row>
        <row r="315">
          <cell r="D315" t="str">
            <v xml:space="preserve">Pararrayos de Oxido Metalico, 15 kV, 10 KA Clase 1</v>
          </cell>
        </row>
        <row r="316">
          <cell r="D316" t="str">
            <v xml:space="preserve">Pararrayos de Oxido Metalico, 12 kV, 10 KA Clase 1</v>
          </cell>
        </row>
        <row r="317">
          <cell r="D317" t="str">
            <v xml:space="preserve">Pararrayos de Oxido Metalico, 10 kV, 10 KA Clase 1</v>
          </cell>
        </row>
        <row r="318">
          <cell r="D318" t="str">
            <v xml:space="preserve">Interruptor de Recierre Automático (Recloser) con sistema de control electrónico, Tripolar de 27 kV, 150 kV-BIL, 12 kA</v>
          </cell>
        </row>
        <row r="319">
          <cell r="D319" t="str">
            <v xml:space="preserve">Interruptor de Recierre Automático (Recloser) con sistema de control electrónico, Monofásico de 27 kV, 150 kV-BIL, 12 kA</v>
          </cell>
        </row>
        <row r="320">
          <cell r="D320" t="str">
            <v xml:space="preserve">Seccionalizador Electrónico Tripolar de 38 kV; 400 A, 150 kV-BIL; 10 kA</v>
          </cell>
        </row>
        <row r="321">
          <cell r="D321" t="str">
            <v xml:space="preserve">Regulador de Tensión Monofásico 13,2 kV , 150 kV BIL, 50 A,  Regulación de +- 10%</v>
          </cell>
        </row>
        <row r="322">
          <cell r="D322" t="str">
            <v xml:space="preserve">Regulador de Tensión Monofásico 13,2 kV , 150 kV BIL, 100 A,  Regulación de +- 10%</v>
          </cell>
        </row>
        <row r="324">
          <cell r="D324" t="str">
            <v xml:space="preserve">EQUIPO DE MEDICION EN MEDIA TENSION</v>
          </cell>
        </row>
        <row r="325">
          <cell r="D325" t="str">
            <v xml:space="preserve">Transformador de Corriente y Tensión Mixto en 22 kV, Bifásico, 30 VA, cl 0,2, 22/0,22 kV, 2-5/5 A. </v>
          </cell>
        </row>
        <row r="326">
          <cell r="D326" t="str">
            <v xml:space="preserve">Transformador de Corriente y Tensión Mixto en 22,9 kV, Trifásico, 30 VA, cl 0,2, 22.9/0,22 kV, 1-5/5 A. </v>
          </cell>
        </row>
        <row r="327">
          <cell r="D327" t="str">
            <v xml:space="preserve">Medidor Electrónico A1RL+, 120 - 480 V, 5 A, 3 hilos, cl. 0,5</v>
          </cell>
        </row>
        <row r="328">
          <cell r="D328" t="str">
            <v xml:space="preserve">Caja Portamedidor Tipo LTM</v>
          </cell>
        </row>
        <row r="329">
          <cell r="D329" t="str">
            <v xml:space="preserve">Tubo Plastico de PVC SAP de 32 mm ø x 3,0 m, con curva de plastico de 32 mm ø x 90º</v>
          </cell>
        </row>
        <row r="330">
          <cell r="D330" t="str">
            <v xml:space="preserve">Conductor NLT 2 x 6 mm2</v>
          </cell>
        </row>
        <row r="331">
          <cell r="D331" t="str">
            <v xml:space="preserve">Fleje de acero inoxidable de 19 mm provisto de hebilla</v>
          </cell>
        </row>
        <row r="332">
          <cell r="D332" t="str">
            <v xml:space="preserve">Rejilla de Protección</v>
          </cell>
        </row>
        <row r="334">
          <cell r="D334" t="str">
            <v xml:space="preserve">TRANSFORMADORES DE DISTRIBUCIÓN (Altura de Instalación hasta 4 500 m.s.n.m.)</v>
          </cell>
        </row>
        <row r="335">
          <cell r="D335" t="str">
            <v xml:space="preserve">Transformador Monofásico Fase - Neutro de 5 kVA; 13,2 / 0,46-0,23 kV</v>
          </cell>
        </row>
        <row r="336">
          <cell r="D336" t="str">
            <v xml:space="preserve">Transformador Monofásico Fase - Neutro de 10 kVA; 13,2 / 0,46-0,23 kV</v>
          </cell>
        </row>
        <row r="337">
          <cell r="D337" t="str">
            <v xml:space="preserve">Transformador Monofásico Fase - Neutro de 15 kVA; 13,2 / 0,46-0,23 kV</v>
          </cell>
        </row>
        <row r="338">
          <cell r="D338" t="str">
            <v xml:space="preserve">Transformador Monofásico Fase - Neutro de 25 kVA; 13,2 / 0,46-0,23 kV</v>
          </cell>
        </row>
        <row r="339">
          <cell r="D339" t="str">
            <v xml:space="preserve">Transformador Monofásico Fase - Fase de 5 kVA; 22,9 / 0,46-0,23 kV</v>
          </cell>
        </row>
        <row r="340">
          <cell r="D340" t="str">
            <v xml:space="preserve">Transformador Monofásico Fase - Fase de 10 kVA; 22,9 / 0,46-0,23 kV</v>
          </cell>
        </row>
        <row r="341">
          <cell r="D341" t="str">
            <v xml:space="preserve">Transformador Monofásico Fase - Fase de 15 kVA; 22,9 / 0,46-0,23 kV</v>
          </cell>
        </row>
        <row r="342">
          <cell r="D342" t="str">
            <v xml:space="preserve">Transformador Monofásico Fase - Fase de 25 kVA; 22,9 / 0,46-0,23 kV</v>
          </cell>
        </row>
        <row r="343">
          <cell r="D343" t="str">
            <v xml:space="preserve">Transformador Monofásico Fase - Neutro de 5 kVA; 7,62 / 0,46-0,23 kV</v>
          </cell>
        </row>
        <row r="344">
          <cell r="D344" t="str">
            <v xml:space="preserve">Transformador Monofásico Fase - Neutro de 10 kVA; 7,62 / 0,46-0,23 kV</v>
          </cell>
        </row>
        <row r="345">
          <cell r="D345" t="str">
            <v xml:space="preserve">Transformador Monofásico Fase - Neutro de 15 kVA; 7,62 / 0,46-0,23 kV</v>
          </cell>
        </row>
        <row r="346">
          <cell r="D346" t="str">
            <v xml:space="preserve">Transformador Monofásico Fase - Neutro de 25 kVA; 7,62 / 0,46-0,23 kV</v>
          </cell>
        </row>
        <row r="347">
          <cell r="D347" t="str">
            <v xml:space="preserve">Transformador Monofásico Fase - Fase de 5 kVA; 13,2 / 0,46-0,23 kV</v>
          </cell>
        </row>
        <row r="348">
          <cell r="D348" t="str">
            <v xml:space="preserve">Transformador Monofásico Fase - Fase de 10 kVA; 13,2 / 0,46-0,23 kV</v>
          </cell>
        </row>
        <row r="349">
          <cell r="D349" t="str">
            <v xml:space="preserve">Transformador Monofásico Fase - Fase de 15 kVA; 13,2 / 0,46-0,23 kV</v>
          </cell>
        </row>
        <row r="350">
          <cell r="D350" t="str">
            <v xml:space="preserve">Transformador Monofásico Fase - Fase de 25 kVA; 13,2 / 0,46-0,23 kV</v>
          </cell>
        </row>
        <row r="351">
          <cell r="D351" t="str">
            <v xml:space="preserve">Transformador Monofásico Fase - Fase de 5 kVA; 10 / 0,46-0,23 kV</v>
          </cell>
        </row>
        <row r="352">
          <cell r="D352" t="str">
            <v xml:space="preserve">Transformador Monofásico Fase - Fase de 10 kVA; 10 / 0,46-0,23 kV</v>
          </cell>
        </row>
        <row r="353">
          <cell r="D353" t="str">
            <v xml:space="preserve">Transformador Monofásico Fase - Fase de 15 kVA; 10 / 0,46-0,23 kV</v>
          </cell>
        </row>
        <row r="354">
          <cell r="D354" t="str">
            <v xml:space="preserve">Transformador Monofásico Fase - Fase de 25 kVA; 10 / 0,46-0,23 kV</v>
          </cell>
        </row>
        <row r="355">
          <cell r="D355" t="str">
            <v xml:space="preserve">Transformador Monofásico Fase - Fase de 5 kVA; 10-22,9 / 0,46-0,23 kV</v>
          </cell>
        </row>
        <row r="356">
          <cell r="D356" t="str">
            <v xml:space="preserve">Transformador Monofásico Fase - Fase de 10 kVA; 10-22,9 / 0,46-0,23 kV</v>
          </cell>
        </row>
        <row r="357">
          <cell r="D357" t="str">
            <v xml:space="preserve">Transformador Monofásico Fase - Fase de 15 kVA; 10-22,9 / 0,46-0,23 kV</v>
          </cell>
        </row>
        <row r="358">
          <cell r="D358" t="str">
            <v xml:space="preserve">Transformador Monofásico Fase - Fase de 25 kVA; 10-22,9 / 0,46-0,23 kV</v>
          </cell>
        </row>
        <row r="359">
          <cell r="D359" t="str">
            <v xml:space="preserve">Transformador Monofásico Fase - Fase de 5 kVA; 13,8 / 0,46-0,23 kV</v>
          </cell>
        </row>
        <row r="360">
          <cell r="D360" t="str">
            <v xml:space="preserve">Transformador Monofásico Fase - Fase de 10 kVA; 13,8 / 0,46-0,23 kV</v>
          </cell>
        </row>
        <row r="361">
          <cell r="D361" t="str">
            <v xml:space="preserve">Transformador Monofásico Fase - Fase de 15 kVA; 13,8 / 0,46-0,23 kV</v>
          </cell>
        </row>
        <row r="362">
          <cell r="D362" t="str">
            <v xml:space="preserve">Transformador Monofásico Fase - Fase de 25 kVA; 13,8 / 0,46-0,23 kV</v>
          </cell>
        </row>
        <row r="363">
          <cell r="D363" t="str">
            <v xml:space="preserve">Transformador Monofásico de 5 kVA; 13,2 (Fase-Neutro) - 22,9 (Fase-Fase) / 0,46-0,23 kV </v>
          </cell>
        </row>
        <row r="364">
          <cell r="D364" t="str">
            <v xml:space="preserve">Transformador Monofásico de 10 kVA; 13,2 (Fase-Neutro) - 22,9 (Fase-Fase) / 0,46-0,23 kV </v>
          </cell>
        </row>
        <row r="365">
          <cell r="D365" t="str">
            <v xml:space="preserve">Transformador Monofásico de 15 kVA; 13,2 (Fase-Neutro) - 22,9 (Fase-Fase) / 0,46-0,23 kV </v>
          </cell>
        </row>
        <row r="366">
          <cell r="D366" t="str">
            <v xml:space="preserve">Transformador Monofásico de 25 kVA; 13,2 (Fase-Neutro) - 22,9 (Fase-Fase) / 0,46-0,23 kV </v>
          </cell>
        </row>
        <row r="367">
          <cell r="D367" t="str">
            <v xml:space="preserve">Transformador Trifásico, dyn5, de 40 kVA; 22,9 / 0,40-0,23 kV</v>
          </cell>
        </row>
        <row r="368">
          <cell r="D368" t="str">
            <v xml:space="preserve">Transformador Trifásico, dyn5, de 50 kVA; 22,9 / 0,40-0,23 kV</v>
          </cell>
        </row>
        <row r="369">
          <cell r="D369" t="str">
            <v xml:space="preserve">Transformador Trifásico, dyn5, de 75 kVA; 22,9 / 0,40-0,23 kV</v>
          </cell>
        </row>
        <row r="370">
          <cell r="D370" t="str">
            <v xml:space="preserve">Transformador Trifásico, dyn5, de 100 kVA; 22,9 / 0,40-0,23 kV</v>
          </cell>
        </row>
        <row r="371">
          <cell r="D371" t="str">
            <v xml:space="preserve">Transformador Trifásico, dyn5, de 160 kVA; 22,9 / 0,40-0,23 kV</v>
          </cell>
        </row>
        <row r="372">
          <cell r="D372" t="str">
            <v xml:space="preserve">Transformador Trifásico, dyn5, de 40 kVA; 10 / 0,40-0,23 kV</v>
          </cell>
        </row>
        <row r="373">
          <cell r="D373" t="str">
            <v xml:space="preserve">Transformador Trifásico, dyn5, de 50 kVA; 10 / 0,40-0,23 kV</v>
          </cell>
        </row>
        <row r="374">
          <cell r="D374" t="str">
            <v xml:space="preserve">Transformador Trifásico, dyn5, de 75 kVA; 10 / 0,40-0,23 kV</v>
          </cell>
        </row>
        <row r="375">
          <cell r="D375" t="str">
            <v xml:space="preserve">Transformador Trifásico, dyn5, de 100 kVA; 10 / 0,40-0,23 kV</v>
          </cell>
        </row>
        <row r="376">
          <cell r="D376" t="str">
            <v xml:space="preserve">Transformador Trifásico, dyn5, de 160 kVA; 10 / 0,40-0,23 kV</v>
          </cell>
        </row>
        <row r="377">
          <cell r="D377" t="str">
            <v xml:space="preserve">Transformador Trifásico, dyn5, de 40 kVA; 10-22,9 / 0,40-0,23 kV</v>
          </cell>
        </row>
        <row r="378">
          <cell r="D378" t="str">
            <v xml:space="preserve">Transformador Trifásico, dyn5, de 50 kVA; 10-22,9 / 0,40-0,23 kV</v>
          </cell>
        </row>
        <row r="379">
          <cell r="D379" t="str">
            <v xml:space="preserve">Transformador Trifásico, dyn5, de 75 kVA; 10-22,9 / 0,40-0,23 kV</v>
          </cell>
        </row>
        <row r="380">
          <cell r="D380" t="str">
            <v xml:space="preserve">Transformador Trifásico, dyn5, de 100 kVA; 10-22,9 / 0,40-0,23 kV</v>
          </cell>
        </row>
        <row r="381">
          <cell r="D381" t="str">
            <v xml:space="preserve">Transformador Trifásico, dyn5, de 160 kVA; 10-22,9 / 0,40-0,23 kV</v>
          </cell>
        </row>
        <row r="382">
          <cell r="D382" t="str">
            <v xml:space="preserve">Transformador Trifásico, dyn5, de 40 kVA; 13,8 / 0,40-0,23 kV</v>
          </cell>
        </row>
        <row r="383">
          <cell r="D383" t="str">
            <v xml:space="preserve">Transformador Trifásico, dyn5, de 50 kVA; 13,8 / 0,40-0,23 kV</v>
          </cell>
        </row>
        <row r="384">
          <cell r="D384" t="str">
            <v xml:space="preserve">Transformador Trifásico, dyn5, de 75 kVA; 13,8 / 0,40-0,23 kV</v>
          </cell>
        </row>
        <row r="385">
          <cell r="D385" t="str">
            <v xml:space="preserve">Transformador Trifásico, dyn5, de 100 kVA; 13,8 / 0,40-0,23 kV</v>
          </cell>
        </row>
        <row r="386">
          <cell r="D386" t="str">
            <v xml:space="preserve">Transformador Trifásico, dyn5, de 160 kVA; 13,8 / 0,40-0,23 kV</v>
          </cell>
        </row>
        <row r="387">
          <cell r="D387" t="str">
            <v/>
          </cell>
        </row>
        <row r="388">
          <cell r="D388" t="str">
            <v xml:space="preserve">TRANSFORMADORES DE DISTRIBUCIÓN (Altura de Instalación hasta 1 000 m.s.n.m.)</v>
          </cell>
        </row>
        <row r="389">
          <cell r="D389" t="str">
            <v xml:space="preserve">Transformador Monofásico Fase - Neutro de 5 kVA; 13,2 / 0,46-0,23 kV</v>
          </cell>
        </row>
        <row r="390">
          <cell r="D390" t="str">
            <v xml:space="preserve">Transformador Monofásico Fase - Neutro de 10 kVA; 13,2 / 0,46-0,23 kV</v>
          </cell>
        </row>
        <row r="391">
          <cell r="D391" t="str">
            <v xml:space="preserve">Transformador Monofásico Fase - Neutro de 15 kVA; 13,2 / 0,46-0,23 kV</v>
          </cell>
        </row>
        <row r="392">
          <cell r="D392" t="str">
            <v xml:space="preserve">Transformador Monofásico Fase - Neutro de 25 kVA; 13,2 / 0,46-0,23 kV</v>
          </cell>
        </row>
        <row r="393">
          <cell r="D393" t="str">
            <v xml:space="preserve">Transformador Monofásico Fase - Fase de 5 kVA; 22,9 / 0,46-0,23 kV</v>
          </cell>
        </row>
        <row r="394">
          <cell r="D394" t="str">
            <v xml:space="preserve">Transformador Monofásico Fase - Fase de 10 kVA; 22,9 / 0,46-0,23 kV</v>
          </cell>
        </row>
        <row r="395">
          <cell r="D395" t="str">
            <v xml:space="preserve">Transformador Monofásico Fase - Fase de 15 kVA; 22,9 / 0,46-0,23 kV</v>
          </cell>
        </row>
        <row r="396">
          <cell r="D396" t="str">
            <v xml:space="preserve">Transformador Monofásico Fase - Fase de 25 kVA; 22,9 / 0,46-0,23 kV</v>
          </cell>
        </row>
        <row r="397">
          <cell r="D397" t="str">
            <v xml:space="preserve">Transformador Monofásico Fase - Neutro de 5 kVA; 7,62 / 0,46-0,23 kV</v>
          </cell>
        </row>
        <row r="398">
          <cell r="D398" t="str">
            <v xml:space="preserve">Transformador Monofásico Fase - Neutro de 10 kVA; 7,62 / 0,46-0,23 kV</v>
          </cell>
        </row>
        <row r="399">
          <cell r="D399" t="str">
            <v xml:space="preserve">Transformador Monofásico Fase - Neutro de 15 kVA; 7,62 / 0,46-0,23 kV</v>
          </cell>
        </row>
        <row r="400">
          <cell r="D400" t="str">
            <v xml:space="preserve">Transformador Monofásico Fase - Neutro de 25 kVA; 7,62 / 0,46-0,23 kV</v>
          </cell>
        </row>
        <row r="401">
          <cell r="D401" t="str">
            <v xml:space="preserve">Transformador Monofásico Fase - Fase de 5 kVA; 13,2 / 0,46-0,23 kV</v>
          </cell>
        </row>
        <row r="402">
          <cell r="D402" t="str">
            <v xml:space="preserve">Transformador Monofásico Fase - Fase de 10 kVA; 13,2 / 0,46-0,23 kV</v>
          </cell>
        </row>
        <row r="403">
          <cell r="D403" t="str">
            <v xml:space="preserve">Transformador Monofásico Fase - Fase de 15 kVA; 13,2 / 0,46-0,23 kV</v>
          </cell>
        </row>
        <row r="404">
          <cell r="D404" t="str">
            <v xml:space="preserve">Transformador Monofásico Fase - Fase de 25 kVA; 13,2 / 0,46-0,23 kV</v>
          </cell>
        </row>
        <row r="405">
          <cell r="D405" t="str">
            <v xml:space="preserve">Transformador Monofásico Fase - Fase de 5 kVA; 10 / 0,46-0,23 kV</v>
          </cell>
        </row>
        <row r="406">
          <cell r="D406" t="str">
            <v xml:space="preserve">Transformador Monofásico Fase - Fase de 10 kVA; 10 / 0,46-0,23 kV</v>
          </cell>
        </row>
        <row r="407">
          <cell r="D407" t="str">
            <v xml:space="preserve">Transformador Monofásico Fase - Fase de 15 kVA; 10 / 0,46-0,23 kV</v>
          </cell>
        </row>
        <row r="408">
          <cell r="D408" t="str">
            <v xml:space="preserve">Transformador Monofásico Fase - Fase de 25 kVA; 10 / 0,46-0,23 kV</v>
          </cell>
        </row>
        <row r="409">
          <cell r="D409" t="str">
            <v xml:space="preserve">Transformador Monofásico Fase - Fase de 5 kVA; 10-22,9 / 0,46-0,23 kV</v>
          </cell>
        </row>
        <row r="410">
          <cell r="D410" t="str">
            <v xml:space="preserve">Transformador Monofásico Fase - Fase de 10 kVA; 10-22,9 / 0,46-0,23 kV</v>
          </cell>
        </row>
        <row r="411">
          <cell r="D411" t="str">
            <v xml:space="preserve">Transformador Monofásico Fase - Fase de 15 kVA; 10-22,9 / 0,46-0,23 kV</v>
          </cell>
        </row>
        <row r="412">
          <cell r="D412" t="str">
            <v xml:space="preserve">Transformador Monofásico Fase - Fase de 25 kVA; 10-22,9 / 0,46-0,23 kV</v>
          </cell>
        </row>
        <row r="413">
          <cell r="D413" t="str">
            <v xml:space="preserve">Transformador Monofásico Fase - Fase de 5 kVA; 13,8 / 0,46-0,23 kV</v>
          </cell>
        </row>
        <row r="414">
          <cell r="D414" t="str">
            <v xml:space="preserve">Transformador Monofásico Fase - Fase de 10 kVA; 13,8 / 0,46-0,23 kV</v>
          </cell>
        </row>
        <row r="415">
          <cell r="D415" t="str">
            <v xml:space="preserve">Transformador Monofásico Fase - Fase de 15 kVA; 13,8 / 0,46-0,23 kV</v>
          </cell>
        </row>
        <row r="416">
          <cell r="D416" t="str">
            <v xml:space="preserve">Transformador Monofásico Fase - Fase de 25 kVA; 13,8 / 0,46-0,23 kV</v>
          </cell>
        </row>
        <row r="417">
          <cell r="D417" t="str">
            <v xml:space="preserve">Transformador Monofásico de 5 kVA; 13,2 (Fase-Neutro) - 22,9 (Fase-Fase) / 0,46-0,23 kV </v>
          </cell>
        </row>
        <row r="418">
          <cell r="D418" t="str">
            <v xml:space="preserve">Transformador Monofásico de 10 kVA; 13,2 (Fase-Neutro) - 22,9 (Fase-Fase) / 0,46-0,23 kV </v>
          </cell>
        </row>
        <row r="419">
          <cell r="D419" t="str">
            <v xml:space="preserve">Transformador Monofásico de 15 kVA; 13,2 (Fase-Neutro) - 22,9 (Fase-Fase) / 0,46-0,23 kV </v>
          </cell>
        </row>
        <row r="420">
          <cell r="D420" t="str">
            <v xml:space="preserve">Transformador Monofásico de 25 kVA; 13,2 (Fase-Neutro) - 22,9 (Fase-Fase) / 0,46-0,23 kV </v>
          </cell>
        </row>
        <row r="421">
          <cell r="D421" t="str">
            <v xml:space="preserve">Transformador Trifásico, dyn5, de 40 kVA; 22,9 / 0,40-0,23 kV</v>
          </cell>
        </row>
        <row r="422">
          <cell r="D422" t="str">
            <v xml:space="preserve">Transformador Trifásico, dyn5, de 50 kVA; 22,9 / 0,40-0,23 kV</v>
          </cell>
        </row>
        <row r="423">
          <cell r="D423" t="str">
            <v xml:space="preserve">Transformador Trifásico, dyn5, de 75 kVA; 22,9 / 0,40-0,23 kV</v>
          </cell>
        </row>
        <row r="424">
          <cell r="D424" t="str">
            <v xml:space="preserve">Transformador Trifásico, dyn5, de 100 kVA; 22,9 / 0,40-0,23 kV</v>
          </cell>
        </row>
        <row r="425">
          <cell r="D425" t="str">
            <v xml:space="preserve">Transformador Trifásico, dyn5, de 160 kVA; 22,9 / 0,40-0,23 kV</v>
          </cell>
        </row>
        <row r="426">
          <cell r="D426" t="str">
            <v xml:space="preserve">Transformador Trifásico, dyn5, de 40 kVA; 10 / 0,40-0,23 kV</v>
          </cell>
        </row>
        <row r="427">
          <cell r="D427" t="str">
            <v xml:space="preserve">Transformador Trifásico, dyn5, de 50 kVA; 10 / 0,40-0,23 kV</v>
          </cell>
        </row>
        <row r="428">
          <cell r="D428" t="str">
            <v xml:space="preserve">Transformador Trifásico, dyn5, de 75 kVA; 10 / 0,40-0,23 kV</v>
          </cell>
        </row>
        <row r="429">
          <cell r="D429" t="str">
            <v xml:space="preserve">Transformador Trifásico, dyn5, de 100 kVA; 10 / 0,40-0,23 kV</v>
          </cell>
        </row>
        <row r="430">
          <cell r="D430" t="str">
            <v xml:space="preserve">Transformador Trifásico, dyn5, de 160 kVA; 10 / 0,40-0,23 kV</v>
          </cell>
        </row>
        <row r="431">
          <cell r="D431" t="str">
            <v xml:space="preserve">Transformador Trifásico, dyn5, de 40 kVA; 10-22,9 / 0,40-0,23 kV</v>
          </cell>
        </row>
        <row r="432">
          <cell r="D432" t="str">
            <v xml:space="preserve">Transformador Trifásico, dyn5, de 50 kVA; 10-22,9 / 0,40-0,23 kV</v>
          </cell>
        </row>
        <row r="433">
          <cell r="D433" t="str">
            <v xml:space="preserve">Transformador Trifásico, dyn5, de 75 kVA; 10-22,9 / 0,40-0,23 kV</v>
          </cell>
        </row>
        <row r="434">
          <cell r="D434" t="str">
            <v xml:space="preserve">Transformador Trifásico, dyn5, de 100 kVA; 10-22,9 / 0,40-0,23 kV</v>
          </cell>
        </row>
        <row r="435">
          <cell r="D435" t="str">
            <v xml:space="preserve">Transformador Trifásico, dyn5, de 160 kVA; 10-22,9 / 0,40-0,23 kV</v>
          </cell>
        </row>
        <row r="436">
          <cell r="D436" t="str">
            <v xml:space="preserve">Transformador Trifásico, dyn5, de 40 kVA; 13,8 / 0,40-0,23 kV</v>
          </cell>
        </row>
        <row r="437">
          <cell r="D437" t="str">
            <v xml:space="preserve">Transformador Trifásico, dyn5, de 50 kVA; 13,8 / 0,40-0,23 kV</v>
          </cell>
        </row>
        <row r="438">
          <cell r="D438" t="str">
            <v xml:space="preserve">Transformador Trifásico, dyn5, de 75 kVA; 13,8 / 0,40-0,23 kV</v>
          </cell>
        </row>
        <row r="439">
          <cell r="D439" t="str">
            <v xml:space="preserve">Transformador Trifásico, dyn5, de 100 kVA; 13,8 / 0,40-0,23 kV</v>
          </cell>
        </row>
        <row r="440">
          <cell r="D440" t="str">
            <v xml:space="preserve">Transformador Trifásico, dyn5, de 160 kVA; 13,8 / 0,40-0,23 kV</v>
          </cell>
        </row>
        <row r="441">
          <cell r="D441" t="str">
            <v/>
          </cell>
        </row>
        <row r="442">
          <cell r="D442" t="str">
            <v xml:space="preserve">TABLEROS DE DISTRIBUCIÓN</v>
          </cell>
        </row>
        <row r="443">
          <cell r="D443" t="str">
            <v xml:space="preserve">Tableros de Distribución Completa para S.E. Monofásica de 5 kVA; 440-220V</v>
          </cell>
        </row>
        <row r="444">
          <cell r="D444" t="str">
            <v xml:space="preserve">Tableros de Distribución Completa para S.E. Monofásica de 10 kVA; 440-220V</v>
          </cell>
        </row>
        <row r="445">
          <cell r="D445" t="str">
            <v xml:space="preserve">Tableros de Distribución Completa para S.E. Monofásica de 15 kVA; 440-220V</v>
          </cell>
        </row>
        <row r="446">
          <cell r="D446" t="str">
            <v xml:space="preserve">Tableros de Distribución Completa para S.E. Monofásica de 25 kVA; 440-220V</v>
          </cell>
        </row>
        <row r="447">
          <cell r="D447" t="str">
            <v xml:space="preserve">Tableros de Distribución Completa para S.E. Trifásica de 40 kVA; 380-220V</v>
          </cell>
        </row>
        <row r="448">
          <cell r="D448" t="str">
            <v xml:space="preserve">Tableros de Distribución Completa para S.E. Trifásica de 50 kVA; 380-220V</v>
          </cell>
        </row>
        <row r="449">
          <cell r="D449" t="str">
            <v xml:space="preserve">Tableros de Distribución Completa para S.E. Trifásica de 75 kVA; 380-220V</v>
          </cell>
        </row>
        <row r="450">
          <cell r="D450" t="str">
            <v xml:space="preserve">Tableros de Distribución Completa para S.E. Trifásica de 100 kVA; 380-220V</v>
          </cell>
        </row>
        <row r="451">
          <cell r="D451" t="str">
            <v xml:space="preserve">Tableros de Distribución Completa para S.E. Trifásica de 160 kVA; 380-220V</v>
          </cell>
        </row>
        <row r="452">
          <cell r="D452" t="str">
            <v/>
          </cell>
        </row>
        <row r="453">
          <cell r="D453" t="str">
            <v xml:space="preserve">CABLES DE ENERGÍA DE BAJA TENSIÓN</v>
          </cell>
        </row>
        <row r="454">
          <cell r="D454" t="str">
            <v xml:space="preserve">Cable NYY, 1 kV, 1 x 16 mm²</v>
          </cell>
        </row>
        <row r="455">
          <cell r="D455" t="str">
            <v xml:space="preserve">Cable NYY, 1 kV, 1 x 25 mm²</v>
          </cell>
        </row>
        <row r="456">
          <cell r="D456" t="str">
            <v xml:space="preserve">Cable NYY, 1 kV, 1 x 35 mm²</v>
          </cell>
        </row>
        <row r="457">
          <cell r="D457" t="str">
            <v xml:space="preserve">Cable NYY, 1 kV, 1 x 50 mm²</v>
          </cell>
        </row>
        <row r="458">
          <cell r="D458" t="str">
            <v xml:space="preserve">Cable NYY, 1 kV, 1 x 70 mm²</v>
          </cell>
        </row>
        <row r="459">
          <cell r="D459" t="str">
            <v xml:space="preserve">Cable NYY, 1 kV, 1 x 120 mm²</v>
          </cell>
        </row>
        <row r="461">
          <cell r="D461" t="str">
            <v xml:space="preserve">CABLES Y CONDUCTORES DE ALUMINIO</v>
          </cell>
        </row>
        <row r="462">
          <cell r="D462" t="str">
            <v xml:space="preserve">Conductor Autoportante de Aluminio 3x35+16/25 mm²</v>
          </cell>
        </row>
        <row r="463">
          <cell r="D463" t="str">
            <v xml:space="preserve">Conductor Autoportante de Aluminio 3x25+16/25 mm²</v>
          </cell>
        </row>
        <row r="464">
          <cell r="D464" t="str">
            <v xml:space="preserve">Conductor Autoportante de Aluminio 3x16+16/25 mm²</v>
          </cell>
        </row>
        <row r="465">
          <cell r="D465" t="str">
            <v xml:space="preserve">Conductor Autoportante de Aluminio 3x35/25 mm²</v>
          </cell>
        </row>
        <row r="466">
          <cell r="D466" t="str">
            <v xml:space="preserve">Conductor Autoportante de Aluminio 3x25/25 mm²</v>
          </cell>
        </row>
        <row r="467">
          <cell r="D467" t="str">
            <v xml:space="preserve">Conductor Autoportante de Aluminio 3x16/25 mm²</v>
          </cell>
        </row>
        <row r="468">
          <cell r="D468" t="str">
            <v xml:space="preserve">Conductor Autoportante de Aluminio 2x35+16/25 mm²</v>
          </cell>
        </row>
        <row r="469">
          <cell r="D469" t="str">
            <v xml:space="preserve">Conductor Autoportante de Aluminio 2x25+16/25 mm²</v>
          </cell>
        </row>
        <row r="470">
          <cell r="D470" t="str">
            <v xml:space="preserve">Conductor Autoportante de Aluminio 2x16+16/25 mm²</v>
          </cell>
        </row>
        <row r="471">
          <cell r="D471" t="str">
            <v xml:space="preserve">Conductor Autoportante de Aluminio 2x35/25 mm²</v>
          </cell>
        </row>
        <row r="472">
          <cell r="D472" t="str">
            <v xml:space="preserve">Conductor Autoportante de Aluminio 2x25/25 mm²</v>
          </cell>
        </row>
        <row r="473">
          <cell r="D473" t="str">
            <v xml:space="preserve">Conductor Autoportante de Aluminio 2x16/25 mm²</v>
          </cell>
        </row>
        <row r="474">
          <cell r="D474" t="str">
            <v xml:space="preserve">Conductor Autoportante de Aluminio 1x16+16/25 mm²</v>
          </cell>
        </row>
        <row r="475">
          <cell r="D475" t="str">
            <v xml:space="preserve">Conductor Autoportante de Aluminio 1x16/25 mm²</v>
          </cell>
        </row>
        <row r="477">
          <cell r="D477" t="str">
            <v xml:space="preserve">CABLES Y CONDUCTORES DE ALUMINIO</v>
          </cell>
        </row>
        <row r="478">
          <cell r="D478" t="str">
            <v xml:space="preserve">Conductor Autoportante de Aluminio 3x35+16+ NA25 mm²</v>
          </cell>
        </row>
        <row r="479">
          <cell r="D479" t="str">
            <v xml:space="preserve">Conductor Autoportante de Aluminio 3x25+16+ NA25 mm²</v>
          </cell>
        </row>
        <row r="480">
          <cell r="D480" t="str">
            <v xml:space="preserve">Conductor Autoportante de Aluminio 3x16+16+ NA25 mm²</v>
          </cell>
        </row>
        <row r="481">
          <cell r="D481" t="str">
            <v xml:space="preserve">Conductor Autoportante de Aluminio 3x35+ NA25 mm²</v>
          </cell>
        </row>
        <row r="482">
          <cell r="D482" t="str">
            <v xml:space="preserve">Conductor Autoportante de Aluminio 3x25+ NA25 mm²</v>
          </cell>
        </row>
        <row r="483">
          <cell r="D483" t="str">
            <v xml:space="preserve">Conductor Autoportante de Aluminio 3x16+ NA25 mm²</v>
          </cell>
        </row>
        <row r="484">
          <cell r="D484" t="str">
            <v xml:space="preserve">Conductor Autoportante de Aluminio 2x35+16+ NA25 mm²</v>
          </cell>
        </row>
        <row r="485">
          <cell r="D485" t="str">
            <v xml:space="preserve">Conductor Autoportante de Aluminio 2x25+16+ NA25 mm²</v>
          </cell>
        </row>
        <row r="486">
          <cell r="D486" t="str">
            <v xml:space="preserve">Conductor Autoportante de Aluminio 2x16+16+ NA25 mm²</v>
          </cell>
        </row>
        <row r="487">
          <cell r="D487" t="str">
            <v xml:space="preserve">Conductor Autoportante de Aluminio 2x35+ NA25 mm²</v>
          </cell>
        </row>
        <row r="488">
          <cell r="D488" t="str">
            <v xml:space="preserve">Conductor Autoportante de Aluminio 2x25+ NA25 mm²</v>
          </cell>
        </row>
        <row r="489">
          <cell r="D489" t="str">
            <v xml:space="preserve">Conductor Autoportante de Aluminio 2x16+ NA25 mm²</v>
          </cell>
        </row>
        <row r="490">
          <cell r="D490" t="str">
            <v xml:space="preserve">Conductor Autoportante de Aluminio 1x16+16+ NA25 mm²</v>
          </cell>
        </row>
        <row r="491">
          <cell r="D491" t="str">
            <v xml:space="preserve">Conductor Autoportante de Aluminio 1x16+ NA25 mm²</v>
          </cell>
        </row>
        <row r="493">
          <cell r="D493" t="str">
            <v xml:space="preserve">ACCESORIOS DE CABLES AUTOPORTANTES</v>
          </cell>
        </row>
        <row r="494">
          <cell r="D494" t="str">
            <v xml:space="preserve">Grapa de Suspensión Angular para Conductor de Aleacion de Aluminio de 25 mm2</v>
          </cell>
        </row>
        <row r="495">
          <cell r="D495" t="str">
            <v xml:space="preserve">Grapa de Anclaje Cónica para Conductor de Aleación de Aluminio de 25 mm2</v>
          </cell>
        </row>
        <row r="496">
          <cell r="D496" t="str">
            <v xml:space="preserve">Conector Bimetálico para Al 25 mm2 / Cu 4-10 mm2, para Neutro Desnudo, tipo Cuña</v>
          </cell>
        </row>
        <row r="497">
          <cell r="D497" t="str">
            <v xml:space="preserve">Conector Bimetalico Aislado, para Al 35 mm2 / Cu 4-10 mm2, para Fase Aislada, tipo Perforación</v>
          </cell>
        </row>
        <row r="498">
          <cell r="D498" t="str">
            <v xml:space="preserve">Conector para Al 25 mm², para Neutro Desnudo, tipo Cuña</v>
          </cell>
        </row>
        <row r="499">
          <cell r="D499" t="str">
            <v xml:space="preserve">Conector Aislado para Al 35 mm2, para Fase Aislada, tipo Perforación</v>
          </cell>
        </row>
        <row r="500">
          <cell r="D500" t="str">
            <v xml:space="preserve">Correa Plástica de Amarre, color negro</v>
          </cell>
        </row>
        <row r="501">
          <cell r="D501" t="str">
            <v xml:space="preserve">Cinta Autofundente para extremo de cable</v>
          </cell>
        </row>
        <row r="502">
          <cell r="D502" t="str">
            <v xml:space="preserve">Cinta aislante</v>
          </cell>
        </row>
        <row r="504">
          <cell r="D504" t="str">
            <v xml:space="preserve">CABLES Y CONDUCTORES DE COBRE</v>
          </cell>
        </row>
        <row r="505">
          <cell r="D505" t="str">
            <v xml:space="preserve">Conductor de Cobre Recocido, tipo N2XY, Bipolar, 2 x 10 mm2, cubierta negra</v>
          </cell>
        </row>
        <row r="506">
          <cell r="D506" t="str">
            <v xml:space="preserve">Conductor de Cobre Recocido, tipo N2XY, Tripolar, 3 x 10 mm2, cubierta negra</v>
          </cell>
        </row>
        <row r="507">
          <cell r="D507" t="str">
            <v xml:space="preserve">Conductor de Cobre Recocido, tipo N2XY, Tetrapolar, 4 x 10 mm2, cubierta negra</v>
          </cell>
        </row>
        <row r="508">
          <cell r="D508" t="str">
            <v xml:space="preserve">Conductor de Cobre Recocido, tipo N2XY, Bipolar, 2 x 2,5 mm2</v>
          </cell>
        </row>
        <row r="509">
          <cell r="D509" t="str">
            <v xml:space="preserve">Conductor de Cobre Concéntrico,  2 x 4 mm2, con aislamiento y cubierta de PVC</v>
          </cell>
        </row>
        <row r="510">
          <cell r="D510" t="str">
            <v xml:space="preserve">Conductor de Cobre Concéntrico,  2 x 6 mm2, con aislamiento y cubierta de PVC</v>
          </cell>
        </row>
        <row r="512">
          <cell r="D512" t="str">
            <v xml:space="preserve">LUMINARIAS, LAMPARAS Y ACCESORIOS</v>
          </cell>
        </row>
        <row r="513">
          <cell r="D513" t="str">
            <v xml:space="preserve">Pastoral tubo A°G° 38 mm Ø interior, 500 mm avance horizontal, 720 mm altura y 20° inclinación, provisto de 2 abrazaderas dobles para poste de concreto</v>
          </cell>
        </row>
        <row r="514">
          <cell r="D514" t="str">
            <v xml:space="preserve">Pastoral tubo A°G° 38 mm Ø interior, 500 mm avance horizontal, 720 mm altura y 20° inclinación, provisto de 2 abrazaderas simples y 4 tirafondos para poste de madera</v>
          </cell>
        </row>
        <row r="515">
          <cell r="D515" t="str">
            <v xml:space="preserve">Luminaria completa con equipo para Lámpara de Vapor de Sodio de 50 W</v>
          </cell>
        </row>
        <row r="516">
          <cell r="D516" t="str">
            <v xml:space="preserve">Luminaria completa con equipo para Lámpara de Vapor de Sodio de 70 W</v>
          </cell>
        </row>
        <row r="517">
          <cell r="D517" t="str">
            <v xml:space="preserve">Luminaria completa con equipo para Lámpara de Vapor de Sodio de 150 W</v>
          </cell>
        </row>
        <row r="518">
          <cell r="D518" t="str">
            <v xml:space="preserve">Lámpara de Vapor de Sodio de Alta Presión de 50 W</v>
          </cell>
        </row>
        <row r="519">
          <cell r="D519" t="str">
            <v xml:space="preserve">Lámpara de Vapor de Sodio de Alta Presión de 70 W</v>
          </cell>
        </row>
        <row r="520">
          <cell r="D520" t="str">
            <v xml:space="preserve">Lámpara de Vapor de Sodio de Alta Presión de 150 W</v>
          </cell>
        </row>
        <row r="521">
          <cell r="D521" t="str">
            <v xml:space="preserve">Portafusible Unipolar 220 V, de 5 A, provisto con fusible de 1 A</v>
          </cell>
        </row>
        <row r="523">
          <cell r="D523" t="str">
            <v xml:space="preserve">ACCESORIOS DE FERRETERIA PARA ESTRUCTURAS</v>
          </cell>
        </row>
        <row r="524">
          <cell r="D524" t="str">
            <v xml:space="preserve">Perno con Gancho de 16 mm Ø, provisto de Arandela, Tuerca y Contratuerca, longitud de 203 mm</v>
          </cell>
        </row>
        <row r="525">
          <cell r="D525" t="str">
            <v xml:space="preserve">Perno con Gancho de 16 mm Ø, provisto de Arandela, Tuerca y Contratuerca, longitud de 254 mm</v>
          </cell>
        </row>
        <row r="526">
          <cell r="D526" t="str">
            <v xml:space="preserve">Perno con Gancho de 16 mm Ø, provisto de Arandela, Tuerca y Contratuerca, longitud de 305 mm</v>
          </cell>
        </row>
        <row r="527">
          <cell r="D527" t="str">
            <v xml:space="preserve">Fleje de acero inoxidable de 19 mm provisto de hebilla</v>
          </cell>
        </row>
        <row r="528">
          <cell r="D528" t="str">
            <v xml:space="preserve">Caja de Derivacion para Acometidas, Sistema 440-22O V (5 Borneras en cada barra de cobre)</v>
          </cell>
        </row>
        <row r="529">
          <cell r="D529" t="str">
            <v xml:space="preserve">Caja de Derivacion para Acometidas, Sistema 440-22O V (10 Borneras en cada barra de cobre)</v>
          </cell>
        </row>
        <row r="530">
          <cell r="D530" t="str">
            <v xml:space="preserve">Caja de Derivacion para Acometidas, Sistema 380-22O V (10 Borneras en cada barra de cobre)</v>
          </cell>
        </row>
        <row r="531">
          <cell r="D531" t="str">
            <v xml:space="preserve">Caja de Derivacion para Acometidas, Sistema 380-22O V (5 Borneras en cada barra de cobre)</v>
          </cell>
        </row>
        <row r="532">
          <cell r="D532" t="str">
            <v xml:space="preserve">Caja de Derivacion para Acometidas, Sistema 22O V (5 Borneras en cada barra de cobre)</v>
          </cell>
        </row>
        <row r="533">
          <cell r="D533" t="str">
            <v xml:space="preserve">Caja de Derivacion para Acometidas, Sistema 22O V (10 Borneras en cada barra de cobre)</v>
          </cell>
        </row>
        <row r="534">
          <cell r="D534" t="str">
            <v xml:space="preserve">Portalinea Unipolar de AºGº, provisto de PIN de 10 mm Ø</v>
          </cell>
        </row>
        <row r="536">
          <cell r="D536" t="str">
            <v xml:space="preserve">RETENIDAS Y ANCLAJES</v>
          </cell>
        </row>
        <row r="537">
          <cell r="D537" t="str">
            <v xml:space="preserve">Grapa Paralela de AºGº de 152 mm de longitud, provista de tres pernos</v>
          </cell>
        </row>
        <row r="538">
          <cell r="D538" t="str">
            <v xml:space="preserve">Soporte de Contrapunta de 51 mm ø x 1000 mm de longitud, con Abrazadera partida en un extremo y Grapa de Ajuste para Cable en el otro</v>
          </cell>
        </row>
        <row r="540">
          <cell r="D540" t="str">
            <v xml:space="preserve">PUESTA A TIERRA</v>
          </cell>
        </row>
        <row r="541">
          <cell r="D541" t="str">
            <v xml:space="preserve">Conector bimetálico para Al 25 mm2 y Cobre de 16 mm2, tipo cuña</v>
          </cell>
        </row>
        <row r="542">
          <cell r="D542" t="str">
            <v xml:space="preserve">Conector bimetálico para Al 25 mm2 y Cobre de 25 mm2, tipo cuña</v>
          </cell>
        </row>
        <row r="544">
          <cell r="D544" t="str">
            <v xml:space="preserve">CONEXIONES DOMICILIARIAS</v>
          </cell>
        </row>
        <row r="545">
          <cell r="D545" t="str">
            <v xml:space="preserve">Tubo de AºGº standard / redondo de 19 mm Ø x 1,5 mm x 2,5 m, provisto de codo</v>
          </cell>
        </row>
        <row r="546">
          <cell r="D546" t="str">
            <v xml:space="preserve">Tubo de AºGº standard / redondo de 19 mm Ø x 1,5 mm x 4,0 m, provisto de codo</v>
          </cell>
        </row>
        <row r="547">
          <cell r="D547" t="str">
            <v xml:space="preserve">Tubo de AºGº standard / redondo de 19 mm Ø x 1,5 mm x 6,0 m, provisto de codo</v>
          </cell>
        </row>
        <row r="548">
          <cell r="D548" t="str">
            <v xml:space="preserve">Tubo de AºGº standard / redondo de 38 mm Ø x 1,5 mm x 2,5 m, provisto de codo</v>
          </cell>
        </row>
        <row r="549">
          <cell r="D549" t="str">
            <v xml:space="preserve">Tubo de AºGº standard / redondo de 38 mm Ø x 1,5 mm x 4,0 m, provisto de codo</v>
          </cell>
        </row>
        <row r="550">
          <cell r="D550" t="str">
            <v xml:space="preserve">Tubo de AºGº standard / redondo de 38 mm Ø x 1,5 mm x 6,0 m, provisto de codo</v>
          </cell>
        </row>
        <row r="551">
          <cell r="D551" t="str">
            <v xml:space="preserve">Tubo Plastico de PVC SAP de 19 mm ø x 3,0 m, con curva de plastico de 19 mm ø x 180º</v>
          </cell>
        </row>
        <row r="552">
          <cell r="D552" t="str">
            <v xml:space="preserve">Armella Tirafondo de 10 mm Ø x 64 mm de longitud</v>
          </cell>
        </row>
        <row r="553">
          <cell r="D553" t="str">
            <v xml:space="preserve">Tarugo de Cedro de 13 mm x 50 mm</v>
          </cell>
        </row>
        <row r="554">
          <cell r="D554" t="str">
            <v xml:space="preserve">Templador de AºGº </v>
          </cell>
        </row>
        <row r="555">
          <cell r="D555" t="str">
            <v xml:space="preserve">Caja metálica portamedidor para Sistema Prepago, equipado con interruptor termomagnetico 10A</v>
          </cell>
        </row>
        <row r="556">
          <cell r="D556" t="str">
            <v xml:space="preserve">Medidor Monofásico de Energía Activa, tipo Electrónico Sistema Prepago con Micro Procesador de 220V;10-40A; 60Hz, Clase 1.</v>
          </cell>
        </row>
        <row r="557">
          <cell r="D557" t="str">
            <v xml:space="preserve">Caja Metálica Portamedidor, equipado con Interruptor Termomagnético de 10A</v>
          </cell>
        </row>
        <row r="558">
          <cell r="D558" t="str">
            <v xml:space="preserve">Medidor Monofásico de Energía Activa, tipo Electrónico con Micro Procesador de 220 V; 2 hilos, 10-40 A, 60 Hz, Clase 1</v>
          </cell>
        </row>
        <row r="563">
          <cell r="D563" t="str">
            <v xml:space="preserve">Conductor de Aleacion de Aluminio de 35 mm², Engrasado</v>
          </cell>
        </row>
        <row r="564">
          <cell r="D564" t="str">
            <v xml:space="preserve">Seccionador Fusible de Repetición de 3 Etapas, 27kV, 100A, 150kV-BIL</v>
          </cell>
        </row>
        <row r="565">
          <cell r="D565" t="str">
            <v xml:space="preserve">Fusible Tipo Expulsion de  3 A, Tipo S</v>
          </cell>
        </row>
        <row r="566">
          <cell r="D566" t="str">
            <v xml:space="preserve">Fusible Tipo Expulsion de  5 A, Tipo S</v>
          </cell>
        </row>
        <row r="567">
          <cell r="D567" t="str">
            <v xml:space="preserve">Transformador Monofásico Fase - Neutro de 3 kVA; 7,62+-2*2.5% / 0,23 kV</v>
          </cell>
        </row>
        <row r="568">
          <cell r="D568" t="str">
            <v xml:space="preserve">Transformador Monofásico Fase - Neutro de 3 kVA; 13,2+-2*2.5% / 0,23 kV</v>
          </cell>
        </row>
        <row r="569">
          <cell r="D569" t="str">
            <v xml:space="preserve">Transformador Monofásico Fase - Fase de 3 kVA; 22,9 / 0,23 kV</v>
          </cell>
        </row>
        <row r="570">
          <cell r="D570" t="str">
            <v xml:space="preserve">Cruceta de Madera Tratada de 115 mm x 115 mm x 2,40 m con Corte Curvado Para Instalaciòn en Poste de Concreto</v>
          </cell>
        </row>
        <row r="571">
          <cell r="D571" t="str">
            <v xml:space="preserve">Cruceta de Madera Tratada de 115 mm x 115 mm x 0,50 m con Corte Curvado Para Instalaciòn en Poste de Concreto</v>
          </cell>
        </row>
        <row r="572">
          <cell r="D572" t="str">
            <v xml:space="preserve">Tubo Plastico de PVC SAP de 19 mm ø x 3,0 m de Longitud.</v>
          </cell>
        </row>
        <row r="573">
          <cell r="D573" t="str">
            <v xml:space="preserve">Separador de Aº Gº para cruceta, incluye accesorios</v>
          </cell>
        </row>
        <row r="574">
          <cell r="D574" t="str">
            <v xml:space="preserve">Guardacabo de AºGº para cable de 10 mm Ø</v>
          </cell>
        </row>
        <row r="575">
          <cell r="D575" t="str">
            <v xml:space="preserve">Aislador de Porcelana Tipo Carrete, Clase ANSI 53-2</v>
          </cell>
        </row>
        <row r="576">
          <cell r="D576" t="str">
            <v xml:space="preserve">Grapa de Anclaje  Tipo  Lazo  de Amarre Para Conductor de 35 mm2</v>
          </cell>
        </row>
        <row r="577">
          <cell r="D577" t="str">
            <v xml:space="preserve">Cinta Plana Para Armar</v>
          </cell>
        </row>
        <row r="578">
          <cell r="D578" t="str">
            <v xml:space="preserve">Reconectador Automatico de 27 kV, 400A, 150 kV-BIL, 12 kA Incluye Control Transformador de 1 kVA 13,2/0,23 kV, Cables y Accesorios.</v>
          </cell>
        </row>
        <row r="579">
          <cell r="D579" t="str">
            <v xml:space="preserve">Seccionalizador Electrónico Tripolar de 38 kV; 15 A, 150 kV-BIL; 10 kA</v>
          </cell>
        </row>
        <row r="580">
          <cell r="D580" t="str">
            <v xml:space="preserve">Seccionalizador Unipolar de 27/38 kV, 100A, 150 kV-BIL.</v>
          </cell>
        </row>
        <row r="581">
          <cell r="D581" t="str">
            <v xml:space="preserve">Transformador Monofàsico Retorno por Tierra,  5 kVA; 13,2/0,46-0,23 kV</v>
          </cell>
        </row>
        <row r="582">
          <cell r="D582" t="str">
            <v xml:space="preserve">Transformador Monofàsico Retorno por Tierra,  10 kVA; 13,2/0,46-0,23 kV</v>
          </cell>
        </row>
        <row r="583">
          <cell r="D583" t="str">
            <v xml:space="preserve">Pararrayos de Oxido Metalico, 24 kV, 10 KA Clase 1</v>
          </cell>
        </row>
        <row r="584">
          <cell r="D584" t="str">
            <v xml:space="preserve">Celula Fotoelectrica, 220 V, para Luminaria 50 W y Accesorios de Fijacion a Poste</v>
          </cell>
        </row>
        <row r="585">
          <cell r="D585" t="str">
            <v xml:space="preserve">Conector Bimetálico forrado para Al 25 mm2/Cu 4-10mm2,  para Fase Aislada Tipo Perforacion</v>
          </cell>
        </row>
        <row r="586">
          <cell r="D586" t="str">
            <v xml:space="preserve">Poste Tubular en A°G° de 12 m T-200 daN</v>
          </cell>
        </row>
        <row r="587">
          <cell r="D587" t="str">
            <v xml:space="preserve">Poste Tubular en A°G° de 12 m T-300 daN</v>
          </cell>
        </row>
        <row r="588">
          <cell r="D588" t="str">
            <v xml:space="preserve">Poste Tubular en A°G° de 8 m T8-200 daN</v>
          </cell>
        </row>
        <row r="589">
          <cell r="D589" t="str">
            <v xml:space="preserve">Terminal de compresión de Cu estañado para conductor de Cu de 16 mm2</v>
          </cell>
        </row>
        <row r="590">
          <cell r="D590" t="str">
            <v xml:space="preserve">Terminal de compresión de Cu estañado para conductor de Cu de 16 mm2</v>
          </cell>
        </row>
        <row r="591">
          <cell r="D591" t="str">
            <v xml:space="preserve">Terminal de compresión de aluminio para conductor autosoportado de 16 mm2</v>
          </cell>
        </row>
        <row r="592">
          <cell r="D592" t="str">
            <v xml:space="preserve">Terminal de compresión de aluminio para conductor autosoportado de 25 mm2</v>
          </cell>
        </row>
        <row r="593">
          <cell r="D593" t="str">
            <v xml:space="preserve">Transformador Monofásico Fase - Neutro de 5 kVA; 19,0 / 0,46-0,23 kV</v>
          </cell>
        </row>
        <row r="594">
          <cell r="D594" t="str">
            <v xml:space="preserve">Transformador Monofásico Fase - Neutro de 10 kVA; 19,0 / 0,46-0,23 kV</v>
          </cell>
        </row>
        <row r="595">
          <cell r="D595" t="str">
            <v xml:space="preserve">Extensor de F°G° de 51mm Ø, 1.2 m de Longitud. Incluye pernos de Fijacion </v>
          </cell>
        </row>
        <row r="596">
          <cell r="D596" t="str">
            <v xml:space="preserve">Seccionalizador Electrónico Unipolar de 27/38 kV, 100A, 150 kV-BIL</v>
          </cell>
        </row>
        <row r="597">
          <cell r="D597" t="str">
            <v xml:space="preserve">Brazo-Soporte(Riostra) de Perfil Angular de A°G° de 38 x 38 x 6 mm y 710 mm Longitud  con Abrazadera en el Extremo Para Fijaciòn de Cruceta en Poste de Concreto.</v>
          </cell>
        </row>
        <row r="598">
          <cell r="D598" t="str">
            <v xml:space="preserve">Abrazadera para aisladores de suspension tipo RPP de Ø 160 mm x 64 mm x 5 mm, con pernos tca y Ctca.</v>
          </cell>
        </row>
        <row r="599">
          <cell r="D599" t="str">
            <v xml:space="preserve">Separador de Aº Gº para cruceta, incluye accesorios</v>
          </cell>
        </row>
        <row r="600">
          <cell r="D600" t="str">
            <v xml:space="preserve">Abrazadera para riostra tipo CSS A.G. DE ∅175x64x6mm, incluye pernos, tuercas y arandela de fijacion.</v>
          </cell>
        </row>
        <row r="601">
          <cell r="D601" t="str">
            <v xml:space="preserve">Abrazadera para cruceta tipo media luna Ø 175 mm x 64 mm x 5 mm, provisto de perno Ø 16 mm x 150 mm, tuerca y contratuerca.</v>
          </cell>
        </row>
        <row r="602">
          <cell r="D602" t="str">
            <v xml:space="preserve">Perfil "C" de A°G° de 50 x 50 x 6 mm y 2,40 m de longitud</v>
          </cell>
        </row>
        <row r="603">
          <cell r="D603" t="str">
            <v xml:space="preserve">Tubo de A°G° de 2" de Ø - 6m de Longitud</v>
          </cell>
        </row>
      </sheetData>
      <sheetData sheetId="23" refreshError="1"/>
      <sheetData sheetId="24" refreshError="1">
        <row r="2">
          <cell r="R2" t="str">
            <v xml:space="preserve">Camión Doble Eje (12 Tn)</v>
          </cell>
          <cell r="S2">
            <v>45</v>
          </cell>
          <cell r="T2">
            <v>5100</v>
          </cell>
          <cell r="U2">
            <v>12000</v>
          </cell>
          <cell r="V2">
            <v>50</v>
          </cell>
        </row>
        <row r="3">
          <cell r="R3" t="str">
            <v xml:space="preserve">Semi-Trailer (25 Tn)</v>
          </cell>
          <cell r="S3">
            <v>75</v>
          </cell>
          <cell r="T3">
            <v>7250</v>
          </cell>
          <cell r="U3">
            <v>25000</v>
          </cell>
          <cell r="V3">
            <v>100</v>
          </cell>
        </row>
        <row r="4">
          <cell r="R4" t="str">
            <v xml:space="preserve">Semi-Trailer (30 Tn)</v>
          </cell>
          <cell r="S4">
            <v>75</v>
          </cell>
          <cell r="T4">
            <v>7250</v>
          </cell>
          <cell r="U4">
            <v>30000</v>
          </cell>
          <cell r="V4">
            <v>120</v>
          </cell>
        </row>
      </sheetData>
      <sheetData sheetId="25" refreshError="1">
        <row r="5">
          <cell r="B5" t="str">
            <v xml:space="preserve">Obras Preliminares</v>
          </cell>
          <cell r="F5">
            <v>1</v>
          </cell>
        </row>
        <row r="6">
          <cell r="B6" t="str">
            <v xml:space="preserve">Replanteo Topográfico, Ubicación de Estructuras de Lineas Primarias.</v>
          </cell>
          <cell r="C6" t="str">
            <v>km</v>
          </cell>
          <cell r="D6">
            <v>3.5</v>
          </cell>
          <cell r="E6">
            <v>637.53000000000009</v>
          </cell>
          <cell r="F6">
            <v>1</v>
          </cell>
        </row>
        <row r="7">
          <cell r="B7" t="str">
            <v xml:space="preserve">Replanteo Topográfico, Ubicación de Estructuras de Redes Primarias.</v>
          </cell>
          <cell r="C7" t="str">
            <v>Localidad</v>
          </cell>
          <cell r="D7">
            <v>5</v>
          </cell>
          <cell r="E7">
            <v>484.03999999999996</v>
          </cell>
          <cell r="F7">
            <v>1</v>
          </cell>
        </row>
        <row r="8">
          <cell r="B8" t="str">
            <v xml:space="preserve">Revisión de Replanteo Topográfico, Ubicación de Estructuras de Lineas Primarias. Incluye Elaboración de Planos de Concesión Rural</v>
          </cell>
          <cell r="C8" t="str">
            <v>km</v>
          </cell>
          <cell r="D8">
            <v>4</v>
          </cell>
          <cell r="E8">
            <v>422.28999999999996</v>
          </cell>
          <cell r="F8">
            <v>0</v>
          </cell>
        </row>
        <row r="9">
          <cell r="B9" t="str">
            <v xml:space="preserve">Revisión de Replanteo Topográfico, Ubicación de Estructuras de Redes Primarias. Incluye Elaboración de Planos de Concesión Rural</v>
          </cell>
          <cell r="C9" t="str">
            <v>Localidad</v>
          </cell>
          <cell r="D9">
            <v>3.5</v>
          </cell>
          <cell r="E9">
            <v>332.48</v>
          </cell>
          <cell r="F9">
            <v>0</v>
          </cell>
        </row>
        <row r="10">
          <cell r="B10" t="str">
            <v xml:space="preserve">Estudio de Coordinación de la Protección y Balance de Cargas</v>
          </cell>
          <cell r="C10" t="str">
            <v>Global</v>
          </cell>
          <cell r="D10">
            <v>1</v>
          </cell>
          <cell r="E10">
            <v>6031.57</v>
          </cell>
          <cell r="F10">
            <v>1</v>
          </cell>
        </row>
        <row r="11">
          <cell r="B11" t="str">
            <v xml:space="preserve">Elaboración del PEA y Trámite para la Obtención del CIRA</v>
          </cell>
          <cell r="C11" t="str">
            <v>Global</v>
          </cell>
          <cell r="D11">
            <v>1</v>
          </cell>
          <cell r="E11">
            <v>17638.599999999999</v>
          </cell>
          <cell r="F11">
            <v>0</v>
          </cell>
        </row>
        <row r="12">
          <cell r="B12" t="str">
            <v xml:space="preserve">Elaboración y Trámite para Aprobación del DIA</v>
          </cell>
          <cell r="C12" t="str">
            <v>Global</v>
          </cell>
          <cell r="D12">
            <v>1</v>
          </cell>
          <cell r="E12">
            <v>11745</v>
          </cell>
          <cell r="F12">
            <v>0</v>
          </cell>
        </row>
        <row r="13">
          <cell r="B13" t="str">
            <v xml:space="preserve">Monitoreo e Inspección del Ministerio de Cultura (MC)</v>
          </cell>
          <cell r="C13" t="str">
            <v>km</v>
          </cell>
          <cell r="D13">
            <v>1.8</v>
          </cell>
          <cell r="E13">
            <v>837.28</v>
          </cell>
          <cell r="F13">
            <v>1</v>
          </cell>
        </row>
        <row r="14">
          <cell r="B14" t="str">
            <v xml:space="preserve">Programa de Monitoreo Ambiental (Incluye Línea Primarias, Red Primaria y Red Secundaria)</v>
          </cell>
          <cell r="C14" t="str">
            <v>km</v>
          </cell>
          <cell r="D14">
            <v>2.5</v>
          </cell>
          <cell r="E14">
            <v>566.93000000000006</v>
          </cell>
          <cell r="F14">
            <v>1</v>
          </cell>
        </row>
        <row r="15">
          <cell r="B15" t="str">
            <v xml:space="preserve">Programa de Manejo de Residuos</v>
          </cell>
          <cell r="C15" t="str">
            <v>Global</v>
          </cell>
          <cell r="D15">
            <v>1</v>
          </cell>
          <cell r="E15">
            <v>6780</v>
          </cell>
          <cell r="F15">
            <v>1</v>
          </cell>
        </row>
        <row r="16">
          <cell r="B16" t="str">
            <v xml:space="preserve">Programa de Talleres de Información y de Medidas Preventivas y/o Correctivas</v>
          </cell>
          <cell r="C16" t="str">
            <v>Global</v>
          </cell>
          <cell r="D16">
            <v>1</v>
          </cell>
          <cell r="E16">
            <v>5730.96</v>
          </cell>
          <cell r="F16">
            <v>1</v>
          </cell>
        </row>
        <row r="17">
          <cell r="B17" t="str">
            <v xml:space="preserve">Cartel para Obra</v>
          </cell>
          <cell r="C17" t="str">
            <v>Un.</v>
          </cell>
          <cell r="D17">
            <v>1</v>
          </cell>
          <cell r="E17">
            <v>1649.4299999999998</v>
          </cell>
          <cell r="F17">
            <v>1</v>
          </cell>
        </row>
        <row r="18">
          <cell r="B18" t="str">
            <v xml:space="preserve">Despeje de Árboles Dentro de la Franja de Servidumbre</v>
          </cell>
          <cell r="C18" t="str">
            <v>Ha</v>
          </cell>
          <cell r="D18">
            <v>0.5</v>
          </cell>
          <cell r="E18">
            <v>2450.91</v>
          </cell>
          <cell r="F18">
            <v>0</v>
          </cell>
        </row>
        <row r="19">
          <cell r="B19" t="str">
            <v xml:space="preserve">Elaboración del Expediente Técnico Sustentatorio de Gestión de Servidumbre (1original + 3copias). Incluye Levantamiento Topografico, y presentacion digitalizada del Expediente</v>
          </cell>
          <cell r="C19" t="str">
            <v>km</v>
          </cell>
          <cell r="D19">
            <v>2</v>
          </cell>
          <cell r="E19">
            <v>1164.7799999999997</v>
          </cell>
          <cell r="F19">
            <v>1</v>
          </cell>
        </row>
        <row r="20">
          <cell r="B20" t="str">
            <v xml:space="preserve">Expediente Tecnico de Replanteo de Obra de Líneas Primarias, Redes Primarias y Reades Secundarias (1 Original + 3 Copias), incluye la presentacion digitalizada de textos y planos en CD.</v>
          </cell>
          <cell r="C20" t="str">
            <v>Global</v>
          </cell>
          <cell r="D20">
            <v>1</v>
          </cell>
          <cell r="E20">
            <v>11997.32</v>
          </cell>
          <cell r="F20">
            <v>0</v>
          </cell>
        </row>
        <row r="21">
          <cell r="B21" t="str">
            <v xml:space="preserve">Verificación y Replanteo de Lineas Primarias Existentes</v>
          </cell>
          <cell r="C21" t="str">
            <v>km</v>
          </cell>
          <cell r="D21">
            <v>4.5</v>
          </cell>
          <cell r="E21">
            <v>375.18</v>
          </cell>
          <cell r="F21">
            <v>0</v>
          </cell>
        </row>
        <row r="22">
          <cell r="B22" t="str">
            <v xml:space="preserve">Verificacion y Replanteo de Redes Primarias Existentes</v>
          </cell>
          <cell r="C22" t="str">
            <v>Localidad</v>
          </cell>
          <cell r="D22">
            <v>4</v>
          </cell>
          <cell r="E22">
            <v>290.95999999999998</v>
          </cell>
          <cell r="F22">
            <v>0</v>
          </cell>
        </row>
        <row r="23">
          <cell r="F23">
            <v>1</v>
          </cell>
        </row>
        <row r="24">
          <cell r="B24" t="str">
            <v xml:space="preserve">Instalación de Postes</v>
          </cell>
          <cell r="F24">
            <v>1</v>
          </cell>
        </row>
        <row r="25">
          <cell r="B25" t="str">
            <v xml:space="preserve">Excavación en Terreno Tipo I (Arcilloso y Conglomerado)</v>
          </cell>
          <cell r="C25" t="str">
            <v>m³</v>
          </cell>
          <cell r="D25">
            <v>9</v>
          </cell>
          <cell r="E25">
            <v>62.490000000000009</v>
          </cell>
          <cell r="F25">
            <v>1</v>
          </cell>
        </row>
        <row r="26">
          <cell r="B26" t="str">
            <v xml:space="preserve">Excavación en Terreno Tipo II (Rocoso)</v>
          </cell>
          <cell r="C26" t="str">
            <v>m³</v>
          </cell>
          <cell r="D26">
            <v>10</v>
          </cell>
          <cell r="E26">
            <v>204.71</v>
          </cell>
          <cell r="F26">
            <v>0</v>
          </cell>
        </row>
        <row r="27">
          <cell r="B27" t="str">
            <v xml:space="preserve">Excavación en Terreno Tipo III (Húmedo)</v>
          </cell>
          <cell r="C27" t="str">
            <v>m³</v>
          </cell>
          <cell r="D27">
            <v>6</v>
          </cell>
          <cell r="E27">
            <v>167.78</v>
          </cell>
          <cell r="F27">
            <v>0</v>
          </cell>
        </row>
        <row r="28">
          <cell r="B28" t="str">
            <v xml:space="preserve">Transporte de Poste de 11 m/200 daN de Almacen a Punto de Izaje, en Terreno con Acceso Carrozable </v>
          </cell>
          <cell r="C28" t="str">
            <v>Un.</v>
          </cell>
          <cell r="D28">
            <v>13</v>
          </cell>
          <cell r="E28">
            <v>211.7</v>
          </cell>
          <cell r="F28">
            <v>0</v>
          </cell>
        </row>
        <row r="29">
          <cell r="B29" t="str">
            <v xml:space="preserve">Transporte de Poste de 11 m/300 daN de Almacen a Punto de Izaje, en Terreno con Acceso Carrozable </v>
          </cell>
          <cell r="C29" t="str">
            <v>Un.</v>
          </cell>
          <cell r="D29">
            <v>11.8</v>
          </cell>
          <cell r="E29">
            <v>234.24</v>
          </cell>
          <cell r="F29">
            <v>0</v>
          </cell>
        </row>
        <row r="30">
          <cell r="B30" t="str">
            <v xml:space="preserve">Transporte de Poste de 12 m/200 daN de Almacen a Punto de Izaje, en Terreno con Acceso Carrozable (Incluye transporte de punto de descraga de camion plataforma a punto de instalacion en carreta o maniobra)</v>
          </cell>
          <cell r="C30" t="str">
            <v>Un.</v>
          </cell>
          <cell r="D30">
            <v>10</v>
          </cell>
          <cell r="E30">
            <v>302.8</v>
          </cell>
          <cell r="F30">
            <v>0</v>
          </cell>
        </row>
        <row r="31">
          <cell r="B31" t="str">
            <v xml:space="preserve">Transporte de Poste de 12 m/300 daN de Almacen a Punto de Izaje, en Terreno con Acceso Carrozable  (Incluye transporte de punto de descraga de camion plataforma a punto de instalacion en carreta o maniobra)</v>
          </cell>
          <cell r="C31" t="str">
            <v>Un.</v>
          </cell>
          <cell r="D31">
            <v>9</v>
          </cell>
          <cell r="E31">
            <v>337.27</v>
          </cell>
          <cell r="F31">
            <v>0</v>
          </cell>
        </row>
        <row r="32">
          <cell r="B32" t="str">
            <v xml:space="preserve">Transporte de Poste de 13 m/300 daN de Almacen a Punto de Izaje, en Terreno con Acceso Carrozable </v>
          </cell>
          <cell r="C32" t="str">
            <v>Un.</v>
          </cell>
          <cell r="D32">
            <v>9</v>
          </cell>
          <cell r="E32">
            <v>307.27</v>
          </cell>
          <cell r="F32">
            <v>1</v>
          </cell>
        </row>
        <row r="33">
          <cell r="B33" t="str">
            <v xml:space="preserve">Transporte de Poste de 13 m/400 daN de Almacen a Punto de Izaje, en Terreno con Acceso Carrozable </v>
          </cell>
          <cell r="C33" t="str">
            <v>Un.</v>
          </cell>
          <cell r="D33">
            <v>8.3000000000000007</v>
          </cell>
          <cell r="E33">
            <v>331.7</v>
          </cell>
          <cell r="F33">
            <v>1</v>
          </cell>
        </row>
        <row r="34">
          <cell r="B34" t="str">
            <v xml:space="preserve">Transporte de Poste de 15 m/400 daN de Almacen a Punto de Izaje, en Terreno con Acceso Carrozable </v>
          </cell>
          <cell r="C34" t="str">
            <v>Un.</v>
          </cell>
          <cell r="D34">
            <v>8</v>
          </cell>
          <cell r="E34">
            <v>344.83</v>
          </cell>
          <cell r="F34">
            <v>1</v>
          </cell>
        </row>
        <row r="35">
          <cell r="B35" t="str">
            <v xml:space="preserve">Transporte de Poste de 11 m/200 daN de Almacen a Punto de Izaje, en Terreno Llano sin Acceso Carrozable</v>
          </cell>
          <cell r="C35" t="str">
            <v>Un.</v>
          </cell>
          <cell r="D35">
            <v>10.4</v>
          </cell>
          <cell r="E35">
            <v>317.36</v>
          </cell>
          <cell r="F35">
            <v>0</v>
          </cell>
        </row>
        <row r="36">
          <cell r="B36" t="str">
            <v xml:space="preserve">Transporte de Poste de 11 m/300 daN de Almacen a Punto de Izaje, en Terreno Llano sin Acceso Carrozable</v>
          </cell>
          <cell r="C36" t="str">
            <v>Un.</v>
          </cell>
          <cell r="D36">
            <v>9.3000000000000007</v>
          </cell>
          <cell r="E36">
            <v>354.93</v>
          </cell>
          <cell r="F36">
            <v>0</v>
          </cell>
        </row>
        <row r="37">
          <cell r="B37" t="str">
            <v xml:space="preserve">Transporte de Poste de 12 m/200 daN de Almacen a Punto de Izaje, en Terreno Llano sin Acceso Carrozable</v>
          </cell>
          <cell r="C37" t="str">
            <v>Un.</v>
          </cell>
          <cell r="D37">
            <v>8.5</v>
          </cell>
          <cell r="E37">
            <v>388.65000000000003</v>
          </cell>
          <cell r="F37">
            <v>0</v>
          </cell>
        </row>
        <row r="38">
          <cell r="B38" t="str">
            <v xml:space="preserve">Transporte de Poste de 12 m/300 daN de Almacen a Punto de Izaje, en Terreno Llano sin Acceso Carrozable</v>
          </cell>
          <cell r="C38" t="str">
            <v>Un.</v>
          </cell>
          <cell r="D38">
            <v>7.8</v>
          </cell>
          <cell r="E38">
            <v>423.47</v>
          </cell>
          <cell r="F38">
            <v>0</v>
          </cell>
        </row>
        <row r="39">
          <cell r="B39" t="str">
            <v xml:space="preserve">Transporte de Poste de 13 m/300 daN de Almacen a Punto de Izaje, en Terreno Llano sin Acceso Carrozable</v>
          </cell>
          <cell r="C39" t="str">
            <v>Un.</v>
          </cell>
          <cell r="D39">
            <v>7.1</v>
          </cell>
          <cell r="E39">
            <v>465.29999999999995</v>
          </cell>
          <cell r="F39">
            <v>0</v>
          </cell>
        </row>
        <row r="40">
          <cell r="B40" t="str">
            <v xml:space="preserve">Transporte de Poste de 13 m/400 daN de Almacen a Punto de Izaje, en Terreno Llano sin Acceso Carrozable</v>
          </cell>
          <cell r="C40" t="str">
            <v>Un.</v>
          </cell>
          <cell r="D40">
            <v>6.6</v>
          </cell>
          <cell r="E40">
            <v>500.32</v>
          </cell>
          <cell r="F40">
            <v>0</v>
          </cell>
        </row>
        <row r="41">
          <cell r="B41" t="str">
            <v xml:space="preserve">Transporte de Poste de 11 m/200 daN Seccionado de Almacen a Punto de Izaje, en Terreno con Acceso Carrozable </v>
          </cell>
          <cell r="C41" t="str">
            <v>Un.</v>
          </cell>
          <cell r="D41">
            <v>11.4</v>
          </cell>
          <cell r="E41">
            <v>242.76</v>
          </cell>
          <cell r="F41">
            <v>0</v>
          </cell>
        </row>
        <row r="42">
          <cell r="B42" t="str">
            <v xml:space="preserve">Transporte de Poste de 11 m/300 daN Seccionado de Almacen a Punto de Izaje, en Terreno con Acceso Carrozable </v>
          </cell>
          <cell r="C42" t="str">
            <v>Un.</v>
          </cell>
          <cell r="D42">
            <v>10.4</v>
          </cell>
          <cell r="E42">
            <v>265.71000000000004</v>
          </cell>
          <cell r="F42">
            <v>0</v>
          </cell>
        </row>
        <row r="43">
          <cell r="B43" t="str">
            <v xml:space="preserve">Transporte de Poste de 12 m/200 daN Seccionado de Almacen a Punto de Izaje, en Terreno con Acceso Carrozable </v>
          </cell>
          <cell r="C43" t="str">
            <v>Un.</v>
          </cell>
          <cell r="D43">
            <v>9.5</v>
          </cell>
          <cell r="E43">
            <v>290.08</v>
          </cell>
          <cell r="F43">
            <v>0</v>
          </cell>
        </row>
        <row r="44">
          <cell r="B44" t="str">
            <v xml:space="preserve">Transporte de Poste de 12 m/300 daN Seccionado de Almacen a Punto de Izaje, en Terreno con Acceso Carrozable </v>
          </cell>
          <cell r="C44" t="str">
            <v>Un.</v>
          </cell>
          <cell r="D44">
            <v>8.6999999999999993</v>
          </cell>
          <cell r="E44">
            <v>317.09000000000003</v>
          </cell>
          <cell r="F44">
            <v>0</v>
          </cell>
        </row>
        <row r="45">
          <cell r="B45" t="str">
            <v xml:space="preserve">Transporte de Poste de 13 m/300 daN Seccionado de Almacen a Punto de Izaje, en Terreno con Acceso Carrozable </v>
          </cell>
          <cell r="C45" t="str">
            <v>Un.</v>
          </cell>
          <cell r="D45">
            <v>7.9</v>
          </cell>
          <cell r="E45">
            <v>349.25</v>
          </cell>
          <cell r="F45">
            <v>0</v>
          </cell>
        </row>
        <row r="46">
          <cell r="B46" t="str">
            <v xml:space="preserve">Transporte de Poste de 13 m/400 daN Seccionado de Almacen a Punto de Izaje, en Terreno con Acceso Carrozable </v>
          </cell>
          <cell r="C46" t="str">
            <v>Un.</v>
          </cell>
          <cell r="D46">
            <v>7.3</v>
          </cell>
          <cell r="E46">
            <v>377.53</v>
          </cell>
          <cell r="F46">
            <v>0</v>
          </cell>
        </row>
        <row r="47">
          <cell r="B47" t="str">
            <v xml:space="preserve">Transporte de Poste de 11 m/200 daN Seccionado de Almacen a Punto de Izaje, en Terreno Llano sin Acceso Carrozable</v>
          </cell>
          <cell r="C47" t="str">
            <v>Un.</v>
          </cell>
          <cell r="D47">
            <v>9.1</v>
          </cell>
          <cell r="E47">
            <v>363.02</v>
          </cell>
          <cell r="F47">
            <v>0</v>
          </cell>
        </row>
        <row r="48">
          <cell r="B48" t="str">
            <v xml:space="preserve">Transporte de Poste de 11 m/300 daN Seccionado de Almacen a Punto de Izaje, en Terreno Llano sin Acceso Carrozable</v>
          </cell>
          <cell r="C48" t="str">
            <v>Un.</v>
          </cell>
          <cell r="D48">
            <v>8.1999999999999993</v>
          </cell>
          <cell r="E48">
            <v>402.82000000000005</v>
          </cell>
          <cell r="F48">
            <v>0</v>
          </cell>
        </row>
        <row r="49">
          <cell r="B49" t="str">
            <v xml:space="preserve">Transporte de Poste de 12 m/200 daN Seccionado de Almacen a Punto de Izaje, en Terreno Llano sin Acceso Carrozable</v>
          </cell>
          <cell r="C49" t="str">
            <v>Un.</v>
          </cell>
          <cell r="D49">
            <v>7.4</v>
          </cell>
          <cell r="E49">
            <v>446.32</v>
          </cell>
          <cell r="F49">
            <v>0</v>
          </cell>
        </row>
        <row r="50">
          <cell r="B50" t="str">
            <v xml:space="preserve">Transporte de Poste de 12 m/300 daN Seccionado de Almacen a Punto de Izaje, en Terreno Llano sin Acceso Carrozable</v>
          </cell>
          <cell r="C50" t="str">
            <v>Un.</v>
          </cell>
          <cell r="D50">
            <v>6.9</v>
          </cell>
          <cell r="E50">
            <v>478.58</v>
          </cell>
          <cell r="F50">
            <v>0</v>
          </cell>
        </row>
        <row r="51">
          <cell r="B51" t="str">
            <v xml:space="preserve">Transporte de Poste de 13 m/300 daN Seccionado de Almacen a Punto de Izaje, en Terreno Llano sin Acceso Carrozable</v>
          </cell>
          <cell r="C51" t="str">
            <v>Un.</v>
          </cell>
          <cell r="D51">
            <v>6.2</v>
          </cell>
          <cell r="E51">
            <v>532.75</v>
          </cell>
          <cell r="F51">
            <v>0</v>
          </cell>
        </row>
        <row r="52">
          <cell r="B52" t="str">
            <v xml:space="preserve">Transporte de Poste de 13 m/400 daN Seccionado de Almacen a Punto de Izaje, en Terreno Llano sin Acceso Carrozable</v>
          </cell>
          <cell r="C52" t="str">
            <v>Un.</v>
          </cell>
          <cell r="D52">
            <v>5.8</v>
          </cell>
          <cell r="E52">
            <v>569.41</v>
          </cell>
          <cell r="F52">
            <v>0</v>
          </cell>
        </row>
        <row r="53">
          <cell r="B53" t="str">
            <v xml:space="preserve">Transporte de Poste de madera importado de 11 m, Clase 6 de Almacen a Punto de Izaje, en Terreno con Acceso Carrozable </v>
          </cell>
          <cell r="C53" t="str">
            <v>Un.</v>
          </cell>
          <cell r="D53">
            <v>15.5</v>
          </cell>
          <cell r="E53">
            <v>149.82</v>
          </cell>
          <cell r="F53">
            <v>0</v>
          </cell>
        </row>
        <row r="54">
          <cell r="B54" t="str">
            <v xml:space="preserve">Transporte de Poste de madera importado de 11 m, Clase 5 de Almacen a Punto de Izaje, en Terreno con Acceso Carrozable </v>
          </cell>
          <cell r="C54" t="str">
            <v>Un.</v>
          </cell>
          <cell r="D54">
            <v>14</v>
          </cell>
          <cell r="E54">
            <v>165.54</v>
          </cell>
          <cell r="F54">
            <v>0</v>
          </cell>
        </row>
        <row r="55">
          <cell r="B55" t="str">
            <v xml:space="preserve">Transporte de Poste de madera importado de 12 m, Clase 6 de Almacen a Punto de Izaje, en Terreno con Acceso Carrozable </v>
          </cell>
          <cell r="C55" t="str">
            <v>Un.</v>
          </cell>
          <cell r="D55">
            <v>13</v>
          </cell>
          <cell r="E55">
            <v>177.73999999999998</v>
          </cell>
          <cell r="F55">
            <v>0</v>
          </cell>
        </row>
        <row r="56">
          <cell r="B56" t="str">
            <v xml:space="preserve">Transporte de Poste de madera importado de 12 m, Clase 5 de Almacen a Punto de Izaje, en Terreno con Acceso Carrozable </v>
          </cell>
          <cell r="C56" t="str">
            <v>Un.</v>
          </cell>
          <cell r="D56">
            <v>12</v>
          </cell>
          <cell r="E56">
            <v>192.92000000000002</v>
          </cell>
          <cell r="F56">
            <v>0</v>
          </cell>
        </row>
        <row r="57">
          <cell r="B57" t="str">
            <v xml:space="preserve">Transporte de Poste de madera importado de 13 m, Clase 6 de Almacen a Punto de Izaje, en Terreno con Acceso Carrozable </v>
          </cell>
          <cell r="C57" t="str">
            <v>Un.</v>
          </cell>
          <cell r="D57">
            <v>10.8</v>
          </cell>
          <cell r="E57">
            <v>215.45999999999998</v>
          </cell>
          <cell r="F57">
            <v>0</v>
          </cell>
        </row>
        <row r="58">
          <cell r="B58" t="str">
            <v xml:space="preserve">Transporte de Poste de madera importado de 13 m, Clase 5 de Almacen a Punto de Izaje, en Terreno con Acceso Carrozable </v>
          </cell>
          <cell r="C58" t="str">
            <v>Un.</v>
          </cell>
          <cell r="D58">
            <v>10</v>
          </cell>
          <cell r="E58">
            <v>231.54999999999998</v>
          </cell>
          <cell r="F58">
            <v>0</v>
          </cell>
        </row>
        <row r="59">
          <cell r="B59" t="str">
            <v xml:space="preserve">Transporte de Poste de madera importado de 11 m, Clase 6 de Almacen a Punto de Izaje, en Terreno Llano sin Acceso Carrozable</v>
          </cell>
          <cell r="C59" t="str">
            <v>Un.</v>
          </cell>
          <cell r="D59">
            <v>10.199999999999999</v>
          </cell>
          <cell r="E59">
            <v>222.43</v>
          </cell>
          <cell r="F59">
            <v>0</v>
          </cell>
        </row>
        <row r="60">
          <cell r="B60" t="str">
            <v xml:space="preserve">Transporte de Poste de madera importado de 11 m, Clase 5 de Almacen a Punto de Izaje, en Terreno Llano sin Acceso Carrozable</v>
          </cell>
          <cell r="C60" t="str">
            <v>Un.</v>
          </cell>
          <cell r="D60">
            <v>9.1</v>
          </cell>
          <cell r="E60">
            <v>249.50000000000003</v>
          </cell>
          <cell r="F60">
            <v>0</v>
          </cell>
        </row>
        <row r="61">
          <cell r="B61" t="str">
            <v xml:space="preserve">Transporte de Poste de madera importado de 12 m, Clase 6 de Almacen a Punto de Izaje, en Terreno Llano sin Acceso Carrozable</v>
          </cell>
          <cell r="C61" t="str">
            <v>Un.</v>
          </cell>
          <cell r="D61">
            <v>8.3000000000000007</v>
          </cell>
          <cell r="E61">
            <v>273.28000000000003</v>
          </cell>
          <cell r="F61">
            <v>0</v>
          </cell>
        </row>
        <row r="62">
          <cell r="B62" t="str">
            <v xml:space="preserve">Transporte de Poste de madera importado de 12 m, Clase 5 de Almacen a Punto de Izaje, en Terreno Llano sin Acceso Carrozable</v>
          </cell>
          <cell r="C62" t="str">
            <v>Un.</v>
          </cell>
          <cell r="D62">
            <v>7.6</v>
          </cell>
          <cell r="E62">
            <v>298.51</v>
          </cell>
          <cell r="F62">
            <v>0</v>
          </cell>
        </row>
        <row r="63">
          <cell r="B63" t="str">
            <v xml:space="preserve">Transporte de Poste de madera importado de 13 m, Clase 6 de Almacen a Punto de Izaje, en Terreno Llano sin Acceso Carrozable</v>
          </cell>
          <cell r="C63" t="str">
            <v>Un.</v>
          </cell>
          <cell r="D63">
            <v>6.9</v>
          </cell>
          <cell r="E63">
            <v>328.7</v>
          </cell>
          <cell r="F63">
            <v>0</v>
          </cell>
        </row>
        <row r="64">
          <cell r="B64" t="str">
            <v xml:space="preserve">Transporte de Poste de madera importado de 13 m, Clase 5 de Almacen a Punto de Izaje, en Terreno Llano sin Acceso Carrozable</v>
          </cell>
          <cell r="C64" t="str">
            <v>Un.</v>
          </cell>
          <cell r="D64">
            <v>6.5</v>
          </cell>
          <cell r="E64">
            <v>349.13</v>
          </cell>
          <cell r="F64">
            <v>0</v>
          </cell>
        </row>
        <row r="65">
          <cell r="B65" t="str">
            <v xml:space="preserve">Transporte de Poste de madera importado de 11 m, Clase 6 de Almacen a Punto de Izaje, en Terreno Accidentado sin Acceso Carrozable</v>
          </cell>
          <cell r="C65" t="str">
            <v>Un.</v>
          </cell>
          <cell r="D65">
            <v>7.6</v>
          </cell>
          <cell r="E65">
            <v>298.51</v>
          </cell>
          <cell r="F65">
            <v>0</v>
          </cell>
        </row>
        <row r="66">
          <cell r="B66" t="str">
            <v xml:space="preserve">Transporte de Poste de madera importado de 11 m, Clase 5 de Almacen a Punto de Izaje, en Terreno Accidentado sin Acceso Carrozable</v>
          </cell>
          <cell r="C66" t="str">
            <v>Un.</v>
          </cell>
          <cell r="D66">
            <v>6.7</v>
          </cell>
          <cell r="E66">
            <v>338.62999999999994</v>
          </cell>
          <cell r="F66">
            <v>0</v>
          </cell>
        </row>
        <row r="67">
          <cell r="B67" t="str">
            <v xml:space="preserve">Transporte de Poste de madera importado de 12 m, Clase 6 de Almacen a Punto de Izaje, en Terreno Accidentado sin Acceso Carrozable</v>
          </cell>
          <cell r="C67" t="str">
            <v>Un.</v>
          </cell>
          <cell r="D67">
            <v>6.1</v>
          </cell>
          <cell r="E67">
            <v>371.78999999999996</v>
          </cell>
          <cell r="F67">
            <v>0</v>
          </cell>
        </row>
        <row r="68">
          <cell r="B68" t="str">
            <v xml:space="preserve">Transporte de Poste de madera importado de 12 m, Clase 5 de Almacen a Punto de Izaje, en Terreno Accidentado sin Acceso Carrozable</v>
          </cell>
          <cell r="C68" t="str">
            <v>Un.</v>
          </cell>
          <cell r="D68">
            <v>5.7</v>
          </cell>
          <cell r="E68">
            <v>397.94</v>
          </cell>
          <cell r="F68">
            <v>0</v>
          </cell>
        </row>
        <row r="69">
          <cell r="B69" t="str">
            <v xml:space="preserve">Transporte de Poste de madera importado de 13 m, Clase 6 de Almacen a Punto de Izaje, en Terreno Accidentado sin Acceso Carrozable</v>
          </cell>
          <cell r="C69" t="str">
            <v>Un.</v>
          </cell>
          <cell r="D69">
            <v>5.2</v>
          </cell>
          <cell r="E69">
            <v>436.4199999999999</v>
          </cell>
          <cell r="F69">
            <v>0</v>
          </cell>
        </row>
        <row r="70">
          <cell r="B70" t="str">
            <v xml:space="preserve">Transporte de Poste de madera importado de 13 m, Clase 5 de Almacen a Punto de Izaje, en Terreno Accidentado sin Acceso Carrozable</v>
          </cell>
          <cell r="C70" t="str">
            <v>Un.</v>
          </cell>
          <cell r="D70">
            <v>4.8</v>
          </cell>
          <cell r="E70">
            <v>472.53000000000003</v>
          </cell>
          <cell r="F70">
            <v>0</v>
          </cell>
        </row>
        <row r="71">
          <cell r="B71" t="str">
            <v xml:space="preserve">Izaje, Identificación y/o codificación, y Señalización de Poste de 11 m/200 daN (*)</v>
          </cell>
          <cell r="C71" t="str">
            <v>Un.</v>
          </cell>
          <cell r="D71">
            <v>23</v>
          </cell>
          <cell r="E71">
            <v>98.640000000000015</v>
          </cell>
          <cell r="F71">
            <v>0</v>
          </cell>
        </row>
        <row r="72">
          <cell r="B72" t="str">
            <v xml:space="preserve">Izaje, Identificación y/o codificación, y Señalización de Poste de 11 m/300 daN (*)</v>
          </cell>
          <cell r="C72" t="str">
            <v>Un.</v>
          </cell>
          <cell r="D72">
            <v>21</v>
          </cell>
          <cell r="E72">
            <v>108.33</v>
          </cell>
          <cell r="F72">
            <v>0</v>
          </cell>
        </row>
        <row r="73">
          <cell r="B73" t="str">
            <v xml:space="preserve">Izaje, Identificación y/o codificación, y Señalización de Poste de 12 m/200 daN (*)</v>
          </cell>
          <cell r="C73" t="str">
            <v>Un.</v>
          </cell>
          <cell r="D73">
            <v>19</v>
          </cell>
          <cell r="E73">
            <v>119.63000000000001</v>
          </cell>
          <cell r="F73">
            <v>0</v>
          </cell>
        </row>
        <row r="74">
          <cell r="B74" t="str">
            <v xml:space="preserve">Izaje, Identificación y/o codificación, y Señalización de Poste de 12 m/300 daN (*)</v>
          </cell>
          <cell r="C74" t="str">
            <v>Un.</v>
          </cell>
          <cell r="D74">
            <v>18</v>
          </cell>
          <cell r="E74">
            <v>124.6</v>
          </cell>
          <cell r="F74">
            <v>0</v>
          </cell>
        </row>
        <row r="75">
          <cell r="B75" t="str">
            <v xml:space="preserve">Izaje, Identificación y/o codificación, y Señalización de Poste de 13 m/300 daN (*)</v>
          </cell>
          <cell r="C75" t="str">
            <v>Un.</v>
          </cell>
          <cell r="D75">
            <v>13</v>
          </cell>
          <cell r="E75">
            <v>173.22</v>
          </cell>
          <cell r="F75">
            <v>1</v>
          </cell>
        </row>
        <row r="76">
          <cell r="B76" t="str">
            <v xml:space="preserve">Izaje, Identificación y/o codificación, y Señalización de Poste de 13 m/400 daN (*)</v>
          </cell>
          <cell r="C76" t="str">
            <v>Un.</v>
          </cell>
          <cell r="D76">
            <v>12</v>
          </cell>
          <cell r="E76">
            <v>188.86</v>
          </cell>
          <cell r="F76">
            <v>1</v>
          </cell>
        </row>
        <row r="77">
          <cell r="B77" t="str">
            <v xml:space="preserve">Izaje, Identificación y/o codificación, y Señalización de Poste de 15 m/400 daN (*)</v>
          </cell>
          <cell r="C77" t="str">
            <v>Un.</v>
          </cell>
          <cell r="D77">
            <v>10</v>
          </cell>
          <cell r="E77">
            <v>225.54</v>
          </cell>
          <cell r="F77">
            <v>1</v>
          </cell>
        </row>
        <row r="78">
          <cell r="B78" t="str">
            <v xml:space="preserve">Izaje, Identificación y/o codificación, y Señalización de Poste de 11 m/200 daN Seccionado (*)</v>
          </cell>
          <cell r="C78" t="str">
            <v>Un.</v>
          </cell>
          <cell r="D78">
            <v>19</v>
          </cell>
          <cell r="E78">
            <v>119.63000000000001</v>
          </cell>
          <cell r="F78">
            <v>0</v>
          </cell>
        </row>
        <row r="79">
          <cell r="B79" t="str">
            <v xml:space="preserve">Izaje, Identificación y/o codificación, y Señalización de Poste de 11 m/300 daN Seccionado (*)</v>
          </cell>
          <cell r="C79" t="str">
            <v>Un.</v>
          </cell>
          <cell r="D79">
            <v>17</v>
          </cell>
          <cell r="E79">
            <v>133.17000000000002</v>
          </cell>
          <cell r="F79">
            <v>0</v>
          </cell>
        </row>
        <row r="80">
          <cell r="B80" t="str">
            <v xml:space="preserve">Izaje, Identificación y/o codificación, y Señalización de Poste de 12 m/200 daN Seccionado (*)</v>
          </cell>
          <cell r="C80" t="str">
            <v>Un.</v>
          </cell>
          <cell r="D80">
            <v>14</v>
          </cell>
          <cell r="E80">
            <v>160.55000000000001</v>
          </cell>
          <cell r="F80">
            <v>0</v>
          </cell>
        </row>
        <row r="81">
          <cell r="B81" t="str">
            <v xml:space="preserve">Izaje, Identificación y/o codificación, y Señalización de Poste de 12 m/300 daN Seccionado (*)</v>
          </cell>
          <cell r="C81" t="str">
            <v>Un.</v>
          </cell>
          <cell r="D81">
            <v>12</v>
          </cell>
          <cell r="E81">
            <v>188.86</v>
          </cell>
          <cell r="F81">
            <v>0</v>
          </cell>
        </row>
        <row r="82">
          <cell r="B82" t="str">
            <v xml:space="preserve">Izaje, Identificación y/o codificación, y Señalización de Poste de 13 m/300 daN Seccionado (*)</v>
          </cell>
          <cell r="C82" t="str">
            <v>Un.</v>
          </cell>
          <cell r="D82">
            <v>11</v>
          </cell>
          <cell r="E82">
            <v>204.75</v>
          </cell>
          <cell r="F82">
            <v>0</v>
          </cell>
        </row>
        <row r="83">
          <cell r="B83" t="str">
            <v xml:space="preserve">Izaje, Identificación y/o codificación, y Señalización de Poste de 13 m/400 daN Seccionado (*)</v>
          </cell>
          <cell r="C83" t="str">
            <v>Un.</v>
          </cell>
          <cell r="D83">
            <v>9</v>
          </cell>
          <cell r="E83">
            <v>250.02999999999997</v>
          </cell>
          <cell r="F83">
            <v>0</v>
          </cell>
        </row>
        <row r="84">
          <cell r="B84" t="str">
            <v xml:space="preserve">Izaje, Identificación y/o codificación, y Señalización de Poste de madera importada de 11 m, Clase 6 (*)</v>
          </cell>
          <cell r="C84" t="str">
            <v>Un.</v>
          </cell>
          <cell r="D84">
            <v>28</v>
          </cell>
          <cell r="E84">
            <v>80.510000000000005</v>
          </cell>
          <cell r="F84">
            <v>0</v>
          </cell>
        </row>
        <row r="85">
          <cell r="B85" t="str">
            <v xml:space="preserve">Izaje, Identificación y/o codificación, y Señalización de Poste de madera importada de 11 m, Clase 5 (*)</v>
          </cell>
          <cell r="C85" t="str">
            <v>Un.</v>
          </cell>
          <cell r="D85">
            <v>26</v>
          </cell>
          <cell r="E85">
            <v>87.36</v>
          </cell>
          <cell r="F85">
            <v>0</v>
          </cell>
        </row>
        <row r="86">
          <cell r="B86" t="str">
            <v xml:space="preserve">Izaje, Identificación y/o codificación, y Señalización de Poste de madera importada de 12 m, Clase 6 (*)</v>
          </cell>
          <cell r="C86" t="str">
            <v>Un.</v>
          </cell>
          <cell r="D86">
            <v>24</v>
          </cell>
          <cell r="E86">
            <v>93.07</v>
          </cell>
          <cell r="F86">
            <v>0</v>
          </cell>
        </row>
        <row r="87">
          <cell r="B87" t="str">
            <v xml:space="preserve">Izaje, Identificación y/o codificación, y Señalización de Poste de madera importada de 12 m, Clase 5 (*)</v>
          </cell>
          <cell r="C87" t="str">
            <v>Un.</v>
          </cell>
          <cell r="D87">
            <v>22</v>
          </cell>
          <cell r="E87">
            <v>102.04</v>
          </cell>
          <cell r="F87">
            <v>0</v>
          </cell>
        </row>
        <row r="88">
          <cell r="B88" t="str">
            <v xml:space="preserve">Izaje, Identificación y/o codificación, y Señalización de Poste de madera importada de 13 m, Clase 6 (*)</v>
          </cell>
          <cell r="C88" t="str">
            <v>Un.</v>
          </cell>
          <cell r="D88">
            <v>19</v>
          </cell>
          <cell r="E88">
            <v>119.63000000000001</v>
          </cell>
          <cell r="F88">
            <v>0</v>
          </cell>
        </row>
        <row r="89">
          <cell r="B89" t="str">
            <v xml:space="preserve">Izaje, Identificación y/o codificación, y Señalización de Poste de madera importada de 13 m, Clase 5 (*)</v>
          </cell>
          <cell r="C89" t="str">
            <v>Un.</v>
          </cell>
          <cell r="D89">
            <v>15</v>
          </cell>
          <cell r="E89">
            <v>149.44999999999999</v>
          </cell>
          <cell r="F89">
            <v>0</v>
          </cell>
        </row>
        <row r="90">
          <cell r="B90" t="str">
            <v xml:space="preserve">Relleno y Compactación para cimentación de Poste 11m, en Terreno Tipo I (Arcilloso y Conglomerado)</v>
          </cell>
          <cell r="C90" t="str">
            <v>m³</v>
          </cell>
          <cell r="D90">
            <v>8.5</v>
          </cell>
          <cell r="E90">
            <v>100.24</v>
          </cell>
          <cell r="F90">
            <v>0</v>
          </cell>
        </row>
        <row r="91">
          <cell r="B91" t="str">
            <v xml:space="preserve">Relleno y Compactación para cimentación de Poste 11m, en Terreno Tipo II (Rocoso)</v>
          </cell>
          <cell r="C91" t="str">
            <v>m³</v>
          </cell>
          <cell r="D91">
            <v>8</v>
          </cell>
          <cell r="E91">
            <v>105.88</v>
          </cell>
          <cell r="F91">
            <v>0</v>
          </cell>
        </row>
        <row r="92">
          <cell r="B92" t="str">
            <v xml:space="preserve">Relleno y Compactación para cimentación de Poste 12m, en Terreno Tipo I (Arcilloso y Conglomerado)</v>
          </cell>
          <cell r="C92" t="str">
            <v>m³</v>
          </cell>
          <cell r="D92" t="str">
            <v>m³</v>
          </cell>
          <cell r="E92">
            <v>111.9</v>
          </cell>
          <cell r="F92">
            <v>0</v>
          </cell>
        </row>
        <row r="93">
          <cell r="B93" t="str">
            <v xml:space="preserve">Relleno y Compactación para cimentación de Poste 12m, en Terreno Tipo II (Rocoso)</v>
          </cell>
          <cell r="C93" t="str">
            <v>m³</v>
          </cell>
          <cell r="D93">
            <v>7</v>
          </cell>
          <cell r="E93">
            <v>118.13999999999999</v>
          </cell>
          <cell r="F93">
            <v>0</v>
          </cell>
        </row>
        <row r="94">
          <cell r="B94" t="str">
            <v xml:space="preserve">Relleno y Compactación para cimentación de Poste 13m, en Terreno Tipo I (Arcilloso y Conglomerado)</v>
          </cell>
          <cell r="C94" t="str">
            <v>m³</v>
          </cell>
          <cell r="D94">
            <v>6.5</v>
          </cell>
          <cell r="E94">
            <v>125.25</v>
          </cell>
          <cell r="F94">
            <v>0</v>
          </cell>
        </row>
        <row r="95">
          <cell r="B95" t="str">
            <v xml:space="preserve">Relleno y Compactación para cimentación de Poste 13m, en Terreno Tipo II (Rocoso)</v>
          </cell>
          <cell r="C95" t="str">
            <v>m³</v>
          </cell>
          <cell r="D95">
            <v>6</v>
          </cell>
          <cell r="E95">
            <v>135.29999999999998</v>
          </cell>
          <cell r="F95">
            <v>0</v>
          </cell>
        </row>
        <row r="96">
          <cell r="B96" t="str">
            <v xml:space="preserve">Solado para poste de concreto</v>
          </cell>
          <cell r="C96" t="str">
            <v>u</v>
          </cell>
          <cell r="D96">
            <v>30</v>
          </cell>
          <cell r="E96">
            <v>25.8</v>
          </cell>
          <cell r="F96">
            <v>1</v>
          </cell>
        </row>
        <row r="97">
          <cell r="B97" t="str">
            <v xml:space="preserve">Relleno y compactación para cimentación de poste</v>
          </cell>
          <cell r="C97" t="str">
            <v>m3</v>
          </cell>
          <cell r="D97">
            <v>10</v>
          </cell>
          <cell r="E97">
            <v>137.5</v>
          </cell>
          <cell r="F97">
            <v>0</v>
          </cell>
        </row>
        <row r="98">
          <cell r="B98" t="str">
            <v xml:space="preserve">Cimentación con Concreto Ciclópeo de Poste de 11m en Terreno Tipo I (Arcilloso y Conglomerado)</v>
          </cell>
          <cell r="C98" t="str">
            <v>Un.</v>
          </cell>
          <cell r="D98">
            <v>10</v>
          </cell>
          <cell r="E98">
            <v>263.10000000000002</v>
          </cell>
          <cell r="F98">
            <v>0</v>
          </cell>
        </row>
        <row r="99">
          <cell r="B99" t="str">
            <v xml:space="preserve">Cimentación con Concreto Ciclópeo de Poste de 11m en Terreno Tipo II (Rocoso)</v>
          </cell>
          <cell r="C99" t="str">
            <v>Un.</v>
          </cell>
          <cell r="D99">
            <v>10</v>
          </cell>
          <cell r="E99">
            <v>252.4</v>
          </cell>
          <cell r="F99">
            <v>0</v>
          </cell>
        </row>
        <row r="100">
          <cell r="B100" t="str">
            <v xml:space="preserve">Cimentación con Concreto Ciclópeo de Poste de 11m en Terreno Tipo III (Húmedo)</v>
          </cell>
          <cell r="C100" t="str">
            <v>Un.</v>
          </cell>
          <cell r="D100">
            <v>10</v>
          </cell>
          <cell r="E100">
            <v>273.8</v>
          </cell>
          <cell r="F100">
            <v>0</v>
          </cell>
        </row>
        <row r="101">
          <cell r="B101" t="str">
            <v xml:space="preserve">Cimentación con Concreto Ciclópeo de Poste de 12m en Terreno Tipo I (Arcilloso y Conglomerado)</v>
          </cell>
          <cell r="C101" t="str">
            <v>Un.</v>
          </cell>
          <cell r="D101">
            <v>10</v>
          </cell>
          <cell r="E101">
            <v>270.2</v>
          </cell>
          <cell r="F101">
            <v>0</v>
          </cell>
        </row>
        <row r="102">
          <cell r="B102" t="str">
            <v xml:space="preserve">Cimentación con Concreto Ciclópeo de Poste de 12m en Terreno Tipo II (Rocoso)</v>
          </cell>
          <cell r="C102" t="str">
            <v>Un.</v>
          </cell>
          <cell r="D102">
            <v>10</v>
          </cell>
          <cell r="E102">
            <v>261.3</v>
          </cell>
          <cell r="F102">
            <v>0</v>
          </cell>
        </row>
        <row r="103">
          <cell r="B103" t="str">
            <v xml:space="preserve">Cimentación con Concreto Ciclópeo de Poste de 12m en Terreno Tipo III (Húmedo)</v>
          </cell>
          <cell r="C103" t="str">
            <v>Un.</v>
          </cell>
          <cell r="D103">
            <v>10</v>
          </cell>
          <cell r="E103">
            <v>282.7</v>
          </cell>
          <cell r="F103">
            <v>0</v>
          </cell>
        </row>
        <row r="104">
          <cell r="B104" t="str">
            <v xml:space="preserve">Cimentación con Concreto Ciclópeo de Poste de 13m en Terreno Tipo I (Arcilloso y Conglomerado)</v>
          </cell>
          <cell r="C104" t="str">
            <v>Un.</v>
          </cell>
          <cell r="D104">
            <v>10</v>
          </cell>
          <cell r="E104">
            <v>280.89999999999998</v>
          </cell>
          <cell r="F104">
            <v>1</v>
          </cell>
        </row>
        <row r="105">
          <cell r="B105" t="str">
            <v xml:space="preserve">Cimentación con Concreto Ciclópeo de Poste de 15m en Terreno Tipo I (Arcilloso y Conglomerado)</v>
          </cell>
          <cell r="C105" t="str">
            <v>Un.</v>
          </cell>
          <cell r="D105">
            <v>9</v>
          </cell>
          <cell r="E105">
            <v>292</v>
          </cell>
        </row>
        <row r="106">
          <cell r="B106" t="str">
            <v xml:space="preserve">Cimentación con Concreto Ciclópeo de Poste de 13m en Terreno Tipo II (Rocoso)</v>
          </cell>
          <cell r="C106" t="str">
            <v>Un.</v>
          </cell>
          <cell r="D106">
            <v>10</v>
          </cell>
          <cell r="E106">
            <v>272</v>
          </cell>
          <cell r="F106">
            <v>0</v>
          </cell>
        </row>
        <row r="107">
          <cell r="B107" t="str">
            <v xml:space="preserve">Cimentación con Concreto Ciclópeo de Poste de 13m en Terreno Tipo III (Húmedo)</v>
          </cell>
          <cell r="C107" t="str">
            <v>Un.</v>
          </cell>
          <cell r="D107">
            <v>10</v>
          </cell>
          <cell r="E107">
            <v>295.10000000000002</v>
          </cell>
          <cell r="F107">
            <v>0</v>
          </cell>
        </row>
        <row r="108">
          <cell r="B108" t="str">
            <v xml:space="preserve">(*)  El Contratista coordinará con la empresa concesionaria para definir los detalles para la identificación y señalizacón de los postes.</v>
          </cell>
          <cell r="F108">
            <v>1</v>
          </cell>
        </row>
        <row r="109">
          <cell r="F109">
            <v>1</v>
          </cell>
        </row>
        <row r="110">
          <cell r="B110" t="str">
            <v xml:space="preserve">Instalación de Retenidas</v>
          </cell>
          <cell r="F110">
            <v>1</v>
          </cell>
        </row>
        <row r="111">
          <cell r="B111" t="str">
            <v xml:space="preserve">Instalación de Retenida Inclinada</v>
          </cell>
          <cell r="C111" t="str">
            <v>Un.</v>
          </cell>
          <cell r="D111">
            <v>13</v>
          </cell>
          <cell r="E111">
            <v>89.919999999999987</v>
          </cell>
          <cell r="F111">
            <v>0</v>
          </cell>
        </row>
        <row r="112">
          <cell r="B112" t="str">
            <v xml:space="preserve">Instalación de Retenida Vertical</v>
          </cell>
          <cell r="C112" t="str">
            <v>Un.</v>
          </cell>
          <cell r="D112">
            <v>12</v>
          </cell>
          <cell r="E112">
            <v>98.97</v>
          </cell>
          <cell r="F112">
            <v>0</v>
          </cell>
        </row>
        <row r="113">
          <cell r="B113" t="str">
            <v xml:space="preserve">Relleno y Compactación en Terreno Tipo I de Retenida </v>
          </cell>
          <cell r="C113" t="str">
            <v>m³</v>
          </cell>
          <cell r="D113">
            <v>9.25</v>
          </cell>
          <cell r="E113">
            <v>77.3</v>
          </cell>
          <cell r="F113">
            <v>1</v>
          </cell>
        </row>
        <row r="114">
          <cell r="B114" t="str">
            <v xml:space="preserve">Relleno y Compactación en Terreno Tipo II de Retenida </v>
          </cell>
          <cell r="C114" t="str">
            <v>m³</v>
          </cell>
          <cell r="D114">
            <v>8.8000000000000007</v>
          </cell>
          <cell r="E114">
            <v>81.900000000000006</v>
          </cell>
          <cell r="F114">
            <v>0</v>
          </cell>
        </row>
        <row r="115">
          <cell r="B115" t="str">
            <v xml:space="preserve">Relleno y Compactación en Terreno Tipo III de Retenida </v>
          </cell>
          <cell r="C115" t="str">
            <v>m3</v>
          </cell>
          <cell r="D115">
            <v>8</v>
          </cell>
          <cell r="E115">
            <v>96</v>
          </cell>
          <cell r="F115">
            <v>0</v>
          </cell>
        </row>
        <row r="116">
          <cell r="F116">
            <v>1</v>
          </cell>
        </row>
        <row r="117">
          <cell r="B117" t="str">
            <v xml:space="preserve">Montaje de Armados</v>
          </cell>
          <cell r="F117">
            <v>1</v>
          </cell>
        </row>
        <row r="118">
          <cell r="B118" t="str">
            <v xml:space="preserve">Armado PS1-0 (0°-5°) Monofasico retorno por tierra</v>
          </cell>
          <cell r="C118" t="str">
            <v>Jgo.</v>
          </cell>
          <cell r="D118">
            <v>25</v>
          </cell>
          <cell r="E118">
            <v>61.730000000000004</v>
          </cell>
          <cell r="F118">
            <v>0</v>
          </cell>
        </row>
        <row r="119">
          <cell r="B119" t="str">
            <v xml:space="preserve">Armado PS1-1N (0°-5°) Monofasico neutro corrido</v>
          </cell>
          <cell r="C119" t="str">
            <v>Jgo.</v>
          </cell>
          <cell r="D119">
            <v>23</v>
          </cell>
          <cell r="E119">
            <v>66.64</v>
          </cell>
          <cell r="F119">
            <v>0</v>
          </cell>
        </row>
        <row r="120">
          <cell r="B120" t="str">
            <v xml:space="preserve">Armado PS1-2, PS1-2L (0°-5°) Bifasico sin neutro</v>
          </cell>
          <cell r="C120" t="str">
            <v>Jgo.</v>
          </cell>
          <cell r="D120">
            <v>18</v>
          </cell>
          <cell r="E120">
            <v>85.31</v>
          </cell>
          <cell r="F120">
            <v>0</v>
          </cell>
        </row>
        <row r="121">
          <cell r="B121" t="str">
            <v xml:space="preserve">Armado PS1-2N, PS1-2NL (0°-5°) Bifásico neutro corrido</v>
          </cell>
          <cell r="C121" t="str">
            <v>Jgo.</v>
          </cell>
          <cell r="D121">
            <v>17</v>
          </cell>
          <cell r="E121">
            <v>91.75</v>
          </cell>
          <cell r="F121">
            <v>0</v>
          </cell>
        </row>
        <row r="122">
          <cell r="B122" t="str">
            <v xml:space="preserve">Armado PS1-3, PS1-3L (0°-5°) Trfásico sin neutro</v>
          </cell>
          <cell r="C122" t="str">
            <v>Jgo.</v>
          </cell>
          <cell r="D122">
            <v>15</v>
          </cell>
          <cell r="E122">
            <v>103.79</v>
          </cell>
          <cell r="F122">
            <v>1</v>
          </cell>
        </row>
        <row r="123">
          <cell r="B123" t="str">
            <v xml:space="preserve">Armado PS1-3N, PS1-3NL (0°-5°) Trfásico neutro corrido</v>
          </cell>
          <cell r="C123" t="str">
            <v>Jgo.</v>
          </cell>
          <cell r="D123">
            <v>14</v>
          </cell>
          <cell r="E123">
            <v>111.07</v>
          </cell>
          <cell r="F123">
            <v>0</v>
          </cell>
        </row>
        <row r="124">
          <cell r="B124" t="str">
            <v xml:space="preserve">Armado PA1-0 (5°-30°) Monofasico retorno por tierra</v>
          </cell>
          <cell r="C124" t="str">
            <v>Jgo.</v>
          </cell>
          <cell r="D124">
            <v>24</v>
          </cell>
          <cell r="E124">
            <v>65.12</v>
          </cell>
          <cell r="F124">
            <v>0</v>
          </cell>
        </row>
        <row r="125">
          <cell r="B125" t="str">
            <v xml:space="preserve">Armado PA1-1N (5°-30°) Monofasico neutro corrido</v>
          </cell>
          <cell r="C125" t="str">
            <v>Jgo.</v>
          </cell>
          <cell r="D125">
            <v>22</v>
          </cell>
          <cell r="E125">
            <v>69.740000000000009</v>
          </cell>
          <cell r="F125">
            <v>0</v>
          </cell>
        </row>
        <row r="126">
          <cell r="B126" t="str">
            <v xml:space="preserve">Armado PA1-2, PA1-2L (5°-30°) Bifásico sin neutro</v>
          </cell>
          <cell r="C126" t="str">
            <v>Jgo.</v>
          </cell>
          <cell r="D126">
            <v>17</v>
          </cell>
          <cell r="E126">
            <v>91.75</v>
          </cell>
          <cell r="F126">
            <v>0</v>
          </cell>
        </row>
        <row r="127">
          <cell r="B127" t="str">
            <v xml:space="preserve">Armado PA1-2N, PA1-2NL (5°-30°) Bifásico neutro corrido</v>
          </cell>
          <cell r="C127" t="str">
            <v>Jgo.</v>
          </cell>
          <cell r="D127">
            <v>16</v>
          </cell>
          <cell r="E127">
            <v>96.65</v>
          </cell>
          <cell r="F127">
            <v>0</v>
          </cell>
        </row>
        <row r="128">
          <cell r="B128" t="str">
            <v xml:space="preserve">Armado PA1-3, PA1-3L (5°-30°) Trifásico sin neutro  </v>
          </cell>
          <cell r="C128" t="str">
            <v>Jgo.</v>
          </cell>
          <cell r="D128">
            <v>14</v>
          </cell>
          <cell r="E128">
            <v>111.07</v>
          </cell>
          <cell r="F128">
            <v>1</v>
          </cell>
        </row>
        <row r="129">
          <cell r="B129" t="str">
            <v xml:space="preserve">Armado PA1-3N, PA1-3NL (5°-30°) Trifásico neutro corrido </v>
          </cell>
          <cell r="C129" t="str">
            <v>Jgo.</v>
          </cell>
          <cell r="D129">
            <v>13</v>
          </cell>
          <cell r="E129">
            <v>119.53999999999999</v>
          </cell>
          <cell r="F129">
            <v>0</v>
          </cell>
        </row>
        <row r="130">
          <cell r="B130" t="str">
            <v xml:space="preserve">Armado PA2-0 (30°-60°) Monofásico retorno por tierra </v>
          </cell>
          <cell r="C130" t="str">
            <v>Jgo.</v>
          </cell>
          <cell r="D130">
            <v>27</v>
          </cell>
          <cell r="E130">
            <v>57.800000000000004</v>
          </cell>
          <cell r="F130">
            <v>0</v>
          </cell>
        </row>
        <row r="131">
          <cell r="B131" t="str">
            <v xml:space="preserve">Armado PA2-1N (30°-60°) Monofásico neutro corrido </v>
          </cell>
          <cell r="C131" t="str">
            <v>Jgo.</v>
          </cell>
          <cell r="D131">
            <v>25</v>
          </cell>
          <cell r="E131">
            <v>61.730000000000004</v>
          </cell>
          <cell r="F131">
            <v>0</v>
          </cell>
        </row>
        <row r="132">
          <cell r="B132" t="str">
            <v xml:space="preserve">Armado PA2-2 (30°-60°) Bifásico sin neutro  </v>
          </cell>
          <cell r="C132" t="str">
            <v>Jgo.</v>
          </cell>
          <cell r="D132">
            <v>20</v>
          </cell>
          <cell r="E132">
            <v>77.31</v>
          </cell>
          <cell r="F132">
            <v>0</v>
          </cell>
        </row>
        <row r="133">
          <cell r="B133" t="str">
            <v xml:space="preserve">Armado PA2-2N (30°-60°) Bifásico neutro corrido  </v>
          </cell>
          <cell r="C133" t="str">
            <v>Jgo.</v>
          </cell>
          <cell r="D133">
            <v>19</v>
          </cell>
          <cell r="E133">
            <v>81.06</v>
          </cell>
          <cell r="F133">
            <v>0</v>
          </cell>
        </row>
        <row r="134">
          <cell r="B134" t="str">
            <v xml:space="preserve">Armado PA2-3 (30°-60°) Trifásico sin neutro   </v>
          </cell>
          <cell r="C134" t="str">
            <v>Jgo.</v>
          </cell>
          <cell r="D134">
            <v>17</v>
          </cell>
          <cell r="E134">
            <v>91.75</v>
          </cell>
          <cell r="F134">
            <v>0</v>
          </cell>
        </row>
        <row r="135">
          <cell r="B135" t="str">
            <v xml:space="preserve">Armado PA2-3N (30°-60°) Trifásico neutro corrido   </v>
          </cell>
          <cell r="C135" t="str">
            <v>Jgo.</v>
          </cell>
          <cell r="D135">
            <v>16</v>
          </cell>
          <cell r="E135">
            <v>96.65</v>
          </cell>
          <cell r="F135">
            <v>0</v>
          </cell>
        </row>
        <row r="136">
          <cell r="B136" t="str">
            <v xml:space="preserve">Armado PA3-0 (60°-90°) Monofásico retorno por tierra   </v>
          </cell>
          <cell r="C136" t="str">
            <v>Jgo.</v>
          </cell>
          <cell r="D136">
            <v>25</v>
          </cell>
          <cell r="E136">
            <v>61.730000000000004</v>
          </cell>
          <cell r="F136">
            <v>0</v>
          </cell>
        </row>
        <row r="137">
          <cell r="B137" t="str">
            <v xml:space="preserve">Armado PA3-1N (60°-90°) Monofásico neutro corrido   </v>
          </cell>
          <cell r="C137" t="str">
            <v>Jgo.</v>
          </cell>
          <cell r="D137">
            <v>23</v>
          </cell>
          <cell r="E137">
            <v>66.64</v>
          </cell>
          <cell r="F137">
            <v>0</v>
          </cell>
        </row>
        <row r="138">
          <cell r="B138" t="str">
            <v xml:space="preserve">Armado PA3-2 (60°-90°) Bifásico sin neutro    </v>
          </cell>
          <cell r="C138" t="str">
            <v>Jgo.</v>
          </cell>
          <cell r="D138">
            <v>18</v>
          </cell>
          <cell r="E138">
            <v>85.31</v>
          </cell>
          <cell r="F138">
            <v>0</v>
          </cell>
        </row>
        <row r="139">
          <cell r="B139" t="str">
            <v xml:space="preserve">Armado PA3-2N (60°-90°) Bifásico neutro corrido   </v>
          </cell>
          <cell r="C139" t="str">
            <v>Jgo.</v>
          </cell>
          <cell r="D139">
            <v>17</v>
          </cell>
          <cell r="E139">
            <v>91.75</v>
          </cell>
          <cell r="F139">
            <v>0</v>
          </cell>
        </row>
        <row r="140">
          <cell r="B140" t="str">
            <v xml:space="preserve">Armado PA3-3 (60°-90°) Trifásico sin neutro    </v>
          </cell>
          <cell r="C140" t="str">
            <v>Jgo.</v>
          </cell>
          <cell r="D140">
            <v>15</v>
          </cell>
          <cell r="E140">
            <v>103.79</v>
          </cell>
          <cell r="F140">
            <v>1</v>
          </cell>
        </row>
        <row r="141">
          <cell r="B141" t="str">
            <v xml:space="preserve">Armado PA3-3N (60°-90°) Trifásico neutro corrido   </v>
          </cell>
          <cell r="C141" t="str">
            <v>Jgo.</v>
          </cell>
          <cell r="D141">
            <v>15</v>
          </cell>
          <cell r="E141">
            <v>103.79</v>
          </cell>
          <cell r="F141">
            <v>0</v>
          </cell>
        </row>
        <row r="142">
          <cell r="B142" t="str">
            <v xml:space="preserve">Armado PR3-0 Anclaje Monofásico retorno por tierra   </v>
          </cell>
          <cell r="C142" t="str">
            <v>Jgo.</v>
          </cell>
          <cell r="D142">
            <v>23</v>
          </cell>
          <cell r="E142">
            <v>66.64</v>
          </cell>
          <cell r="F142">
            <v>0</v>
          </cell>
        </row>
        <row r="143">
          <cell r="B143" t="str">
            <v xml:space="preserve">Armado PR3-1N Anclaje Monofásico neutro corrido   </v>
          </cell>
          <cell r="C143" t="str">
            <v>Jgo.</v>
          </cell>
          <cell r="D143">
            <v>21</v>
          </cell>
          <cell r="E143">
            <v>73.569999999999993</v>
          </cell>
          <cell r="F143">
            <v>0</v>
          </cell>
        </row>
        <row r="144">
          <cell r="B144" t="str">
            <v xml:space="preserve">Armado PR3-2, PR3-2L Anclaje Bifásico sin neutro</v>
          </cell>
          <cell r="C144" t="str">
            <v>Jgo.</v>
          </cell>
          <cell r="D144">
            <v>16</v>
          </cell>
          <cell r="E144">
            <v>96.65</v>
          </cell>
          <cell r="F144">
            <v>0</v>
          </cell>
        </row>
        <row r="145">
          <cell r="B145" t="str">
            <v xml:space="preserve">Armado PR3-2N, PR3-2NL Anclaje Bifásico neutro corrido</v>
          </cell>
          <cell r="C145" t="str">
            <v>Jgo.</v>
          </cell>
          <cell r="D145">
            <v>15</v>
          </cell>
          <cell r="E145">
            <v>103.79</v>
          </cell>
          <cell r="F145">
            <v>0</v>
          </cell>
        </row>
        <row r="146">
          <cell r="B146" t="str">
            <v xml:space="preserve">Armado PR3-3, PR3-3L Anclaje Trifásico sin neutro</v>
          </cell>
          <cell r="C146" t="str">
            <v>Jgo.</v>
          </cell>
          <cell r="D146">
            <v>14</v>
          </cell>
          <cell r="E146">
            <v>111.07</v>
          </cell>
          <cell r="F146">
            <v>1</v>
          </cell>
        </row>
        <row r="147">
          <cell r="B147" t="str">
            <v xml:space="preserve">Armado PR3-3N, PR3-3NL Anclaje Trifásico neutro  corrido</v>
          </cell>
          <cell r="C147" t="str">
            <v>Jgo.</v>
          </cell>
          <cell r="D147">
            <v>13</v>
          </cell>
          <cell r="E147">
            <v>119.53999999999999</v>
          </cell>
          <cell r="F147">
            <v>0</v>
          </cell>
        </row>
        <row r="148">
          <cell r="B148" t="str">
            <v xml:space="preserve">Armado PTV-0 Soporte Terminal Vert. Monof. retorno por tierra   </v>
          </cell>
          <cell r="C148" t="str">
            <v>Jgo.</v>
          </cell>
          <cell r="D148">
            <v>27</v>
          </cell>
          <cell r="E148">
            <v>57.800000000000004</v>
          </cell>
          <cell r="F148">
            <v>0</v>
          </cell>
        </row>
        <row r="149">
          <cell r="B149" t="str">
            <v xml:space="preserve">Armado PTV-1N Soporte Terminal Vert. Monof. neutro corrido   </v>
          </cell>
          <cell r="C149" t="str">
            <v>Jgo.</v>
          </cell>
          <cell r="D149">
            <v>25</v>
          </cell>
          <cell r="E149">
            <v>61.730000000000004</v>
          </cell>
          <cell r="F149">
            <v>0</v>
          </cell>
        </row>
        <row r="150">
          <cell r="B150" t="str">
            <v xml:space="preserve">Armado PTV-2 Soporte Terminal Vert. Bifásico sin neutro  </v>
          </cell>
          <cell r="C150" t="str">
            <v>Jgo.</v>
          </cell>
          <cell r="D150">
            <v>20</v>
          </cell>
          <cell r="E150">
            <v>77.31</v>
          </cell>
          <cell r="F150">
            <v>0</v>
          </cell>
        </row>
        <row r="151">
          <cell r="B151" t="str">
            <v xml:space="preserve">Armado PTV-2N Soporte Terminal Vert. Bifásico neutro corrido </v>
          </cell>
          <cell r="C151" t="str">
            <v>Jgo.</v>
          </cell>
          <cell r="D151">
            <v>19</v>
          </cell>
          <cell r="E151">
            <v>81.06</v>
          </cell>
          <cell r="F151">
            <v>0</v>
          </cell>
        </row>
        <row r="152">
          <cell r="B152" t="str">
            <v xml:space="preserve">Armado PTV-3 Soporte Terminal Vert. Trifásico sin neutro </v>
          </cell>
          <cell r="C152" t="str">
            <v>Jgo.</v>
          </cell>
          <cell r="D152">
            <v>17</v>
          </cell>
          <cell r="E152">
            <v>91.75</v>
          </cell>
          <cell r="F152">
            <v>0</v>
          </cell>
        </row>
        <row r="153">
          <cell r="B153" t="str">
            <v xml:space="preserve">Armado PTV-3N Soporte Terminal Vert. Trifásico neutro corrido</v>
          </cell>
          <cell r="C153" t="str">
            <v>Jgo.</v>
          </cell>
          <cell r="D153">
            <v>16</v>
          </cell>
          <cell r="E153">
            <v>96.65</v>
          </cell>
          <cell r="F153">
            <v>0</v>
          </cell>
        </row>
        <row r="154">
          <cell r="B154" t="str">
            <v xml:space="preserve">Armado PTH-2, PTH-2L Soporte Anclaje Bifásico sin neutro</v>
          </cell>
          <cell r="C154" t="str">
            <v>Jgo.</v>
          </cell>
          <cell r="D154">
            <v>17</v>
          </cell>
          <cell r="E154">
            <v>91.75</v>
          </cell>
          <cell r="F154">
            <v>0</v>
          </cell>
        </row>
        <row r="155">
          <cell r="B155" t="str">
            <v xml:space="preserve">Armado PTH-2N, PTH-2NL Soporte Anclaje Bifásico neutro corrido</v>
          </cell>
          <cell r="C155" t="str">
            <v>Jgo.</v>
          </cell>
          <cell r="D155">
            <v>16</v>
          </cell>
          <cell r="E155">
            <v>96.65</v>
          </cell>
          <cell r="F155">
            <v>0</v>
          </cell>
        </row>
        <row r="156">
          <cell r="B156" t="str">
            <v xml:space="preserve">Armado PTH-3ST, PTH-3LST Soporte Terminal Horizontal Trifásico sin neutro con derivacion con conductor subterraneo</v>
          </cell>
          <cell r="C156" t="str">
            <v>Jgo.</v>
          </cell>
          <cell r="D156">
            <v>4</v>
          </cell>
          <cell r="E156">
            <v>682.93</v>
          </cell>
          <cell r="F156">
            <v>1</v>
          </cell>
        </row>
        <row r="157">
          <cell r="B157" t="str">
            <v xml:space="preserve">Armado PTH-3N, PTH-3NL Soporte Terminal Horizontal Trifásico neutro corrido</v>
          </cell>
          <cell r="C157" t="str">
            <v>Jgo.</v>
          </cell>
          <cell r="D157" t="str">
            <v>Jgo.</v>
          </cell>
          <cell r="E157">
            <v>115.33</v>
          </cell>
          <cell r="F157">
            <v>0</v>
          </cell>
        </row>
        <row r="158">
          <cell r="B158" t="str">
            <v xml:space="preserve">Armado PSH-3 Sopte.de Susp. biposte en H (0°-5°), 3ø s/neutro </v>
          </cell>
          <cell r="C158" t="str">
            <v>Jgo.</v>
          </cell>
          <cell r="D158">
            <v>8.8000000000000007</v>
          </cell>
          <cell r="E158">
            <v>174.81</v>
          </cell>
          <cell r="F158">
            <v>0</v>
          </cell>
        </row>
        <row r="159">
          <cell r="B159" t="str">
            <v xml:space="preserve">Armado PSH-3N Sopte.de Susp. biposte en H (0°-5°), 3ø neutro corrido</v>
          </cell>
          <cell r="C159" t="str">
            <v>Jgo.</v>
          </cell>
          <cell r="D159">
            <v>8.6</v>
          </cell>
          <cell r="E159">
            <v>180.92000000000002</v>
          </cell>
          <cell r="F159">
            <v>0</v>
          </cell>
        </row>
        <row r="160">
          <cell r="B160" t="str">
            <v xml:space="preserve">Armado PA1H-3 Sopte.de Angulo biposte en H (5°-30°), 3ø s/neutro</v>
          </cell>
          <cell r="C160" t="str">
            <v>Jgo.</v>
          </cell>
          <cell r="D160">
            <v>9</v>
          </cell>
          <cell r="E160">
            <v>171.07999999999998</v>
          </cell>
          <cell r="F160">
            <v>0</v>
          </cell>
        </row>
        <row r="161">
          <cell r="B161" t="str">
            <v xml:space="preserve">Armado PA1H-3N Sopte.de Angulo biposte en H (5°-30°), 3ø neutro corrido</v>
          </cell>
          <cell r="C161" t="str">
            <v>Jgo.</v>
          </cell>
          <cell r="D161">
            <v>8.8000000000000007</v>
          </cell>
          <cell r="E161">
            <v>174.81</v>
          </cell>
          <cell r="F161">
            <v>0</v>
          </cell>
        </row>
        <row r="162">
          <cell r="B162" t="str">
            <v xml:space="preserve">Armado PRH-3 Sopte.de Anclaje biposte en H, 3ø s/neutro</v>
          </cell>
          <cell r="C162" t="str">
            <v>Jgo.</v>
          </cell>
          <cell r="D162">
            <v>7.5</v>
          </cell>
          <cell r="E162">
            <v>205.48000000000002</v>
          </cell>
          <cell r="F162">
            <v>0</v>
          </cell>
        </row>
        <row r="163">
          <cell r="B163" t="str">
            <v xml:space="preserve">Armado PRH-3N Sopte.de Anclaje biposte en H, 3ø neutro corrido</v>
          </cell>
          <cell r="C163" t="str">
            <v>Jgo.</v>
          </cell>
          <cell r="D163">
            <v>7.3</v>
          </cell>
          <cell r="E163">
            <v>212.44</v>
          </cell>
          <cell r="F163">
            <v>0</v>
          </cell>
        </row>
        <row r="164">
          <cell r="B164" t="str">
            <v xml:space="preserve">Armado PA2H-3 Sopte.de Anclaje biposte en H, 3ø(30°-60°) s/neutro </v>
          </cell>
          <cell r="C164" t="str">
            <v>Jgo.</v>
          </cell>
          <cell r="D164">
            <v>10</v>
          </cell>
          <cell r="E164">
            <v>154.63999999999999</v>
          </cell>
          <cell r="F164">
            <v>0</v>
          </cell>
        </row>
        <row r="165">
          <cell r="B165" t="str">
            <v xml:space="preserve">Armado P3A1-3 Sopte.de Angulo (30°-60°), triple poste s/neutro </v>
          </cell>
          <cell r="C165" t="str">
            <v>Jgo.</v>
          </cell>
          <cell r="D165">
            <v>10.5</v>
          </cell>
          <cell r="E165">
            <v>146.85</v>
          </cell>
          <cell r="F165">
            <v>0</v>
          </cell>
        </row>
        <row r="166">
          <cell r="B166" t="str">
            <v xml:space="preserve">Armado P3A2-3 Sopte.p/vanos largos y ángulo  (0°-90°), triple poste</v>
          </cell>
          <cell r="C166" t="str">
            <v>Jgo.</v>
          </cell>
          <cell r="D166">
            <v>10</v>
          </cell>
          <cell r="E166">
            <v>154.63999999999999</v>
          </cell>
          <cell r="F166">
            <v>0</v>
          </cell>
        </row>
        <row r="167">
          <cell r="B167" t="str">
            <v xml:space="preserve">Armado TS-0  Soporte de Retención, monofásico, retorno por tierra</v>
          </cell>
          <cell r="C167" t="str">
            <v>Jgo.</v>
          </cell>
          <cell r="D167">
            <v>19</v>
          </cell>
          <cell r="E167">
            <v>81.06</v>
          </cell>
          <cell r="F167">
            <v>0</v>
          </cell>
        </row>
        <row r="168">
          <cell r="B168" t="str">
            <v xml:space="preserve">Armado TS-2 / TS-2L,  Soporte de Retención, suspensión, bifásico sin neutro</v>
          </cell>
          <cell r="C168" t="str">
            <v>Jgo.</v>
          </cell>
          <cell r="D168">
            <v>16</v>
          </cell>
          <cell r="E168">
            <v>96.65</v>
          </cell>
          <cell r="F168">
            <v>0</v>
          </cell>
        </row>
        <row r="169">
          <cell r="B169" t="str">
            <v xml:space="preserve">Armado TS-3 / TS-3L,  Soporte de Retención, suspensión, trifásico sin neutro</v>
          </cell>
          <cell r="C169" t="str">
            <v>Jgo.</v>
          </cell>
          <cell r="D169">
            <v>14</v>
          </cell>
          <cell r="E169">
            <v>111.07</v>
          </cell>
          <cell r="F169">
            <v>1</v>
          </cell>
        </row>
        <row r="170">
          <cell r="B170" t="str">
            <v xml:space="preserve">Armado TSV-2  Sopte. Retención, susp. vertical, bifásico sin neutro</v>
          </cell>
          <cell r="C170" t="str">
            <v>Jgo.</v>
          </cell>
          <cell r="D170">
            <v>23</v>
          </cell>
          <cell r="E170">
            <v>66.64</v>
          </cell>
          <cell r="F170">
            <v>0</v>
          </cell>
        </row>
        <row r="171">
          <cell r="B171" t="str">
            <v xml:space="preserve">Armado TSV-2N  Sopte. Retención, susp. vertical, bifásico neutro corrido</v>
          </cell>
          <cell r="C171" t="str">
            <v>Jgo.</v>
          </cell>
          <cell r="D171">
            <v>21</v>
          </cell>
          <cell r="E171">
            <v>73.569999999999993</v>
          </cell>
          <cell r="F171">
            <v>0</v>
          </cell>
        </row>
        <row r="172">
          <cell r="B172" t="str">
            <v xml:space="preserve">Armado TSV-3  Sopte. Retención, susp. vertical, trifásico sin neutro</v>
          </cell>
          <cell r="C172" t="str">
            <v>Jgo.</v>
          </cell>
          <cell r="D172">
            <v>20</v>
          </cell>
          <cell r="E172">
            <v>77.31</v>
          </cell>
          <cell r="F172">
            <v>0</v>
          </cell>
        </row>
        <row r="173">
          <cell r="B173" t="str">
            <v xml:space="preserve">Armado TSV-3N  Sopte. Retención, susp. vertical, trifásico neutro corrido</v>
          </cell>
          <cell r="C173" t="str">
            <v>Jgo.</v>
          </cell>
          <cell r="D173">
            <v>19</v>
          </cell>
          <cell r="E173">
            <v>81.06</v>
          </cell>
          <cell r="F173">
            <v>0</v>
          </cell>
        </row>
        <row r="174">
          <cell r="B174" t="str">
            <v xml:space="preserve">Armado DT-0  Soporte derivación  tensada monofásico retorno por tierra </v>
          </cell>
          <cell r="C174" t="str">
            <v>Jgo.</v>
          </cell>
          <cell r="D174">
            <v>22</v>
          </cell>
          <cell r="E174">
            <v>69.740000000000009</v>
          </cell>
          <cell r="F174">
            <v>0</v>
          </cell>
        </row>
        <row r="175">
          <cell r="B175" t="str">
            <v xml:space="preserve">Armado DT-2  Soporte derivación  tensada bifásico sin neutro</v>
          </cell>
          <cell r="C175" t="str">
            <v>Jgo.</v>
          </cell>
          <cell r="D175">
            <v>19</v>
          </cell>
          <cell r="E175">
            <v>81.06</v>
          </cell>
          <cell r="F175">
            <v>0</v>
          </cell>
        </row>
        <row r="176">
          <cell r="B176" t="str">
            <v xml:space="preserve">Armado DT-3  Soporte derivación  tensada trifásico sin neutro</v>
          </cell>
          <cell r="C176" t="str">
            <v>Jgo.</v>
          </cell>
          <cell r="D176">
            <v>18</v>
          </cell>
          <cell r="E176">
            <v>85.31</v>
          </cell>
          <cell r="F176">
            <v>0</v>
          </cell>
        </row>
        <row r="177">
          <cell r="B177" t="str">
            <v xml:space="preserve">Armado DS-0  Soporte derivación  no tensada monofásico sin neutro</v>
          </cell>
          <cell r="C177" t="str">
            <v>Jgo.</v>
          </cell>
          <cell r="D177">
            <v>48</v>
          </cell>
          <cell r="E177">
            <v>31.54</v>
          </cell>
          <cell r="F177">
            <v>0</v>
          </cell>
        </row>
        <row r="178">
          <cell r="B178" t="str">
            <v xml:space="preserve">Armado DS-2  Soporte derivación  no tensada bifásico sin neutro</v>
          </cell>
          <cell r="C178" t="str">
            <v>Jgo.</v>
          </cell>
          <cell r="D178">
            <v>16</v>
          </cell>
          <cell r="E178">
            <v>96.65</v>
          </cell>
          <cell r="F178">
            <v>0</v>
          </cell>
        </row>
        <row r="179">
          <cell r="B179" t="str">
            <v xml:space="preserve">Armado DS-3  Soporte derivación  tensada trifásico sin neutro</v>
          </cell>
          <cell r="C179" t="str">
            <v>Jgo.</v>
          </cell>
          <cell r="D179">
            <v>14</v>
          </cell>
          <cell r="E179">
            <v>111.07</v>
          </cell>
          <cell r="F179">
            <v>1</v>
          </cell>
        </row>
        <row r="180">
          <cell r="B180" t="str">
            <v xml:space="preserve">Armado PSEC-0 Soporte Secc. 1ø,retorno p/ tierra s/ Pararrayos</v>
          </cell>
          <cell r="C180" t="str">
            <v>Jgo.</v>
          </cell>
          <cell r="D180">
            <v>25</v>
          </cell>
          <cell r="E180">
            <v>61.730000000000004</v>
          </cell>
          <cell r="F180">
            <v>0</v>
          </cell>
        </row>
        <row r="181">
          <cell r="B181" t="str">
            <v xml:space="preserve">Armado PSEC-0P Soporte Secc. 1ø,retorno p/ tierra c/ Pararrayos</v>
          </cell>
          <cell r="C181" t="str">
            <v>Jgo.</v>
          </cell>
          <cell r="D181">
            <v>19</v>
          </cell>
          <cell r="E181">
            <v>81.06</v>
          </cell>
          <cell r="F181">
            <v>0</v>
          </cell>
        </row>
        <row r="182">
          <cell r="B182" t="str">
            <v xml:space="preserve">Armado PSEC-1N Soporte Secc. 1ø, neutro corrido s/ Pararrayos</v>
          </cell>
          <cell r="C182" t="str">
            <v>Jgo.</v>
          </cell>
          <cell r="D182">
            <v>23</v>
          </cell>
          <cell r="E182">
            <v>66.64</v>
          </cell>
          <cell r="F182">
            <v>0</v>
          </cell>
        </row>
        <row r="183">
          <cell r="B183" t="str">
            <v xml:space="preserve">Armado PSEC-1NP Soporte Secc.1ø, neutro corrido c/ Pararrayos</v>
          </cell>
          <cell r="C183" t="str">
            <v>Jgo.</v>
          </cell>
          <cell r="D183">
            <v>17</v>
          </cell>
          <cell r="E183">
            <v>91.75</v>
          </cell>
          <cell r="F183">
            <v>0</v>
          </cell>
        </row>
        <row r="184">
          <cell r="B184" t="str">
            <v xml:space="preserve">Armado PSEC-2N, PSEC-2NL Soporte Secc.2ø, neutro corrido s/ Pararrayos</v>
          </cell>
          <cell r="C184" t="str">
            <v>Jgo.</v>
          </cell>
          <cell r="D184">
            <v>16</v>
          </cell>
          <cell r="E184">
            <v>96.65</v>
          </cell>
          <cell r="F184">
            <v>0</v>
          </cell>
        </row>
        <row r="185">
          <cell r="B185" t="str">
            <v xml:space="preserve">Armado PSEC-2NP, PSEC-2NPL Soporte Secc.2ø, neutro corrido c/ Pararrayos</v>
          </cell>
          <cell r="C185" t="str">
            <v>Jgo.</v>
          </cell>
          <cell r="D185">
            <v>10</v>
          </cell>
          <cell r="E185">
            <v>154.63999999999999</v>
          </cell>
          <cell r="F185">
            <v>0</v>
          </cell>
        </row>
        <row r="186">
          <cell r="B186" t="str">
            <v xml:space="preserve">Armado PSEC-2, PSEC-2L Soporte Secc.2ø, s/neutro s/ Pararrayos</v>
          </cell>
          <cell r="C186" t="str">
            <v>Jgo.</v>
          </cell>
          <cell r="D186">
            <v>18</v>
          </cell>
          <cell r="E186">
            <v>85.31</v>
          </cell>
          <cell r="F186">
            <v>0</v>
          </cell>
        </row>
        <row r="187">
          <cell r="B187" t="str">
            <v xml:space="preserve">Armado PSEC-2P, PSEC-2PL Soporte Secc.2ø, s/neutro c/ Pararrayos</v>
          </cell>
          <cell r="C187" t="str">
            <v>Jgo.</v>
          </cell>
          <cell r="D187">
            <v>11</v>
          </cell>
          <cell r="E187">
            <v>140.01999999999998</v>
          </cell>
          <cell r="F187">
            <v>0</v>
          </cell>
        </row>
        <row r="188">
          <cell r="B188" t="str">
            <v xml:space="preserve">Armado PSEC-3N, PSEC-3NL Soporte Secc.3ø, neutro corrido s/ Pararrayos</v>
          </cell>
          <cell r="C188" t="str">
            <v>Jgo.</v>
          </cell>
          <cell r="D188">
            <v>13</v>
          </cell>
          <cell r="E188">
            <v>119.53999999999999</v>
          </cell>
          <cell r="F188">
            <v>0</v>
          </cell>
        </row>
        <row r="189">
          <cell r="B189" t="str">
            <v xml:space="preserve">Armado PSEC-3NP, PSEC-3NPL Soporte Secc.3ø, neutro corrido c/ Pararrayos</v>
          </cell>
          <cell r="C189" t="str">
            <v>Jgo.</v>
          </cell>
          <cell r="D189">
            <v>7</v>
          </cell>
          <cell r="E189">
            <v>220.62</v>
          </cell>
          <cell r="F189">
            <v>0</v>
          </cell>
        </row>
        <row r="190">
          <cell r="B190" t="str">
            <v xml:space="preserve">Armado PSEC-3, PSEC-3L Soporte Secc.3ø, s/neutro s/ Pararrayos</v>
          </cell>
          <cell r="C190" t="str">
            <v>Jgo.</v>
          </cell>
          <cell r="D190">
            <v>12</v>
          </cell>
          <cell r="E190">
            <v>128.18</v>
          </cell>
          <cell r="F190">
            <v>0</v>
          </cell>
        </row>
        <row r="191">
          <cell r="B191" t="str">
            <v xml:space="preserve">Armado PSEC-3P, PSEC-3PL Soporte Secc.3ø, s/neutro c/ Pararrayos</v>
          </cell>
          <cell r="C191" t="str">
            <v>Jgo.</v>
          </cell>
          <cell r="D191">
            <v>10</v>
          </cell>
          <cell r="E191">
            <v>154.63999999999999</v>
          </cell>
          <cell r="F191">
            <v>1</v>
          </cell>
        </row>
        <row r="192">
          <cell r="B192" t="str">
            <v xml:space="preserve">Armado PMI-2 Puesta de Medición 2ø, s/neutro c/ Pararrayos</v>
          </cell>
          <cell r="C192" t="str">
            <v>Jgo.</v>
          </cell>
          <cell r="D192">
            <v>6</v>
          </cell>
          <cell r="E192">
            <v>258.42</v>
          </cell>
          <cell r="F192">
            <v>0</v>
          </cell>
        </row>
        <row r="193">
          <cell r="B193" t="str">
            <v xml:space="preserve">Armado PMI-3 Puesta de Medición 3ø, s/neutro c/ Pararrayos</v>
          </cell>
          <cell r="C193" t="str">
            <v>Jgo.</v>
          </cell>
          <cell r="D193">
            <v>5</v>
          </cell>
          <cell r="E193">
            <v>309.27999999999997</v>
          </cell>
          <cell r="F193">
            <v>0</v>
          </cell>
        </row>
        <row r="194">
          <cell r="B194" t="str">
            <v xml:space="preserve">Instalación de Medidor Trifásico de Energia Activa y Caja Portamedidor (incluye conexión a cable de acometida)</v>
          </cell>
          <cell r="C194" t="str">
            <v>Un.</v>
          </cell>
          <cell r="D194">
            <v>15</v>
          </cell>
          <cell r="E194">
            <v>32.94</v>
          </cell>
          <cell r="F194">
            <v>0</v>
          </cell>
        </row>
        <row r="195">
          <cell r="B195" t="str">
            <v xml:space="preserve">Contraste de Medidor Trifásico de Energía Activa - Electrónico</v>
          </cell>
          <cell r="C195" t="str">
            <v>Un.</v>
          </cell>
          <cell r="D195" t="str">
            <v>Un.</v>
          </cell>
          <cell r="E195">
            <v>39.53</v>
          </cell>
          <cell r="F195">
            <v>0</v>
          </cell>
        </row>
        <row r="196">
          <cell r="B196" t="str">
            <v xml:space="preserve">Murete de Concreto de 1,50m de altura libre y 0,50m de profundidad. F'c=100 kg/cm², incluye transporte</v>
          </cell>
          <cell r="C196" t="str">
            <v>Un.</v>
          </cell>
          <cell r="D196">
            <v>5</v>
          </cell>
          <cell r="E196">
            <v>386.04</v>
          </cell>
          <cell r="F196">
            <v>0</v>
          </cell>
        </row>
        <row r="197">
          <cell r="B197" t="str">
            <v xml:space="preserve">Armado PSER-0 Sopte.1ø, c/Recloser retorno p/tierra s/ Pararrayos</v>
          </cell>
          <cell r="C197" t="str">
            <v>Jgo.</v>
          </cell>
          <cell r="D197">
            <v>5</v>
          </cell>
          <cell r="E197">
            <v>309.27999999999997</v>
          </cell>
          <cell r="F197">
            <v>0</v>
          </cell>
        </row>
        <row r="198">
          <cell r="B198" t="str">
            <v xml:space="preserve">Armado PSER-0P Sopte.1ø, c/Recloser retorno p/tierra c/ Pararrayos</v>
          </cell>
          <cell r="C198" t="str">
            <v>Jgo.</v>
          </cell>
          <cell r="D198">
            <v>4.5</v>
          </cell>
          <cell r="E198">
            <v>344.20000000000005</v>
          </cell>
          <cell r="F198">
            <v>0</v>
          </cell>
        </row>
        <row r="199">
          <cell r="B199" t="str">
            <v xml:space="preserve">Armado PSER-1N Sopte.1ø, c/Recloser neutro corrido s/ Pararrayos</v>
          </cell>
          <cell r="C199" t="str">
            <v>Jgo.</v>
          </cell>
          <cell r="D199">
            <v>4.8</v>
          </cell>
          <cell r="E199">
            <v>321.48</v>
          </cell>
          <cell r="F199">
            <v>0</v>
          </cell>
        </row>
        <row r="200">
          <cell r="B200" t="str">
            <v xml:space="preserve">Armado PSER-1NP Sopte.1ø, c/Recloser neutro corrido c/ Pararrayos</v>
          </cell>
          <cell r="C200" t="str">
            <v>Jgo.</v>
          </cell>
          <cell r="D200">
            <v>4.2</v>
          </cell>
          <cell r="E200">
            <v>367.45000000000005</v>
          </cell>
          <cell r="F200">
            <v>0</v>
          </cell>
        </row>
        <row r="201">
          <cell r="B201" t="str">
            <v xml:space="preserve">Armado PSER-2N Sopte.2ø, c/Recloser neutro corrido s/ Pararrayos</v>
          </cell>
          <cell r="C201" t="str">
            <v>Jgo.</v>
          </cell>
          <cell r="D201">
            <v>4.2</v>
          </cell>
          <cell r="E201">
            <v>367.45000000000005</v>
          </cell>
          <cell r="F201">
            <v>0</v>
          </cell>
        </row>
        <row r="202">
          <cell r="B202" t="str">
            <v xml:space="preserve">Armado PSER-2NP Sopte.2ø, c/Recloser neutro corrido c/ Pararrayos</v>
          </cell>
          <cell r="C202" t="str">
            <v>Jgo.</v>
          </cell>
          <cell r="D202">
            <v>3.8</v>
          </cell>
          <cell r="E202">
            <v>406.57000000000005</v>
          </cell>
          <cell r="F202">
            <v>0</v>
          </cell>
        </row>
        <row r="203">
          <cell r="B203" t="str">
            <v xml:space="preserve">Armado PSER-2 Sopte.2ø, c/Recloser sin neutro s/ Pararrayos</v>
          </cell>
          <cell r="C203" t="str">
            <v>Jgo.</v>
          </cell>
          <cell r="D203">
            <v>4.5</v>
          </cell>
          <cell r="E203">
            <v>344.20000000000005</v>
          </cell>
          <cell r="F203">
            <v>0</v>
          </cell>
        </row>
        <row r="204">
          <cell r="B204" t="str">
            <v xml:space="preserve">Armado PSER-2P Sopte.2ø, c/Recloser sin neutro c/ Pararrayos</v>
          </cell>
          <cell r="C204" t="str">
            <v>Jgo.</v>
          </cell>
          <cell r="D204">
            <v>4</v>
          </cell>
          <cell r="E204">
            <v>386.59</v>
          </cell>
          <cell r="F204">
            <v>0</v>
          </cell>
        </row>
        <row r="205">
          <cell r="B205" t="str">
            <v xml:space="preserve">Armado PSER-3N Sopte.3ø, c/Recloser neutro corrido s/ Pararrayos</v>
          </cell>
          <cell r="C205" t="str">
            <v>Jgo.</v>
          </cell>
          <cell r="D205">
            <v>4</v>
          </cell>
          <cell r="E205">
            <v>386.59</v>
          </cell>
          <cell r="F205">
            <v>0</v>
          </cell>
        </row>
        <row r="206">
          <cell r="B206" t="str">
            <v xml:space="preserve">Armado PSER-3NP Sopte.3ø, c/Recloser neutro corrido c/ Pararrayos</v>
          </cell>
          <cell r="C206" t="str">
            <v>Jgo.</v>
          </cell>
          <cell r="D206">
            <v>3.5</v>
          </cell>
          <cell r="E206">
            <v>441.48</v>
          </cell>
          <cell r="F206">
            <v>0</v>
          </cell>
        </row>
        <row r="207">
          <cell r="B207" t="str">
            <v xml:space="preserve">Armado PSER-3 Sopte.3ø, c/Recloser sin neutro s/ Pararrayos</v>
          </cell>
          <cell r="C207" t="str">
            <v>Jgo.</v>
          </cell>
          <cell r="D207">
            <v>4.3</v>
          </cell>
          <cell r="E207">
            <v>359.47</v>
          </cell>
          <cell r="F207">
            <v>0</v>
          </cell>
        </row>
        <row r="208">
          <cell r="B208" t="str">
            <v xml:space="preserve">Armado PSER-3P Sopte.3ø, c/Recloser sin neutro c/ Pararrayos</v>
          </cell>
          <cell r="C208" t="str">
            <v>Jgo.</v>
          </cell>
          <cell r="D208">
            <v>3.7</v>
          </cell>
          <cell r="E208">
            <v>417.46000000000004</v>
          </cell>
          <cell r="F208">
            <v>0</v>
          </cell>
        </row>
        <row r="209">
          <cell r="B209" t="str">
            <v xml:space="preserve">Armado PRC-3/PSC-3,  Soporte 3ø, con Recloser o Seccionalizador, s/neutro s/pararrayos.</v>
          </cell>
          <cell r="C209" t="str">
            <v>Jgo.</v>
          </cell>
          <cell r="D209">
            <v>4.2</v>
          </cell>
          <cell r="E209">
            <v>367.45000000000005</v>
          </cell>
          <cell r="F209">
            <v>0</v>
          </cell>
        </row>
        <row r="210">
          <cell r="B210" t="str">
            <v xml:space="preserve">Armado PRC-3P/PSC-3P,  Soporte 3ø, con Recloser o Seccionalizador, s/neutro c/pararrayos.</v>
          </cell>
          <cell r="C210" t="str">
            <v>Jgo.</v>
          </cell>
          <cell r="D210">
            <v>3.8</v>
          </cell>
          <cell r="E210">
            <v>406.57000000000005</v>
          </cell>
          <cell r="F210">
            <v>0</v>
          </cell>
        </row>
        <row r="211">
          <cell r="B211" t="str">
            <v xml:space="preserve">Armado SRP-3  Soporte de suspensión 0° a 10° trifásico</v>
          </cell>
          <cell r="C211" t="str">
            <v>Jgo.</v>
          </cell>
          <cell r="D211">
            <v>17</v>
          </cell>
          <cell r="E211">
            <v>91.75</v>
          </cell>
          <cell r="F211">
            <v>0</v>
          </cell>
        </row>
        <row r="212">
          <cell r="B212" t="str">
            <v xml:space="preserve">Armado A1RP-3  Soporte de ángulo 10° a 30°, trifásico  </v>
          </cell>
          <cell r="C212" t="str">
            <v>Jgo.</v>
          </cell>
          <cell r="D212">
            <v>19</v>
          </cell>
          <cell r="E212">
            <v>81.06</v>
          </cell>
          <cell r="F212">
            <v>0</v>
          </cell>
        </row>
        <row r="213">
          <cell r="B213" t="str">
            <v xml:space="preserve">Armado DSRP-3  Soporte de derivación no tensada, trifásica</v>
          </cell>
          <cell r="C213" t="str">
            <v>Jgo.</v>
          </cell>
          <cell r="D213">
            <v>15</v>
          </cell>
          <cell r="E213">
            <v>103.79</v>
          </cell>
          <cell r="F213">
            <v>0</v>
          </cell>
        </row>
        <row r="214">
          <cell r="B214" t="str">
            <v xml:space="preserve">Armado DTRP-3  Soporte de derivación tensada, trifásica</v>
          </cell>
          <cell r="C214" t="str">
            <v>Jgo.</v>
          </cell>
          <cell r="D214">
            <v>13</v>
          </cell>
          <cell r="E214">
            <v>119.53999999999999</v>
          </cell>
          <cell r="F214">
            <v>0</v>
          </cell>
        </row>
        <row r="215">
          <cell r="B215" t="str">
            <v xml:space="preserve">Armado DST-3  Soporte de retención, suspensión, derivación, trifásico </v>
          </cell>
          <cell r="C215" t="str">
            <v>Jgo.</v>
          </cell>
          <cell r="D215">
            <v>11</v>
          </cell>
          <cell r="E215">
            <v>140.01999999999998</v>
          </cell>
          <cell r="F215">
            <v>0</v>
          </cell>
        </row>
        <row r="216">
          <cell r="B216" t="str">
            <v xml:space="preserve">Armado TSRP-3  Soporte de retención, suspensión, trifásico </v>
          </cell>
          <cell r="C216" t="str">
            <v>Jgo.</v>
          </cell>
          <cell r="D216">
            <v>12</v>
          </cell>
          <cell r="E216">
            <v>128.18</v>
          </cell>
          <cell r="F216">
            <v>0</v>
          </cell>
        </row>
        <row r="217">
          <cell r="B217" t="str">
            <v xml:space="preserve">Armado PA1V-2 Soporte de ángulo vertical 10° a 30° bifásico sin neutro</v>
          </cell>
          <cell r="C217" t="str">
            <v>Jgo.</v>
          </cell>
          <cell r="D217">
            <v>24</v>
          </cell>
          <cell r="E217">
            <v>65.12</v>
          </cell>
          <cell r="F217">
            <v>0</v>
          </cell>
        </row>
        <row r="218">
          <cell r="B218" t="str">
            <v xml:space="preserve">Armado PA1V-3 Soporte de ángulo vertical 10° a 30° trifásico sin neutro</v>
          </cell>
          <cell r="C218" t="str">
            <v>Jgo.</v>
          </cell>
          <cell r="D218">
            <v>13</v>
          </cell>
          <cell r="E218">
            <v>119.53999999999999</v>
          </cell>
          <cell r="F218">
            <v>0</v>
          </cell>
        </row>
        <row r="219">
          <cell r="B219" t="str">
            <v xml:space="preserve">Armado PA1VE-2 Soporte de ángulo vertical 10° a 30° bifásico sin neutro</v>
          </cell>
          <cell r="C219" t="str">
            <v>Jgo.</v>
          </cell>
          <cell r="D219">
            <v>15</v>
          </cell>
          <cell r="E219">
            <v>103.79</v>
          </cell>
          <cell r="F219">
            <v>0</v>
          </cell>
        </row>
        <row r="220">
          <cell r="B220" t="str">
            <v xml:space="preserve">Armado PA1VE-3 Soporte de ángulo vertical 10° a 30° trifásico sin neutro</v>
          </cell>
          <cell r="C220" t="str">
            <v>Jgo.</v>
          </cell>
          <cell r="D220">
            <v>10</v>
          </cell>
          <cell r="E220">
            <v>154.63999999999999</v>
          </cell>
          <cell r="F220">
            <v>0</v>
          </cell>
        </row>
        <row r="221">
          <cell r="B221" t="str">
            <v xml:space="preserve">Armado PRV-2 Soporte de retención vertical, bifásico sin neutro</v>
          </cell>
          <cell r="C221" t="str">
            <v>Jgo.</v>
          </cell>
          <cell r="D221">
            <v>9.6</v>
          </cell>
          <cell r="E221">
            <v>161.76</v>
          </cell>
          <cell r="F221">
            <v>0</v>
          </cell>
        </row>
        <row r="222">
          <cell r="B222" t="str">
            <v xml:space="preserve">Armado PRV-3 Soporte de retención vertical, trifásico sin neutro</v>
          </cell>
          <cell r="C222" t="str">
            <v>Jgo.</v>
          </cell>
          <cell r="D222" t="str">
            <v>Jgo.</v>
          </cell>
          <cell r="E222">
            <v>254.17</v>
          </cell>
          <cell r="F222">
            <v>0</v>
          </cell>
        </row>
        <row r="223">
          <cell r="B223" t="str">
            <v xml:space="preserve">Armado PSV1-2 Soporte de suspensión vertical 0° a 10° bifásico sin neutro</v>
          </cell>
          <cell r="C223" t="str">
            <v>Jgo.</v>
          </cell>
          <cell r="D223">
            <v>47</v>
          </cell>
          <cell r="E223">
            <v>33.770000000000003</v>
          </cell>
          <cell r="F223">
            <v>0</v>
          </cell>
        </row>
        <row r="224">
          <cell r="B224" t="str">
            <v xml:space="preserve">Armado PSV1-3 Soporte de suspensión vertical 0° a 10° trifásico sin neutro</v>
          </cell>
          <cell r="C224" t="str">
            <v>Jgo.</v>
          </cell>
          <cell r="D224">
            <v>26</v>
          </cell>
          <cell r="E224">
            <v>58.83</v>
          </cell>
          <cell r="F224">
            <v>0</v>
          </cell>
        </row>
        <row r="225">
          <cell r="B225" t="str">
            <v xml:space="preserve">Armado PSVE-1m Soporte de Suspensión Vertical 0°-10° monofásico retorno por tierra </v>
          </cell>
          <cell r="C225" t="str">
            <v>Jgo.</v>
          </cell>
          <cell r="D225">
            <v>18</v>
          </cell>
          <cell r="E225">
            <v>85.31</v>
          </cell>
          <cell r="F225">
            <v>0</v>
          </cell>
        </row>
        <row r="226">
          <cell r="B226" t="str">
            <v xml:space="preserve">Armado PSVE-2 Soporte de suspensión vertical 0° a 10° bifásico sin neutro</v>
          </cell>
          <cell r="C226" t="str">
            <v>Jgo.</v>
          </cell>
          <cell r="D226">
            <v>30</v>
          </cell>
          <cell r="E226">
            <v>50.84</v>
          </cell>
          <cell r="F226">
            <v>0</v>
          </cell>
        </row>
        <row r="227">
          <cell r="B227" t="str">
            <v xml:space="preserve">Armado PSVE-3 Soporte de suspensión vertical 0° a 10° trifásico sin neutro</v>
          </cell>
          <cell r="C227" t="str">
            <v>Jgo.</v>
          </cell>
          <cell r="D227">
            <v>9</v>
          </cell>
          <cell r="E227">
            <v>77.31</v>
          </cell>
          <cell r="F227">
            <v>1</v>
          </cell>
        </row>
        <row r="228">
          <cell r="B228" t="str">
            <v xml:space="preserve">Armado SMM-1 S.E. 1ø, Monoposte fin de línea, sin pararrayos.</v>
          </cell>
          <cell r="C228" t="str">
            <v>Jgo.</v>
          </cell>
          <cell r="D228">
            <v>11</v>
          </cell>
          <cell r="E228">
            <v>140.01999999999998</v>
          </cell>
          <cell r="F228">
            <v>0</v>
          </cell>
        </row>
        <row r="229">
          <cell r="B229" t="str">
            <v xml:space="preserve">Armado SMM-1P S.E. 1ø, Monoposte fin de línea, con pararrayos.</v>
          </cell>
          <cell r="C229" t="str">
            <v>Jgo.</v>
          </cell>
          <cell r="D229">
            <v>5.2</v>
          </cell>
          <cell r="E229">
            <v>297.74</v>
          </cell>
          <cell r="F229">
            <v>0</v>
          </cell>
        </row>
        <row r="230">
          <cell r="B230" t="str">
            <v xml:space="preserve">Armado SMM-2 S.E. 1ø, Monoposte en alineamiento, sin pararrayos.</v>
          </cell>
          <cell r="C230" t="str">
            <v>Jgo.</v>
          </cell>
          <cell r="D230">
            <v>6</v>
          </cell>
          <cell r="E230">
            <v>258.42</v>
          </cell>
          <cell r="F230">
            <v>0</v>
          </cell>
        </row>
        <row r="231">
          <cell r="B231" t="str">
            <v xml:space="preserve">Armado SMM-2P S.E. 1ø, Monoposte en alineamiento, con pararrayos.</v>
          </cell>
          <cell r="C231" t="str">
            <v>Jgo.</v>
          </cell>
          <cell r="D231">
            <v>5.2</v>
          </cell>
          <cell r="E231">
            <v>297.74</v>
          </cell>
          <cell r="F231">
            <v>0</v>
          </cell>
        </row>
        <row r="232">
          <cell r="B232" t="str">
            <v xml:space="preserve">Armado SBM-1 S.E. 2ø, Monoposte en fin de línea, sin pararrayos.</v>
          </cell>
          <cell r="C232" t="str">
            <v>Jgo.</v>
          </cell>
          <cell r="D232">
            <v>5.5</v>
          </cell>
          <cell r="E232">
            <v>281.5</v>
          </cell>
          <cell r="F232">
            <v>0</v>
          </cell>
        </row>
        <row r="233">
          <cell r="B233" t="str">
            <v xml:space="preserve">Armado SBM-1P S.E. 2ø, Monoposte en fin de línea, con pararrayos.</v>
          </cell>
          <cell r="C233" t="str">
            <v>Jgo.</v>
          </cell>
          <cell r="D233">
            <v>5</v>
          </cell>
          <cell r="E233">
            <v>309.27999999999997</v>
          </cell>
          <cell r="F233">
            <v>0</v>
          </cell>
        </row>
        <row r="234">
          <cell r="B234" t="str">
            <v xml:space="preserve">Armado SBM-2 S.E. 2ø, Monoposte en alineamiento, sin pararrayos.</v>
          </cell>
          <cell r="C234" t="str">
            <v>Jgo.</v>
          </cell>
          <cell r="D234">
            <v>5.5</v>
          </cell>
          <cell r="E234">
            <v>281.5</v>
          </cell>
          <cell r="F234">
            <v>0</v>
          </cell>
        </row>
        <row r="235">
          <cell r="B235" t="str">
            <v xml:space="preserve">Armado SBM-2P S.E. 2ø, Monoposte en alineamiento, con pararrayos.</v>
          </cell>
          <cell r="C235" t="str">
            <v>Jgo.</v>
          </cell>
          <cell r="D235">
            <v>5</v>
          </cell>
          <cell r="E235">
            <v>309.27999999999997</v>
          </cell>
          <cell r="F235">
            <v>0</v>
          </cell>
        </row>
        <row r="236">
          <cell r="B236" t="str">
            <v xml:space="preserve">Armado STB  S.E. 3ø, Biposte (No incluye p.a.t.)</v>
          </cell>
          <cell r="C236" t="str">
            <v>Jgo.</v>
          </cell>
          <cell r="D236">
            <v>3</v>
          </cell>
          <cell r="E236">
            <v>514.77</v>
          </cell>
          <cell r="F236">
            <v>0</v>
          </cell>
        </row>
        <row r="237">
          <cell r="B237" t="str">
            <v xml:space="preserve">Armado PSEC3-0P Soporte Secc. Fusible de Repetición de 3 Etapas 1ø, c/ pararrayos</v>
          </cell>
          <cell r="C237" t="str">
            <v>Jgo.</v>
          </cell>
          <cell r="D237">
            <v>18</v>
          </cell>
          <cell r="E237">
            <v>85.31</v>
          </cell>
          <cell r="F237">
            <v>0</v>
          </cell>
        </row>
        <row r="238">
          <cell r="B238" t="str">
            <v xml:space="preserve">Armado SMM-1P S.E. 1ø, Monoposte fin de línea, con pararrayos. Dificil acceso (troza carrozable)</v>
          </cell>
          <cell r="C238" t="str">
            <v>Jgo.</v>
          </cell>
          <cell r="D238">
            <v>5</v>
          </cell>
          <cell r="E238">
            <v>311.98</v>
          </cell>
          <cell r="F238">
            <v>0</v>
          </cell>
        </row>
        <row r="239">
          <cell r="B239" t="str">
            <v xml:space="preserve">Armado SMM-1P S.E. 1ø, Monoposte fin de línea, con pararrayos. Sin acceso (camino de herradura) </v>
          </cell>
          <cell r="C239" t="str">
            <v>Jgo.</v>
          </cell>
          <cell r="D239">
            <v>4</v>
          </cell>
          <cell r="E239">
            <v>327.47000000000003</v>
          </cell>
          <cell r="F239">
            <v>0</v>
          </cell>
        </row>
        <row r="240">
          <cell r="B240" t="str">
            <v xml:space="preserve">Armado SMM-2P S.E. 1ø, Monoposte en alineamiento, con pararrayos. Dificil acceso (troza carrozable)</v>
          </cell>
          <cell r="C240" t="str">
            <v>Jgo.</v>
          </cell>
          <cell r="D240">
            <v>5</v>
          </cell>
          <cell r="E240">
            <v>311.98</v>
          </cell>
          <cell r="F240">
            <v>0</v>
          </cell>
        </row>
        <row r="241">
          <cell r="B241" t="str">
            <v xml:space="preserve">Armado SMM-2P S.E. 1ø, Monoposte en alineamiento, con pararrayos. Sin acceso (camino de herradura) </v>
          </cell>
          <cell r="C241" t="str">
            <v>Jgo.</v>
          </cell>
          <cell r="D241">
            <v>4</v>
          </cell>
          <cell r="E241">
            <v>327.47000000000003</v>
          </cell>
          <cell r="F241">
            <v>0</v>
          </cell>
        </row>
        <row r="242">
          <cell r="B242" t="str">
            <v xml:space="preserve">Armado SBM-1P S.E. 2ø, Monoposte fin de línea, con pararrayos. Dificil acceso (troza carrozable)</v>
          </cell>
          <cell r="C242" t="str">
            <v>Jgo.</v>
          </cell>
          <cell r="D242">
            <v>5</v>
          </cell>
          <cell r="E242">
            <v>344.29</v>
          </cell>
          <cell r="F242">
            <v>0</v>
          </cell>
        </row>
        <row r="243">
          <cell r="B243" t="str">
            <v xml:space="preserve">Armado SBM-1P S.E. 2ø, Monoposte fin de línea, con pararrayos. Sin acceso (camino de herradura) </v>
          </cell>
          <cell r="C243" t="str">
            <v>Jgo.</v>
          </cell>
          <cell r="D243">
            <v>4</v>
          </cell>
          <cell r="E243">
            <v>367.81000000000006</v>
          </cell>
          <cell r="F243">
            <v>0</v>
          </cell>
        </row>
        <row r="244">
          <cell r="B244" t="str">
            <v xml:space="preserve">Armado SBM-2P S.E. 2ø, Monoposte en alineamiento, con pararrayos. Dificil acceso (troza carrozable)</v>
          </cell>
          <cell r="C244" t="str">
            <v>Jgo.</v>
          </cell>
          <cell r="D244">
            <v>5</v>
          </cell>
          <cell r="E244">
            <v>344.29</v>
          </cell>
          <cell r="F244">
            <v>0</v>
          </cell>
        </row>
        <row r="245">
          <cell r="B245" t="str">
            <v xml:space="preserve">Armado SBM-2P S.E. 2ø, Monoposte en alineamiento, con pararrayos. Sin acceso (camino de herradura) </v>
          </cell>
          <cell r="C245" t="str">
            <v>Jgo.</v>
          </cell>
          <cell r="D245">
            <v>4</v>
          </cell>
          <cell r="E245">
            <v>367.81000000000006</v>
          </cell>
          <cell r="F245">
            <v>0</v>
          </cell>
        </row>
        <row r="246">
          <cell r="B246" t="str">
            <v xml:space="preserve">Armado SEC-2P, SEC-2PL Soporte Secc.2ø, s/neutro c/ Pararrayos</v>
          </cell>
          <cell r="C246" t="str">
            <v>Jgo.</v>
          </cell>
          <cell r="D246">
            <v>11</v>
          </cell>
          <cell r="E246">
            <v>140.01999999999998</v>
          </cell>
          <cell r="F246">
            <v>0</v>
          </cell>
        </row>
        <row r="247">
          <cell r="B247" t="str">
            <v xml:space="preserve">Armado TSVE-3  Soporte de retención, suspensión,  trifásico sin neutro</v>
          </cell>
          <cell r="C247" t="str">
            <v>Jgo.</v>
          </cell>
          <cell r="D247">
            <v>10</v>
          </cell>
          <cell r="E247">
            <v>154.63999999999999</v>
          </cell>
          <cell r="F247">
            <v>1</v>
          </cell>
        </row>
        <row r="248">
          <cell r="B248" t="str">
            <v xml:space="preserve">Armado SECVE-3P Soporte Secc.3ø, s/neutro c/ Pararrayos</v>
          </cell>
          <cell r="C248" t="str">
            <v>Jgo.</v>
          </cell>
          <cell r="D248">
            <v>9</v>
          </cell>
          <cell r="E248">
            <v>173.97</v>
          </cell>
          <cell r="F248">
            <v>0</v>
          </cell>
        </row>
        <row r="249">
          <cell r="B249" t="str">
            <v xml:space="preserve">Armado TS-1N  Soporte de Retención, monofásico, retorno por tierra</v>
          </cell>
          <cell r="C249" t="str">
            <v>Jgo.</v>
          </cell>
          <cell r="D249">
            <v>17</v>
          </cell>
          <cell r="E249">
            <v>91.75</v>
          </cell>
          <cell r="F249">
            <v>0</v>
          </cell>
        </row>
        <row r="250">
          <cell r="B250" t="str">
            <v xml:space="preserve">Armado DS-1N  Soporte derivación  no tensada monofásico sin neutro</v>
          </cell>
          <cell r="C250" t="str">
            <v>Jgo.</v>
          </cell>
          <cell r="D250">
            <v>1.8</v>
          </cell>
          <cell r="E250">
            <v>34.910000000000004</v>
          </cell>
          <cell r="F250">
            <v>0</v>
          </cell>
        </row>
        <row r="251">
          <cell r="B251" t="str">
            <v xml:space="preserve">Armado PSVE-2m Soporte de suspensión vertical 0° a 10° bifásico sin neutro</v>
          </cell>
          <cell r="C251" t="str">
            <v>Jgo.</v>
          </cell>
          <cell r="D251">
            <v>18</v>
          </cell>
          <cell r="E251">
            <v>85.31</v>
          </cell>
          <cell r="F251">
            <v>0</v>
          </cell>
        </row>
        <row r="252">
          <cell r="B252" t="str">
            <v xml:space="preserve">Armado PRC-3NP/PSC-3NP,  Soporte 3ø, con Recloser o Seccionalizador, c/neutro c/pararrayos.</v>
          </cell>
          <cell r="C252" t="str">
            <v>Jgo.</v>
          </cell>
          <cell r="D252">
            <v>3.2</v>
          </cell>
          <cell r="E252">
            <v>483.24000000000007</v>
          </cell>
          <cell r="F252">
            <v>0</v>
          </cell>
        </row>
        <row r="253">
          <cell r="B253" t="str">
            <v xml:space="preserve">Armado PSC-1NP,  Soporte 1ø, con Recloser o Seccionalizador, c/neutro c/pararrayos.</v>
          </cell>
          <cell r="C253" t="str">
            <v>Jgo.</v>
          </cell>
          <cell r="D253">
            <v>12.5</v>
          </cell>
          <cell r="E253">
            <v>123.77000000000001</v>
          </cell>
          <cell r="F253">
            <v>0</v>
          </cell>
        </row>
        <row r="254">
          <cell r="B254" t="str">
            <v xml:space="preserve">Armado AP-0,  Soporte 1ø, con Recloser o Seccionalizador, c/neutro c/pararrayos.</v>
          </cell>
          <cell r="C254" t="str">
            <v>Jgo.</v>
          </cell>
          <cell r="D254">
            <v>50</v>
          </cell>
          <cell r="E254">
            <v>30.870000000000005</v>
          </cell>
          <cell r="F254">
            <v>0</v>
          </cell>
        </row>
        <row r="255">
          <cell r="B255" t="str">
            <v xml:space="preserve">Armado SMM-1NP S.E. 1ø, Monoposte fin de línea, con pararrayos.</v>
          </cell>
          <cell r="C255" t="str">
            <v>Jgo.</v>
          </cell>
          <cell r="D255">
            <v>5</v>
          </cell>
          <cell r="E255">
            <v>309.27999999999997</v>
          </cell>
          <cell r="F255">
            <v>0</v>
          </cell>
        </row>
        <row r="256">
          <cell r="B256" t="str">
            <v xml:space="preserve">Armado SMM-2NP S.E. 1ø, Monoposte en alineamiento, con pararrayos.</v>
          </cell>
          <cell r="C256" t="str">
            <v>Jgo.</v>
          </cell>
          <cell r="D256">
            <v>5</v>
          </cell>
          <cell r="E256">
            <v>309.27999999999997</v>
          </cell>
          <cell r="F256">
            <v>0</v>
          </cell>
        </row>
        <row r="257">
          <cell r="B257" t="str">
            <v xml:space="preserve">Armado PRV-2A Soporte de retención vertical, bifásico sin neutro</v>
          </cell>
          <cell r="C257" t="str">
            <v>Jgo.</v>
          </cell>
          <cell r="D257">
            <v>9</v>
          </cell>
          <cell r="E257">
            <v>171.07999999999998</v>
          </cell>
          <cell r="F257">
            <v>0</v>
          </cell>
        </row>
        <row r="258">
          <cell r="B258" t="str">
            <v xml:space="preserve">Armado CL-2  Sopte. Terminal vertical, bifásico sin neutro</v>
          </cell>
          <cell r="C258" t="str">
            <v>Jgo.</v>
          </cell>
          <cell r="D258">
            <v>14</v>
          </cell>
          <cell r="E258">
            <v>111.07</v>
          </cell>
          <cell r="F258">
            <v>0</v>
          </cell>
        </row>
        <row r="259">
          <cell r="B259" t="str">
            <v xml:space="preserve">Armado AVC-2 Bifasico Anclaje vertical en Cruz   sin neutro</v>
          </cell>
          <cell r="C259" t="str">
            <v>Jgo.</v>
          </cell>
          <cell r="D259">
            <v>9</v>
          </cell>
          <cell r="E259">
            <v>171.07999999999998</v>
          </cell>
          <cell r="F259">
            <v>0</v>
          </cell>
        </row>
        <row r="260">
          <cell r="B260" t="str">
            <v xml:space="preserve">Armado PSVE-0 Soporte de Suspensión Vertical 0°-5° monofásico retorno por tierra </v>
          </cell>
          <cell r="C260" t="str">
            <v>Jgo.</v>
          </cell>
          <cell r="D260">
            <v>18</v>
          </cell>
          <cell r="E260">
            <v>85.31</v>
          </cell>
          <cell r="F260">
            <v>0</v>
          </cell>
        </row>
        <row r="261">
          <cell r="B261" t="str">
            <v xml:space="preserve">Armado PSVE-3 Soporte de Suspensión Vertical 0°-5° trifasico</v>
          </cell>
          <cell r="C261" t="str">
            <v>Jgo.</v>
          </cell>
          <cell r="D261">
            <v>9</v>
          </cell>
          <cell r="E261">
            <v>171.07999999999998</v>
          </cell>
          <cell r="F261">
            <v>1</v>
          </cell>
        </row>
        <row r="262">
          <cell r="B262" t="str">
            <v xml:space="preserve">Armado TSVE-2  Soporte de retención, suspensión,  trifásico sin neutro</v>
          </cell>
          <cell r="C262" t="str">
            <v>Jgo.</v>
          </cell>
          <cell r="D262">
            <v>16</v>
          </cell>
          <cell r="E262">
            <v>96.65</v>
          </cell>
          <cell r="F262">
            <v>0</v>
          </cell>
        </row>
        <row r="263">
          <cell r="B263" t="str">
            <v xml:space="preserve">Armado PA1VE-0 Soporte de Suspensión Vertical 5°-30° monofásico retorno por tierra </v>
          </cell>
          <cell r="C263" t="str">
            <v>Jgo.</v>
          </cell>
          <cell r="D263">
            <v>16</v>
          </cell>
          <cell r="E263">
            <v>96.65</v>
          </cell>
          <cell r="F263">
            <v>0</v>
          </cell>
        </row>
        <row r="264">
          <cell r="B264" t="str">
            <v xml:space="preserve">Armado TSH-3 Sopte. Terminal . biposte en H , 3ø s/neutro </v>
          </cell>
          <cell r="C264" t="str">
            <v>Jgo.</v>
          </cell>
          <cell r="D264">
            <v>7.5</v>
          </cell>
          <cell r="E264">
            <v>205.48000000000002</v>
          </cell>
          <cell r="F264">
            <v>0</v>
          </cell>
        </row>
        <row r="265">
          <cell r="B265" t="str">
            <v xml:space="preserve">Armado DS-0A  Soporte derivación  no tensada monofásico sin neutro</v>
          </cell>
          <cell r="C265" t="str">
            <v>Jgo.</v>
          </cell>
          <cell r="D265">
            <v>60</v>
          </cell>
          <cell r="E265">
            <v>24.01</v>
          </cell>
          <cell r="F265">
            <v>0</v>
          </cell>
        </row>
        <row r="266">
          <cell r="B266" t="str">
            <v xml:space="preserve">Armado SECVE-0P Soporte Secc.3ø, s/neutro c/ Pararrayos</v>
          </cell>
          <cell r="C266" t="str">
            <v>Jgo.</v>
          </cell>
          <cell r="D266">
            <v>18</v>
          </cell>
          <cell r="E266">
            <v>85.31</v>
          </cell>
          <cell r="F266">
            <v>0</v>
          </cell>
        </row>
        <row r="267">
          <cell r="B267" t="str">
            <v xml:space="preserve">Armado P3A2-0 Sopte.p/vanos largos y ángulo  (0°-90°), triple poste</v>
          </cell>
          <cell r="C267" t="str">
            <v>Jgo.</v>
          </cell>
          <cell r="D267">
            <v>22</v>
          </cell>
          <cell r="E267">
            <v>69.740000000000009</v>
          </cell>
          <cell r="F267">
            <v>0</v>
          </cell>
        </row>
        <row r="268">
          <cell r="B268" t="str">
            <v xml:space="preserve">Armado SEC-0P Soporte Secc. 1ø,retorno p/ tierra c/ Pararrayos</v>
          </cell>
          <cell r="C268" t="str">
            <v>Jgo.</v>
          </cell>
          <cell r="D268">
            <v>19</v>
          </cell>
          <cell r="E268">
            <v>81.06</v>
          </cell>
          <cell r="F268">
            <v>0</v>
          </cell>
        </row>
        <row r="269">
          <cell r="B269" t="str">
            <v xml:space="preserve">Armado SEC-3P, SEC-3PL Soporte Secc.3ø, s/neutro c/ Pararrayos</v>
          </cell>
          <cell r="C269" t="str">
            <v>Jgo.</v>
          </cell>
          <cell r="D269">
            <v>10</v>
          </cell>
          <cell r="E269">
            <v>154.63999999999999</v>
          </cell>
          <cell r="F269">
            <v>0</v>
          </cell>
        </row>
        <row r="270">
          <cell r="B270" t="str">
            <v xml:space="preserve">Armado PRVE-3 Soporte de retención vertical, trifásico sin neutro</v>
          </cell>
          <cell r="C270" t="str">
            <v>Jgo.</v>
          </cell>
          <cell r="D270">
            <v>7</v>
          </cell>
          <cell r="E270">
            <v>220.62</v>
          </cell>
          <cell r="F270">
            <v>1</v>
          </cell>
        </row>
        <row r="271">
          <cell r="B271" t="str">
            <v xml:space="preserve">Armado STM-2P S.E. 2ø, Monoposte en alineamiento, con pararrayos. Sin acceso (camino de herradura) </v>
          </cell>
          <cell r="C271" t="str">
            <v>Jgo.</v>
          </cell>
          <cell r="D271">
            <v>4</v>
          </cell>
          <cell r="E271">
            <v>367.81000000000006</v>
          </cell>
          <cell r="F271">
            <v>0</v>
          </cell>
        </row>
        <row r="272">
          <cell r="B272" t="str">
            <v xml:space="preserve">Armado STB-VE  S.E. 3ø, Biposte (No incluye p.a.t.)</v>
          </cell>
          <cell r="C272" t="str">
            <v>Jgo.</v>
          </cell>
          <cell r="D272">
            <v>2</v>
          </cell>
          <cell r="E272">
            <v>773.18</v>
          </cell>
          <cell r="F272">
            <v>0</v>
          </cell>
        </row>
        <row r="273">
          <cell r="F273">
            <v>1</v>
          </cell>
        </row>
        <row r="274">
          <cell r="B274" t="str">
            <v xml:space="preserve">Montaje de Conductores</v>
          </cell>
          <cell r="F274">
            <v>1</v>
          </cell>
        </row>
        <row r="275">
          <cell r="B275" t="str">
            <v xml:space="preserve">Tendido y Puesta en Flecha de Conductor de Aleación de aluminio de 120 mm², Por Fase, Incluye Instalación de Amortiguadores.</v>
          </cell>
          <cell r="C275" t="str">
            <v>km</v>
          </cell>
          <cell r="D275">
            <v>3.7</v>
          </cell>
          <cell r="E275">
            <v>1781.7900000000002</v>
          </cell>
          <cell r="F275">
            <v>0</v>
          </cell>
        </row>
        <row r="276">
          <cell r="B276" t="str">
            <v xml:space="preserve">Tendido y Puesta en Flecha de Conductor de Aleación de aluminio de 95 mm², Por Fase, Incluye Instalación de Amortiguadores.</v>
          </cell>
          <cell r="C276" t="str">
            <v>km</v>
          </cell>
          <cell r="D276">
            <v>3.9</v>
          </cell>
          <cell r="E276">
            <v>1693.1100000000001</v>
          </cell>
          <cell r="F276">
            <v>0</v>
          </cell>
        </row>
        <row r="277">
          <cell r="B277" t="str">
            <v xml:space="preserve">Tendido y Puesta en Flecha de Conductor de Aleación de aluminio de 70 mm², Por Fase, Incluye Instalación de Amortiguadores.</v>
          </cell>
          <cell r="C277" t="str">
            <v>km</v>
          </cell>
          <cell r="D277">
            <v>4.2</v>
          </cell>
          <cell r="E277">
            <v>1573.67</v>
          </cell>
          <cell r="F277">
            <v>1</v>
          </cell>
        </row>
        <row r="278">
          <cell r="B278" t="str">
            <v xml:space="preserve">Tendido y Puesta en Flecha de Conductor de Aleación de aluminio de 50 mm², Por Fase, Incluye Instalación de Amortiguadores.</v>
          </cell>
          <cell r="C278" t="str">
            <v>km</v>
          </cell>
          <cell r="D278">
            <v>4.4000000000000004</v>
          </cell>
          <cell r="E278">
            <v>1503.75</v>
          </cell>
          <cell r="F278">
            <v>0</v>
          </cell>
        </row>
        <row r="279">
          <cell r="B279" t="str">
            <v xml:space="preserve">Tendido y Puesta en Flecha de Conductor de Aleación de aluminio de 35 mm², Por Fase, Incluye Instalación de Amortiguadores.</v>
          </cell>
          <cell r="C279" t="str">
            <v>km</v>
          </cell>
          <cell r="D279">
            <v>4.5</v>
          </cell>
          <cell r="E279">
            <v>1471.25</v>
          </cell>
          <cell r="F279">
            <v>0</v>
          </cell>
        </row>
        <row r="280">
          <cell r="B280" t="str">
            <v xml:space="preserve">Tendido y Puesta en Flecha de Conductor de Aleación de aluminio de 25 mm², Por Fase, Incluye Instalación de Amortiguadores.</v>
          </cell>
          <cell r="C280" t="str">
            <v>km</v>
          </cell>
          <cell r="D280">
            <v>4.7</v>
          </cell>
          <cell r="E280">
            <v>1410.9899999999998</v>
          </cell>
          <cell r="F280">
            <v>0</v>
          </cell>
        </row>
        <row r="281">
          <cell r="B281" t="str">
            <v xml:space="preserve">Tendido y Puesta en Flecha de Conductor de Aleación de aluminio de 16 mm², Por Fase, Incluye Instalación de Amortiguadores.</v>
          </cell>
          <cell r="C281" t="str">
            <v>km</v>
          </cell>
          <cell r="D281">
            <v>5</v>
          </cell>
          <cell r="E281">
            <v>1327.94</v>
          </cell>
          <cell r="F281">
            <v>0</v>
          </cell>
        </row>
        <row r="282">
          <cell r="F282">
            <v>1</v>
          </cell>
        </row>
        <row r="283">
          <cell r="B283" t="str">
            <v xml:space="preserve">Instalación de Puestas a Tierra</v>
          </cell>
          <cell r="F283">
            <v>1</v>
          </cell>
        </row>
        <row r="284">
          <cell r="B284" t="str">
            <v xml:space="preserve">Instalacion de Puesta a Tierra Tipo PAT-1C (Contrapeso)</v>
          </cell>
          <cell r="C284" t="str">
            <v>Un.</v>
          </cell>
          <cell r="D284">
            <v>27</v>
          </cell>
          <cell r="E284">
            <v>36.950000000000003</v>
          </cell>
          <cell r="F284">
            <v>1</v>
          </cell>
        </row>
        <row r="285">
          <cell r="B285" t="str">
            <v xml:space="preserve">Instalación de Puesta a Tierra Tipo PAT-1 con un Electrodo Vertical. Instalación en Poste de Concreto Armado Centrifugado.</v>
          </cell>
          <cell r="C285" t="str">
            <v>Un.</v>
          </cell>
          <cell r="D285">
            <v>18</v>
          </cell>
          <cell r="E285">
            <v>56.3</v>
          </cell>
          <cell r="F285">
            <v>0</v>
          </cell>
        </row>
        <row r="286">
          <cell r="B286" t="str">
            <v xml:space="preserve">Instalación de Puesta a Tierra Tipo PAT-2 con dos Electrodos Verticales. Instalación en Poste de Concreto Armado Centrifugado.</v>
          </cell>
          <cell r="C286" t="str">
            <v>Un.</v>
          </cell>
          <cell r="D286">
            <v>10</v>
          </cell>
          <cell r="E286">
            <v>102.2</v>
          </cell>
          <cell r="F286">
            <v>1</v>
          </cell>
        </row>
        <row r="287">
          <cell r="B287" t="str">
            <v xml:space="preserve">Instalación de Puesta a Tierra Tipo PAT-3 con tres Electrodos Verticales. Instalación en Poste de Concreto Armado Centrifugado.</v>
          </cell>
          <cell r="C287" t="str">
            <v>Un.</v>
          </cell>
          <cell r="D287">
            <v>7</v>
          </cell>
          <cell r="E287">
            <v>146.73000000000002</v>
          </cell>
          <cell r="F287">
            <v>1</v>
          </cell>
        </row>
        <row r="288">
          <cell r="B288" t="str">
            <v xml:space="preserve">Instalación de Puesta a Tierra Tipo PAT-1 o PAT-1S con un Electrodo Vertical. Instalación en Poste de Madera</v>
          </cell>
          <cell r="C288" t="str">
            <v>Un.</v>
          </cell>
          <cell r="D288">
            <v>18</v>
          </cell>
          <cell r="E288">
            <v>56.3</v>
          </cell>
          <cell r="F288">
            <v>0</v>
          </cell>
        </row>
        <row r="289">
          <cell r="B289" t="str">
            <v xml:space="preserve">Instalación de Puesta a Tierra Tipo PAT-2 o PAT-2S con dos Electrodos Verticales. Instalación en Poste de Madera</v>
          </cell>
          <cell r="C289" t="str">
            <v>Un.</v>
          </cell>
          <cell r="D289">
            <v>10</v>
          </cell>
          <cell r="E289">
            <v>102.2</v>
          </cell>
          <cell r="F289">
            <v>0</v>
          </cell>
        </row>
        <row r="290">
          <cell r="B290" t="str">
            <v xml:space="preserve">Instalación de Puesta a Tierra Tipo PAT-3 o PAT-3S con tres Electrodos Verticales. Instalación en Poste de Madera</v>
          </cell>
          <cell r="C290" t="str">
            <v>Un.</v>
          </cell>
          <cell r="D290">
            <v>7</v>
          </cell>
          <cell r="E290">
            <v>146.73000000000002</v>
          </cell>
          <cell r="F290">
            <v>0</v>
          </cell>
        </row>
        <row r="291">
          <cell r="B291" t="str">
            <v xml:space="preserve">Relleno y Compactación de Puesta a Tierra con Material Adecuado</v>
          </cell>
          <cell r="C291" t="str">
            <v>m3</v>
          </cell>
          <cell r="D291">
            <v>12</v>
          </cell>
          <cell r="E291">
            <v>71.05</v>
          </cell>
          <cell r="F291">
            <v>1</v>
          </cell>
        </row>
        <row r="292">
          <cell r="F292">
            <v>1</v>
          </cell>
        </row>
        <row r="293">
          <cell r="B293" t="str">
            <v>Desmontaje</v>
          </cell>
          <cell r="F293">
            <v>0</v>
          </cell>
        </row>
        <row r="294">
          <cell r="B294" t="str">
            <v xml:space="preserve">Desmontaje de Poste para Media Tension (incluye resane de terreno)</v>
          </cell>
          <cell r="C294" t="str">
            <v>Un.</v>
          </cell>
          <cell r="D294">
            <v>18</v>
          </cell>
          <cell r="E294">
            <v>124.6</v>
          </cell>
          <cell r="F294">
            <v>0</v>
          </cell>
        </row>
        <row r="295">
          <cell r="B295" t="str">
            <v xml:space="preserve">Desmontaje de Conductor por Fase (Incluye Transformador, Accesorios y su Transporte Hacia almacen de Propietario)</v>
          </cell>
          <cell r="C295" t="str">
            <v>km</v>
          </cell>
          <cell r="D295">
            <v>4.7</v>
          </cell>
          <cell r="E295">
            <v>1410.9899999999998</v>
          </cell>
          <cell r="F295">
            <v>0</v>
          </cell>
        </row>
        <row r="296">
          <cell r="B296" t="str">
            <v xml:space="preserve">Desmontaje de Armados (incluye desmontaje de Cruceta o Ménsula, Aislador Tipo Pin o Aislador Polimérico y accesorios)</v>
          </cell>
          <cell r="C296" t="str">
            <v>Jgo.</v>
          </cell>
          <cell r="D296">
            <v>19</v>
          </cell>
          <cell r="E296">
            <v>81.06</v>
          </cell>
          <cell r="F296">
            <v>0</v>
          </cell>
        </row>
        <row r="297">
          <cell r="B297" t="str">
            <v xml:space="preserve">Desmontaje de Armados de Seccionamiento y Protección (incluye desmontaje de Seccionadores Fusibles tipo Cut-Outs y Pararrayos)</v>
          </cell>
          <cell r="C297" t="str">
            <v>Jgo.</v>
          </cell>
          <cell r="D297">
            <v>19</v>
          </cell>
          <cell r="E297">
            <v>81.06</v>
          </cell>
          <cell r="F297">
            <v>0</v>
          </cell>
        </row>
        <row r="298">
          <cell r="B298" t="str">
            <v xml:space="preserve">Desmontaje de Subestación Aérea Biposte (incl. Transformador Trifasico y accesorios)</v>
          </cell>
          <cell r="C298" t="str">
            <v>Jgo.</v>
          </cell>
          <cell r="D298">
            <v>3.1</v>
          </cell>
          <cell r="E298">
            <v>498.82000000000005</v>
          </cell>
          <cell r="F298">
            <v>0</v>
          </cell>
        </row>
        <row r="299">
          <cell r="B299" t="str">
            <v xml:space="preserve">Desmontaje de Subestación Aérea Monoposte (incl. Transformador Monofásico y accesorios)</v>
          </cell>
          <cell r="C299" t="str">
            <v>Jgo.</v>
          </cell>
          <cell r="D299">
            <v>5.0999999999999996</v>
          </cell>
          <cell r="E299">
            <v>302.33</v>
          </cell>
          <cell r="F299">
            <v>0</v>
          </cell>
        </row>
        <row r="300">
          <cell r="B300" t="str">
            <v xml:space="preserve">Desmontaje de Retenida (incluye Varilla y Bloque de Anclaje, y accesorios)</v>
          </cell>
          <cell r="C300" t="str">
            <v>Un.</v>
          </cell>
          <cell r="D300">
            <v>14</v>
          </cell>
          <cell r="E300">
            <v>83.43</v>
          </cell>
          <cell r="F300">
            <v>0</v>
          </cell>
        </row>
        <row r="301">
          <cell r="B301" t="str">
            <v xml:space="preserve">Desmontaje de Armado de Seccionamineto trifàsico (Incluye Transporte hacia la Consecionaria)</v>
          </cell>
          <cell r="C301" t="str">
            <v>Jgo.</v>
          </cell>
          <cell r="D301">
            <v>20.5</v>
          </cell>
          <cell r="E301">
            <v>76.47999999999999</v>
          </cell>
          <cell r="F301">
            <v>0</v>
          </cell>
        </row>
        <row r="302">
          <cell r="B302" t="str">
            <v xml:space="preserve">Desmontaje de Armado de Seccionamiento Monofàsico (Incluye Transporte hacia la Consecionaria)</v>
          </cell>
          <cell r="C302" t="str">
            <v>Jgo.</v>
          </cell>
          <cell r="D302">
            <v>34.5</v>
          </cell>
          <cell r="E302">
            <v>45.61999999999999</v>
          </cell>
          <cell r="F302">
            <v>0</v>
          </cell>
        </row>
        <row r="303">
          <cell r="B303" t="str">
            <v xml:space="preserve">Desmontaje de Pararrayos de Subestaciòn (Incluye Transporte hacia la Consecionaria)</v>
          </cell>
          <cell r="C303" t="str">
            <v>Jgo.</v>
          </cell>
          <cell r="D303">
            <v>47</v>
          </cell>
          <cell r="E303">
            <v>33.770000000000003</v>
          </cell>
          <cell r="F303">
            <v>0</v>
          </cell>
        </row>
        <row r="304">
          <cell r="B304" t="str">
            <v xml:space="preserve">Desmontaje de Seccionadores Fusible (Incluye Transporte hacia la Consecionaria)</v>
          </cell>
          <cell r="C304" t="str">
            <v>Jgo.</v>
          </cell>
          <cell r="D304">
            <v>47</v>
          </cell>
          <cell r="E304">
            <v>33.770000000000003</v>
          </cell>
          <cell r="F304">
            <v>0</v>
          </cell>
        </row>
        <row r="305">
          <cell r="B305" t="str">
            <v xml:space="preserve">Destemplado y Templado de Conductor Existente</v>
          </cell>
          <cell r="C305" t="str">
            <v>km</v>
          </cell>
          <cell r="D305">
            <v>5.5</v>
          </cell>
          <cell r="E305">
            <v>1209.3699999999999</v>
          </cell>
          <cell r="F305">
            <v>0</v>
          </cell>
        </row>
        <row r="306">
          <cell r="F306">
            <v>0</v>
          </cell>
        </row>
        <row r="307">
          <cell r="B307" t="str">
            <v xml:space="preserve">Pruebas y Puesta en Servicio</v>
          </cell>
          <cell r="F307">
            <v>1</v>
          </cell>
        </row>
        <row r="308">
          <cell r="B308" t="str">
            <v xml:space="preserve">Pruebas y Puesta en Servicio de Lineas Primarias</v>
          </cell>
          <cell r="C308" t="str">
            <v>km</v>
          </cell>
          <cell r="D308">
            <v>9</v>
          </cell>
          <cell r="E308">
            <v>347.78999999999996</v>
          </cell>
          <cell r="F308">
            <v>1</v>
          </cell>
        </row>
        <row r="309">
          <cell r="B309" t="str">
            <v xml:space="preserve">Pruebas y Puesta en Servicio de Redes Primarias</v>
          </cell>
          <cell r="C309" t="str">
            <v>Localidad</v>
          </cell>
          <cell r="D309">
            <v>4</v>
          </cell>
          <cell r="E309">
            <v>442.62</v>
          </cell>
          <cell r="F309">
            <v>1</v>
          </cell>
        </row>
        <row r="310">
          <cell r="B310" t="str">
            <v xml:space="preserve">Expediente Técnico Final Conforme a Obra y de Concesión Rural de Líneas Primarias (1 Original + 3 Copias), incluye la presentacion digitalizada de textos y planos en CD.</v>
          </cell>
          <cell r="C310" t="str">
            <v>km</v>
          </cell>
          <cell r="D310">
            <v>5</v>
          </cell>
          <cell r="E310">
            <v>422.53</v>
          </cell>
          <cell r="F310">
            <v>1</v>
          </cell>
        </row>
        <row r="311">
          <cell r="B311" t="str">
            <v xml:space="preserve">Expediente Técnico Final Conforme a Obra y de Concesión Rural de Redes Primarias (1 Original + 3 Copias), incluye la presentacion digitalizada de textos y planos en CD.</v>
          </cell>
          <cell r="C311" t="str">
            <v>Localidad</v>
          </cell>
          <cell r="D311">
            <v>1</v>
          </cell>
          <cell r="E311">
            <v>343</v>
          </cell>
          <cell r="F311">
            <v>1</v>
          </cell>
        </row>
        <row r="312">
          <cell r="F312">
            <v>1</v>
          </cell>
        </row>
        <row r="313">
          <cell r="B313" t="str">
            <v xml:space="preserve">Nuevos Apus</v>
          </cell>
          <cell r="F313">
            <v>1</v>
          </cell>
        </row>
        <row r="314">
          <cell r="B314" t="str">
            <v xml:space="preserve">Instalación de Retenida Inclinada Aislada</v>
          </cell>
          <cell r="C314" t="str">
            <v>Un.</v>
          </cell>
          <cell r="D314">
            <v>10</v>
          </cell>
          <cell r="E314">
            <v>117.67</v>
          </cell>
          <cell r="F314">
            <v>1</v>
          </cell>
        </row>
        <row r="315">
          <cell r="B315" t="str">
            <v xml:space="preserve">Instalación de Retenida Vertical Aislada</v>
          </cell>
          <cell r="C315" t="str">
            <v>Un.</v>
          </cell>
          <cell r="D315">
            <v>9</v>
          </cell>
          <cell r="E315">
            <v>130.41999999999999</v>
          </cell>
          <cell r="F315">
            <v>1</v>
          </cell>
        </row>
        <row r="316">
          <cell r="B316" t="str">
            <v xml:space="preserve">Transporte de Poste de madera importado de 40 pies, Clase 6 de Almacen a Punto de Izaje, en Terreno con Acceso Carrozable </v>
          </cell>
          <cell r="C316" t="str">
            <v>Un.</v>
          </cell>
          <cell r="D316">
            <v>7.5</v>
          </cell>
          <cell r="E316">
            <v>308.7</v>
          </cell>
          <cell r="F316">
            <v>0</v>
          </cell>
        </row>
        <row r="317">
          <cell r="B317" t="str">
            <v xml:space="preserve">Transporte de Poste de madera importado de 40 pies, Clase 5 de Almacen a Punto de Izaje, en Terreno con Acceso Carrozable </v>
          </cell>
          <cell r="C317" t="str">
            <v>Un.</v>
          </cell>
          <cell r="D317">
            <v>7.5</v>
          </cell>
          <cell r="E317">
            <v>328.26</v>
          </cell>
          <cell r="F317">
            <v>0</v>
          </cell>
        </row>
        <row r="318">
          <cell r="B318" t="str">
            <v xml:space="preserve">Transporte de Poste de madera importado de 40pies, Clase 6 de Almacen a Punto de Izaje, en Terreno Accidentado sin Acceso Carrozable</v>
          </cell>
          <cell r="C318" t="str">
            <v>Un.</v>
          </cell>
          <cell r="D318">
            <v>3.8</v>
          </cell>
          <cell r="E318">
            <v>596.99999999999989</v>
          </cell>
          <cell r="F318">
            <v>0</v>
          </cell>
        </row>
        <row r="319">
          <cell r="B319" t="str">
            <v xml:space="preserve">Transporte de Poste de madera importado de 40 pies, Clase 5 de Almacen a Punto de Izaje, en Terreno Accidentado sin Acceso Carrozable</v>
          </cell>
          <cell r="C319" t="str">
            <v>Un.</v>
          </cell>
          <cell r="D319">
            <v>3.3</v>
          </cell>
          <cell r="E319">
            <v>642.57000000000005</v>
          </cell>
          <cell r="F319">
            <v>0</v>
          </cell>
        </row>
        <row r="320">
          <cell r="B320" t="str">
            <v xml:space="preserve">Relleno y Compactación para cimentación de Poste 40 pies, en Terreno Tipo I (Arcilloso y Conglomerado)</v>
          </cell>
          <cell r="C320" t="str">
            <v>m³</v>
          </cell>
          <cell r="D320">
            <v>7.5</v>
          </cell>
          <cell r="E320">
            <v>111.9</v>
          </cell>
          <cell r="F320">
            <v>0</v>
          </cell>
        </row>
        <row r="321">
          <cell r="B321" t="str">
            <v xml:space="preserve">Relleno y Compactación para cimentación de Poste 40 pies, en Terreno Tipo II (Rocoso)</v>
          </cell>
          <cell r="C321" t="str">
            <v>m³</v>
          </cell>
          <cell r="D321">
            <v>7</v>
          </cell>
          <cell r="E321">
            <v>118.13999999999999</v>
          </cell>
          <cell r="F321">
            <v>0</v>
          </cell>
        </row>
        <row r="322">
          <cell r="B322" t="str">
            <v xml:space="preserve">Izaje, Identificación y/o codificación, y Señalización de Poste de madera importada de 40 pies, Clase 6 (*)</v>
          </cell>
          <cell r="C322" t="str">
            <v>Un.</v>
          </cell>
          <cell r="D322">
            <v>24</v>
          </cell>
          <cell r="E322">
            <v>93.07</v>
          </cell>
          <cell r="F322">
            <v>0</v>
          </cell>
        </row>
        <row r="323">
          <cell r="B323" t="str">
            <v xml:space="preserve">Izaje, Identificación y/o codificación, y Señalización de Poste de madera importada de 40 pies, Clase 5 (*)</v>
          </cell>
          <cell r="C323" t="str">
            <v>Un.</v>
          </cell>
          <cell r="D323">
            <v>22</v>
          </cell>
          <cell r="E323">
            <v>102.04</v>
          </cell>
          <cell r="F323">
            <v>0</v>
          </cell>
        </row>
        <row r="324">
          <cell r="B324" t="str">
            <v xml:space="preserve">Eliminación de Material Excedente en Terreno Tipo I (Arcilloso y Conglomerado)</v>
          </cell>
          <cell r="C324" t="str">
            <v>m³</v>
          </cell>
          <cell r="D324">
            <v>4</v>
          </cell>
          <cell r="E324">
            <v>35.24</v>
          </cell>
          <cell r="F324">
            <v>0</v>
          </cell>
        </row>
        <row r="325">
          <cell r="B325" t="str">
            <v xml:space="preserve">Eliminación de Material Excedente en Terreno Tipo II (Rocoso)</v>
          </cell>
          <cell r="C325" t="str">
            <v>m³</v>
          </cell>
          <cell r="D325">
            <v>3</v>
          </cell>
          <cell r="E325">
            <v>47.04</v>
          </cell>
          <cell r="F325">
            <v>0</v>
          </cell>
        </row>
        <row r="326">
          <cell r="B326" t="str">
            <v xml:space="preserve">Instalación de Caja de Registro para Electrodo Vertical de PAT</v>
          </cell>
          <cell r="C326" t="str">
            <v>Un.</v>
          </cell>
          <cell r="D326">
            <v>20</v>
          </cell>
          <cell r="E326">
            <v>38.730000000000004</v>
          </cell>
          <cell r="F326">
            <v>0</v>
          </cell>
        </row>
        <row r="327">
          <cell r="B327" t="str">
            <v xml:space="preserve">Traslado de Tierra de Préstamo para Puesta a Tierra</v>
          </cell>
          <cell r="C327" t="str">
            <v>m³</v>
          </cell>
          <cell r="D327">
            <v>4</v>
          </cell>
          <cell r="E327">
            <v>35.24</v>
          </cell>
          <cell r="F327">
            <v>0</v>
          </cell>
        </row>
        <row r="328">
          <cell r="B328" t="str">
            <v xml:space="preserve">Transporte de Cruceta de madera tratada de 90 mm x 115 mm x 1,20 m, de Almacen a Punto de Instalaciòn en Terreno con Acceso Carrozable</v>
          </cell>
          <cell r="C328" t="str">
            <v>und</v>
          </cell>
          <cell r="D328">
            <v>150</v>
          </cell>
          <cell r="E328">
            <v>7.48</v>
          </cell>
          <cell r="F328">
            <v>0</v>
          </cell>
        </row>
        <row r="329">
          <cell r="B329" t="str">
            <v xml:space="preserve">Transporte de Cruceta de madera tratada de 90 mm x 115 mm x 1,20 m, de Almacen a Punto de Instalaciòn en Terreno sin Acceso Carrozable</v>
          </cell>
          <cell r="C329" t="str">
            <v>und</v>
          </cell>
          <cell r="D329">
            <v>100</v>
          </cell>
          <cell r="E329">
            <v>8.34</v>
          </cell>
          <cell r="F329">
            <v>0</v>
          </cell>
        </row>
        <row r="330">
          <cell r="B330" t="str">
            <v xml:space="preserve">Transporte de Cruceta de madera tratada de 90 mm x 115 mm x 1,50 m, de Almacen a Punto de Instalaciòn en Terreno con Acceso Carrozable</v>
          </cell>
          <cell r="C330" t="str">
            <v>und</v>
          </cell>
          <cell r="D330">
            <v>130</v>
          </cell>
          <cell r="E330">
            <v>8.49</v>
          </cell>
          <cell r="F330">
            <v>0</v>
          </cell>
        </row>
        <row r="331">
          <cell r="B331" t="str">
            <v xml:space="preserve">Transporte de Cruceta de madera tratada de 90 mm x 115 mm x 1,50 m, de Almacen a Punto de Instalaciòn en Terreno sin Acceso Carrozable</v>
          </cell>
          <cell r="C331" t="str">
            <v>und</v>
          </cell>
          <cell r="D331">
            <v>110</v>
          </cell>
          <cell r="E331">
            <v>10.19</v>
          </cell>
          <cell r="F331">
            <v>0</v>
          </cell>
        </row>
        <row r="332">
          <cell r="B332" t="str">
            <v xml:space="preserve">Transporte de Cruceta de madera tratada de 90 mm x 115 mm x 2,40 m, de Almacen a Punto de Instalaciòn en Terreno con Acceso Carrozable</v>
          </cell>
          <cell r="C332" t="str">
            <v>und</v>
          </cell>
          <cell r="D332">
            <v>100</v>
          </cell>
          <cell r="E332">
            <v>11.13</v>
          </cell>
          <cell r="F332">
            <v>0</v>
          </cell>
        </row>
        <row r="333">
          <cell r="B333" t="str">
            <v xml:space="preserve">Transporte de Cruceta de madera tratada de 90 mm x 115 mm x 2,40 m, de Almacen a Punto de Instalaciòn en Terreno sin Acceso Carrozable</v>
          </cell>
          <cell r="C333" t="str">
            <v>und</v>
          </cell>
          <cell r="D333">
            <v>65</v>
          </cell>
          <cell r="E333">
            <v>12.83</v>
          </cell>
          <cell r="F333">
            <v>0</v>
          </cell>
        </row>
        <row r="334">
          <cell r="B334" t="str">
            <v xml:space="preserve">Transporte de Aislador de Porcelana Tipo Pin, Clase ANSI 56-3 de Almacen a Punto de Intalaciòn en Terreno con Acceso Carrozable</v>
          </cell>
          <cell r="C334" t="str">
            <v>und</v>
          </cell>
          <cell r="D334">
            <v>70</v>
          </cell>
          <cell r="E334">
            <v>15.92</v>
          </cell>
          <cell r="F334">
            <v>0</v>
          </cell>
        </row>
        <row r="335">
          <cell r="B335" t="str">
            <v xml:space="preserve">Transporte de Aislador de Porcelana Tipo Pin, Clase ANSI 56-3 de Almacen a Punto de Intalaciòn en Terreno sin Acceso Carrozable</v>
          </cell>
          <cell r="C335" t="str">
            <v>und</v>
          </cell>
          <cell r="D335">
            <v>70</v>
          </cell>
          <cell r="E335">
            <v>15.92</v>
          </cell>
          <cell r="F335">
            <v>0</v>
          </cell>
        </row>
        <row r="336">
          <cell r="B336" t="str">
            <v xml:space="preserve">Transporte de Aislador de Porcelana Tipo Pin, Clase ANSI 56-4 de Almacen a Punto de Intalaciòn en Terreno sin Acceso Carrozable</v>
          </cell>
          <cell r="C336" t="str">
            <v>und</v>
          </cell>
          <cell r="D336">
            <v>60</v>
          </cell>
          <cell r="E336">
            <v>18.61</v>
          </cell>
          <cell r="F336">
            <v>0</v>
          </cell>
        </row>
        <row r="337">
          <cell r="B337" t="str">
            <v xml:space="preserve">Transporte de Aislador Polimerico con Conexión Horquilla (Estructura) y Lengüeta (Linea), de 36 Kv y según Especificacion Técnica. de Almacen a Punto de Intalaciòn en Terreno con Acceso Carrozable</v>
          </cell>
          <cell r="C337" t="str">
            <v>und</v>
          </cell>
          <cell r="D337">
            <v>200</v>
          </cell>
          <cell r="E337">
            <v>5.5600000000000005</v>
          </cell>
          <cell r="F337">
            <v>0</v>
          </cell>
        </row>
        <row r="338">
          <cell r="B338" t="str">
            <v xml:space="preserve">Transporte de Aislador Polimerico con Conexión Horquilla (Estructura) y Lengüeta (Linea), de 36 Kv y según Especificacion Técnica. de Almacen a Punto de Intalaciòn en Terreno sin Acceso Carrozable</v>
          </cell>
          <cell r="C338" t="str">
            <v>und</v>
          </cell>
          <cell r="D338">
            <v>100</v>
          </cell>
          <cell r="E338">
            <v>8.34</v>
          </cell>
          <cell r="F338">
            <v>0</v>
          </cell>
        </row>
        <row r="339">
          <cell r="B339" t="str">
            <v xml:space="preserve">Transporte de Conductor de Aleacion de Aluminio de 35 mm²  de Almacen a Punto de Intalaciòn en Terreno con Acceso Carrozable</v>
          </cell>
          <cell r="C339" t="str">
            <v>km</v>
          </cell>
          <cell r="D339">
            <v>20</v>
          </cell>
          <cell r="E339">
            <v>76.31</v>
          </cell>
          <cell r="F339">
            <v>0</v>
          </cell>
        </row>
        <row r="340">
          <cell r="B340" t="str">
            <v xml:space="preserve">Transporte de Conductor de Aleacion de Aluminio de 35 mm²  de Almacen a Punto de Intalaciòn en Terreno sin Acceso Carrozable</v>
          </cell>
          <cell r="C340" t="str">
            <v>km</v>
          </cell>
          <cell r="D340">
            <v>12</v>
          </cell>
          <cell r="E340">
            <v>93.04</v>
          </cell>
          <cell r="F340">
            <v>0</v>
          </cell>
        </row>
        <row r="341">
          <cell r="B341" t="str">
            <v xml:space="preserve">Transporte de Conductor de Aleacion de Aluminio de 70 mm²  de Almacen a Punto de Instalaciòn en Terreno con Acceso Carrozable</v>
          </cell>
          <cell r="C341" t="str">
            <v>km</v>
          </cell>
          <cell r="D341">
            <v>10</v>
          </cell>
          <cell r="E341">
            <v>152.63</v>
          </cell>
          <cell r="F341">
            <v>1</v>
          </cell>
        </row>
        <row r="342">
          <cell r="B342" t="str">
            <v xml:space="preserve">Transporte de Conductor de Aleacion de Aluminio de 70 mm²  de Almacen a Punto de Instalaciòn en Terreno sin Acceso Carrozable</v>
          </cell>
          <cell r="C342" t="str">
            <v>km</v>
          </cell>
          <cell r="D342">
            <v>8</v>
          </cell>
          <cell r="E342">
            <v>174.76</v>
          </cell>
          <cell r="F342">
            <v>0</v>
          </cell>
        </row>
        <row r="343">
          <cell r="B343" t="str">
            <v xml:space="preserve">Transporte de Seccionador Fusible Unipolar Tipo Expulsion (Cut-Out) de 27/38 kV, 100A, 150 kV-BIL. de Almacen a Punto de Instalaciòn en Terreno con Acceso Carrozable</v>
          </cell>
          <cell r="C343" t="str">
            <v>und</v>
          </cell>
          <cell r="D343">
            <v>40</v>
          </cell>
          <cell r="E343">
            <v>31.11</v>
          </cell>
          <cell r="F343">
            <v>1</v>
          </cell>
        </row>
        <row r="344">
          <cell r="B344" t="str">
            <v xml:space="preserve">Transporte de Seccionador Fusible Unipolar Tipo Expulsion (Cut-Out) de 27/38 kV, 100A, 150 kV-BIL. de Almacen a Punto de Instalaciòn en Terreno sin Acceso Carrozable</v>
          </cell>
          <cell r="C344" t="str">
            <v>und</v>
          </cell>
          <cell r="D344">
            <v>20</v>
          </cell>
          <cell r="E344">
            <v>62.849999999999994</v>
          </cell>
          <cell r="F344">
            <v>0</v>
          </cell>
        </row>
        <row r="345">
          <cell r="B345" t="str">
            <v xml:space="preserve">Transporte de Pararrayos de Oxido Metalico, 27 kV, 10 KA Clase 1 de Almacen a Punto de Instalaciòn en Terreno sin Acceso Carrozable</v>
          </cell>
          <cell r="C345" t="str">
            <v>und</v>
          </cell>
          <cell r="D345">
            <v>70</v>
          </cell>
          <cell r="E345">
            <v>11.04</v>
          </cell>
          <cell r="F345">
            <v>0</v>
          </cell>
        </row>
        <row r="346">
          <cell r="B346" t="str">
            <v xml:space="preserve">Transporte de Pararrayos de Oxido Metalico, 21 kV, 10 KA Clase 1 de Almacen a Punto de Instalaciòn en Terreno con Acceso Carrozable</v>
          </cell>
          <cell r="C346" t="str">
            <v>und</v>
          </cell>
          <cell r="D346">
            <v>80</v>
          </cell>
          <cell r="E346">
            <v>9.9899999999999984</v>
          </cell>
          <cell r="F346">
            <v>1</v>
          </cell>
        </row>
        <row r="347">
          <cell r="B347" t="str">
            <v xml:space="preserve">Transporte de Pararrayos de Oxido Metalico, 21 kV, 10 KA Clase 1 de Almacen a Punto de Instalaciòn en Terreno sin Acceso Carrozable</v>
          </cell>
          <cell r="C347" t="str">
            <v>und</v>
          </cell>
          <cell r="D347">
            <v>60</v>
          </cell>
          <cell r="E347">
            <v>12.870000000000001</v>
          </cell>
          <cell r="F347">
            <v>0</v>
          </cell>
        </row>
        <row r="348">
          <cell r="B348" t="str">
            <v xml:space="preserve">Transporte de Pararrayos de Oxido Metalico, 12 kV, 10 KA Clase 1 de Almacen a Punto de Instalaciòn en Terreno sin Acceso Carrozable </v>
          </cell>
          <cell r="C348" t="str">
            <v>und</v>
          </cell>
          <cell r="D348">
            <v>90</v>
          </cell>
          <cell r="E348">
            <v>8.6</v>
          </cell>
          <cell r="F348">
            <v>0</v>
          </cell>
        </row>
        <row r="349">
          <cell r="B349" t="str">
            <v xml:space="preserve">Transporte de Transformador Monofásico Fase - Neutro de 5 kVA; 13,2 / 0,46-0,23 kV y Tablero de Distribucion, de Almacen a Punto de Instalaciòn en Terreno con Acceso Carrozable</v>
          </cell>
          <cell r="C349" t="str">
            <v>und</v>
          </cell>
          <cell r="D349">
            <v>12</v>
          </cell>
          <cell r="E349">
            <v>93.8</v>
          </cell>
          <cell r="F349">
            <v>0</v>
          </cell>
        </row>
        <row r="350">
          <cell r="B350" t="str">
            <v xml:space="preserve">Transporte de Transformador Monofásico Fase - Neutro de 5 kVA; 13,2 / 0,46-0,23 kV y Tablero de Distribucion, de Almacen a Punto de Instalaciòn en Terreno sin Acceso Carrozable</v>
          </cell>
          <cell r="C350" t="str">
            <v>und</v>
          </cell>
          <cell r="D350">
            <v>7</v>
          </cell>
          <cell r="E350">
            <v>119.18</v>
          </cell>
          <cell r="F350">
            <v>0</v>
          </cell>
        </row>
        <row r="351">
          <cell r="B351" t="str">
            <v xml:space="preserve">Transporte de Transformador Monofásico Fase - Fase de 5 kVA; 22,9 / 0,46-0,23 kV y Tablero de Distribucion, de Almacen a Punto de Instalaciòn en Terreno con Acceso Carrozable</v>
          </cell>
          <cell r="C351" t="str">
            <v>und</v>
          </cell>
          <cell r="D351">
            <v>12</v>
          </cell>
          <cell r="E351">
            <v>66.569999999999993</v>
          </cell>
          <cell r="F351">
            <v>0</v>
          </cell>
        </row>
        <row r="352">
          <cell r="B352" t="str">
            <v xml:space="preserve">Transporte de Transformador Monofásico Fase - Fase de 5 kVA; 22,9 / 0,46-0,23 kV y Tablero de Distribucion, de Almacen a Punto de Instalaciòn en Terreno sin Acceso Carrozable</v>
          </cell>
          <cell r="C352" t="str">
            <v>und</v>
          </cell>
          <cell r="D352">
            <v>12</v>
          </cell>
          <cell r="E352">
            <v>96.78</v>
          </cell>
          <cell r="F352">
            <v>0</v>
          </cell>
        </row>
        <row r="353">
          <cell r="B353" t="str">
            <v xml:space="preserve">Transporte de Transformador Monofásico Fase - Neutro de 10 kVA; 13,2 / 0,46-0,23 kV y Tablero de Distribucion, de Almacen a Punto de Instalaciòn en Terreno con Acceso Carrozable</v>
          </cell>
          <cell r="C353" t="str">
            <v>und</v>
          </cell>
          <cell r="D353">
            <v>12</v>
          </cell>
          <cell r="E353">
            <v>90.07</v>
          </cell>
          <cell r="F353">
            <v>0</v>
          </cell>
        </row>
        <row r="354">
          <cell r="B354" t="str">
            <v xml:space="preserve">Transporte de Transformador Monofásico Fase - Neutro de 10 kVA; 13,2 / 0,46-0,23 kV y Tablero de Distribucion, de Almacen a Punto de Instalaciòn en Terreno sin Acceso Carrozable</v>
          </cell>
          <cell r="C354" t="str">
            <v>und</v>
          </cell>
          <cell r="D354">
            <v>10</v>
          </cell>
          <cell r="E354">
            <v>116.19</v>
          </cell>
          <cell r="F354">
            <v>0</v>
          </cell>
        </row>
        <row r="355">
          <cell r="B355" t="str">
            <v xml:space="preserve">Transporte de Transformador Monofásico Fase - Fase de 10 kVA; 22,9 / 0,46-0,23 kV y Tablero de Distribucion, de Almacen a Punto de Instalaciòn en Terreno con Acceso Carrozable</v>
          </cell>
          <cell r="C355" t="str">
            <v>und</v>
          </cell>
          <cell r="D355">
            <v>11</v>
          </cell>
          <cell r="E355">
            <v>98.21</v>
          </cell>
          <cell r="F355">
            <v>0</v>
          </cell>
        </row>
        <row r="356">
          <cell r="B356" t="str">
            <v xml:space="preserve">Transporte de Transformador Monofásico Fase - Fase de 10 kVA; 22,9 / 0,46-0,23 kV y Tablero de Distribucion, de Almacen a Punto de Instalaciòn en Terreno sin Acceso Carrozable</v>
          </cell>
          <cell r="C356" t="str">
            <v>und</v>
          </cell>
          <cell r="D356">
            <v>9</v>
          </cell>
          <cell r="E356">
            <v>123.69999999999999</v>
          </cell>
          <cell r="F356">
            <v>0</v>
          </cell>
        </row>
        <row r="357">
          <cell r="B357" t="str">
            <v xml:space="preserve">Transporte de Transformador Monofásico Fase - Neutro de 15 kVA; 13,2 / 0,46-0,23 kV y Tablero de Distribucion, de Almacen a Punto de Instalaciòn en Terreno con Acceso Carrozable</v>
          </cell>
          <cell r="C357" t="str">
            <v>und</v>
          </cell>
          <cell r="D357">
            <v>10</v>
          </cell>
          <cell r="E357">
            <v>108.08000000000001</v>
          </cell>
          <cell r="F357">
            <v>0</v>
          </cell>
        </row>
        <row r="358">
          <cell r="B358" t="str">
            <v xml:space="preserve">Transporte de Transformador Monofásico Fase - Neutro de 15 kVA; 13,2 / 0,46-0,23 kV y Tablero de Distribucion, de Almacen a Punto de Instalaciòn en Terreno sin Acceso Carrozable</v>
          </cell>
          <cell r="C358" t="str">
            <v>und</v>
          </cell>
          <cell r="D358">
            <v>8</v>
          </cell>
          <cell r="E358">
            <v>139.11000000000001</v>
          </cell>
          <cell r="F358">
            <v>0</v>
          </cell>
        </row>
        <row r="359">
          <cell r="B359" t="str">
            <v xml:space="preserve">Transporte de Transformador Monofásico Fase - Fase de 15 kVA; 22,9 / 0,46-0,23 kV y Tablero de Distribucion, de Almacen a Punto de Instalaciòn en Terreno con Acceso Carrozable</v>
          </cell>
          <cell r="C359" t="str">
            <v>und</v>
          </cell>
          <cell r="D359">
            <v>9</v>
          </cell>
          <cell r="E359">
            <v>120.15</v>
          </cell>
          <cell r="F359">
            <v>0</v>
          </cell>
        </row>
        <row r="360">
          <cell r="B360" t="str">
            <v xml:space="preserve">Transporte de Transformador Monofásico Fase - Fase de 15 kVA; 22,9 / 0,46-0,23 kV y Tablero de Distribucion, de Almacen a Punto de Instalaciòn en Terreno sin Acceso Carrozable</v>
          </cell>
          <cell r="C360" t="str">
            <v>und</v>
          </cell>
          <cell r="D360">
            <v>7</v>
          </cell>
          <cell r="E360">
            <v>159.05000000000001</v>
          </cell>
          <cell r="F360">
            <v>0</v>
          </cell>
        </row>
        <row r="361">
          <cell r="B361" t="str">
            <v xml:space="preserve">Transporte de otros materiales de concreto armado (crucetas, mensulas, palomillas y ductos)</v>
          </cell>
          <cell r="C361" t="str">
            <v>Global</v>
          </cell>
          <cell r="D361">
            <v>6</v>
          </cell>
          <cell r="E361">
            <v>2780.52</v>
          </cell>
        </row>
        <row r="362">
          <cell r="B362" t="str">
            <v xml:space="preserve">Transporte de otros materiales de concreto armado (mensula, plataforma y palomilla) en RP</v>
          </cell>
          <cell r="C362" t="str">
            <v>Global</v>
          </cell>
          <cell r="D362">
            <v>6</v>
          </cell>
          <cell r="E362">
            <v>1074.75</v>
          </cell>
        </row>
        <row r="363">
          <cell r="B363" t="str">
            <v xml:space="preserve">Transporte barillas de retenida, barilas de puesta a tierra, espeigas para aisladores, ferreteria y Accesorios (Para Postes , conductores, Retenidas y PAT), de Almacen a Punto de Izaje, en terreno con Acceso Carrozable</v>
          </cell>
          <cell r="C363" t="str">
            <v>Global</v>
          </cell>
          <cell r="D363">
            <v>6</v>
          </cell>
          <cell r="E363">
            <v>2403.64</v>
          </cell>
          <cell r="F363">
            <v>1</v>
          </cell>
        </row>
        <row r="364">
          <cell r="B364" t="str">
            <v xml:space="preserve">Transporte barillas de retenida, barilas de puesta a tierra, espeigas para aisladores, ferreteria y Accesorios (Para Postes , conductores, Retenidas y PAT), de Almacen a Punto de Instalacion en RP, en terreno con Acceso Carrozable</v>
          </cell>
          <cell r="C364" t="str">
            <v>Global</v>
          </cell>
          <cell r="D364">
            <v>6</v>
          </cell>
          <cell r="E364">
            <v>1721.3700000000001</v>
          </cell>
        </row>
        <row r="365">
          <cell r="B365" t="str">
            <v xml:space="preserve">Transporte de Accesorios de Ferreteria (Para Postes , conductores, Retenidas y PAT), e Almacen a Punto de Instalaciòn en Terreno sin Acceso Carrozable</v>
          </cell>
          <cell r="C365" t="str">
            <v>Tn</v>
          </cell>
          <cell r="D365">
            <v>3</v>
          </cell>
          <cell r="E365">
            <v>466.05</v>
          </cell>
          <cell r="F365">
            <v>0</v>
          </cell>
        </row>
        <row r="366">
          <cell r="B366" t="str">
            <v xml:space="preserve">Transporte de Bloque de Concreto de 0,40 x 0,40 x 0,15 m, en Terreno con Acceso Carrozable</v>
          </cell>
          <cell r="C366" t="str">
            <v>und</v>
          </cell>
          <cell r="D366">
            <v>30</v>
          </cell>
          <cell r="E366">
            <v>37.479999999999997</v>
          </cell>
          <cell r="F366">
            <v>1</v>
          </cell>
        </row>
        <row r="367">
          <cell r="B367" t="str">
            <v xml:space="preserve">Transporte de Bloque de Concreto de 0,40 x 0,40 x 0,15 m, en Terreno sin Acceso Carrozable</v>
          </cell>
          <cell r="C367" t="str">
            <v>und</v>
          </cell>
          <cell r="D367">
            <v>20</v>
          </cell>
          <cell r="E367">
            <v>69.91</v>
          </cell>
          <cell r="F367">
            <v>0</v>
          </cell>
        </row>
        <row r="368">
          <cell r="B368" t="str">
            <v xml:space="preserve">Transporte de Caja Registro de Concreto para Puesta a Tierra 0,50 x 0,50 x 0,45 m, de Almacen a Punto de Instalaciòn en Terreno con Acceso Carrozable</v>
          </cell>
          <cell r="C368" t="str">
            <v>und</v>
          </cell>
          <cell r="D368">
            <v>25</v>
          </cell>
          <cell r="E368">
            <v>45.06</v>
          </cell>
          <cell r="F368">
            <v>1</v>
          </cell>
        </row>
        <row r="369">
          <cell r="B369" t="str">
            <v xml:space="preserve">Transporte de Caja Registro de Concreto para Puesta a Tierra 0,50 x 0,50 x 0,45 m, de Almacen a Punto de Instalaciòn en Terreno sin Acceso Carrozable</v>
          </cell>
          <cell r="C369" t="str">
            <v>und</v>
          </cell>
          <cell r="D369">
            <v>6</v>
          </cell>
          <cell r="E369">
            <v>128.84</v>
          </cell>
          <cell r="F369">
            <v>0</v>
          </cell>
        </row>
        <row r="370">
          <cell r="B370" t="str">
            <v xml:space="preserve">Instalacion de Puesta a Tierra Tipo PAT-1CS (Contrapeso)</v>
          </cell>
          <cell r="C370" t="str">
            <v>Un.</v>
          </cell>
          <cell r="D370">
            <v>27</v>
          </cell>
          <cell r="E370">
            <v>36.950000000000003</v>
          </cell>
          <cell r="F370">
            <v>0</v>
          </cell>
        </row>
        <row r="371">
          <cell r="B371" t="str">
            <v xml:space="preserve">Transporte de Transformador Monofásico Fase - Neutro de 5 kVA; 7,62 / 0,46-0,23 kV y Tablero de Distribucion, de Almacen a Punto de Izaje en Terreno sin Acceso Carrozable</v>
          </cell>
          <cell r="C371" t="str">
            <v>und</v>
          </cell>
          <cell r="D371">
            <v>21</v>
          </cell>
          <cell r="E371">
            <v>84.29</v>
          </cell>
          <cell r="F371">
            <v>0</v>
          </cell>
        </row>
        <row r="372">
          <cell r="B372" t="str">
            <v xml:space="preserve">Transporte de Transformador Monofásico Fase - Neutro de 3 kVA; 7,62+-2*2.5% / 0,23 kV y Tablero de Distribucion, en Terreno sin Acceso Carrozable</v>
          </cell>
          <cell r="C372" t="str">
            <v>und</v>
          </cell>
          <cell r="D372">
            <v>25</v>
          </cell>
          <cell r="E372">
            <v>79.319999999999993</v>
          </cell>
          <cell r="F372">
            <v>0</v>
          </cell>
        </row>
        <row r="373">
          <cell r="B373" t="str">
            <v xml:space="preserve">Transporte de Transformador Monofásico Fase - Neutro de 3 kVA; 13,2+-2*2.5% / 0,23 kV y Tablero de Distribucion, de Almacen a Punto de Izaje en Terreno sin Acceso Carrozable</v>
          </cell>
          <cell r="C373" t="str">
            <v>und</v>
          </cell>
          <cell r="D373">
            <v>25</v>
          </cell>
          <cell r="E373">
            <v>79.319999999999993</v>
          </cell>
          <cell r="F373">
            <v>0</v>
          </cell>
        </row>
        <row r="374">
          <cell r="B374" t="str">
            <v xml:space="preserve">Transporte de Transformador Monofásico Fase - Fase de 3 kVA; 22,9 / 0,23 kV y Tablero de Distribucion, de Almacen a Punto de Izaje en Terreno sin Acceso Carrozable</v>
          </cell>
          <cell r="C374" t="str">
            <v>und</v>
          </cell>
          <cell r="D374">
            <v>25</v>
          </cell>
          <cell r="E374">
            <v>79.319999999999993</v>
          </cell>
          <cell r="F374">
            <v>0</v>
          </cell>
        </row>
        <row r="375">
          <cell r="B375" t="str">
            <v xml:space="preserve">Transporte de Poste Tubular de 12 m,  T-200 daN, de Almacen a Punto de Izaje, en Terreno Accidentado sin Acceso Carrozable</v>
          </cell>
          <cell r="C375" t="str">
            <v>Un.</v>
          </cell>
          <cell r="D375">
            <v>2</v>
          </cell>
          <cell r="E375">
            <v>765.16</v>
          </cell>
          <cell r="F375">
            <v>0</v>
          </cell>
        </row>
        <row r="376">
          <cell r="B376" t="str">
            <v xml:space="preserve">Transporte de Poste Tubular de 12 m,  T-300 daN, de Almacen a Punto de Izaje, en Terreno Accidentado sin Acceso Carrozable</v>
          </cell>
          <cell r="C376" t="str">
            <v>Un.</v>
          </cell>
          <cell r="D376">
            <v>1.5</v>
          </cell>
          <cell r="E376">
            <v>1020.28</v>
          </cell>
          <cell r="F376">
            <v>0</v>
          </cell>
        </row>
        <row r="377">
          <cell r="B377" t="str">
            <v xml:space="preserve">Transporte de piedra mediana para la cimentación de las estructuras</v>
          </cell>
          <cell r="C377" t="str">
            <v>m³</v>
          </cell>
          <cell r="D377">
            <v>30</v>
          </cell>
          <cell r="E377">
            <v>58.7</v>
          </cell>
          <cell r="F377">
            <v>0</v>
          </cell>
        </row>
        <row r="378">
          <cell r="B378" t="str">
            <v xml:space="preserve">Transporte de hormigón para la cimentación de las estructuras</v>
          </cell>
          <cell r="C378" t="str">
            <v>m3</v>
          </cell>
          <cell r="D378">
            <v>32</v>
          </cell>
          <cell r="E378">
            <v>55.589999999999996</v>
          </cell>
          <cell r="F378">
            <v>0</v>
          </cell>
        </row>
        <row r="379">
          <cell r="B379" t="str">
            <v xml:space="preserve">Transporte fluvial de poste de concreto 12 m /2000 N</v>
          </cell>
          <cell r="C379" t="str">
            <v>Un.</v>
          </cell>
          <cell r="D379">
            <v>5</v>
          </cell>
          <cell r="E379">
            <v>282.83</v>
          </cell>
          <cell r="F379">
            <v>0</v>
          </cell>
        </row>
        <row r="380">
          <cell r="B380" t="str">
            <v xml:space="preserve">Transporte de Transformador Monofásico Fase - Neutro de 25 kVA; 13,2 / 0,46-0,23 kV y Tablero de Distribucion, de Almacen a Punto de Instalaciòn en Terreno con Acceso Carrozable</v>
          </cell>
          <cell r="C380" t="str">
            <v>und</v>
          </cell>
          <cell r="D380">
            <v>8</v>
          </cell>
          <cell r="E380">
            <v>135.09</v>
          </cell>
          <cell r="F380">
            <v>0</v>
          </cell>
        </row>
        <row r="381">
          <cell r="B381" t="str">
            <v xml:space="preserve">Transporte de Transformador Monofásico Fase - Neutro de 25 kVA; 13,2 / 0,46-0,23 kV y Tablero de Distribucion, de Almacen a Punto de Instalaciòn en Terreno sin Acceso Carrozable</v>
          </cell>
          <cell r="C381" t="str">
            <v>und</v>
          </cell>
          <cell r="D381">
            <v>6</v>
          </cell>
          <cell r="E381">
            <v>185.54</v>
          </cell>
          <cell r="F381">
            <v>0</v>
          </cell>
        </row>
        <row r="382">
          <cell r="B382" t="str">
            <v xml:space="preserve">Transporte de Transformador Monofásico Fase - Fase de 25 kVA; 22,9 / 0,46-0,23 kV y Tablero de Distribucion, de Almacen a Punto de Instalaciòn en Terreno con Acceso Carrozable</v>
          </cell>
          <cell r="C382" t="str">
            <v>und</v>
          </cell>
          <cell r="D382">
            <v>7</v>
          </cell>
          <cell r="E382">
            <v>154.4</v>
          </cell>
          <cell r="F382">
            <v>0</v>
          </cell>
        </row>
        <row r="383">
          <cell r="B383" t="str">
            <v xml:space="preserve">Transporte de Transformador Monofásico Fase - Fase de 25 kVA; 22,9 / 0,46-0,23 kV y Tablero de Distribucion, de Almacen a Punto de Instalaciòn en Terreno sin Acceso Carrozable</v>
          </cell>
          <cell r="C383" t="str">
            <v>und</v>
          </cell>
          <cell r="D383">
            <v>5</v>
          </cell>
          <cell r="E383">
            <v>222.56</v>
          </cell>
          <cell r="F383">
            <v>0</v>
          </cell>
        </row>
        <row r="384">
          <cell r="B384" t="str">
            <v xml:space="preserve">Transporte de Transformador Monofásico Fase - Fase de 40 kVA; 22,9 / 0,40-0,23 kV y Tablero de Distribucion, de Almacen a Punto de Instalaciòn en Terreno con Acceso Carrozable</v>
          </cell>
          <cell r="C384" t="str">
            <v>und</v>
          </cell>
          <cell r="D384">
            <v>5</v>
          </cell>
          <cell r="E384">
            <v>225.27</v>
          </cell>
          <cell r="F384">
            <v>1</v>
          </cell>
        </row>
        <row r="385">
          <cell r="B385" t="str">
            <v xml:space="preserve">Transporte de Transformador Monofásico Fase - Fase de 75 kVA; 22,9 / 0,40-0,23 kV y Tablero de Distribucion, de Almacen a Punto de Instalaciòn en Terreno con Acceso Carrozable</v>
          </cell>
          <cell r="C385" t="str">
            <v>und</v>
          </cell>
          <cell r="D385">
            <v>6</v>
          </cell>
          <cell r="E385">
            <v>187.78</v>
          </cell>
          <cell r="F385">
            <v>0</v>
          </cell>
        </row>
        <row r="386">
          <cell r="B386" t="str">
            <v xml:space="preserve">Transporte de Transformador Monofásico Fase - Fase de 100 kVA; 22,9 / 0,40-0,23 kV y Tablero de Distribucion, de Almacen a Punto de Instalaciòn en Terreno con Acceso Carrozable</v>
          </cell>
          <cell r="C386" t="str">
            <v>und</v>
          </cell>
          <cell r="D386">
            <v>4</v>
          </cell>
          <cell r="E386">
            <v>216.95999999999998</v>
          </cell>
          <cell r="F386">
            <v>0</v>
          </cell>
        </row>
        <row r="387">
          <cell r="B387" t="str">
            <v xml:space="preserve">Transporte de Transformador Monofásico Fase - Fase de 160 kVA; 22,9 / 0,40-0,23 kV y Tablero de Distribucion, de Almacen a Punto de Instalaciòn en Terreno con Acceso Carrozable</v>
          </cell>
          <cell r="C387" t="str">
            <v>und</v>
          </cell>
          <cell r="D387">
            <v>3</v>
          </cell>
          <cell r="E387">
            <v>267.52</v>
          </cell>
          <cell r="F387">
            <v>0</v>
          </cell>
        </row>
        <row r="388">
          <cell r="B388">
            <v>0</v>
          </cell>
          <cell r="C388" t="str">
            <v>dia</v>
          </cell>
          <cell r="D388">
            <v>1</v>
          </cell>
          <cell r="E388">
            <v>388.21</v>
          </cell>
          <cell r="F388">
            <v>0</v>
          </cell>
        </row>
        <row r="389">
          <cell r="B389" t="str">
            <v xml:space="preserve">Transporte de agregado desde cantera a punto de acopio</v>
          </cell>
          <cell r="C389" t="str">
            <v>m3</v>
          </cell>
          <cell r="D389">
            <v>22</v>
          </cell>
          <cell r="E389">
            <v>139.05000000000001</v>
          </cell>
          <cell r="F389">
            <v>0</v>
          </cell>
        </row>
        <row r="390">
          <cell r="B390" t="str">
            <v xml:space="preserve">Alquiler de Grupo Electrogeno ( Incluye su transporte, instalación y operación en obra y su entrega al termino del servicio)</v>
          </cell>
          <cell r="C390" t="str">
            <v>hrs</v>
          </cell>
          <cell r="D390">
            <v>8</v>
          </cell>
          <cell r="E390">
            <v>84.44</v>
          </cell>
          <cell r="F390">
            <v>0</v>
          </cell>
        </row>
        <row r="391">
          <cell r="B391" t="str">
            <v xml:space="preserve">Cortes y reposicion de Servicio de Energia Electrica</v>
          </cell>
          <cell r="C391" t="str">
            <v>Und</v>
          </cell>
          <cell r="D391">
            <v>1</v>
          </cell>
          <cell r="E391">
            <v>1788.06</v>
          </cell>
          <cell r="F391">
            <v>0</v>
          </cell>
        </row>
        <row r="392">
          <cell r="B392" t="str">
            <v xml:space="preserve">Desmontaje de aislador tipo pin y espiga (Incluye transporte hacia almacen de propietario)</v>
          </cell>
          <cell r="C392" t="str">
            <v>Und</v>
          </cell>
          <cell r="D392">
            <v>40</v>
          </cell>
          <cell r="E392">
            <v>37.380000000000003</v>
          </cell>
          <cell r="F392">
            <v>0</v>
          </cell>
        </row>
        <row r="393">
          <cell r="B393" t="str">
            <v xml:space="preserve">Transporte de Aislador de Porcelana Tipo Pin, Clase ANSI 56-4 de Almacen a Punto de Intalaciòn en Terreno con Acceso Carrozable</v>
          </cell>
          <cell r="C393" t="str">
            <v>Und</v>
          </cell>
          <cell r="D393">
            <v>70</v>
          </cell>
          <cell r="E393">
            <v>15.92</v>
          </cell>
          <cell r="F393">
            <v>0</v>
          </cell>
        </row>
        <row r="394">
          <cell r="B394" t="str">
            <v xml:space="preserve">Instalación de Seccionalizador Electrónico Unipolar  SEU-0 </v>
          </cell>
          <cell r="C394" t="str">
            <v>Jgo.</v>
          </cell>
          <cell r="D394">
            <v>19</v>
          </cell>
          <cell r="E394">
            <v>35.47</v>
          </cell>
          <cell r="F394">
            <v>0</v>
          </cell>
        </row>
        <row r="395">
          <cell r="B395" t="str">
            <v xml:space="preserve">Tendido de Conductor Seco N2XSY 18/30 kV de 50mm2 de seccion (incluye instalacion de kit de terminales), Por Fase.</v>
          </cell>
          <cell r="C395" t="str">
            <v>km</v>
          </cell>
          <cell r="D395">
            <v>2</v>
          </cell>
          <cell r="E395">
            <v>3267.96</v>
          </cell>
          <cell r="F395">
            <v>1</v>
          </cell>
        </row>
        <row r="396">
          <cell r="B396" t="str">
            <v xml:space="preserve">Construccion e Instalacion de Buzon de C.A.V. de 1,48m altura x 1,30m de ancho x 1,30m de largo de 0,15m de ancho de pared con f'c=210 kgf/cm2 y Fy=4200 kgf/cm2, Para conductor subterraneo</v>
          </cell>
          <cell r="C396" t="str">
            <v>Und</v>
          </cell>
          <cell r="D396">
            <v>1</v>
          </cell>
          <cell r="E396">
            <v>3447.75</v>
          </cell>
          <cell r="F396">
            <v>1</v>
          </cell>
        </row>
        <row r="397">
          <cell r="B397" t="str">
            <v xml:space="preserve">Solado para nivelacion del terreno</v>
          </cell>
          <cell r="C397" t="str">
            <v>m3</v>
          </cell>
          <cell r="D397">
            <v>30</v>
          </cell>
          <cell r="E397">
            <v>25.8</v>
          </cell>
          <cell r="F397">
            <v>1</v>
          </cell>
        </row>
        <row r="398">
          <cell r="B398" t="str">
            <v xml:space="preserve">Relleno, Compactación y señalizacion en Terreno Tipo I de Zanja para Red Subterranea
</v>
          </cell>
          <cell r="C398" t="str">
            <v>m³</v>
          </cell>
          <cell r="D398">
            <v>9</v>
          </cell>
          <cell r="E398">
            <v>156.30000000000001</v>
          </cell>
          <cell r="F398">
            <v>1</v>
          </cell>
        </row>
        <row r="399">
          <cell r="B399" t="str">
            <v xml:space="preserve">Armado STMVE  S.E. 3ø, Monoposte (No incluye p.a.t.)</v>
          </cell>
          <cell r="C399" t="str">
            <v>Jgo.</v>
          </cell>
          <cell r="D399">
            <v>2</v>
          </cell>
          <cell r="E399">
            <v>773.18</v>
          </cell>
        </row>
        <row r="400">
          <cell r="F400">
            <v>0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>
        <row r="5">
          <cell r="B5" t="str">
            <v xml:space="preserve">Obras Preliminares</v>
          </cell>
        </row>
        <row r="6">
          <cell r="B6" t="str">
            <v xml:space="preserve">Replanteo topográfico, ubicación de estructuras de redes secundarias. </v>
          </cell>
        </row>
        <row r="8">
          <cell r="B8" t="str">
            <v xml:space="preserve">Instalación de Postes</v>
          </cell>
        </row>
        <row r="9">
          <cell r="B9" t="str">
            <v xml:space="preserve">Excavación en Terreno Tipo I (Arcilloso y Conglomerado)</v>
          </cell>
        </row>
        <row r="10">
          <cell r="B10" t="str">
            <v xml:space="preserve">Excavación en Terreno Tipo II (Rocoso)</v>
          </cell>
        </row>
        <row r="11">
          <cell r="B11" t="str">
            <v xml:space="preserve">Transporte de Poste de 8 m/200 daN de Almacen a Punto de Izaje, en Terreno con Acceso Carrozable (Incluye transporte de punto de descraga de camion plataforma a punto de instalacion en carreta o maniobra)</v>
          </cell>
        </row>
        <row r="12">
          <cell r="B12" t="str">
            <v xml:space="preserve">Transporte de Poste de 8 m/300 daN de Almacen a Punto de Izaje, en Terreno con Acceso Carrozable </v>
          </cell>
        </row>
        <row r="13">
          <cell r="B13" t="str">
            <v xml:space="preserve">Transporte de Poste de 9 m/200 daN de Almacen a Punto de Izaje, en Terreno con Acceso Carrozable </v>
          </cell>
        </row>
        <row r="14">
          <cell r="B14" t="str">
            <v xml:space="preserve">Transporte de Poste de 9 m/300 daN de Almacen a Punto de Izaje, en Terreno con Acceso Carrozable </v>
          </cell>
        </row>
        <row r="15">
          <cell r="B15" t="str">
            <v xml:space="preserve">Transporte de Poste de 11 m/200 daN de Almacen a Punto de Izaje, en Terreno con Acceso Carrozable </v>
          </cell>
        </row>
        <row r="16">
          <cell r="B16" t="str">
            <v xml:space="preserve">Transporte de Poste de 11 m/300 daN de Almacen a Punto de Izaje, en Terreno con Acceso Carrozable </v>
          </cell>
        </row>
        <row r="17">
          <cell r="B17" t="str">
            <v xml:space="preserve">Transporte de Poste de 8 m/200 daN de Almacen a Punto de Izaje, en Terreno Llano sin Acceso Carrozable</v>
          </cell>
        </row>
        <row r="18">
          <cell r="B18" t="str">
            <v xml:space="preserve">Transporte de Poste de 8 m/300 daN de Almacen a Punto de Izaje, en Terreno Llano sin Acceso Carrozable</v>
          </cell>
        </row>
        <row r="19">
          <cell r="B19" t="str">
            <v xml:space="preserve">Transporte de Poste de 9 m/200 daN de Almacen a Punto de Izaje, en Terreno Llano sin Acceso Carrozable</v>
          </cell>
        </row>
        <row r="20">
          <cell r="B20" t="str">
            <v xml:space="preserve">Transporte de Poste de 9 m/300 daN de Almacen a Punto de Izaje, en Terreno Llano sin Acceso Carrozable</v>
          </cell>
        </row>
        <row r="21">
          <cell r="B21" t="str">
            <v xml:space="preserve">Transporte de Poste de 11 m/200 daN de Almacen a Punto de Izaje, en Terreno Llano sin Acceso Carrozable</v>
          </cell>
        </row>
        <row r="22">
          <cell r="B22" t="str">
            <v xml:space="preserve">Transporte de Poste de 11 m/300 daN de Almacen a Punto de Izaje, en Terreno Llano sin Acceso Carrozable</v>
          </cell>
        </row>
        <row r="23">
          <cell r="B23" t="str">
            <v xml:space="preserve">Transporte de Poste de 8 m/200 daN Seccionado de Almacen a Punto de Izaje, en Terreno con Acceso Carrozable </v>
          </cell>
        </row>
        <row r="24">
          <cell r="B24" t="str">
            <v xml:space="preserve">Transporte de Poste de 8 m/300 daN Seccionado de Almacen a Punto de Izaje, en Terreno con Acceso Carrozable </v>
          </cell>
        </row>
        <row r="25">
          <cell r="B25" t="str">
            <v xml:space="preserve">Transporte de Poste de 9 m/200 daN Seccionado de Almacen a Punto de Izaje, en Terreno con Acceso Carrozable </v>
          </cell>
        </row>
        <row r="26">
          <cell r="B26" t="str">
            <v xml:space="preserve">Transporte de Poste de 9 m/300 daN Seccionado de Almacen a Punto de Izaje, en Terreno con Acceso Carrozable </v>
          </cell>
        </row>
        <row r="27">
          <cell r="B27" t="str">
            <v xml:space="preserve">Transporte de Poste de 8 m/200 daN Seccionado de Almacen a Punto de Izaje, en Terreno Llano sin Acceso Carrozable</v>
          </cell>
        </row>
        <row r="28">
          <cell r="B28" t="str">
            <v xml:space="preserve">Transporte de Poste de 8 m/300 daN Seccionado de Almacen a Punto de Izaje, en Terreno Llano sin Acceso Carrozable</v>
          </cell>
        </row>
        <row r="29">
          <cell r="B29" t="str">
            <v xml:space="preserve">Transporte de Poste de 9 m/200 daN Seccionado de Almacen a Punto de Izaje, en Terreno Llano sin Acceso Carrozable</v>
          </cell>
        </row>
        <row r="30">
          <cell r="B30" t="str">
            <v xml:space="preserve">Transporte de Poste de 9 m/300 daN Seccionado de Almacen a Punto de Izaje, en Terreno Llano sin Acceso Carrozable</v>
          </cell>
        </row>
        <row r="31">
          <cell r="B31" t="str">
            <v xml:space="preserve">Transporte de Poste de madera importado de 8 m, Clase 7 de Almacen a Punto de Izaje, en Terreno con Acceso Carrozable </v>
          </cell>
        </row>
        <row r="32">
          <cell r="B32" t="str">
            <v xml:space="preserve">Transporte de Poste de madera importado de 8 m, Clase 6 de Almacen a Punto de Izaje, en Terreno con Acceso Carrozable </v>
          </cell>
        </row>
        <row r="33">
          <cell r="B33" t="str">
            <v xml:space="preserve">Transporte de Poste de madera importado de 8 m, Clase 7 de Almacen a Punto de Izaje, en Terreno Llano sin Acceso Carrozable</v>
          </cell>
        </row>
        <row r="34">
          <cell r="B34" t="str">
            <v xml:space="preserve">Transporte de Poste de madera importado de 8 m, Clase 6 de Almacen a Punto de Izaje, en Terreno Llano sin Acceso Carrozable</v>
          </cell>
        </row>
        <row r="35">
          <cell r="B35" t="str">
            <v xml:space="preserve">Transporte de Poste de madera importado de 8 m, Clase 7 de Almacen a Punto de Izaje, en Terreno Accidentado sin Acceso Carrozable</v>
          </cell>
        </row>
        <row r="36">
          <cell r="B36" t="str">
            <v xml:space="preserve">Transporte de Poste de madera importado de 8 m, Clase 6 de Almacen a Punto de Izaje, en Terreno Accidentado sin Acceso Carrozable</v>
          </cell>
        </row>
        <row r="37">
          <cell r="B37" t="str">
            <v xml:space="preserve">Izaje, Identificación y/o codificación, y Señalización de Poste de 8 m/200 daN (*)</v>
          </cell>
        </row>
        <row r="38">
          <cell r="B38" t="str">
            <v xml:space="preserve">Izaje, Identificación y/o codificación, y Señalización de Poste de 8 m/300 daN (*)</v>
          </cell>
        </row>
        <row r="39">
          <cell r="B39" t="str">
            <v xml:space="preserve">Izaje, Identificación y/o codificación, y Señalización de Poste de 9 m/200 daN (*)</v>
          </cell>
        </row>
        <row r="40">
          <cell r="B40" t="str">
            <v xml:space="preserve">Izaje, Identificación y/o codificación, y Señalización de Poste de 9 m/300 daN (*)</v>
          </cell>
        </row>
        <row r="41">
          <cell r="B41" t="str">
            <v xml:space="preserve">Izaje, Identificación y/o codificación, y Señalización de Poste de 11 m/200 daN (*)</v>
          </cell>
        </row>
        <row r="42">
          <cell r="B42" t="str">
            <v xml:space="preserve">Izaje, Identificación y/o codificación, y Señalización de Poste de madera importado de 8 m, Clase 7</v>
          </cell>
        </row>
        <row r="43">
          <cell r="B43" t="str">
            <v xml:space="preserve">Izaje, Identificación y/o codificación, y Señalización de Poste de madera importado de 8 m, Clase 6</v>
          </cell>
        </row>
        <row r="44">
          <cell r="B44" t="str">
            <v xml:space="preserve">Relleno y Compactación para cimentación de Poste 8m, en Terreno Tipo I (Arcilloso y Conglomerado)</v>
          </cell>
        </row>
        <row r="45">
          <cell r="B45" t="str">
            <v xml:space="preserve">Relleno y Compactación para cimentación de Poste 8m, en Terreno Tipo II (Rocoso)</v>
          </cell>
        </row>
        <row r="46">
          <cell r="B46" t="str">
            <v xml:space="preserve">Relleno y Compactación para cimentación de Poste 9m, en Terreno Tipo I (Arcilloso y Conglomerado)</v>
          </cell>
        </row>
        <row r="47">
          <cell r="B47" t="str">
            <v xml:space="preserve">Relleno y Compactación para cimentación de Poste 9m, en Terreno Tipo II (Rocoso)</v>
          </cell>
        </row>
        <row r="48">
          <cell r="B48" t="str">
            <v xml:space="preserve">Relleno y Compactación para cimentación de Poste 11m, en Terreno Tipo I (Arcilloso y Conglomerado)</v>
          </cell>
        </row>
        <row r="49">
          <cell r="B49" t="str">
            <v xml:space="preserve">Relleno y Compactación para cimentación de Poste 11m, en Terreno Tipo II (Rocoso)</v>
          </cell>
        </row>
        <row r="50">
          <cell r="B50" t="str">
            <v xml:space="preserve">Relleno y Compactación para cimentación de Poste 12m, en Terreno Tipo I (Arcilloso y Conglomerado)</v>
          </cell>
        </row>
        <row r="51">
          <cell r="B51" t="str">
            <v xml:space="preserve">Relleno y Compactación para cimentación de Poste 12m, en Terreno Tipo II (Rocoso)</v>
          </cell>
        </row>
        <row r="52">
          <cell r="B52" t="str">
            <v xml:space="preserve">Solado para poste de concreto</v>
          </cell>
        </row>
        <row r="53">
          <cell r="B53" t="str">
            <v xml:space="preserve">Relleno y compactación para cimentación de poste</v>
          </cell>
        </row>
        <row r="54">
          <cell r="B54" t="str">
            <v xml:space="preserve">Cimentación con Concreto Ciclópeo de Poste de 8m en Terreno Tipo I (Arcilloso y Conglomerado)</v>
          </cell>
        </row>
        <row r="55">
          <cell r="B55" t="str">
            <v xml:space="preserve">Cimentación con Concreto Ciclópeo de Poste de 8m en Terreno Tipo II (Rocoso)</v>
          </cell>
        </row>
        <row r="56">
          <cell r="B56" t="str">
            <v xml:space="preserve">Cimentación con Concreto Ciclópeo de Poste de 8m en Terreno Tipo III (Húmedo)</v>
          </cell>
        </row>
        <row r="57">
          <cell r="B57" t="str">
            <v xml:space="preserve">Cimentación con Concreto Ciclópeo de Poste de 11m en Terreno Tipo I (Arcilloso y Conglomerado)</v>
          </cell>
        </row>
        <row r="58">
          <cell r="B58" t="str">
            <v xml:space="preserve">Cimentación con Concreto Ciclópeo de Poste de 11m en Terreno Tipo II (Rocoso)</v>
          </cell>
        </row>
        <row r="59">
          <cell r="B59" t="str">
            <v xml:space="preserve">Cimentación con Concreto Ciclópeo de Poste de 12m en Terreno Tipo I (Arcilloso y Conglomerado)</v>
          </cell>
        </row>
        <row r="60">
          <cell r="B60" t="str">
            <v xml:space="preserve">Cimentación con Concreto Ciclópeo de Poste de 12 en Terreno Tipo II (Rocoso)</v>
          </cell>
        </row>
        <row r="62">
          <cell r="B62" t="str">
            <v xml:space="preserve">Instalación de Retenidas</v>
          </cell>
        </row>
        <row r="63">
          <cell r="B63" t="str">
            <v xml:space="preserve">Excavación en Terreno Tipo I (Arcilloso y Conglomerado)</v>
          </cell>
        </row>
        <row r="64">
          <cell r="B64" t="str">
            <v xml:space="preserve">Excavación en Terreno Tipo II (Rocoso)</v>
          </cell>
        </row>
        <row r="65">
          <cell r="B65" t="str">
            <v xml:space="preserve">Instalación de Retenida Inclinada</v>
          </cell>
        </row>
        <row r="66">
          <cell r="B66" t="str">
            <v xml:space="preserve">Instalación de Retenida Vertical</v>
          </cell>
        </row>
        <row r="67">
          <cell r="B67" t="str">
            <v xml:space="preserve">Relleno y Compactación en Terreno Tipo I de Retenida </v>
          </cell>
        </row>
        <row r="68">
          <cell r="B68" t="str">
            <v xml:space="preserve">Relleno y Compactación en Terreno Tipo II de Retenida </v>
          </cell>
        </row>
        <row r="69">
          <cell r="B69" t="str">
            <v xml:space="preserve">Relleno y Compactación en Terreno Tipo III de Retenida </v>
          </cell>
        </row>
        <row r="71">
          <cell r="B71" t="str">
            <v xml:space="preserve">Montaje de Armados</v>
          </cell>
        </row>
        <row r="72">
          <cell r="B72" t="str">
            <v xml:space="preserve">Armado Tipo E1, Alineamiento y Angulo - Conductor Autoportante con Caja de Derivación para Acometida</v>
          </cell>
        </row>
        <row r="73">
          <cell r="B73" t="str">
            <v xml:space="preserve">Armado Tipo E1/S, Alineamiento y Angulo - Conductor Autoportante sin Caja de Derivación para Acometida</v>
          </cell>
        </row>
        <row r="74">
          <cell r="B74" t="str">
            <v xml:space="preserve">Armado Tipo E2, Anclaje y Cambio de Sección - Conductor Autoportante con Caja de Derivación para Acometida</v>
          </cell>
        </row>
        <row r="75">
          <cell r="B75" t="str">
            <v xml:space="preserve">Armado Tipo E2/S, Anclaje y Cambio de Sección - Conductor Autoportante sin Caja de Derivación para Acometida</v>
          </cell>
        </row>
        <row r="76">
          <cell r="B76" t="str">
            <v xml:space="preserve">Armado Tipo E3, Extremo de Línea - Conductor Autoportante con Caja de Derivación para Acometida</v>
          </cell>
        </row>
        <row r="77">
          <cell r="B77" t="str">
            <v xml:space="preserve">Armado Tipo E3/S, Extremo de Línea - Conductor Autoportante sin Caja de Derivación para Acometida</v>
          </cell>
        </row>
        <row r="78">
          <cell r="B78" t="str">
            <v xml:space="preserve">Armado Tipo E4, Extremo de Línea con Derivación - Conductor Autoportante con Caja de Derivación para Acometida</v>
          </cell>
        </row>
        <row r="79">
          <cell r="B79" t="str">
            <v xml:space="preserve">Armado Tipo E4/S, Extremo de Línea con Derivación - Conductor Autoportante sin Caja de Derivación para Acometida</v>
          </cell>
        </row>
        <row r="80">
          <cell r="B80" t="str">
            <v xml:space="preserve">Armado Tipo E5, Alineamiento con Derivación - Conductor Autoportante con Caja de Derivación para Acometida</v>
          </cell>
        </row>
        <row r="81">
          <cell r="B81" t="str">
            <v xml:space="preserve">Armado Tipo E5/S, Alineamiento con Derivación - Conductor Autoportante sin Caja de Derivación para Acometida</v>
          </cell>
        </row>
        <row r="82">
          <cell r="B82" t="str">
            <v xml:space="preserve">Armado Tipo E6, Anclaje con Derivación - Conductor Autoportante con Caja de Derivación para Acometida</v>
          </cell>
        </row>
        <row r="83">
          <cell r="B83" t="str">
            <v xml:space="preserve">Armado Tipo E6/S, Anclaje con Derivación - Conductor Autoportante sin Caja de Derivación para Acometida</v>
          </cell>
        </row>
        <row r="85">
          <cell r="B85" t="str">
            <v xml:space="preserve">Montaje de Conductores Autoportantes</v>
          </cell>
        </row>
        <row r="86">
          <cell r="B86" t="str">
            <v xml:space="preserve">Tendido y Puesta en Flecha de Conductor Autoportante de Aluminio de 3x35+16/25 mm²</v>
          </cell>
        </row>
        <row r="87">
          <cell r="B87" t="str">
            <v xml:space="preserve">Tendido y Puesta en Flecha de Conductor Autoportante de Aluminio de 3x25+16/25 mm²</v>
          </cell>
        </row>
        <row r="88">
          <cell r="B88" t="str">
            <v xml:space="preserve">Tendido y Puesta en Flecha de Conductor Autoportante de Aluminio de 3x16+16/25 mm²</v>
          </cell>
        </row>
        <row r="89">
          <cell r="B89" t="str">
            <v xml:space="preserve">Tendido y Puesta en Flecha de Conductor Autoportante de Aluminio de 3x35/25 mm²</v>
          </cell>
        </row>
        <row r="90">
          <cell r="B90" t="str">
            <v xml:space="preserve">Tendido y Puesta en Flecha de Conductor Autoportante de Aluminio de 3x25/25 mm²</v>
          </cell>
        </row>
        <row r="91">
          <cell r="B91" t="str">
            <v xml:space="preserve">Tendido y Puesta en Flecha de Conductor Autoportante de Aluminio de 3x16/25 mm²</v>
          </cell>
        </row>
        <row r="92">
          <cell r="B92" t="str">
            <v xml:space="preserve">Tendido y Puesta en Flecha de Conductor Autoportante de Aluminio de 2x35+16/25 mm²</v>
          </cell>
        </row>
        <row r="93">
          <cell r="B93" t="str">
            <v xml:space="preserve">Tendido y Puesta en Flecha de Conductor Autoportante de Aluminio de 2x25+16/25 mm²</v>
          </cell>
        </row>
        <row r="94">
          <cell r="B94" t="str">
            <v xml:space="preserve">Tendido y Puesta en Flecha de Conductor Autoportante de Aluminio de 2x16+16/25 mm²</v>
          </cell>
        </row>
        <row r="95">
          <cell r="B95" t="str">
            <v xml:space="preserve">Tendido y Puesta en Flecha de Conductor Autoportante de Aluminio de 2x35/25 mm²</v>
          </cell>
        </row>
        <row r="96">
          <cell r="B96" t="str">
            <v xml:space="preserve">Tendido y Puesta en Flecha de Conductor Autoportante de Aluminio de 2x25/25 mm²</v>
          </cell>
        </row>
        <row r="97">
          <cell r="B97" t="str">
            <v xml:space="preserve">Tendido y Puesta en Flecha de Conductor Autoportante de Aluminio de 2x16/25 mm²</v>
          </cell>
        </row>
        <row r="98">
          <cell r="B98" t="str">
            <v xml:space="preserve">Tendido y Puesta en Flecha de Conductor Autoportante de Aluminio de 1x16+16/25 mm²</v>
          </cell>
        </row>
        <row r="99">
          <cell r="B99" t="str">
            <v xml:space="preserve">Tendido y Puesta en Flecha de Conductor Autoportante de Aluminio de 1x16/25 mm²</v>
          </cell>
        </row>
        <row r="101">
          <cell r="B101" t="str">
            <v xml:space="preserve">Instalación de Puestas a Tierra</v>
          </cell>
        </row>
        <row r="102">
          <cell r="B102" t="str">
            <v xml:space="preserve">Instalación de Puesta a Tierra Tipo PAT-1 con un Electrodo Vertical. Instalación en Poste de Concreto Armado Centrifugado.</v>
          </cell>
        </row>
        <row r="103">
          <cell r="B103" t="str">
            <v xml:space="preserve">Relleno y Compactación de Puesta a Tierra con Material Adecuado</v>
          </cell>
        </row>
        <row r="105">
          <cell r="B105" t="str">
            <v xml:space="preserve">Instalación de Pastorales, Luminarias y Lámparas</v>
          </cell>
        </row>
        <row r="106">
          <cell r="B106" t="str">
            <v xml:space="preserve">Instalación de Pastoral de A° G°</v>
          </cell>
        </row>
        <row r="107">
          <cell r="B107" t="str">
            <v xml:space="preserve">Instalación de Luminaria, Lámpara y Accesorios</v>
          </cell>
        </row>
        <row r="108">
          <cell r="B108" t="str">
            <v xml:space="preserve">Instalación de Celula Fotoélectrica</v>
          </cell>
        </row>
        <row r="110">
          <cell r="B110" t="str">
            <v xml:space="preserve">Instalación de Acometidas Domicilarias</v>
          </cell>
        </row>
        <row r="111">
          <cell r="B111" t="str">
            <v xml:space="preserve">Conexión de Acometidas Domiciliarias, Configuración: Corta en Murete (no incluye medidor de energía activa)</v>
          </cell>
        </row>
        <row r="112">
          <cell r="B112" t="str">
            <v xml:space="preserve">Conexión de Acometidas Domiciliarias, Configuración: Larga en Murete (no incluye medidor de energía activa)</v>
          </cell>
        </row>
        <row r="113">
          <cell r="B113" t="str">
            <v xml:space="preserve">Conexión de Acometidas Domiciliarias, Configuración: Corta (no incluye medidor de energía activa)</v>
          </cell>
        </row>
        <row r="114">
          <cell r="B114" t="str">
            <v xml:space="preserve">Conexión de Acometidas Domiciliarias, Configuración: Larga (no incluye medidor de energía activa)</v>
          </cell>
        </row>
        <row r="115">
          <cell r="B115" t="str">
            <v xml:space="preserve">Instalación de Medidor Monofásico de Energia Activa y Caja Portamedidor (incluye conexión a cable de acometida)</v>
          </cell>
        </row>
        <row r="116">
          <cell r="B116" t="str">
            <v xml:space="preserve">Contraste de Medidor Monofásico de Energía Activa - Electrónico</v>
          </cell>
        </row>
        <row r="117">
          <cell r="B117" t="str">
            <v xml:space="preserve">Murete de Concreto de 1,65m de altura libre y 0,30m de profundidad. F'c=100 kg/cm², incluye transporte</v>
          </cell>
        </row>
        <row r="119">
          <cell r="B119" t="str">
            <v>Desmontaje</v>
          </cell>
        </row>
        <row r="120">
          <cell r="B120" t="str">
            <v xml:space="preserve">Desmontaje de Postes de Madera de 8 metros (Incluye Transporte Hacia almacen de Propietario)</v>
          </cell>
        </row>
        <row r="121">
          <cell r="B121" t="str">
            <v xml:space="preserve">Desmontaje de Conductor Unifilar (Incluye Transporte Hacia almacen de Propietario)</v>
          </cell>
        </row>
        <row r="122">
          <cell r="B122" t="str">
            <v xml:space="preserve">Desmontaje de Medidor de Energia y Conexión Domiciliaria (Incluye Transporte Hacia almacen de Propietario)</v>
          </cell>
        </row>
        <row r="124">
          <cell r="B124" t="str">
            <v xml:space="preserve">Pruebas y Puesta en Servicio</v>
          </cell>
        </row>
        <row r="125">
          <cell r="B125" t="str">
            <v xml:space="preserve">Prueba y Puesta en Servicio de Redes Secundarias</v>
          </cell>
        </row>
        <row r="126">
          <cell r="B126" t="str">
            <v xml:space="preserve">Expediente Técnico Final Conforme a Obra y de Concesión Rural de Redes Secundarias (1 Original + 3 Copias), incluye la presentacion digitalizada de textos y planos en CD.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</row>
        <row r="130">
          <cell r="B130" t="str">
            <v xml:space="preserve">Transporte de Poste de madera importado de 30 pies, Clase 7, de Almacen a Punto de Izaje en Zona de Difícil Acceso </v>
          </cell>
        </row>
        <row r="131">
          <cell r="B131" t="str">
            <v xml:space="preserve">Izaje, Identificación y/o codificación, y Señalización de Poste de madera de 30 pies, Clase 7</v>
          </cell>
        </row>
        <row r="132">
          <cell r="B132" t="str">
            <v xml:space="preserve">Relleno y Compactación para cimentación de Poste 30 pies, en Terreno Tipo I (Arcilloso y Conglomerado)</v>
          </cell>
        </row>
        <row r="133">
          <cell r="B133" t="str">
            <v xml:space="preserve">Relleno y Compactación para cimentación de Poste 30 pies, en Terreno Tipo II (Rocoso)</v>
          </cell>
        </row>
        <row r="134">
          <cell r="B134" t="str">
            <v xml:space="preserve">Desmontaje de Armados (Incluye Transporte Hacia almacen de Propietario)</v>
          </cell>
        </row>
        <row r="135">
          <cell r="B135" t="str">
            <v xml:space="preserve">Desmontaje de Retenida y Accesorios (Incluye Transporte Hacia almacen de Propietario)</v>
          </cell>
        </row>
        <row r="136">
          <cell r="B136" t="str">
            <v xml:space="preserve">Transporte de Poste de 30 pies, Clase 7, de Almacen a Punto de Izaje, en Terreno con Acceso Carrozable </v>
          </cell>
        </row>
        <row r="137">
          <cell r="B137" t="str">
            <v xml:space="preserve">Transporte de Poste de 30 pies, Clase 7, de Almacen a Punto de Izaje,  en Terreno Accidentado sin Acceso Carrozable</v>
          </cell>
        </row>
        <row r="138">
          <cell r="B138" t="str">
            <v xml:space="preserve">Eliminación de Material Excedente en Terreno Tipo I (Arcilloso y Conglomerado)</v>
          </cell>
        </row>
        <row r="139">
          <cell r="B139" t="str">
            <v xml:space="preserve">Eliminación de Material Excedente en Terreno Tipo II (Rocoso)</v>
          </cell>
        </row>
        <row r="140">
          <cell r="B140" t="str">
            <v xml:space="preserve">Traslado de Tierra de Préstamo para Puesta a Tierra</v>
          </cell>
        </row>
        <row r="141">
          <cell r="B141" t="str">
            <v xml:space="preserve">Transporte de materiales para AP, acometidas, puesta a tierar, retenidas y  ferreteria y Accesorios (Para Postes , conductores, Retenidas, PAT y acometidas) de Almacen a Punto de Instalaciòn en Terreno con Acceso Carrozable</v>
          </cell>
        </row>
        <row r="142">
          <cell r="B142" t="str">
            <v xml:space="preserve">Transporte de Accesorios de Ferreteria (Para Postes , conductores, Retenidas y PAT) de Almacen a Punto de Instalaciòn en Terreno sin Acceso Carrozable</v>
          </cell>
        </row>
        <row r="143">
          <cell r="B143" t="str">
            <v xml:space="preserve">Transporte de Bloque de Concreto de 0,40 x 0,40 x 0,15 m, de Almacen a Punto de Instalaciòn en Terreno con Acceso Carrozable</v>
          </cell>
        </row>
        <row r="144">
          <cell r="B144" t="str">
            <v xml:space="preserve">Transporte de Bloque de Concreto de 0,40 x 0,40 x 0,15 m, de Almacen a Punto de Instalaciòn en Terreno sin Acceso Carrozable</v>
          </cell>
        </row>
        <row r="145">
          <cell r="B145" t="str">
            <v xml:space="preserve">Transporte de Caja Registro de Concreto para Puesta a Tierra 0,50 x 0,50 x 0,45 m, de Almacen a Punto de Instalaciòn en Terreno sin Acceso Carrozable</v>
          </cell>
        </row>
        <row r="146">
          <cell r="B146" t="str">
            <v xml:space="preserve">Transporte de Conductor Autoportante de Aluminio, de Almacen a Punto de Izaje en Terreno con Acceso Carrozable</v>
          </cell>
        </row>
        <row r="147">
          <cell r="B147" t="str">
            <v xml:space="preserve">Transporte de Conductor Autoportante de Aluminio, de Almacen a Punto de Izaje en Terreno sin Acceso Carrozable</v>
          </cell>
        </row>
        <row r="148">
          <cell r="B148" t="str">
            <v xml:space="preserve">Transporte de Poste de madera importado de 30 pies, Clase 7 de Almacen a Punto de Izaje, en Terreno Llano sin Acceso Carrozable</v>
          </cell>
        </row>
        <row r="149">
          <cell r="B149" t="str">
            <v xml:space="preserve">Tendido y Puesta en Flecha de Conductor Autoportante de Aluminio 2x25+16+ NA25 mm²</v>
          </cell>
        </row>
        <row r="150">
          <cell r="B150" t="str">
            <v xml:space="preserve">Tendido y Puesta en Flecha de Conductor Autoportante de Aluminio 2x25+ NA25 mm²</v>
          </cell>
        </row>
        <row r="151">
          <cell r="B151" t="str">
            <v xml:space="preserve">Tendido y Puesta en Flecha de Conductor Autoportante de Aluminio 2x16+16+ NA25 mm²</v>
          </cell>
        </row>
        <row r="152">
          <cell r="B152" t="str">
            <v xml:space="preserve">Tendido y Puesta en Flecha de Conductor Autoportante de Aluminio 2x16+ NA25 mm²</v>
          </cell>
        </row>
        <row r="153">
          <cell r="B153" t="str">
            <v xml:space="preserve">Tendido y Puesta en Flecha de Conductor Autoportante de Aluminio 1x16+16+ NA25 mm²</v>
          </cell>
        </row>
        <row r="154">
          <cell r="B154" t="str">
            <v xml:space="preserve">Tendido y Puesta en Flecha de Conductor Autoportante de Aluminio 1x16+ NA25 mm²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</row>
        <row r="156">
          <cell r="B156" t="str">
            <v xml:space="preserve">Izaje, Identificación y/o codificación, y Señalización de Poste de madera importada de 11 m, Clase 6 (*)</v>
          </cell>
        </row>
        <row r="157">
          <cell r="B157" t="str">
            <v xml:space="preserve">Excavación en Terreno Tipo III (Humedo)</v>
          </cell>
        </row>
        <row r="158">
          <cell r="B158" t="str">
            <v xml:space="preserve">Transporte de agregado desde cantera a punto de acopio</v>
          </cell>
        </row>
        <row r="159">
          <cell r="B159" t="str">
            <v xml:space="preserve">Verificacion y Replanteo de Redes Secundarias Existentes</v>
          </cell>
        </row>
        <row r="160">
          <cell r="B160" t="str">
            <v xml:space="preserve">Cimentación con Concreto Ciclópeo de Poste de 9m en Terreno Tipo I (Arcilloso y Conglomerado)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eneral"/>
      <sheetName val="1A"/>
      <sheetName val="2A"/>
      <sheetName val="3A"/>
      <sheetName val="1B"/>
      <sheetName val="2B"/>
      <sheetName val="3B"/>
      <sheetName val="1C"/>
      <sheetName val="2C"/>
      <sheetName val="3C"/>
      <sheetName val="Tramos y Localidades"/>
      <sheetName val="Precios MEM Abril-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LANILLA_M"/>
      <sheetName val="PLANILLA_D"/>
      <sheetName val="PRESUPUESTO"/>
      <sheetName val="CU_MONTAJE"/>
      <sheetName val="FPOLI"/>
      <sheetName val="GG"/>
      <sheetName val="SUPERVISION"/>
      <sheetName val="BD-PU"/>
      <sheetName val="BASE"/>
    </sheetNames>
    <sheetDataSet>
      <sheetData sheetId="0"/>
      <sheetData sheetId="1"/>
      <sheetData sheetId="2">
        <row r="14">
          <cell r="M14">
            <v>0</v>
          </cell>
        </row>
        <row r="15">
          <cell r="A15" t="str">
            <v>RS-1</v>
          </cell>
          <cell r="B15" t="str">
            <v xml:space="preserve">MACHACMARCA 01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C-1</v>
          </cell>
          <cell r="H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>
            <v>40155</v>
          </cell>
          <cell r="B17" t="str">
            <v>2IN</v>
          </cell>
          <cell r="F17">
            <v>1</v>
          </cell>
          <cell r="H17">
            <v>3</v>
          </cell>
          <cell r="M17">
            <v>3</v>
          </cell>
          <cell r="P17">
            <v>2</v>
          </cell>
          <cell r="R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2</v>
          </cell>
        </row>
        <row r="18">
          <cell r="A18">
            <v>73931</v>
          </cell>
          <cell r="B18" t="str">
            <v>E1</v>
          </cell>
          <cell r="C18">
            <v>1</v>
          </cell>
          <cell r="H18">
            <v>31.1</v>
          </cell>
          <cell r="M18">
            <v>31.1</v>
          </cell>
          <cell r="P18">
            <v>2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A19">
            <v>8755</v>
          </cell>
          <cell r="B19" t="str">
            <v>E6</v>
          </cell>
          <cell r="D19">
            <v>2</v>
          </cell>
          <cell r="H19">
            <v>57.1</v>
          </cell>
          <cell r="M19">
            <v>57.1</v>
          </cell>
          <cell r="P19">
            <v>5</v>
          </cell>
          <cell r="R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</row>
        <row r="20">
          <cell r="A20">
            <v>8767</v>
          </cell>
          <cell r="B20" t="str">
            <v>E1</v>
          </cell>
          <cell r="D20">
            <v>1</v>
          </cell>
          <cell r="H20">
            <v>52</v>
          </cell>
          <cell r="K20">
            <v>52</v>
          </cell>
          <cell r="P20">
            <v>1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>
            <v>8756</v>
          </cell>
          <cell r="B21" t="str">
            <v>E5</v>
          </cell>
          <cell r="D21">
            <v>1</v>
          </cell>
          <cell r="H21">
            <v>68.099999999999994</v>
          </cell>
          <cell r="K21">
            <v>68.099999999999994</v>
          </cell>
          <cell r="P21">
            <v>1</v>
          </cell>
          <cell r="T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A22">
            <v>8746</v>
          </cell>
          <cell r="B22" t="str">
            <v>E3</v>
          </cell>
          <cell r="D22">
            <v>1</v>
          </cell>
          <cell r="H22">
            <v>57.2</v>
          </cell>
          <cell r="K22">
            <v>57.2</v>
          </cell>
          <cell r="P22">
            <v>1</v>
          </cell>
          <cell r="T22">
            <v>1</v>
          </cell>
          <cell r="X22">
            <v>0</v>
          </cell>
          <cell r="Y22">
            <v>0</v>
          </cell>
          <cell r="Z22">
            <v>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A23">
            <v>8766</v>
          </cell>
          <cell r="B23" t="str">
            <v>E5</v>
          </cell>
          <cell r="D23">
            <v>1</v>
          </cell>
          <cell r="H23">
            <v>56</v>
          </cell>
          <cell r="K23">
            <v>56</v>
          </cell>
          <cell r="P23">
            <v>3</v>
          </cell>
          <cell r="R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>
            <v>8747</v>
          </cell>
          <cell r="B24" t="str">
            <v>E3</v>
          </cell>
          <cell r="D24">
            <v>1</v>
          </cell>
          <cell r="H24">
            <v>30.1</v>
          </cell>
          <cell r="K24">
            <v>30.1</v>
          </cell>
          <cell r="P24">
            <v>1</v>
          </cell>
          <cell r="T24">
            <v>1</v>
          </cell>
          <cell r="X24">
            <v>0</v>
          </cell>
          <cell r="Y24">
            <v>0</v>
          </cell>
          <cell r="Z24">
            <v>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A25">
            <v>80999</v>
          </cell>
          <cell r="B25" t="str">
            <v>E2</v>
          </cell>
          <cell r="C25">
            <v>1</v>
          </cell>
          <cell r="H25">
            <v>65.599999999999994</v>
          </cell>
          <cell r="K25">
            <v>65.599999999999994</v>
          </cell>
          <cell r="P25">
            <v>1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A26">
            <v>8769</v>
          </cell>
          <cell r="B26" t="str">
            <v>E1</v>
          </cell>
          <cell r="D26">
            <v>1</v>
          </cell>
          <cell r="H26">
            <v>63.8</v>
          </cell>
          <cell r="K26">
            <v>63.8</v>
          </cell>
          <cell r="P26">
            <v>2</v>
          </cell>
          <cell r="X26">
            <v>1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8770</v>
          </cell>
          <cell r="B27" t="str">
            <v>E1</v>
          </cell>
          <cell r="D27">
            <v>1</v>
          </cell>
          <cell r="H27">
            <v>58.3</v>
          </cell>
          <cell r="K27">
            <v>58.3</v>
          </cell>
          <cell r="P27">
            <v>2</v>
          </cell>
          <cell r="R27">
            <v>1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>
            <v>8757</v>
          </cell>
          <cell r="B28" t="str">
            <v>E5</v>
          </cell>
          <cell r="D28">
            <v>1</v>
          </cell>
          <cell r="H28">
            <v>44.5</v>
          </cell>
          <cell r="K28">
            <v>44.5</v>
          </cell>
          <cell r="P28">
            <v>2</v>
          </cell>
          <cell r="T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>
            <v>8768</v>
          </cell>
          <cell r="B29" t="str">
            <v>E1</v>
          </cell>
          <cell r="D29">
            <v>1</v>
          </cell>
          <cell r="H29">
            <v>59.4</v>
          </cell>
          <cell r="K29">
            <v>59.4</v>
          </cell>
          <cell r="P29">
            <v>1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73932</v>
          </cell>
          <cell r="B30" t="str">
            <v>E4</v>
          </cell>
          <cell r="C30">
            <v>1</v>
          </cell>
          <cell r="H30">
            <v>71.400000000000006</v>
          </cell>
          <cell r="K30">
            <v>71.400000000000006</v>
          </cell>
          <cell r="P30">
            <v>5</v>
          </cell>
          <cell r="R30">
            <v>1</v>
          </cell>
          <cell r="T30">
            <v>1</v>
          </cell>
          <cell r="X30">
            <v>0</v>
          </cell>
          <cell r="Y30">
            <v>0</v>
          </cell>
          <cell r="Z30">
            <v>0</v>
          </cell>
          <cell r="AA30">
            <v>1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A31">
            <v>30811</v>
          </cell>
          <cell r="B31" t="str">
            <v>E3</v>
          </cell>
          <cell r="D31">
            <v>1</v>
          </cell>
          <cell r="H31">
            <v>39.799999999999997</v>
          </cell>
          <cell r="K31">
            <v>39.799999999999997</v>
          </cell>
          <cell r="P31">
            <v>5</v>
          </cell>
          <cell r="X31">
            <v>0</v>
          </cell>
          <cell r="Y31">
            <v>0</v>
          </cell>
          <cell r="Z31">
            <v>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30005</v>
          </cell>
          <cell r="B32" t="str">
            <v>E1</v>
          </cell>
          <cell r="D32">
            <v>1</v>
          </cell>
          <cell r="H32">
            <v>56.5</v>
          </cell>
          <cell r="K32">
            <v>56.5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A33">
            <v>30004</v>
          </cell>
          <cell r="B33" t="str">
            <v>E1</v>
          </cell>
          <cell r="D33">
            <v>1</v>
          </cell>
          <cell r="H33">
            <v>45</v>
          </cell>
          <cell r="K33">
            <v>45</v>
          </cell>
          <cell r="P33">
            <v>1</v>
          </cell>
          <cell r="R33">
            <v>1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8826</v>
          </cell>
          <cell r="B34" t="str">
            <v>E6</v>
          </cell>
          <cell r="D34">
            <v>1</v>
          </cell>
          <cell r="H34">
            <v>51</v>
          </cell>
          <cell r="K34">
            <v>51</v>
          </cell>
          <cell r="P34">
            <v>4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8820</v>
          </cell>
          <cell r="B35" t="str">
            <v>E1</v>
          </cell>
          <cell r="D35">
            <v>1</v>
          </cell>
          <cell r="H35">
            <v>37.299999999999997</v>
          </cell>
          <cell r="K35">
            <v>37.299999999999997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46652</v>
          </cell>
          <cell r="B36" t="str">
            <v>E3</v>
          </cell>
          <cell r="D36">
            <v>1</v>
          </cell>
          <cell r="H36">
            <v>37.1</v>
          </cell>
          <cell r="K36">
            <v>37.1</v>
          </cell>
          <cell r="P36">
            <v>2</v>
          </cell>
          <cell r="T36">
            <v>1</v>
          </cell>
          <cell r="X36">
            <v>0</v>
          </cell>
          <cell r="Y36">
            <v>0</v>
          </cell>
          <cell r="Z36">
            <v>1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8827</v>
          </cell>
          <cell r="B37" t="str">
            <v>E1</v>
          </cell>
          <cell r="D37">
            <v>1</v>
          </cell>
          <cell r="H37">
            <v>39.5</v>
          </cell>
          <cell r="K37">
            <v>39.5</v>
          </cell>
          <cell r="P37">
            <v>2</v>
          </cell>
          <cell r="R37">
            <v>1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>
            <v>8828</v>
          </cell>
          <cell r="B38" t="str">
            <v>E5</v>
          </cell>
          <cell r="D38">
            <v>1</v>
          </cell>
          <cell r="H38">
            <v>44.3</v>
          </cell>
          <cell r="K38">
            <v>44.3</v>
          </cell>
          <cell r="P38">
            <v>2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A39">
            <v>8829</v>
          </cell>
          <cell r="B39" t="str">
            <v>E3</v>
          </cell>
          <cell r="D39">
            <v>1</v>
          </cell>
          <cell r="H39">
            <v>29.8</v>
          </cell>
          <cell r="K39">
            <v>29.8</v>
          </cell>
          <cell r="P39">
            <v>2</v>
          </cell>
          <cell r="R39">
            <v>1</v>
          </cell>
          <cell r="X39">
            <v>0</v>
          </cell>
          <cell r="Y39">
            <v>0</v>
          </cell>
          <cell r="Z39">
            <v>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80878</v>
          </cell>
          <cell r="B40" t="str">
            <v>E3</v>
          </cell>
          <cell r="D40">
            <v>1</v>
          </cell>
          <cell r="H40">
            <v>27.2</v>
          </cell>
          <cell r="I40">
            <v>27.2</v>
          </cell>
          <cell r="P40">
            <v>1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A41">
            <v>8764</v>
          </cell>
          <cell r="B41" t="str">
            <v>E1</v>
          </cell>
          <cell r="D41">
            <v>1</v>
          </cell>
          <cell r="H41">
            <v>53.1</v>
          </cell>
          <cell r="I41">
            <v>53.1</v>
          </cell>
          <cell r="X41">
            <v>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2">
          <cell r="A42">
            <v>8745</v>
          </cell>
          <cell r="B42" t="str">
            <v>E3</v>
          </cell>
          <cell r="D42">
            <v>1</v>
          </cell>
          <cell r="H42">
            <v>65</v>
          </cell>
          <cell r="I42">
            <v>65</v>
          </cell>
          <cell r="P42">
            <v>1</v>
          </cell>
          <cell r="T42">
            <v>1</v>
          </cell>
          <cell r="X42">
            <v>0</v>
          </cell>
          <cell r="Y42">
            <v>0</v>
          </cell>
          <cell r="Z42">
            <v>1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H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A44" t="str">
            <v>C-2</v>
          </cell>
          <cell r="H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>
            <v>40155</v>
          </cell>
          <cell r="B45" t="str">
            <v>IN</v>
          </cell>
          <cell r="F45">
            <v>1</v>
          </cell>
          <cell r="H45">
            <v>3</v>
          </cell>
          <cell r="M45">
            <v>3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</row>
        <row r="46">
          <cell r="A46">
            <v>8754</v>
          </cell>
          <cell r="B46" t="str">
            <v>E5</v>
          </cell>
          <cell r="D46">
            <v>1</v>
          </cell>
          <cell r="H46">
            <v>59.7</v>
          </cell>
          <cell r="M46">
            <v>59.7</v>
          </cell>
          <cell r="P46">
            <v>3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>
            <v>8744</v>
          </cell>
          <cell r="B47" t="str">
            <v>E3</v>
          </cell>
          <cell r="D47">
            <v>1</v>
          </cell>
          <cell r="H47">
            <v>45.5</v>
          </cell>
          <cell r="M47">
            <v>45.5</v>
          </cell>
          <cell r="P47">
            <v>1</v>
          </cell>
          <cell r="T47">
            <v>1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A48">
            <v>8763</v>
          </cell>
          <cell r="B48" t="str">
            <v>E1</v>
          </cell>
          <cell r="D48">
            <v>1</v>
          </cell>
          <cell r="H48">
            <v>45.1</v>
          </cell>
          <cell r="M48">
            <v>45.1</v>
          </cell>
          <cell r="P48">
            <v>5</v>
          </cell>
          <cell r="R48">
            <v>1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>
            <v>8753</v>
          </cell>
          <cell r="B49" t="str">
            <v>E5</v>
          </cell>
          <cell r="D49">
            <v>1</v>
          </cell>
          <cell r="H49">
            <v>44.3</v>
          </cell>
          <cell r="M49">
            <v>44.3</v>
          </cell>
          <cell r="P49">
            <v>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>
            <v>8743</v>
          </cell>
          <cell r="B50" t="str">
            <v>E3</v>
          </cell>
          <cell r="D50">
            <v>1</v>
          </cell>
          <cell r="H50">
            <v>54.3</v>
          </cell>
          <cell r="K50">
            <v>54.3</v>
          </cell>
          <cell r="P50">
            <v>2</v>
          </cell>
          <cell r="T50">
            <v>1</v>
          </cell>
          <cell r="X50">
            <v>0</v>
          </cell>
          <cell r="Y50">
            <v>0</v>
          </cell>
          <cell r="Z50">
            <v>1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8752</v>
          </cell>
          <cell r="B51" t="str">
            <v>E5</v>
          </cell>
          <cell r="D51">
            <v>1</v>
          </cell>
          <cell r="H51">
            <v>47.3</v>
          </cell>
          <cell r="M51">
            <v>47.3</v>
          </cell>
          <cell r="P51">
            <v>4</v>
          </cell>
          <cell r="R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>
            <v>8738</v>
          </cell>
          <cell r="B52" t="str">
            <v>E3</v>
          </cell>
          <cell r="D52">
            <v>1</v>
          </cell>
          <cell r="H52">
            <v>41.4</v>
          </cell>
          <cell r="K52">
            <v>41.4</v>
          </cell>
          <cell r="P52">
            <v>1</v>
          </cell>
          <cell r="T52">
            <v>1</v>
          </cell>
          <cell r="X52">
            <v>0</v>
          </cell>
          <cell r="Y52">
            <v>0</v>
          </cell>
          <cell r="Z52">
            <v>1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>
            <v>8762</v>
          </cell>
          <cell r="B53" t="str">
            <v>E1</v>
          </cell>
          <cell r="D53">
            <v>1</v>
          </cell>
          <cell r="H53">
            <v>46.9</v>
          </cell>
          <cell r="M53">
            <v>46.9</v>
          </cell>
          <cell r="P53">
            <v>2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>
            <v>8750</v>
          </cell>
          <cell r="B54" t="str">
            <v>E1</v>
          </cell>
          <cell r="D54">
            <v>2</v>
          </cell>
          <cell r="H54">
            <v>50.1</v>
          </cell>
          <cell r="M54">
            <v>50.1</v>
          </cell>
          <cell r="P54">
            <v>2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>
            <v>8751</v>
          </cell>
          <cell r="B55" t="str">
            <v>E5</v>
          </cell>
          <cell r="D55">
            <v>1</v>
          </cell>
          <cell r="H55">
            <v>6.6</v>
          </cell>
          <cell r="M55">
            <v>6.6</v>
          </cell>
          <cell r="P55">
            <v>4</v>
          </cell>
          <cell r="R55">
            <v>1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B56" t="str">
            <v>E3</v>
          </cell>
          <cell r="H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8758</v>
          </cell>
          <cell r="B57" t="str">
            <v>E1</v>
          </cell>
          <cell r="D57">
            <v>1</v>
          </cell>
          <cell r="H57">
            <v>33.299999999999997</v>
          </cell>
          <cell r="K57">
            <v>33.299999999999997</v>
          </cell>
          <cell r="P57">
            <v>2</v>
          </cell>
          <cell r="R57">
            <v>1</v>
          </cell>
          <cell r="X57">
            <v>1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>
            <v>8759</v>
          </cell>
          <cell r="B58" t="str">
            <v>E1</v>
          </cell>
          <cell r="D58">
            <v>1</v>
          </cell>
          <cell r="H58">
            <v>47</v>
          </cell>
          <cell r="K58">
            <v>47</v>
          </cell>
          <cell r="P58">
            <v>5</v>
          </cell>
          <cell r="X58">
            <v>1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>
            <v>8760</v>
          </cell>
          <cell r="B59" t="str">
            <v>E1</v>
          </cell>
          <cell r="D59">
            <v>1</v>
          </cell>
          <cell r="H59">
            <v>24.5</v>
          </cell>
          <cell r="K59">
            <v>24.5</v>
          </cell>
          <cell r="P59">
            <v>1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81015</v>
          </cell>
          <cell r="B60" t="str">
            <v>E3</v>
          </cell>
          <cell r="D60">
            <v>1</v>
          </cell>
          <cell r="H60">
            <v>35.799999999999997</v>
          </cell>
          <cell r="K60">
            <v>35.799999999999997</v>
          </cell>
          <cell r="P60">
            <v>3</v>
          </cell>
          <cell r="R60">
            <v>1</v>
          </cell>
          <cell r="T60">
            <v>1</v>
          </cell>
          <cell r="X60">
            <v>0</v>
          </cell>
          <cell r="Y60">
            <v>0</v>
          </cell>
          <cell r="Z60">
            <v>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>
            <v>8741</v>
          </cell>
          <cell r="B61" t="str">
            <v>E2</v>
          </cell>
          <cell r="D61">
            <v>1</v>
          </cell>
          <cell r="H61">
            <v>37</v>
          </cell>
          <cell r="M61">
            <v>37</v>
          </cell>
          <cell r="P61">
            <v>1</v>
          </cell>
          <cell r="R61">
            <v>1</v>
          </cell>
          <cell r="T61">
            <v>1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>
            <v>81000</v>
          </cell>
          <cell r="B62" t="str">
            <v>E1</v>
          </cell>
          <cell r="C62">
            <v>1</v>
          </cell>
          <cell r="H62">
            <v>31.6</v>
          </cell>
          <cell r="K62">
            <v>31.6</v>
          </cell>
          <cell r="P62">
            <v>2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>
            <v>8761</v>
          </cell>
          <cell r="B63" t="str">
            <v>E2</v>
          </cell>
          <cell r="C63">
            <v>1</v>
          </cell>
          <cell r="H63">
            <v>38</v>
          </cell>
          <cell r="K63">
            <v>38</v>
          </cell>
          <cell r="P63">
            <v>2</v>
          </cell>
          <cell r="R63">
            <v>1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>
            <v>8742</v>
          </cell>
          <cell r="B64" t="str">
            <v>E1</v>
          </cell>
          <cell r="D64">
            <v>1</v>
          </cell>
          <cell r="H64">
            <v>66.7</v>
          </cell>
          <cell r="K64">
            <v>66.7</v>
          </cell>
          <cell r="P64">
            <v>2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SC1</v>
          </cell>
          <cell r="B65" t="str">
            <v>E3</v>
          </cell>
          <cell r="D65">
            <v>1</v>
          </cell>
          <cell r="H65">
            <v>46.4</v>
          </cell>
          <cell r="K65">
            <v>46.4</v>
          </cell>
          <cell r="P65">
            <v>3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8749</v>
          </cell>
          <cell r="B66" t="str">
            <v>E1</v>
          </cell>
          <cell r="C66">
            <v>1</v>
          </cell>
          <cell r="H66">
            <v>46.1</v>
          </cell>
          <cell r="K66">
            <v>46.1</v>
          </cell>
          <cell r="P66">
            <v>5</v>
          </cell>
          <cell r="R66">
            <v>1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B67" t="str">
            <v>E1</v>
          </cell>
          <cell r="H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>
            <v>8740</v>
          </cell>
          <cell r="B68" t="str">
            <v>E5</v>
          </cell>
          <cell r="C68">
            <v>1</v>
          </cell>
          <cell r="F68">
            <v>1</v>
          </cell>
          <cell r="H68">
            <v>10</v>
          </cell>
          <cell r="K68">
            <v>10</v>
          </cell>
          <cell r="P68">
            <v>4</v>
          </cell>
          <cell r="R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>
            <v>30717</v>
          </cell>
          <cell r="B69" t="str">
            <v>E1</v>
          </cell>
          <cell r="F69">
            <v>1</v>
          </cell>
          <cell r="H69">
            <v>61.7</v>
          </cell>
          <cell r="K69">
            <v>61.7</v>
          </cell>
          <cell r="P69">
            <v>2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30716</v>
          </cell>
          <cell r="B70" t="str">
            <v>E3</v>
          </cell>
          <cell r="G70">
            <v>1</v>
          </cell>
          <cell r="H70">
            <v>50.9</v>
          </cell>
          <cell r="K70">
            <v>50.9</v>
          </cell>
          <cell r="Q70">
            <v>1</v>
          </cell>
          <cell r="V70">
            <v>1</v>
          </cell>
          <cell r="X70">
            <v>0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>
            <v>30718</v>
          </cell>
          <cell r="B71" t="str">
            <v>E1</v>
          </cell>
          <cell r="C71">
            <v>1</v>
          </cell>
          <cell r="H71">
            <v>41.5</v>
          </cell>
          <cell r="K71">
            <v>41.5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30719</v>
          </cell>
          <cell r="B72" t="str">
            <v>E1</v>
          </cell>
          <cell r="F72">
            <v>1</v>
          </cell>
          <cell r="H72">
            <v>31.4</v>
          </cell>
          <cell r="K72">
            <v>31.4</v>
          </cell>
          <cell r="P72">
            <v>1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>
            <v>30720</v>
          </cell>
          <cell r="B73" t="str">
            <v>E1</v>
          </cell>
          <cell r="F73">
            <v>1</v>
          </cell>
          <cell r="H73">
            <v>79</v>
          </cell>
          <cell r="K73">
            <v>79</v>
          </cell>
          <cell r="P73">
            <v>3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>
            <v>30726</v>
          </cell>
          <cell r="B74" t="str">
            <v>E1</v>
          </cell>
          <cell r="F74">
            <v>1</v>
          </cell>
          <cell r="H74">
            <v>92.2</v>
          </cell>
          <cell r="K74">
            <v>92.2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>
            <v>30721</v>
          </cell>
          <cell r="B75" t="str">
            <v>E1</v>
          </cell>
          <cell r="C75">
            <v>1</v>
          </cell>
          <cell r="H75">
            <v>59</v>
          </cell>
          <cell r="K75">
            <v>59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>
            <v>30722</v>
          </cell>
          <cell r="B76" t="str">
            <v>E5</v>
          </cell>
          <cell r="F76">
            <v>1</v>
          </cell>
          <cell r="H76">
            <v>60.7</v>
          </cell>
          <cell r="K76">
            <v>60.7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>
            <v>30723</v>
          </cell>
          <cell r="B77" t="str">
            <v>E3</v>
          </cell>
          <cell r="G77">
            <v>1</v>
          </cell>
          <cell r="H77">
            <v>38.9</v>
          </cell>
          <cell r="K77">
            <v>38.9</v>
          </cell>
          <cell r="Q77">
            <v>1</v>
          </cell>
          <cell r="V77">
            <v>1</v>
          </cell>
          <cell r="X77">
            <v>0</v>
          </cell>
          <cell r="Y77">
            <v>0</v>
          </cell>
          <cell r="Z77">
            <v>1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>
            <v>30724</v>
          </cell>
          <cell r="B78" t="str">
            <v>2E3</v>
          </cell>
          <cell r="C78">
            <v>1</v>
          </cell>
          <cell r="H78">
            <v>37</v>
          </cell>
          <cell r="M78">
            <v>37</v>
          </cell>
          <cell r="P78">
            <v>1</v>
          </cell>
          <cell r="U78">
            <v>1</v>
          </cell>
          <cell r="X78">
            <v>0</v>
          </cell>
          <cell r="Y78">
            <v>0</v>
          </cell>
          <cell r="Z78">
            <v>2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SC3</v>
          </cell>
          <cell r="B79" t="str">
            <v>E3</v>
          </cell>
          <cell r="D79">
            <v>1</v>
          </cell>
          <cell r="H79">
            <v>34.4</v>
          </cell>
          <cell r="I79">
            <v>34.4</v>
          </cell>
          <cell r="P79">
            <v>1</v>
          </cell>
          <cell r="X79">
            <v>0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>
            <v>30725</v>
          </cell>
          <cell r="B80" t="str">
            <v>E4</v>
          </cell>
          <cell r="G80">
            <v>1</v>
          </cell>
          <cell r="H80">
            <v>78.7</v>
          </cell>
          <cell r="I80">
            <v>78.7</v>
          </cell>
          <cell r="Q80">
            <v>1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SC2</v>
          </cell>
          <cell r="G81">
            <v>1</v>
          </cell>
          <cell r="H81">
            <v>0</v>
          </cell>
          <cell r="Q81">
            <v>1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>
            <v>44784</v>
          </cell>
          <cell r="B82" t="str">
            <v>E2</v>
          </cell>
          <cell r="C82">
            <v>1</v>
          </cell>
          <cell r="H82">
            <v>55.6</v>
          </cell>
          <cell r="M82">
            <v>55.6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>
            <v>44785</v>
          </cell>
          <cell r="B83" t="str">
            <v>E3</v>
          </cell>
          <cell r="D83">
            <v>1</v>
          </cell>
          <cell r="H83">
            <v>5</v>
          </cell>
          <cell r="I83">
            <v>5</v>
          </cell>
          <cell r="P83">
            <v>1</v>
          </cell>
          <cell r="X83">
            <v>0</v>
          </cell>
          <cell r="Y83">
            <v>0</v>
          </cell>
          <cell r="Z83">
            <v>1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H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H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H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H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 xml:space="preserve">SUB TOTAL-1</v>
          </cell>
          <cell r="C88">
            <v>11</v>
          </cell>
          <cell r="D88">
            <v>43</v>
          </cell>
          <cell r="E88">
            <v>0</v>
          </cell>
          <cell r="F88">
            <v>8</v>
          </cell>
          <cell r="G88">
            <v>4</v>
          </cell>
          <cell r="H88">
            <v>2829.7999999999993</v>
          </cell>
          <cell r="I88">
            <v>263.40000000000003</v>
          </cell>
          <cell r="J88">
            <v>0</v>
          </cell>
          <cell r="K88">
            <v>1997.1000000000001</v>
          </cell>
          <cell r="L88">
            <v>0</v>
          </cell>
          <cell r="M88">
            <v>569.30000000000007</v>
          </cell>
          <cell r="N88">
            <v>0</v>
          </cell>
          <cell r="O88">
            <v>0</v>
          </cell>
          <cell r="P88">
            <v>116</v>
          </cell>
          <cell r="Q88">
            <v>4</v>
          </cell>
          <cell r="R88">
            <v>17</v>
          </cell>
          <cell r="S88">
            <v>0</v>
          </cell>
          <cell r="T88">
            <v>12</v>
          </cell>
          <cell r="U88">
            <v>1</v>
          </cell>
          <cell r="V88">
            <v>2</v>
          </cell>
          <cell r="X88">
            <v>26</v>
          </cell>
          <cell r="Y88">
            <v>4</v>
          </cell>
          <cell r="Z88">
            <v>19</v>
          </cell>
          <cell r="AA88">
            <v>2</v>
          </cell>
          <cell r="AB88">
            <v>10</v>
          </cell>
          <cell r="AC88">
            <v>2</v>
          </cell>
          <cell r="AD88">
            <v>0</v>
          </cell>
          <cell r="AE88">
            <v>0</v>
          </cell>
          <cell r="AF88">
            <v>3</v>
          </cell>
        </row>
        <row r="90">
          <cell r="A90" t="str">
            <v>RS-2</v>
          </cell>
          <cell r="B90" t="str">
            <v xml:space="preserve">MACHACMARCA 02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C-1</v>
          </cell>
          <cell r="H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A92">
            <v>40156</v>
          </cell>
          <cell r="B92" t="str">
            <v>2IN</v>
          </cell>
          <cell r="F92">
            <v>1</v>
          </cell>
          <cell r="H92">
            <v>3</v>
          </cell>
          <cell r="M92">
            <v>3</v>
          </cell>
          <cell r="P92">
            <v>1</v>
          </cell>
          <cell r="R92">
            <v>1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2</v>
          </cell>
        </row>
        <row r="93">
          <cell r="A93">
            <v>8811</v>
          </cell>
          <cell r="B93" t="str">
            <v>E1</v>
          </cell>
          <cell r="D93">
            <v>1</v>
          </cell>
          <cell r="H93">
            <v>35.700000000000003</v>
          </cell>
          <cell r="M93">
            <v>35.700000000000003</v>
          </cell>
          <cell r="P93">
            <v>1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A94">
            <v>8812</v>
          </cell>
          <cell r="B94" t="str">
            <v>E1</v>
          </cell>
          <cell r="D94">
            <v>1</v>
          </cell>
          <cell r="H94">
            <v>31.6</v>
          </cell>
          <cell r="M94">
            <v>31.6</v>
          </cell>
          <cell r="P94">
            <v>3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>
            <v>8788</v>
          </cell>
          <cell r="B95" t="str">
            <v>E5</v>
          </cell>
          <cell r="D95">
            <v>1</v>
          </cell>
          <cell r="H95">
            <v>48.3</v>
          </cell>
          <cell r="M95">
            <v>48.3</v>
          </cell>
          <cell r="R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B96" t="str">
            <v>E3</v>
          </cell>
          <cell r="D96">
            <v>1</v>
          </cell>
          <cell r="H96">
            <v>0</v>
          </cell>
          <cell r="X96">
            <v>0</v>
          </cell>
          <cell r="Y96">
            <v>0</v>
          </cell>
          <cell r="Z96">
            <v>1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A97">
            <v>8814</v>
          </cell>
          <cell r="B97" t="str">
            <v>E1</v>
          </cell>
          <cell r="D97">
            <v>1</v>
          </cell>
          <cell r="H97">
            <v>57.4</v>
          </cell>
          <cell r="I97">
            <v>57.4</v>
          </cell>
          <cell r="P97">
            <v>1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A98">
            <v>8776</v>
          </cell>
          <cell r="B98" t="str">
            <v>E3</v>
          </cell>
          <cell r="D98">
            <v>1</v>
          </cell>
          <cell r="H98">
            <v>46.9</v>
          </cell>
          <cell r="I98">
            <v>46.9</v>
          </cell>
          <cell r="P98">
            <v>1</v>
          </cell>
          <cell r="T98">
            <v>1</v>
          </cell>
          <cell r="X98">
            <v>0</v>
          </cell>
          <cell r="Y98">
            <v>0</v>
          </cell>
          <cell r="Z98">
            <v>1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A99">
            <v>8813</v>
          </cell>
          <cell r="B99" t="str">
            <v>E1</v>
          </cell>
          <cell r="D99">
            <v>1</v>
          </cell>
          <cell r="H99">
            <v>50.9</v>
          </cell>
          <cell r="K99">
            <v>50.9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>
            <v>8777</v>
          </cell>
          <cell r="B100" t="str">
            <v>E3</v>
          </cell>
          <cell r="D100">
            <v>1</v>
          </cell>
          <cell r="H100">
            <v>48.9</v>
          </cell>
          <cell r="K100">
            <v>48.9</v>
          </cell>
          <cell r="P100">
            <v>1</v>
          </cell>
          <cell r="T100">
            <v>1</v>
          </cell>
          <cell r="X100">
            <v>0</v>
          </cell>
          <cell r="Y100">
            <v>0</v>
          </cell>
          <cell r="Z100">
            <v>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8815</v>
          </cell>
          <cell r="B101" t="str">
            <v>E1</v>
          </cell>
          <cell r="D101">
            <v>1</v>
          </cell>
          <cell r="H101">
            <v>57.9</v>
          </cell>
          <cell r="M101">
            <v>57.9</v>
          </cell>
          <cell r="P101">
            <v>2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A102">
            <v>8817</v>
          </cell>
          <cell r="B102" t="str">
            <v>E1</v>
          </cell>
          <cell r="D102">
            <v>1</v>
          </cell>
          <cell r="H102">
            <v>35.799999999999997</v>
          </cell>
          <cell r="M102">
            <v>35.799999999999997</v>
          </cell>
          <cell r="P102">
            <v>1</v>
          </cell>
          <cell r="R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8816</v>
          </cell>
          <cell r="B103" t="str">
            <v>E1</v>
          </cell>
          <cell r="D103">
            <v>1</v>
          </cell>
          <cell r="H103">
            <v>36.6</v>
          </cell>
          <cell r="M103">
            <v>36.6</v>
          </cell>
          <cell r="P103">
            <v>2</v>
          </cell>
          <cell r="X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A104">
            <v>8818</v>
          </cell>
          <cell r="B104" t="str">
            <v>E5</v>
          </cell>
          <cell r="C104">
            <v>1</v>
          </cell>
          <cell r="H104">
            <v>66.5</v>
          </cell>
          <cell r="M104">
            <v>66.5</v>
          </cell>
          <cell r="P104">
            <v>4</v>
          </cell>
          <cell r="R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A105">
            <v>8790</v>
          </cell>
          <cell r="B105" t="str">
            <v>E1</v>
          </cell>
          <cell r="D105">
            <v>1</v>
          </cell>
          <cell r="H105">
            <v>41.1</v>
          </cell>
          <cell r="M105">
            <v>41.1</v>
          </cell>
          <cell r="P105">
            <v>5</v>
          </cell>
          <cell r="R105">
            <v>1</v>
          </cell>
          <cell r="X105">
            <v>1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A106">
            <v>73936</v>
          </cell>
          <cell r="B106" t="str">
            <v>E1</v>
          </cell>
          <cell r="C106">
            <v>1</v>
          </cell>
          <cell r="H106">
            <v>49.8</v>
          </cell>
          <cell r="M106">
            <v>49.8</v>
          </cell>
          <cell r="P106">
            <v>3</v>
          </cell>
          <cell r="T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8781</v>
          </cell>
          <cell r="B107" t="str">
            <v>E3</v>
          </cell>
          <cell r="D107">
            <v>1</v>
          </cell>
          <cell r="H107">
            <v>56.1</v>
          </cell>
          <cell r="M107">
            <v>56.1</v>
          </cell>
          <cell r="P107">
            <v>3</v>
          </cell>
          <cell r="R107">
            <v>1</v>
          </cell>
          <cell r="T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A108">
            <v>8789</v>
          </cell>
          <cell r="G108">
            <v>1</v>
          </cell>
          <cell r="H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>
            <v>8780</v>
          </cell>
          <cell r="G109">
            <v>1</v>
          </cell>
          <cell r="H109">
            <v>0</v>
          </cell>
          <cell r="P109">
            <v>3</v>
          </cell>
          <cell r="R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A110">
            <v>8779</v>
          </cell>
          <cell r="G110">
            <v>1</v>
          </cell>
          <cell r="H110">
            <v>0</v>
          </cell>
          <cell r="P110">
            <v>1</v>
          </cell>
          <cell r="Q110">
            <v>2</v>
          </cell>
          <cell r="R110">
            <v>1</v>
          </cell>
          <cell r="T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A111">
            <v>76322</v>
          </cell>
          <cell r="G111">
            <v>1</v>
          </cell>
          <cell r="H111">
            <v>0</v>
          </cell>
          <cell r="P111">
            <v>2</v>
          </cell>
          <cell r="S111">
            <v>1</v>
          </cell>
          <cell r="V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A112">
            <v>76323</v>
          </cell>
          <cell r="G112">
            <v>1</v>
          </cell>
          <cell r="H112">
            <v>0</v>
          </cell>
          <cell r="S112">
            <v>1</v>
          </cell>
          <cell r="V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>
            <v>76325</v>
          </cell>
          <cell r="G113">
            <v>1</v>
          </cell>
          <cell r="H113">
            <v>0</v>
          </cell>
          <cell r="S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>
            <v>8823</v>
          </cell>
          <cell r="G114">
            <v>1</v>
          </cell>
          <cell r="H114">
            <v>0</v>
          </cell>
          <cell r="S114">
            <v>1</v>
          </cell>
          <cell r="V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>
            <v>76328</v>
          </cell>
          <cell r="G115">
            <v>1</v>
          </cell>
          <cell r="H115">
            <v>0</v>
          </cell>
          <cell r="S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>
            <v>8833</v>
          </cell>
          <cell r="B116" t="str">
            <v>E5</v>
          </cell>
          <cell r="G116">
            <v>1</v>
          </cell>
          <cell r="H116">
            <v>0</v>
          </cell>
          <cell r="P116">
            <v>3</v>
          </cell>
          <cell r="S116">
            <v>1</v>
          </cell>
          <cell r="V116">
            <v>1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>
            <v>8832</v>
          </cell>
          <cell r="B117" t="str">
            <v>E1</v>
          </cell>
          <cell r="D117">
            <v>1</v>
          </cell>
          <cell r="H117">
            <v>46.1</v>
          </cell>
          <cell r="M117">
            <v>46.1</v>
          </cell>
          <cell r="P117">
            <v>2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>
            <v>8831</v>
          </cell>
          <cell r="B118" t="str">
            <v>E5</v>
          </cell>
          <cell r="D118">
            <v>1</v>
          </cell>
          <cell r="H118">
            <v>39.299999999999997</v>
          </cell>
          <cell r="M118">
            <v>39.299999999999997</v>
          </cell>
          <cell r="P118">
            <v>1</v>
          </cell>
          <cell r="R118">
            <v>1</v>
          </cell>
          <cell r="T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>
            <v>32602</v>
          </cell>
          <cell r="B119" t="str">
            <v>E1</v>
          </cell>
          <cell r="D119">
            <v>1</v>
          </cell>
          <cell r="H119">
            <v>40.799999999999997</v>
          </cell>
          <cell r="M119">
            <v>40.799999999999997</v>
          </cell>
          <cell r="P119">
            <v>4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>
            <v>8829</v>
          </cell>
          <cell r="B120" t="str">
            <v>E3</v>
          </cell>
          <cell r="G120">
            <v>1</v>
          </cell>
          <cell r="H120">
            <v>37.799999999999997</v>
          </cell>
          <cell r="M120">
            <v>37.799999999999997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>
            <v>8838</v>
          </cell>
          <cell r="B121" t="str">
            <v>E1</v>
          </cell>
          <cell r="D121">
            <v>1</v>
          </cell>
          <cell r="H121">
            <v>60.7</v>
          </cell>
          <cell r="K121">
            <v>60.7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>
            <v>8839</v>
          </cell>
          <cell r="B122" t="str">
            <v>E1</v>
          </cell>
          <cell r="D122">
            <v>1</v>
          </cell>
          <cell r="H122">
            <v>56.9</v>
          </cell>
          <cell r="K122">
            <v>56.9</v>
          </cell>
          <cell r="X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>
            <v>8822</v>
          </cell>
          <cell r="B123" t="str">
            <v>E3</v>
          </cell>
          <cell r="D123">
            <v>1</v>
          </cell>
          <cell r="H123">
            <v>59</v>
          </cell>
          <cell r="K123">
            <v>59</v>
          </cell>
          <cell r="P123">
            <v>2</v>
          </cell>
          <cell r="T123">
            <v>1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>
            <v>76326</v>
          </cell>
          <cell r="B124" t="str">
            <v>E1</v>
          </cell>
          <cell r="G124">
            <v>1</v>
          </cell>
          <cell r="H124">
            <v>21.6</v>
          </cell>
          <cell r="M124">
            <v>21.6</v>
          </cell>
          <cell r="S124">
            <v>1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>
            <v>8840</v>
          </cell>
          <cell r="B125" t="str">
            <v>E1</v>
          </cell>
          <cell r="G125">
            <v>1</v>
          </cell>
          <cell r="H125">
            <v>23.4</v>
          </cell>
          <cell r="M125">
            <v>23.4</v>
          </cell>
          <cell r="P125">
            <v>4</v>
          </cell>
          <cell r="S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>
            <v>74073</v>
          </cell>
          <cell r="B126" t="str">
            <v>E1</v>
          </cell>
          <cell r="D126">
            <v>1</v>
          </cell>
          <cell r="H126">
            <v>56.1</v>
          </cell>
          <cell r="M126">
            <v>56.1</v>
          </cell>
          <cell r="P126">
            <v>2</v>
          </cell>
          <cell r="R126">
            <v>1</v>
          </cell>
          <cell r="X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>
            <v>8835</v>
          </cell>
          <cell r="B127" t="str">
            <v>E1</v>
          </cell>
          <cell r="G127">
            <v>1</v>
          </cell>
          <cell r="H127">
            <v>0</v>
          </cell>
          <cell r="P127">
            <v>1</v>
          </cell>
          <cell r="X127">
            <v>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>
            <v>8841</v>
          </cell>
          <cell r="B128" t="str">
            <v>E1</v>
          </cell>
          <cell r="D128">
            <v>1</v>
          </cell>
          <cell r="H128">
            <v>49</v>
          </cell>
          <cell r="M128">
            <v>49</v>
          </cell>
          <cell r="P128">
            <v>2</v>
          </cell>
          <cell r="X128">
            <v>1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>
            <v>8836</v>
          </cell>
          <cell r="B129" t="str">
            <v>E4</v>
          </cell>
          <cell r="D129">
            <v>1</v>
          </cell>
          <cell r="H129">
            <v>43.2</v>
          </cell>
          <cell r="M129">
            <v>43.2</v>
          </cell>
          <cell r="T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>
            <v>8837</v>
          </cell>
          <cell r="B130" t="str">
            <v>E2</v>
          </cell>
          <cell r="D130">
            <v>1</v>
          </cell>
          <cell r="H130">
            <v>51.3</v>
          </cell>
          <cell r="M130">
            <v>51.3</v>
          </cell>
          <cell r="P130">
            <v>4</v>
          </cell>
          <cell r="R130">
            <v>1</v>
          </cell>
          <cell r="X130">
            <v>0</v>
          </cell>
          <cell r="Y130">
            <v>1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>
            <v>8842</v>
          </cell>
          <cell r="B131" t="str">
            <v>E1</v>
          </cell>
          <cell r="D131">
            <v>1</v>
          </cell>
          <cell r="H131">
            <v>54.5</v>
          </cell>
          <cell r="K131">
            <v>54.5</v>
          </cell>
          <cell r="P131">
            <v>1</v>
          </cell>
          <cell r="T131">
            <v>1</v>
          </cell>
          <cell r="X131">
            <v>1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>
            <v>8843</v>
          </cell>
          <cell r="B132" t="str">
            <v>E5</v>
          </cell>
          <cell r="D132">
            <v>1</v>
          </cell>
          <cell r="H132">
            <v>49.2</v>
          </cell>
          <cell r="K132">
            <v>49.2</v>
          </cell>
          <cell r="P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>
            <v>8824</v>
          </cell>
          <cell r="B133" t="str">
            <v>E3</v>
          </cell>
          <cell r="D133">
            <v>1</v>
          </cell>
          <cell r="H133">
            <v>46</v>
          </cell>
          <cell r="K133">
            <v>46</v>
          </cell>
          <cell r="P133">
            <v>3</v>
          </cell>
          <cell r="R133">
            <v>1</v>
          </cell>
          <cell r="T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SC1</v>
          </cell>
          <cell r="B134" t="str">
            <v>E1</v>
          </cell>
          <cell r="D134">
            <v>1</v>
          </cell>
          <cell r="H134">
            <v>43</v>
          </cell>
          <cell r="I134">
            <v>43</v>
          </cell>
          <cell r="X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SC2</v>
          </cell>
          <cell r="B135" t="str">
            <v>E3</v>
          </cell>
          <cell r="D135">
            <v>1</v>
          </cell>
          <cell r="H135">
            <v>33.299999999999997</v>
          </cell>
          <cell r="I135">
            <v>33.299999999999997</v>
          </cell>
          <cell r="P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H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C-2</v>
          </cell>
          <cell r="H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>
            <v>40156</v>
          </cell>
          <cell r="B138" t="str">
            <v>2IN</v>
          </cell>
          <cell r="F138">
            <v>1</v>
          </cell>
          <cell r="H138">
            <v>3</v>
          </cell>
          <cell r="K138">
            <v>3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2</v>
          </cell>
        </row>
        <row r="139">
          <cell r="A139">
            <v>79935</v>
          </cell>
          <cell r="B139" t="str">
            <v>E1</v>
          </cell>
          <cell r="D139">
            <v>1</v>
          </cell>
          <cell r="H139">
            <v>32.1</v>
          </cell>
          <cell r="K139">
            <v>32.1</v>
          </cell>
          <cell r="P139">
            <v>1</v>
          </cell>
          <cell r="T139">
            <v>1</v>
          </cell>
          <cell r="X139">
            <v>1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>
            <v>8806</v>
          </cell>
          <cell r="B140" t="str">
            <v>E1</v>
          </cell>
          <cell r="D140">
            <v>1</v>
          </cell>
          <cell r="H140">
            <v>60.6</v>
          </cell>
          <cell r="K140">
            <v>60.6</v>
          </cell>
          <cell r="P140">
            <v>1</v>
          </cell>
          <cell r="X140">
            <v>1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8807</v>
          </cell>
          <cell r="B141" t="str">
            <v>E5</v>
          </cell>
          <cell r="D141">
            <v>1</v>
          </cell>
          <cell r="H141">
            <v>55.2</v>
          </cell>
          <cell r="K141">
            <v>55.2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46653</v>
          </cell>
          <cell r="B142" t="str">
            <v>E1</v>
          </cell>
          <cell r="D142">
            <v>1</v>
          </cell>
          <cell r="H142">
            <v>58.6</v>
          </cell>
          <cell r="I142">
            <v>58.6</v>
          </cell>
          <cell r="X142">
            <v>1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SC4</v>
          </cell>
          <cell r="B143" t="str">
            <v>E3</v>
          </cell>
          <cell r="D143">
            <v>1</v>
          </cell>
          <cell r="H143">
            <v>48.4</v>
          </cell>
          <cell r="I143">
            <v>48.4</v>
          </cell>
          <cell r="P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>
            <v>8808</v>
          </cell>
          <cell r="B144" t="str">
            <v>E1</v>
          </cell>
          <cell r="D144">
            <v>1</v>
          </cell>
          <cell r="H144">
            <v>67.900000000000006</v>
          </cell>
          <cell r="K144">
            <v>67.900000000000006</v>
          </cell>
          <cell r="P144">
            <v>3</v>
          </cell>
          <cell r="X144">
            <v>1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>
            <v>8809</v>
          </cell>
          <cell r="B145" t="str">
            <v>E1</v>
          </cell>
          <cell r="D145">
            <v>1</v>
          </cell>
          <cell r="H145">
            <v>52.1</v>
          </cell>
          <cell r="K145">
            <v>52.1</v>
          </cell>
          <cell r="X145">
            <v>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>
            <v>8810</v>
          </cell>
          <cell r="B146" t="str">
            <v>E1</v>
          </cell>
          <cell r="D146">
            <v>1</v>
          </cell>
          <cell r="H146">
            <v>39.4</v>
          </cell>
          <cell r="K146">
            <v>39.4</v>
          </cell>
          <cell r="P146">
            <v>1</v>
          </cell>
          <cell r="X146">
            <v>1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>
            <v>8775</v>
          </cell>
          <cell r="B147" t="str">
            <v>E3</v>
          </cell>
          <cell r="D147">
            <v>1</v>
          </cell>
          <cell r="H147">
            <v>25.6</v>
          </cell>
          <cell r="K147">
            <v>25.6</v>
          </cell>
          <cell r="P147">
            <v>2</v>
          </cell>
          <cell r="T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>
            <v>8802</v>
          </cell>
          <cell r="B148" t="str">
            <v>E1</v>
          </cell>
          <cell r="D148">
            <v>1</v>
          </cell>
          <cell r="H148">
            <v>41.5</v>
          </cell>
          <cell r="M148">
            <v>41.5</v>
          </cell>
          <cell r="P148">
            <v>2</v>
          </cell>
          <cell r="X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>
            <v>8804</v>
          </cell>
          <cell r="B149" t="str">
            <v>E1</v>
          </cell>
          <cell r="D149">
            <v>1</v>
          </cell>
          <cell r="H149">
            <v>46.8</v>
          </cell>
          <cell r="M149">
            <v>46.8</v>
          </cell>
          <cell r="P149">
            <v>4</v>
          </cell>
          <cell r="T149">
            <v>1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>
            <v>8803</v>
          </cell>
          <cell r="B150" t="str">
            <v>E1</v>
          </cell>
          <cell r="D150">
            <v>1</v>
          </cell>
          <cell r="H150">
            <v>37.5</v>
          </cell>
          <cell r="M150">
            <v>37.5</v>
          </cell>
          <cell r="P150">
            <v>1</v>
          </cell>
          <cell r="R150">
            <v>1</v>
          </cell>
          <cell r="X150">
            <v>1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46654</v>
          </cell>
          <cell r="B151" t="str">
            <v>E1</v>
          </cell>
          <cell r="D151">
            <v>1</v>
          </cell>
          <cell r="H151">
            <v>31.2</v>
          </cell>
          <cell r="M151">
            <v>31.2</v>
          </cell>
          <cell r="P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8801</v>
          </cell>
          <cell r="B152" t="str">
            <v>E1</v>
          </cell>
          <cell r="C152">
            <v>1</v>
          </cell>
          <cell r="H152">
            <v>30.1</v>
          </cell>
          <cell r="M152">
            <v>30.1</v>
          </cell>
          <cell r="P152">
            <v>2</v>
          </cell>
          <cell r="R152">
            <v>1</v>
          </cell>
          <cell r="X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8800</v>
          </cell>
          <cell r="B153" t="str">
            <v>E1</v>
          </cell>
          <cell r="D153">
            <v>1</v>
          </cell>
          <cell r="H153">
            <v>38.5</v>
          </cell>
          <cell r="M153">
            <v>38.5</v>
          </cell>
          <cell r="P153">
            <v>4</v>
          </cell>
          <cell r="T153">
            <v>1</v>
          </cell>
          <cell r="X153">
            <v>1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>
            <v>74074</v>
          </cell>
          <cell r="B154" t="str">
            <v>E1</v>
          </cell>
          <cell r="C154">
            <v>1</v>
          </cell>
          <cell r="H154">
            <v>31.6</v>
          </cell>
          <cell r="M154">
            <v>31.6</v>
          </cell>
          <cell r="P154">
            <v>1</v>
          </cell>
          <cell r="R154">
            <v>1</v>
          </cell>
          <cell r="X154">
            <v>1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8785</v>
          </cell>
          <cell r="B155" t="str">
            <v>E5</v>
          </cell>
          <cell r="D155">
            <v>2</v>
          </cell>
          <cell r="H155">
            <v>41.7</v>
          </cell>
          <cell r="M155">
            <v>41.7</v>
          </cell>
          <cell r="P155">
            <v>2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8799</v>
          </cell>
          <cell r="B156" t="str">
            <v>E1</v>
          </cell>
          <cell r="D156">
            <v>1</v>
          </cell>
          <cell r="H156">
            <v>47.9</v>
          </cell>
          <cell r="K156">
            <v>47.9</v>
          </cell>
          <cell r="X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8774</v>
          </cell>
          <cell r="B157" t="str">
            <v>E3</v>
          </cell>
          <cell r="D157">
            <v>1</v>
          </cell>
          <cell r="H157">
            <v>31.9</v>
          </cell>
          <cell r="K157">
            <v>31.9</v>
          </cell>
          <cell r="P157">
            <v>2</v>
          </cell>
          <cell r="R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>
            <v>8787</v>
          </cell>
          <cell r="B158" t="str">
            <v>E1</v>
          </cell>
          <cell r="D158">
            <v>1</v>
          </cell>
          <cell r="H158">
            <v>47.1</v>
          </cell>
          <cell r="M158">
            <v>47.1</v>
          </cell>
          <cell r="P158">
            <v>1</v>
          </cell>
          <cell r="R158">
            <v>1</v>
          </cell>
          <cell r="T158">
            <v>1</v>
          </cell>
          <cell r="X158">
            <v>1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73933</v>
          </cell>
          <cell r="B159" t="str">
            <v>E1</v>
          </cell>
          <cell r="C159">
            <v>1</v>
          </cell>
          <cell r="H159">
            <v>43.1</v>
          </cell>
          <cell r="M159">
            <v>43.1</v>
          </cell>
          <cell r="P159">
            <v>3</v>
          </cell>
          <cell r="X159">
            <v>1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8798</v>
          </cell>
          <cell r="B160" t="str">
            <v>E1</v>
          </cell>
          <cell r="D160">
            <v>1</v>
          </cell>
          <cell r="H160">
            <v>48.4</v>
          </cell>
          <cell r="M160">
            <v>48.4</v>
          </cell>
          <cell r="R160">
            <v>1</v>
          </cell>
          <cell r="X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8783</v>
          </cell>
          <cell r="B161" t="str">
            <v>E1</v>
          </cell>
          <cell r="D161">
            <v>2</v>
          </cell>
          <cell r="H161">
            <v>47.6</v>
          </cell>
          <cell r="M161">
            <v>47.6</v>
          </cell>
          <cell r="P161">
            <v>1</v>
          </cell>
          <cell r="X161">
            <v>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8797</v>
          </cell>
          <cell r="B162" t="str">
            <v>E1</v>
          </cell>
          <cell r="D162">
            <v>1</v>
          </cell>
          <cell r="H162">
            <v>60.9</v>
          </cell>
          <cell r="M162">
            <v>60.9</v>
          </cell>
          <cell r="P162">
            <v>1</v>
          </cell>
          <cell r="R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</row>
        <row r="163">
          <cell r="A163">
            <v>8796</v>
          </cell>
          <cell r="B163" t="str">
            <v>E1</v>
          </cell>
          <cell r="D163">
            <v>1</v>
          </cell>
          <cell r="H163">
            <v>53.1</v>
          </cell>
          <cell r="M163">
            <v>53.1</v>
          </cell>
          <cell r="P163">
            <v>1</v>
          </cell>
          <cell r="X163">
            <v>1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>
            <v>8782</v>
          </cell>
          <cell r="B164" t="str">
            <v>E1</v>
          </cell>
          <cell r="D164">
            <v>1</v>
          </cell>
          <cell r="H164">
            <v>66.5</v>
          </cell>
          <cell r="M164">
            <v>66.5</v>
          </cell>
          <cell r="R164">
            <v>1</v>
          </cell>
          <cell r="X164">
            <v>1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B165" t="str">
            <v>E1</v>
          </cell>
          <cell r="H165">
            <v>0</v>
          </cell>
          <cell r="X165">
            <v>1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>
            <v>8791</v>
          </cell>
          <cell r="B166" t="str">
            <v>E3</v>
          </cell>
          <cell r="D166">
            <v>1</v>
          </cell>
          <cell r="H166">
            <v>17.2</v>
          </cell>
          <cell r="M166">
            <v>17.2</v>
          </cell>
          <cell r="P166">
            <v>1</v>
          </cell>
          <cell r="T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8773</v>
          </cell>
          <cell r="B167" t="str">
            <v>E3</v>
          </cell>
          <cell r="D167">
            <v>1</v>
          </cell>
          <cell r="H167">
            <v>48.5</v>
          </cell>
          <cell r="K167">
            <v>48.5</v>
          </cell>
          <cell r="P167">
            <v>2</v>
          </cell>
          <cell r="T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73934</v>
          </cell>
          <cell r="B168" t="str">
            <v>E1</v>
          </cell>
          <cell r="C168">
            <v>1</v>
          </cell>
          <cell r="H168">
            <v>41.5</v>
          </cell>
          <cell r="K168">
            <v>41.5</v>
          </cell>
          <cell r="P168">
            <v>1</v>
          </cell>
          <cell r="X168">
            <v>1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8793</v>
          </cell>
          <cell r="B169" t="str">
            <v>E1</v>
          </cell>
          <cell r="D169">
            <v>1</v>
          </cell>
          <cell r="H169">
            <v>54.8</v>
          </cell>
          <cell r="K169">
            <v>54.8</v>
          </cell>
          <cell r="P169">
            <v>1</v>
          </cell>
          <cell r="X169">
            <v>1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8794</v>
          </cell>
          <cell r="B170" t="str">
            <v>E1</v>
          </cell>
          <cell r="D170">
            <v>1</v>
          </cell>
          <cell r="H170">
            <v>56.3</v>
          </cell>
          <cell r="K170">
            <v>56.3</v>
          </cell>
          <cell r="X170">
            <v>1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8795</v>
          </cell>
          <cell r="B171" t="str">
            <v>E1</v>
          </cell>
          <cell r="D171">
            <v>1</v>
          </cell>
          <cell r="H171">
            <v>40.700000000000003</v>
          </cell>
          <cell r="K171">
            <v>40.700000000000003</v>
          </cell>
          <cell r="P171">
            <v>1</v>
          </cell>
          <cell r="X171">
            <v>1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>
            <v>46655</v>
          </cell>
          <cell r="B172" t="str">
            <v>E3</v>
          </cell>
          <cell r="D172">
            <v>1</v>
          </cell>
          <cell r="H172">
            <v>51.3</v>
          </cell>
          <cell r="K172">
            <v>51.3</v>
          </cell>
          <cell r="P172">
            <v>3</v>
          </cell>
          <cell r="T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H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H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H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 xml:space="preserve">SUB TOTAL-2</v>
          </cell>
          <cell r="C176">
            <v>6</v>
          </cell>
          <cell r="D176">
            <v>59</v>
          </cell>
          <cell r="E176">
            <v>0</v>
          </cell>
          <cell r="F176">
            <v>2</v>
          </cell>
          <cell r="G176">
            <v>13</v>
          </cell>
          <cell r="H176">
            <v>2976.2999999999993</v>
          </cell>
          <cell r="I176">
            <v>287.60000000000002</v>
          </cell>
          <cell r="J176">
            <v>0</v>
          </cell>
          <cell r="K176">
            <v>1134.8999999999999</v>
          </cell>
          <cell r="L176">
            <v>0</v>
          </cell>
          <cell r="M176">
            <v>1553.7999999999997</v>
          </cell>
          <cell r="N176">
            <v>0</v>
          </cell>
          <cell r="O176">
            <v>0</v>
          </cell>
          <cell r="P176">
            <v>109</v>
          </cell>
          <cell r="Q176">
            <v>2</v>
          </cell>
          <cell r="R176">
            <v>20</v>
          </cell>
          <cell r="S176">
            <v>8</v>
          </cell>
          <cell r="T176">
            <v>18</v>
          </cell>
          <cell r="U176">
            <v>0</v>
          </cell>
          <cell r="V176">
            <v>4</v>
          </cell>
          <cell r="X176">
            <v>46</v>
          </cell>
          <cell r="Y176">
            <v>1</v>
          </cell>
          <cell r="Z176">
            <v>14</v>
          </cell>
          <cell r="AA176">
            <v>1</v>
          </cell>
          <cell r="AB176">
            <v>7</v>
          </cell>
          <cell r="AC176">
            <v>0</v>
          </cell>
          <cell r="AD176">
            <v>0</v>
          </cell>
          <cell r="AE176">
            <v>0</v>
          </cell>
          <cell r="AF176">
            <v>4</v>
          </cell>
        </row>
        <row r="178">
          <cell r="A178" t="str">
            <v>RS-3</v>
          </cell>
          <cell r="B178" t="str">
            <v>PICHURA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 t="str">
            <v>C-1</v>
          </cell>
          <cell r="H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40163</v>
          </cell>
          <cell r="B180" t="str">
            <v>IN</v>
          </cell>
          <cell r="F180">
            <v>1</v>
          </cell>
          <cell r="H180">
            <v>3</v>
          </cell>
          <cell r="M180">
            <v>3</v>
          </cell>
          <cell r="P180">
            <v>2</v>
          </cell>
          <cell r="R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1</v>
          </cell>
        </row>
        <row r="181">
          <cell r="A181">
            <v>9142</v>
          </cell>
          <cell r="B181" t="str">
            <v>E6</v>
          </cell>
          <cell r="H181">
            <v>30.3</v>
          </cell>
          <cell r="M181">
            <v>30.3</v>
          </cell>
          <cell r="R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</row>
        <row r="182">
          <cell r="B182" t="str">
            <v>E3</v>
          </cell>
          <cell r="C182">
            <v>1</v>
          </cell>
          <cell r="H182">
            <v>0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>
            <v>9156</v>
          </cell>
          <cell r="B183" t="str">
            <v>E1</v>
          </cell>
          <cell r="D183">
            <v>1</v>
          </cell>
          <cell r="H183">
            <v>21</v>
          </cell>
          <cell r="K183">
            <v>21</v>
          </cell>
          <cell r="P183">
            <v>2</v>
          </cell>
          <cell r="R183">
            <v>1</v>
          </cell>
          <cell r="X183">
            <v>1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>
            <v>9130</v>
          </cell>
          <cell r="B184" t="str">
            <v>E3</v>
          </cell>
          <cell r="D184">
            <v>1</v>
          </cell>
          <cell r="H184">
            <v>31.2</v>
          </cell>
          <cell r="K184">
            <v>31.2</v>
          </cell>
          <cell r="P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>
            <v>9120</v>
          </cell>
          <cell r="B185" t="str">
            <v>E5</v>
          </cell>
          <cell r="D185">
            <v>2</v>
          </cell>
          <cell r="H185">
            <v>48</v>
          </cell>
          <cell r="K185">
            <v>48</v>
          </cell>
          <cell r="P185">
            <v>3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>
            <v>9140</v>
          </cell>
          <cell r="B186" t="str">
            <v>E1</v>
          </cell>
          <cell r="D186">
            <v>1</v>
          </cell>
          <cell r="H186">
            <v>35.1</v>
          </cell>
          <cell r="K186">
            <v>35.1</v>
          </cell>
          <cell r="T186">
            <v>1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>
            <v>9133</v>
          </cell>
          <cell r="B187" t="str">
            <v>E3</v>
          </cell>
          <cell r="D187">
            <v>1</v>
          </cell>
          <cell r="H187">
            <v>62.3</v>
          </cell>
          <cell r="K187">
            <v>62.3</v>
          </cell>
          <cell r="P187">
            <v>1</v>
          </cell>
          <cell r="T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>
            <v>9141</v>
          </cell>
          <cell r="B188" t="str">
            <v>E1</v>
          </cell>
          <cell r="D188">
            <v>1</v>
          </cell>
          <cell r="H188">
            <v>37.700000000000003</v>
          </cell>
          <cell r="K188">
            <v>37.700000000000003</v>
          </cell>
          <cell r="P188">
            <v>1</v>
          </cell>
          <cell r="T188">
            <v>1</v>
          </cell>
          <cell r="X188">
            <v>1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>
            <v>9132</v>
          </cell>
          <cell r="B189" t="str">
            <v>E3</v>
          </cell>
          <cell r="D189">
            <v>1</v>
          </cell>
          <cell r="H189">
            <v>18.899999999999999</v>
          </cell>
          <cell r="K189">
            <v>18.899999999999999</v>
          </cell>
          <cell r="P189">
            <v>1</v>
          </cell>
          <cell r="T189">
            <v>1</v>
          </cell>
          <cell r="X189">
            <v>0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9157</v>
          </cell>
          <cell r="B190" t="str">
            <v>E1</v>
          </cell>
          <cell r="D190">
            <v>1</v>
          </cell>
          <cell r="H190">
            <v>28.9</v>
          </cell>
          <cell r="K190">
            <v>28.9</v>
          </cell>
          <cell r="P190">
            <v>2</v>
          </cell>
          <cell r="X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9139</v>
          </cell>
          <cell r="B191" t="str">
            <v>E1</v>
          </cell>
          <cell r="D191">
            <v>1</v>
          </cell>
          <cell r="H191">
            <v>35.6</v>
          </cell>
          <cell r="K191">
            <v>35.6</v>
          </cell>
          <cell r="P191">
            <v>2</v>
          </cell>
          <cell r="T191">
            <v>1</v>
          </cell>
          <cell r="X191">
            <v>1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9121</v>
          </cell>
          <cell r="B192" t="str">
            <v>E1</v>
          </cell>
          <cell r="D192">
            <v>1</v>
          </cell>
          <cell r="H192">
            <v>47.7</v>
          </cell>
          <cell r="K192">
            <v>47.7</v>
          </cell>
          <cell r="P192">
            <v>1</v>
          </cell>
          <cell r="X192">
            <v>1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9138</v>
          </cell>
          <cell r="B193" t="str">
            <v>E5</v>
          </cell>
          <cell r="D193">
            <v>1</v>
          </cell>
          <cell r="H193">
            <v>31</v>
          </cell>
          <cell r="K193">
            <v>31</v>
          </cell>
          <cell r="P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9158</v>
          </cell>
          <cell r="B194" t="str">
            <v>E1</v>
          </cell>
          <cell r="D194">
            <v>1</v>
          </cell>
          <cell r="H194">
            <v>50.1</v>
          </cell>
          <cell r="K194">
            <v>50.1</v>
          </cell>
          <cell r="X194">
            <v>1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9134</v>
          </cell>
          <cell r="B195" t="str">
            <v>E3</v>
          </cell>
          <cell r="D195">
            <v>1</v>
          </cell>
          <cell r="H195">
            <v>51.5</v>
          </cell>
          <cell r="K195">
            <v>51.5</v>
          </cell>
          <cell r="P195">
            <v>3</v>
          </cell>
          <cell r="X195">
            <v>0</v>
          </cell>
          <cell r="Y195">
            <v>0</v>
          </cell>
          <cell r="Z195">
            <v>1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9159</v>
          </cell>
          <cell r="B196" t="str">
            <v>E1</v>
          </cell>
          <cell r="D196">
            <v>1</v>
          </cell>
          <cell r="H196">
            <v>68.2</v>
          </cell>
          <cell r="K196">
            <v>68.2</v>
          </cell>
          <cell r="R196">
            <v>1</v>
          </cell>
          <cell r="X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9162</v>
          </cell>
          <cell r="B197" t="str">
            <v>E1</v>
          </cell>
          <cell r="D197">
            <v>1</v>
          </cell>
          <cell r="H197">
            <v>61.9</v>
          </cell>
          <cell r="K197">
            <v>61.9</v>
          </cell>
          <cell r="X197">
            <v>1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>
            <v>9161</v>
          </cell>
          <cell r="B198" t="str">
            <v>E1</v>
          </cell>
          <cell r="D198">
            <v>1</v>
          </cell>
          <cell r="H198">
            <v>46.8</v>
          </cell>
          <cell r="K198">
            <v>46.8</v>
          </cell>
          <cell r="P198">
            <v>2</v>
          </cell>
          <cell r="X198">
            <v>1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>
            <v>9163</v>
          </cell>
          <cell r="B199" t="str">
            <v>E1</v>
          </cell>
          <cell r="D199">
            <v>1</v>
          </cell>
          <cell r="H199">
            <v>47.4</v>
          </cell>
          <cell r="K199">
            <v>47.4</v>
          </cell>
          <cell r="P199">
            <v>1</v>
          </cell>
          <cell r="R199">
            <v>1</v>
          </cell>
          <cell r="X199">
            <v>1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>
            <v>9160</v>
          </cell>
          <cell r="B200" t="str">
            <v>E1</v>
          </cell>
          <cell r="D200">
            <v>1</v>
          </cell>
          <cell r="H200">
            <v>58.2</v>
          </cell>
          <cell r="K200">
            <v>58.2</v>
          </cell>
          <cell r="P200">
            <v>7</v>
          </cell>
          <cell r="R200">
            <v>1</v>
          </cell>
          <cell r="X200">
            <v>1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>
            <v>9164</v>
          </cell>
          <cell r="B201" t="str">
            <v>E1</v>
          </cell>
          <cell r="D201">
            <v>1</v>
          </cell>
          <cell r="H201">
            <v>50.5</v>
          </cell>
          <cell r="K201">
            <v>50.5</v>
          </cell>
          <cell r="P201">
            <v>1</v>
          </cell>
          <cell r="X201">
            <v>1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</row>
        <row r="202">
          <cell r="A202">
            <v>9137</v>
          </cell>
          <cell r="B202" t="str">
            <v>E6</v>
          </cell>
          <cell r="D202">
            <v>1</v>
          </cell>
          <cell r="H202">
            <v>57</v>
          </cell>
          <cell r="K202">
            <v>57</v>
          </cell>
          <cell r="P202">
            <v>2</v>
          </cell>
          <cell r="R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>
            <v>9165</v>
          </cell>
          <cell r="B203" t="str">
            <v>E1</v>
          </cell>
          <cell r="D203">
            <v>1</v>
          </cell>
          <cell r="H203">
            <v>52.3</v>
          </cell>
          <cell r="K203">
            <v>52.3</v>
          </cell>
          <cell r="P203">
            <v>2</v>
          </cell>
          <cell r="X203">
            <v>1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9135</v>
          </cell>
          <cell r="B204" t="str">
            <v>E3</v>
          </cell>
          <cell r="D204">
            <v>1</v>
          </cell>
          <cell r="H204">
            <v>33.9</v>
          </cell>
          <cell r="K204">
            <v>33.9</v>
          </cell>
          <cell r="P204">
            <v>2</v>
          </cell>
          <cell r="T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>
            <v>9167</v>
          </cell>
          <cell r="B205" t="str">
            <v>E1</v>
          </cell>
          <cell r="D205">
            <v>1</v>
          </cell>
          <cell r="H205">
            <v>58</v>
          </cell>
          <cell r="K205">
            <v>58</v>
          </cell>
          <cell r="P205">
            <v>2</v>
          </cell>
          <cell r="X205">
            <v>1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</row>
        <row r="206">
          <cell r="A206">
            <v>9166</v>
          </cell>
          <cell r="B206" t="str">
            <v>E1</v>
          </cell>
          <cell r="D206">
            <v>1</v>
          </cell>
          <cell r="H206">
            <v>59.4</v>
          </cell>
          <cell r="K206">
            <v>59.4</v>
          </cell>
          <cell r="X206">
            <v>1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9168</v>
          </cell>
          <cell r="B207" t="str">
            <v>E1</v>
          </cell>
          <cell r="D207">
            <v>1</v>
          </cell>
          <cell r="H207">
            <v>63.5</v>
          </cell>
          <cell r="K207">
            <v>63.5</v>
          </cell>
          <cell r="X207">
            <v>1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9136</v>
          </cell>
          <cell r="B208" t="str">
            <v>E3</v>
          </cell>
          <cell r="D208">
            <v>1</v>
          </cell>
          <cell r="H208">
            <v>49.6</v>
          </cell>
          <cell r="K208">
            <v>49.6</v>
          </cell>
          <cell r="P208">
            <v>2</v>
          </cell>
          <cell r="R208">
            <v>1</v>
          </cell>
          <cell r="T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B209" t="str">
            <v>P3</v>
          </cell>
          <cell r="H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1</v>
          </cell>
          <cell r="AF209">
            <v>0</v>
          </cell>
        </row>
        <row r="210">
          <cell r="A210">
            <v>9115</v>
          </cell>
          <cell r="B210" t="str">
            <v>P3</v>
          </cell>
          <cell r="D210">
            <v>1</v>
          </cell>
          <cell r="H210">
            <v>60.4</v>
          </cell>
          <cell r="O210">
            <v>60.4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1</v>
          </cell>
          <cell r="AF210">
            <v>0</v>
          </cell>
        </row>
        <row r="211">
          <cell r="A211">
            <v>9114</v>
          </cell>
          <cell r="B211" t="str">
            <v>P3</v>
          </cell>
          <cell r="D211">
            <v>1</v>
          </cell>
          <cell r="H211">
            <v>61.2</v>
          </cell>
          <cell r="O211">
            <v>61.2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1</v>
          </cell>
          <cell r="AF211">
            <v>0</v>
          </cell>
        </row>
        <row r="212">
          <cell r="A212">
            <v>9113</v>
          </cell>
          <cell r="B212" t="str">
            <v>P3</v>
          </cell>
          <cell r="D212">
            <v>1</v>
          </cell>
          <cell r="H212">
            <v>60.8</v>
          </cell>
          <cell r="O212">
            <v>60.8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1</v>
          </cell>
          <cell r="AF212">
            <v>0</v>
          </cell>
        </row>
        <row r="213">
          <cell r="A213">
            <v>9112</v>
          </cell>
          <cell r="B213" t="str">
            <v>P3</v>
          </cell>
          <cell r="D213">
            <v>1</v>
          </cell>
          <cell r="H213">
            <v>56.4</v>
          </cell>
          <cell r="O213">
            <v>56.4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1</v>
          </cell>
          <cell r="AF213">
            <v>0</v>
          </cell>
        </row>
        <row r="214">
          <cell r="A214">
            <v>9111</v>
          </cell>
          <cell r="B214" t="str">
            <v>P3</v>
          </cell>
          <cell r="D214">
            <v>1</v>
          </cell>
          <cell r="H214">
            <v>59.3</v>
          </cell>
          <cell r="O214">
            <v>59.3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</v>
          </cell>
          <cell r="AF214">
            <v>0</v>
          </cell>
        </row>
        <row r="215">
          <cell r="A215">
            <v>9110</v>
          </cell>
          <cell r="B215" t="str">
            <v>P3</v>
          </cell>
          <cell r="D215">
            <v>1</v>
          </cell>
          <cell r="H215">
            <v>60.4</v>
          </cell>
          <cell r="O215">
            <v>60.4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1</v>
          </cell>
          <cell r="AF215">
            <v>0</v>
          </cell>
        </row>
        <row r="216">
          <cell r="A216">
            <v>9109</v>
          </cell>
          <cell r="B216" t="str">
            <v>P2</v>
          </cell>
          <cell r="D216">
            <v>1</v>
          </cell>
          <cell r="H216">
            <v>59.2</v>
          </cell>
          <cell r="N216">
            <v>59.2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</row>
        <row r="217">
          <cell r="A217">
            <v>9108</v>
          </cell>
          <cell r="B217" t="str">
            <v>P2</v>
          </cell>
          <cell r="D217">
            <v>1</v>
          </cell>
          <cell r="H217">
            <v>59.2</v>
          </cell>
          <cell r="N217">
            <v>59.2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0</v>
          </cell>
        </row>
        <row r="218">
          <cell r="A218">
            <v>9107</v>
          </cell>
          <cell r="B218" t="str">
            <v>P2</v>
          </cell>
          <cell r="D218">
            <v>1</v>
          </cell>
          <cell r="H218">
            <v>62.4</v>
          </cell>
          <cell r="N218">
            <v>62.4</v>
          </cell>
          <cell r="P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0</v>
          </cell>
        </row>
        <row r="219">
          <cell r="A219">
            <v>9106</v>
          </cell>
          <cell r="B219" t="str">
            <v>P2</v>
          </cell>
          <cell r="D219">
            <v>1</v>
          </cell>
          <cell r="H219">
            <v>58.2</v>
          </cell>
          <cell r="N219">
            <v>58.2</v>
          </cell>
          <cell r="P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0</v>
          </cell>
        </row>
        <row r="220">
          <cell r="A220">
            <v>9104</v>
          </cell>
          <cell r="B220" t="str">
            <v>P2</v>
          </cell>
          <cell r="D220">
            <v>1</v>
          </cell>
          <cell r="H220">
            <v>59.8</v>
          </cell>
          <cell r="N220">
            <v>59.8</v>
          </cell>
          <cell r="P220">
            <v>1</v>
          </cell>
          <cell r="T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0</v>
          </cell>
        </row>
        <row r="221">
          <cell r="A221">
            <v>9105</v>
          </cell>
          <cell r="B221" t="str">
            <v>P2</v>
          </cell>
          <cell r="D221">
            <v>1</v>
          </cell>
          <cell r="H221">
            <v>48.1</v>
          </cell>
          <cell r="N221">
            <v>48.1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</row>
        <row r="222">
          <cell r="A222">
            <v>9103</v>
          </cell>
          <cell r="B222" t="str">
            <v>P2</v>
          </cell>
          <cell r="D222">
            <v>1</v>
          </cell>
          <cell r="H222">
            <v>60.8</v>
          </cell>
          <cell r="N222">
            <v>60.8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</row>
        <row r="223">
          <cell r="A223">
            <v>45091</v>
          </cell>
          <cell r="B223" t="str">
            <v>P2</v>
          </cell>
          <cell r="G223">
            <v>1</v>
          </cell>
          <cell r="H223">
            <v>41.6</v>
          </cell>
          <cell r="N223">
            <v>41.6</v>
          </cell>
          <cell r="P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</row>
        <row r="224">
          <cell r="H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 t="str">
            <v>C-2</v>
          </cell>
          <cell r="H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40163</v>
          </cell>
          <cell r="B226" t="str">
            <v>IN</v>
          </cell>
          <cell r="F226">
            <v>1</v>
          </cell>
          <cell r="H226">
            <v>3</v>
          </cell>
          <cell r="K226">
            <v>3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1</v>
          </cell>
        </row>
        <row r="227">
          <cell r="A227">
            <v>9129</v>
          </cell>
          <cell r="B227" t="str">
            <v>E3</v>
          </cell>
          <cell r="G227">
            <v>1</v>
          </cell>
          <cell r="H227">
            <v>13.5</v>
          </cell>
          <cell r="K227">
            <v>13.5</v>
          </cell>
          <cell r="P227">
            <v>2</v>
          </cell>
          <cell r="R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9155</v>
          </cell>
          <cell r="B228" t="str">
            <v>E1</v>
          </cell>
          <cell r="D228">
            <v>1</v>
          </cell>
          <cell r="H228">
            <v>80.7</v>
          </cell>
          <cell r="K228">
            <v>80.7</v>
          </cell>
          <cell r="R228">
            <v>1</v>
          </cell>
          <cell r="X228">
            <v>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9143</v>
          </cell>
          <cell r="B229" t="str">
            <v>E1</v>
          </cell>
          <cell r="D229">
            <v>1</v>
          </cell>
          <cell r="H229">
            <v>53.8</v>
          </cell>
          <cell r="K229">
            <v>53.8</v>
          </cell>
          <cell r="P229">
            <v>2</v>
          </cell>
          <cell r="R229">
            <v>1</v>
          </cell>
          <cell r="T229">
            <v>1</v>
          </cell>
          <cell r="X229">
            <v>1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9144</v>
          </cell>
          <cell r="B230" t="str">
            <v>E5</v>
          </cell>
          <cell r="D230">
            <v>1</v>
          </cell>
          <cell r="H230">
            <v>40.5</v>
          </cell>
          <cell r="K230">
            <v>40.5</v>
          </cell>
          <cell r="P230">
            <v>1</v>
          </cell>
          <cell r="T230">
            <v>1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</row>
        <row r="231">
          <cell r="A231">
            <v>9122</v>
          </cell>
          <cell r="B231" t="str">
            <v>E1</v>
          </cell>
          <cell r="D231">
            <v>1</v>
          </cell>
          <cell r="H231">
            <v>43</v>
          </cell>
          <cell r="K231">
            <v>43</v>
          </cell>
          <cell r="P231">
            <v>1</v>
          </cell>
          <cell r="R231">
            <v>1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9127</v>
          </cell>
          <cell r="B232" t="str">
            <v>E3</v>
          </cell>
          <cell r="D232">
            <v>1</v>
          </cell>
          <cell r="H232">
            <v>54.8</v>
          </cell>
          <cell r="K232">
            <v>54.8</v>
          </cell>
          <cell r="P232">
            <v>1</v>
          </cell>
          <cell r="T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9153</v>
          </cell>
          <cell r="B233" t="str">
            <v>E1</v>
          </cell>
          <cell r="D233">
            <v>1</v>
          </cell>
          <cell r="H233">
            <v>45.6</v>
          </cell>
          <cell r="K233">
            <v>45.6</v>
          </cell>
          <cell r="X233">
            <v>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9154</v>
          </cell>
          <cell r="B234" t="str">
            <v>E1</v>
          </cell>
          <cell r="D234">
            <v>1</v>
          </cell>
          <cell r="H234">
            <v>43.9</v>
          </cell>
          <cell r="K234">
            <v>43.9</v>
          </cell>
          <cell r="P234">
            <v>1</v>
          </cell>
          <cell r="X234">
            <v>1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9146</v>
          </cell>
          <cell r="B235" t="str">
            <v>E6</v>
          </cell>
          <cell r="D235">
            <v>1</v>
          </cell>
          <cell r="H235">
            <v>45.9</v>
          </cell>
          <cell r="K235">
            <v>45.9</v>
          </cell>
          <cell r="P235">
            <v>1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</row>
        <row r="236">
          <cell r="B236" t="str">
            <v>E3</v>
          </cell>
          <cell r="H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9152</v>
          </cell>
          <cell r="B237" t="str">
            <v>E1</v>
          </cell>
          <cell r="D237">
            <v>1</v>
          </cell>
          <cell r="H237">
            <v>42.4</v>
          </cell>
          <cell r="K237">
            <v>42.4</v>
          </cell>
          <cell r="X237">
            <v>1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9147</v>
          </cell>
          <cell r="B238" t="str">
            <v>E1</v>
          </cell>
          <cell r="D238">
            <v>1</v>
          </cell>
          <cell r="H238">
            <v>36.9</v>
          </cell>
          <cell r="K238">
            <v>36.9</v>
          </cell>
          <cell r="P238">
            <v>3</v>
          </cell>
          <cell r="T238">
            <v>1</v>
          </cell>
          <cell r="X238">
            <v>1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9123</v>
          </cell>
          <cell r="B239" t="str">
            <v>E3</v>
          </cell>
          <cell r="D239">
            <v>1</v>
          </cell>
          <cell r="H239">
            <v>25.6</v>
          </cell>
          <cell r="K239">
            <v>25.6</v>
          </cell>
          <cell r="P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9151</v>
          </cell>
          <cell r="B240" t="str">
            <v>E1</v>
          </cell>
          <cell r="D240">
            <v>1</v>
          </cell>
          <cell r="H240">
            <v>41</v>
          </cell>
          <cell r="K240">
            <v>41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9145</v>
          </cell>
          <cell r="B241" t="str">
            <v>E1</v>
          </cell>
          <cell r="D241">
            <v>1</v>
          </cell>
          <cell r="H241">
            <v>41.3</v>
          </cell>
          <cell r="K241">
            <v>41.3</v>
          </cell>
          <cell r="P241">
            <v>1</v>
          </cell>
          <cell r="T241">
            <v>1</v>
          </cell>
          <cell r="X241">
            <v>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9150</v>
          </cell>
          <cell r="B242" t="str">
            <v>E1</v>
          </cell>
          <cell r="D242">
            <v>1</v>
          </cell>
          <cell r="H242">
            <v>47.9</v>
          </cell>
          <cell r="K242">
            <v>47.9</v>
          </cell>
          <cell r="X242">
            <v>1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9126</v>
          </cell>
          <cell r="B243" t="str">
            <v>E3</v>
          </cell>
          <cell r="D243">
            <v>1</v>
          </cell>
          <cell r="H243">
            <v>45.2</v>
          </cell>
          <cell r="K243">
            <v>45.2</v>
          </cell>
          <cell r="P243">
            <v>3</v>
          </cell>
          <cell r="T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9149</v>
          </cell>
          <cell r="B244" t="str">
            <v>E1</v>
          </cell>
          <cell r="F244">
            <v>1</v>
          </cell>
          <cell r="H244">
            <v>70.900000000000006</v>
          </cell>
          <cell r="K244">
            <v>70.900000000000006</v>
          </cell>
          <cell r="P244">
            <v>2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9148</v>
          </cell>
          <cell r="B245" t="str">
            <v>E5</v>
          </cell>
          <cell r="D245">
            <v>1</v>
          </cell>
          <cell r="H245">
            <v>37.9</v>
          </cell>
          <cell r="K245">
            <v>37.9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9125</v>
          </cell>
          <cell r="B246" t="str">
            <v>E3</v>
          </cell>
          <cell r="D246">
            <v>1</v>
          </cell>
          <cell r="H246">
            <v>35.9</v>
          </cell>
          <cell r="K246">
            <v>35.9</v>
          </cell>
          <cell r="P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SC1</v>
          </cell>
          <cell r="B247" t="str">
            <v>E1</v>
          </cell>
          <cell r="D247">
            <v>1</v>
          </cell>
          <cell r="H247">
            <v>20.9</v>
          </cell>
          <cell r="K247">
            <v>20.9</v>
          </cell>
          <cell r="X247">
            <v>1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9124</v>
          </cell>
          <cell r="B248" t="str">
            <v>E3</v>
          </cell>
          <cell r="D248">
            <v>1</v>
          </cell>
          <cell r="H248">
            <v>11.5</v>
          </cell>
          <cell r="K248">
            <v>11.5</v>
          </cell>
          <cell r="P248">
            <v>1</v>
          </cell>
          <cell r="R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H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</row>
        <row r="250">
          <cell r="H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H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H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 t="str">
            <v xml:space="preserve">SUB TOTAL-3</v>
          </cell>
          <cell r="C253">
            <v>1</v>
          </cell>
          <cell r="D253">
            <v>59</v>
          </cell>
          <cell r="E253">
            <v>0</v>
          </cell>
          <cell r="F253">
            <v>3</v>
          </cell>
          <cell r="G253">
            <v>2</v>
          </cell>
          <cell r="H253">
            <v>2928.900000000001</v>
          </cell>
          <cell r="I253">
            <v>0</v>
          </cell>
          <cell r="J253">
            <v>0</v>
          </cell>
          <cell r="K253">
            <v>2087.8000000000002</v>
          </cell>
          <cell r="L253">
            <v>0</v>
          </cell>
          <cell r="M253">
            <v>33.299999999999997</v>
          </cell>
          <cell r="N253">
            <v>449.30000000000007</v>
          </cell>
          <cell r="O253">
            <v>358.49999999999994</v>
          </cell>
          <cell r="P253">
            <v>66</v>
          </cell>
          <cell r="Q253">
            <v>0</v>
          </cell>
          <cell r="R253">
            <v>13</v>
          </cell>
          <cell r="S253">
            <v>0</v>
          </cell>
          <cell r="T253">
            <v>14</v>
          </cell>
          <cell r="U253">
            <v>0</v>
          </cell>
          <cell r="V253">
            <v>0</v>
          </cell>
          <cell r="X253">
            <v>29</v>
          </cell>
          <cell r="Y253">
            <v>0</v>
          </cell>
          <cell r="Z253">
            <v>14</v>
          </cell>
          <cell r="AA253">
            <v>0</v>
          </cell>
          <cell r="AB253">
            <v>4</v>
          </cell>
          <cell r="AC253">
            <v>3</v>
          </cell>
          <cell r="AD253">
            <v>8</v>
          </cell>
          <cell r="AE253">
            <v>7</v>
          </cell>
          <cell r="AF253">
            <v>2</v>
          </cell>
        </row>
        <row r="255">
          <cell r="A255" t="str">
            <v>RS-4</v>
          </cell>
          <cell r="B255" t="str">
            <v>QQUEA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A256" t="str">
            <v>C-1</v>
          </cell>
          <cell r="H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40164</v>
          </cell>
          <cell r="B257" t="str">
            <v>IN</v>
          </cell>
          <cell r="F257">
            <v>1</v>
          </cell>
          <cell r="H257">
            <v>3</v>
          </cell>
          <cell r="M257">
            <v>3</v>
          </cell>
          <cell r="P257">
            <v>4</v>
          </cell>
          <cell r="R257">
            <v>1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1</v>
          </cell>
        </row>
        <row r="258">
          <cell r="A258">
            <v>91196</v>
          </cell>
          <cell r="B258" t="str">
            <v>E1</v>
          </cell>
          <cell r="D258">
            <v>1</v>
          </cell>
          <cell r="H258">
            <v>45.4</v>
          </cell>
          <cell r="M258">
            <v>45.4</v>
          </cell>
          <cell r="P258">
            <v>2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9172</v>
          </cell>
          <cell r="B259" t="str">
            <v>E5</v>
          </cell>
          <cell r="C259">
            <v>1</v>
          </cell>
          <cell r="H259">
            <v>18.899999999999999</v>
          </cell>
          <cell r="M259">
            <v>18.899999999999999</v>
          </cell>
          <cell r="R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9197</v>
          </cell>
          <cell r="B260" t="str">
            <v>E1</v>
          </cell>
          <cell r="C260">
            <v>1</v>
          </cell>
          <cell r="H260">
            <v>19</v>
          </cell>
          <cell r="K260">
            <v>19</v>
          </cell>
          <cell r="R260">
            <v>1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91198</v>
          </cell>
          <cell r="B261" t="str">
            <v>E1</v>
          </cell>
          <cell r="D261">
            <v>1</v>
          </cell>
          <cell r="H261">
            <v>33</v>
          </cell>
          <cell r="K261">
            <v>33</v>
          </cell>
          <cell r="P261">
            <v>3</v>
          </cell>
          <cell r="R261">
            <v>1</v>
          </cell>
          <cell r="X261">
            <v>1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9223</v>
          </cell>
          <cell r="B262" t="str">
            <v>E5</v>
          </cell>
          <cell r="D262">
            <v>2</v>
          </cell>
          <cell r="H262">
            <v>55.6</v>
          </cell>
          <cell r="K262">
            <v>55.6</v>
          </cell>
          <cell r="P262">
            <v>1</v>
          </cell>
          <cell r="R262">
            <v>1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1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9215</v>
          </cell>
          <cell r="B263" t="str">
            <v>E1</v>
          </cell>
          <cell r="D263">
            <v>1</v>
          </cell>
          <cell r="H263">
            <v>27.7</v>
          </cell>
          <cell r="K263">
            <v>27.7</v>
          </cell>
          <cell r="X263">
            <v>1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9182</v>
          </cell>
          <cell r="B264" t="str">
            <v>E3</v>
          </cell>
          <cell r="D264">
            <v>1</v>
          </cell>
          <cell r="H264">
            <v>41.4</v>
          </cell>
          <cell r="K264">
            <v>41.4</v>
          </cell>
          <cell r="P264">
            <v>2</v>
          </cell>
          <cell r="R264">
            <v>1</v>
          </cell>
          <cell r="T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9199</v>
          </cell>
          <cell r="B265" t="str">
            <v>E5</v>
          </cell>
          <cell r="D265">
            <v>1</v>
          </cell>
          <cell r="H265">
            <v>38.799999999999997</v>
          </cell>
          <cell r="K265">
            <v>38.799999999999997</v>
          </cell>
          <cell r="P265">
            <v>3</v>
          </cell>
          <cell r="R265">
            <v>1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9183</v>
          </cell>
          <cell r="B266" t="str">
            <v>E3</v>
          </cell>
          <cell r="D266">
            <v>1</v>
          </cell>
          <cell r="H266">
            <v>27</v>
          </cell>
          <cell r="I266">
            <v>27</v>
          </cell>
          <cell r="P266">
            <v>1</v>
          </cell>
          <cell r="T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67">
          <cell r="A267">
            <v>9214</v>
          </cell>
          <cell r="B267" t="str">
            <v>E1</v>
          </cell>
          <cell r="D267">
            <v>1</v>
          </cell>
          <cell r="H267">
            <v>39.1</v>
          </cell>
          <cell r="K267">
            <v>39.1</v>
          </cell>
          <cell r="P267">
            <v>3</v>
          </cell>
          <cell r="R267">
            <v>1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</row>
        <row r="268">
          <cell r="A268">
            <v>9184</v>
          </cell>
          <cell r="B268" t="str">
            <v>E3</v>
          </cell>
          <cell r="D268">
            <v>1</v>
          </cell>
          <cell r="H268">
            <v>45.8</v>
          </cell>
          <cell r="K268">
            <v>45.8</v>
          </cell>
          <cell r="P268">
            <v>2</v>
          </cell>
          <cell r="T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9225</v>
          </cell>
          <cell r="B269" t="str">
            <v>E5</v>
          </cell>
          <cell r="D269">
            <v>1</v>
          </cell>
          <cell r="H269">
            <v>33.5</v>
          </cell>
          <cell r="M269">
            <v>33.5</v>
          </cell>
          <cell r="P269">
            <v>6</v>
          </cell>
          <cell r="R269">
            <v>1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46538</v>
          </cell>
          <cell r="B270" t="str">
            <v>E1</v>
          </cell>
          <cell r="D270">
            <v>1</v>
          </cell>
          <cell r="H270">
            <v>21.3</v>
          </cell>
          <cell r="K270">
            <v>21.3</v>
          </cell>
          <cell r="P270">
            <v>2</v>
          </cell>
          <cell r="X270">
            <v>1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</row>
        <row r="271">
          <cell r="A271">
            <v>46539</v>
          </cell>
          <cell r="B271" t="str">
            <v>E3</v>
          </cell>
          <cell r="D271">
            <v>1</v>
          </cell>
          <cell r="H271">
            <v>18.899999999999999</v>
          </cell>
          <cell r="K271">
            <v>18.899999999999999</v>
          </cell>
          <cell r="P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</row>
        <row r="272">
          <cell r="A272">
            <v>9224</v>
          </cell>
          <cell r="B272" t="str">
            <v>E1</v>
          </cell>
          <cell r="D272">
            <v>1</v>
          </cell>
          <cell r="H272">
            <v>19</v>
          </cell>
          <cell r="M272">
            <v>19</v>
          </cell>
          <cell r="P272">
            <v>5</v>
          </cell>
          <cell r="R272">
            <v>1</v>
          </cell>
          <cell r="X272">
            <v>1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</row>
        <row r="273">
          <cell r="A273">
            <v>9195</v>
          </cell>
          <cell r="B273" t="str">
            <v>E5</v>
          </cell>
          <cell r="C273">
            <v>1</v>
          </cell>
          <cell r="H273">
            <v>42.9</v>
          </cell>
          <cell r="M273">
            <v>42.9</v>
          </cell>
          <cell r="P273">
            <v>3</v>
          </cell>
          <cell r="R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</row>
        <row r="274">
          <cell r="A274">
            <v>9169</v>
          </cell>
          <cell r="B274" t="str">
            <v>E3</v>
          </cell>
          <cell r="G274">
            <v>1</v>
          </cell>
          <cell r="H274">
            <v>31.4</v>
          </cell>
          <cell r="I274">
            <v>31.4</v>
          </cell>
          <cell r="P274">
            <v>1</v>
          </cell>
          <cell r="R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75">
          <cell r="A275">
            <v>9210</v>
          </cell>
          <cell r="B275" t="str">
            <v>E5</v>
          </cell>
          <cell r="D275">
            <v>1</v>
          </cell>
          <cell r="H275">
            <v>37.299999999999997</v>
          </cell>
          <cell r="M275">
            <v>37.299999999999997</v>
          </cell>
          <cell r="P275">
            <v>2</v>
          </cell>
          <cell r="R275">
            <v>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N1</v>
          </cell>
          <cell r="H276">
            <v>18.2</v>
          </cell>
          <cell r="K276">
            <v>18.2</v>
          </cell>
          <cell r="P276">
            <v>1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N2</v>
          </cell>
          <cell r="H277">
            <v>19.7</v>
          </cell>
          <cell r="K277">
            <v>19.7</v>
          </cell>
          <cell r="P277">
            <v>1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>
            <v>9211</v>
          </cell>
          <cell r="B278" t="str">
            <v>E1</v>
          </cell>
          <cell r="D278">
            <v>1</v>
          </cell>
          <cell r="H278">
            <v>39.6</v>
          </cell>
          <cell r="M278">
            <v>39.6</v>
          </cell>
          <cell r="P278">
            <v>6</v>
          </cell>
          <cell r="R278">
            <v>1</v>
          </cell>
          <cell r="X278">
            <v>1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9194</v>
          </cell>
          <cell r="B279" t="str">
            <v>E1</v>
          </cell>
          <cell r="D279">
            <v>1</v>
          </cell>
          <cell r="H279">
            <v>42.8</v>
          </cell>
          <cell r="M279">
            <v>42.8</v>
          </cell>
          <cell r="P279">
            <v>1</v>
          </cell>
          <cell r="R279">
            <v>1</v>
          </cell>
          <cell r="T279">
            <v>1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B280" t="str">
            <v>E3</v>
          </cell>
          <cell r="H280">
            <v>0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9176</v>
          </cell>
          <cell r="B281" t="str">
            <v>E3</v>
          </cell>
          <cell r="D281">
            <v>1</v>
          </cell>
          <cell r="H281">
            <v>34</v>
          </cell>
          <cell r="I281">
            <v>34</v>
          </cell>
          <cell r="P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>
            <v>9208</v>
          </cell>
          <cell r="B282" t="str">
            <v>E1</v>
          </cell>
          <cell r="D282">
            <v>1</v>
          </cell>
          <cell r="H282">
            <v>49.6</v>
          </cell>
          <cell r="M282">
            <v>49.6</v>
          </cell>
          <cell r="P282">
            <v>1</v>
          </cell>
          <cell r="R282">
            <v>1</v>
          </cell>
          <cell r="X282">
            <v>1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</row>
        <row r="283">
          <cell r="A283">
            <v>9209</v>
          </cell>
          <cell r="B283" t="str">
            <v>E1</v>
          </cell>
          <cell r="D283">
            <v>1</v>
          </cell>
          <cell r="H283">
            <v>53.6</v>
          </cell>
          <cell r="M283">
            <v>53.6</v>
          </cell>
          <cell r="P283">
            <v>3</v>
          </cell>
          <cell r="R283">
            <v>1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>
            <v>9207</v>
          </cell>
          <cell r="B284" t="str">
            <v>E1</v>
          </cell>
          <cell r="D284">
            <v>1</v>
          </cell>
          <cell r="H284">
            <v>40.1</v>
          </cell>
          <cell r="M284">
            <v>40.1</v>
          </cell>
          <cell r="P284">
            <v>1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</row>
        <row r="285">
          <cell r="A285">
            <v>9192</v>
          </cell>
          <cell r="B285" t="str">
            <v>E5</v>
          </cell>
          <cell r="C285">
            <v>1</v>
          </cell>
          <cell r="H285">
            <v>31.8</v>
          </cell>
          <cell r="M285">
            <v>31.8</v>
          </cell>
          <cell r="R285">
            <v>1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>
            <v>9193</v>
          </cell>
          <cell r="B286" t="str">
            <v>E1</v>
          </cell>
          <cell r="D286">
            <v>1</v>
          </cell>
          <cell r="H286">
            <v>31.9</v>
          </cell>
          <cell r="K286">
            <v>31.9</v>
          </cell>
          <cell r="P286">
            <v>3</v>
          </cell>
          <cell r="R286">
            <v>1</v>
          </cell>
          <cell r="T286">
            <v>1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9206</v>
          </cell>
          <cell r="B287" t="str">
            <v>E1</v>
          </cell>
          <cell r="D287">
            <v>1</v>
          </cell>
          <cell r="H287">
            <v>37.700000000000003</v>
          </cell>
          <cell r="K287">
            <v>37.700000000000003</v>
          </cell>
          <cell r="P287">
            <v>1</v>
          </cell>
          <cell r="R287">
            <v>1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9177</v>
          </cell>
          <cell r="B288" t="str">
            <v>E3</v>
          </cell>
          <cell r="D288">
            <v>1</v>
          </cell>
          <cell r="H288">
            <v>32.299999999999997</v>
          </cell>
          <cell r="K288">
            <v>32.299999999999997</v>
          </cell>
          <cell r="P288">
            <v>2</v>
          </cell>
          <cell r="R288">
            <v>1</v>
          </cell>
          <cell r="T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9205</v>
          </cell>
          <cell r="B289" t="str">
            <v>E1</v>
          </cell>
          <cell r="D289">
            <v>1</v>
          </cell>
          <cell r="H289">
            <v>47.6</v>
          </cell>
          <cell r="M289">
            <v>47.6</v>
          </cell>
          <cell r="P289">
            <v>2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9191</v>
          </cell>
          <cell r="B290" t="str">
            <v>E1</v>
          </cell>
          <cell r="C290">
            <v>1</v>
          </cell>
          <cell r="H290">
            <v>42.3</v>
          </cell>
          <cell r="M290">
            <v>42.3</v>
          </cell>
          <cell r="P290">
            <v>1</v>
          </cell>
          <cell r="R290">
            <v>1</v>
          </cell>
          <cell r="X290">
            <v>1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>
            <v>9204</v>
          </cell>
          <cell r="B291" t="str">
            <v>E1</v>
          </cell>
          <cell r="D291">
            <v>1</v>
          </cell>
          <cell r="H291">
            <v>49.4</v>
          </cell>
          <cell r="M291">
            <v>49.4</v>
          </cell>
          <cell r="P291">
            <v>1</v>
          </cell>
          <cell r="X291">
            <v>1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>
            <v>9175</v>
          </cell>
          <cell r="B292" t="str">
            <v>E2</v>
          </cell>
          <cell r="D292">
            <v>1</v>
          </cell>
          <cell r="H292">
            <v>30</v>
          </cell>
          <cell r="M292">
            <v>30</v>
          </cell>
          <cell r="P292">
            <v>1</v>
          </cell>
          <cell r="R292">
            <v>1</v>
          </cell>
          <cell r="X292">
            <v>0</v>
          </cell>
          <cell r="Y292">
            <v>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80891</v>
          </cell>
          <cell r="B293" t="str">
            <v>E1</v>
          </cell>
          <cell r="C293">
            <v>1</v>
          </cell>
          <cell r="H293">
            <v>44.9</v>
          </cell>
          <cell r="I293">
            <v>44.9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>
            <v>80892</v>
          </cell>
          <cell r="B294" t="str">
            <v>E1</v>
          </cell>
          <cell r="C294">
            <v>1</v>
          </cell>
          <cell r="H294">
            <v>32.799999999999997</v>
          </cell>
          <cell r="I294">
            <v>32.799999999999997</v>
          </cell>
          <cell r="R294">
            <v>1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80893</v>
          </cell>
          <cell r="B295" t="str">
            <v>E1</v>
          </cell>
          <cell r="C295">
            <v>1</v>
          </cell>
          <cell r="H295">
            <v>37.799999999999997</v>
          </cell>
          <cell r="I295">
            <v>37.799999999999997</v>
          </cell>
          <cell r="R295">
            <v>1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80894</v>
          </cell>
          <cell r="B296" t="str">
            <v>E3</v>
          </cell>
          <cell r="C296">
            <v>1</v>
          </cell>
          <cell r="H296">
            <v>30</v>
          </cell>
          <cell r="I296">
            <v>30</v>
          </cell>
          <cell r="R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40164</v>
          </cell>
          <cell r="B297" t="str">
            <v>IN</v>
          </cell>
          <cell r="H297">
            <v>3</v>
          </cell>
          <cell r="M297">
            <v>3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1</v>
          </cell>
        </row>
        <row r="298">
          <cell r="A298" t="str">
            <v>SC1</v>
          </cell>
          <cell r="C298">
            <v>1</v>
          </cell>
          <cell r="H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9178</v>
          </cell>
          <cell r="B299" t="str">
            <v>E2</v>
          </cell>
          <cell r="D299">
            <v>1</v>
          </cell>
          <cell r="H299">
            <v>33.9</v>
          </cell>
          <cell r="M299">
            <v>33.9</v>
          </cell>
          <cell r="P299">
            <v>1</v>
          </cell>
          <cell r="R299">
            <v>1</v>
          </cell>
          <cell r="X299">
            <v>0</v>
          </cell>
          <cell r="Y299">
            <v>1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 t="str">
            <v>MT1</v>
          </cell>
          <cell r="B300" t="str">
            <v>E3</v>
          </cell>
          <cell r="F300">
            <v>1</v>
          </cell>
          <cell r="H300">
            <v>28.2</v>
          </cell>
          <cell r="I300">
            <v>28.2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H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C-2</v>
          </cell>
          <cell r="H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40164</v>
          </cell>
          <cell r="B303" t="str">
            <v>IN</v>
          </cell>
          <cell r="F303">
            <v>1</v>
          </cell>
          <cell r="H303">
            <v>3</v>
          </cell>
          <cell r="M303">
            <v>3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1</v>
          </cell>
        </row>
        <row r="304">
          <cell r="A304">
            <v>9196</v>
          </cell>
          <cell r="B304" t="str">
            <v>E1</v>
          </cell>
          <cell r="H304">
            <v>45.4</v>
          </cell>
          <cell r="M304">
            <v>45.4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9226</v>
          </cell>
          <cell r="B305" t="str">
            <v>E5</v>
          </cell>
          <cell r="D305">
            <v>1</v>
          </cell>
          <cell r="H305">
            <v>20.8</v>
          </cell>
          <cell r="M305">
            <v>20.8</v>
          </cell>
          <cell r="P305">
            <v>2</v>
          </cell>
          <cell r="R305">
            <v>1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9171</v>
          </cell>
          <cell r="B306" t="str">
            <v>E2</v>
          </cell>
          <cell r="D306">
            <v>1</v>
          </cell>
          <cell r="H306">
            <v>21.2</v>
          </cell>
          <cell r="K306">
            <v>21.2</v>
          </cell>
          <cell r="P306">
            <v>3</v>
          </cell>
          <cell r="R306">
            <v>1</v>
          </cell>
          <cell r="X306">
            <v>0</v>
          </cell>
          <cell r="Y306">
            <v>1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SC</v>
          </cell>
          <cell r="B307" t="str">
            <v>E3</v>
          </cell>
          <cell r="E307">
            <v>1</v>
          </cell>
          <cell r="H307">
            <v>17.899999999999999</v>
          </cell>
          <cell r="I307">
            <v>17.899999999999999</v>
          </cell>
          <cell r="R307">
            <v>2</v>
          </cell>
          <cell r="X307">
            <v>0</v>
          </cell>
          <cell r="Y307">
            <v>0</v>
          </cell>
          <cell r="Z307">
            <v>1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>
            <v>9173</v>
          </cell>
          <cell r="B308" t="str">
            <v>E1</v>
          </cell>
          <cell r="D308">
            <v>1</v>
          </cell>
          <cell r="H308">
            <v>33</v>
          </cell>
          <cell r="M308">
            <v>33</v>
          </cell>
          <cell r="P308">
            <v>2</v>
          </cell>
          <cell r="R308">
            <v>1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9227</v>
          </cell>
          <cell r="B309" t="str">
            <v>E5</v>
          </cell>
          <cell r="C309">
            <v>1</v>
          </cell>
          <cell r="H309">
            <v>38.6</v>
          </cell>
          <cell r="M309">
            <v>38.6</v>
          </cell>
          <cell r="P309">
            <v>4</v>
          </cell>
          <cell r="R309">
            <v>1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</row>
        <row r="310">
          <cell r="A310">
            <v>9217</v>
          </cell>
          <cell r="B310" t="str">
            <v>E1</v>
          </cell>
          <cell r="D310">
            <v>1</v>
          </cell>
          <cell r="H310">
            <v>33.799999999999997</v>
          </cell>
          <cell r="K310">
            <v>33.799999999999997</v>
          </cell>
          <cell r="P310">
            <v>2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9180</v>
          </cell>
          <cell r="B311" t="str">
            <v>E1</v>
          </cell>
          <cell r="D311">
            <v>1</v>
          </cell>
          <cell r="H311">
            <v>38.700000000000003</v>
          </cell>
          <cell r="K311">
            <v>38.700000000000003</v>
          </cell>
          <cell r="P311">
            <v>3</v>
          </cell>
          <cell r="R311">
            <v>1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>
            <v>9185</v>
          </cell>
          <cell r="B312" t="str">
            <v>E3</v>
          </cell>
          <cell r="D312">
            <v>1</v>
          </cell>
          <cell r="H312">
            <v>34.299999999999997</v>
          </cell>
          <cell r="K312">
            <v>34.299999999999997</v>
          </cell>
          <cell r="P312">
            <v>3</v>
          </cell>
          <cell r="R312">
            <v>1</v>
          </cell>
          <cell r="X312">
            <v>0</v>
          </cell>
          <cell r="Y312">
            <v>0</v>
          </cell>
          <cell r="Z312">
            <v>1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70022</v>
          </cell>
          <cell r="B313" t="str">
            <v>E1</v>
          </cell>
          <cell r="C313">
            <v>1</v>
          </cell>
          <cell r="H313">
            <v>28.9</v>
          </cell>
          <cell r="M313">
            <v>28.9</v>
          </cell>
          <cell r="P313">
            <v>2</v>
          </cell>
          <cell r="R313">
            <v>1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70021</v>
          </cell>
          <cell r="B314" t="str">
            <v>E5</v>
          </cell>
          <cell r="C314">
            <v>1</v>
          </cell>
          <cell r="H314">
            <v>30.2</v>
          </cell>
          <cell r="M314">
            <v>30.2</v>
          </cell>
          <cell r="P314">
            <v>7</v>
          </cell>
          <cell r="R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9218</v>
          </cell>
          <cell r="B315" t="str">
            <v>E1</v>
          </cell>
          <cell r="D315">
            <v>1</v>
          </cell>
          <cell r="H315">
            <v>32.700000000000003</v>
          </cell>
          <cell r="K315">
            <v>32.700000000000003</v>
          </cell>
          <cell r="P315">
            <v>1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>
            <v>9229</v>
          </cell>
          <cell r="B316" t="str">
            <v>E1</v>
          </cell>
          <cell r="D316">
            <v>2</v>
          </cell>
          <cell r="H316">
            <v>23.9</v>
          </cell>
          <cell r="K316">
            <v>23.9</v>
          </cell>
          <cell r="P316">
            <v>2</v>
          </cell>
          <cell r="R316">
            <v>1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>
            <v>9186</v>
          </cell>
          <cell r="B317" t="str">
            <v>E3</v>
          </cell>
          <cell r="D317">
            <v>1</v>
          </cell>
          <cell r="H317">
            <v>35.799999999999997</v>
          </cell>
          <cell r="K317">
            <v>35.799999999999997</v>
          </cell>
          <cell r="P317">
            <v>1</v>
          </cell>
          <cell r="T317">
            <v>1</v>
          </cell>
          <cell r="X317">
            <v>0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</row>
        <row r="318">
          <cell r="A318">
            <v>9219</v>
          </cell>
          <cell r="B318" t="str">
            <v>E1</v>
          </cell>
          <cell r="D318">
            <v>1</v>
          </cell>
          <cell r="H318">
            <v>28</v>
          </cell>
          <cell r="M318">
            <v>28</v>
          </cell>
          <cell r="P318">
            <v>1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9201</v>
          </cell>
          <cell r="B319" t="str">
            <v>E1</v>
          </cell>
          <cell r="C319">
            <v>1</v>
          </cell>
          <cell r="H319">
            <v>31.7</v>
          </cell>
          <cell r="M319">
            <v>31.7</v>
          </cell>
          <cell r="P319">
            <v>3</v>
          </cell>
          <cell r="R319">
            <v>1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9200</v>
          </cell>
          <cell r="B320" t="str">
            <v>E1</v>
          </cell>
          <cell r="D320">
            <v>1</v>
          </cell>
          <cell r="H320">
            <v>30</v>
          </cell>
          <cell r="M320">
            <v>30</v>
          </cell>
          <cell r="P320">
            <v>1</v>
          </cell>
          <cell r="R320">
            <v>1</v>
          </cell>
          <cell r="T320">
            <v>1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9202</v>
          </cell>
          <cell r="B321" t="str">
            <v>E4</v>
          </cell>
          <cell r="D321">
            <v>1</v>
          </cell>
          <cell r="H321">
            <v>33.1</v>
          </cell>
          <cell r="M321">
            <v>33.1</v>
          </cell>
          <cell r="P321">
            <v>2</v>
          </cell>
          <cell r="R321">
            <v>1</v>
          </cell>
          <cell r="X321">
            <v>0</v>
          </cell>
          <cell r="Y321">
            <v>0</v>
          </cell>
          <cell r="Z321">
            <v>0</v>
          </cell>
          <cell r="AA321">
            <v>1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</row>
        <row r="322">
          <cell r="B322" t="str">
            <v>E1</v>
          </cell>
          <cell r="H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</row>
        <row r="323">
          <cell r="A323">
            <v>9187</v>
          </cell>
          <cell r="B323" t="str">
            <v>E3</v>
          </cell>
          <cell r="D323">
            <v>1</v>
          </cell>
          <cell r="H323">
            <v>33.9</v>
          </cell>
          <cell r="K323">
            <v>33.9</v>
          </cell>
          <cell r="P323">
            <v>2</v>
          </cell>
          <cell r="T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9188</v>
          </cell>
          <cell r="B324" t="str">
            <v>E3</v>
          </cell>
          <cell r="D324">
            <v>1</v>
          </cell>
          <cell r="H324">
            <v>32.5</v>
          </cell>
          <cell r="K324">
            <v>32.5</v>
          </cell>
          <cell r="P324">
            <v>1</v>
          </cell>
          <cell r="T324">
            <v>1</v>
          </cell>
          <cell r="X324">
            <v>0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9222</v>
          </cell>
          <cell r="B325" t="str">
            <v>E1</v>
          </cell>
          <cell r="D325">
            <v>1</v>
          </cell>
          <cell r="H325">
            <v>49.8</v>
          </cell>
          <cell r="K325">
            <v>49.8</v>
          </cell>
          <cell r="P325">
            <v>1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9221</v>
          </cell>
          <cell r="B326" t="str">
            <v>E1</v>
          </cell>
          <cell r="D326">
            <v>1</v>
          </cell>
          <cell r="H326">
            <v>53.2</v>
          </cell>
          <cell r="K326">
            <v>53.2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9220</v>
          </cell>
          <cell r="B327" t="str">
            <v>E1</v>
          </cell>
          <cell r="D327">
            <v>1</v>
          </cell>
          <cell r="H327">
            <v>49.3</v>
          </cell>
          <cell r="K327">
            <v>49.3</v>
          </cell>
          <cell r="X327">
            <v>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9203</v>
          </cell>
          <cell r="B328" t="str">
            <v>E5</v>
          </cell>
          <cell r="D328">
            <v>1</v>
          </cell>
          <cell r="H328">
            <v>28.1</v>
          </cell>
          <cell r="K328">
            <v>28.1</v>
          </cell>
          <cell r="P328">
            <v>2</v>
          </cell>
          <cell r="R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9190</v>
          </cell>
          <cell r="B329" t="str">
            <v>E3</v>
          </cell>
          <cell r="D329">
            <v>1</v>
          </cell>
          <cell r="H329">
            <v>26</v>
          </cell>
          <cell r="K329">
            <v>26</v>
          </cell>
          <cell r="P329">
            <v>1</v>
          </cell>
          <cell r="T329">
            <v>1</v>
          </cell>
          <cell r="X329">
            <v>0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9189</v>
          </cell>
          <cell r="B330" t="str">
            <v>E3</v>
          </cell>
          <cell r="D330">
            <v>1</v>
          </cell>
          <cell r="H330">
            <v>33.700000000000003</v>
          </cell>
          <cell r="K330">
            <v>33.700000000000003</v>
          </cell>
          <cell r="P330">
            <v>1</v>
          </cell>
          <cell r="T330">
            <v>1</v>
          </cell>
          <cell r="X330">
            <v>0</v>
          </cell>
          <cell r="Y330">
            <v>0</v>
          </cell>
          <cell r="Z330">
            <v>1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H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H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H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H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</row>
        <row r="335">
          <cell r="A335" t="str">
            <v xml:space="preserve">SUB TOTAL-4</v>
          </cell>
          <cell r="C335">
            <v>14</v>
          </cell>
          <cell r="D335">
            <v>49</v>
          </cell>
          <cell r="E335">
            <v>1</v>
          </cell>
          <cell r="F335">
            <v>3</v>
          </cell>
          <cell r="G335">
            <v>1</v>
          </cell>
          <cell r="H335">
            <v>2277.7000000000003</v>
          </cell>
          <cell r="I335">
            <v>284</v>
          </cell>
          <cell r="J335">
            <v>0</v>
          </cell>
          <cell r="K335">
            <v>1007.2999999999998</v>
          </cell>
          <cell r="L335">
            <v>0</v>
          </cell>
          <cell r="M335">
            <v>986.40000000000009</v>
          </cell>
          <cell r="N335">
            <v>0</v>
          </cell>
          <cell r="O335">
            <v>0</v>
          </cell>
          <cell r="P335">
            <v>115</v>
          </cell>
          <cell r="Q335">
            <v>0</v>
          </cell>
          <cell r="R335">
            <v>42</v>
          </cell>
          <cell r="S335">
            <v>0</v>
          </cell>
          <cell r="T335">
            <v>12</v>
          </cell>
          <cell r="U335">
            <v>0</v>
          </cell>
          <cell r="V335">
            <v>0</v>
          </cell>
          <cell r="X335">
            <v>34</v>
          </cell>
          <cell r="Y335">
            <v>3</v>
          </cell>
          <cell r="Z335">
            <v>17</v>
          </cell>
          <cell r="AA335">
            <v>1</v>
          </cell>
          <cell r="AB335">
            <v>11</v>
          </cell>
          <cell r="AC335">
            <v>0</v>
          </cell>
          <cell r="AD335">
            <v>0</v>
          </cell>
          <cell r="AE335">
            <v>0</v>
          </cell>
          <cell r="AF335">
            <v>3</v>
          </cell>
        </row>
        <row r="337">
          <cell r="A337" t="str">
            <v>RS-5</v>
          </cell>
          <cell r="B337" t="str">
            <v xml:space="preserve">QUEROMARCA 01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C-1</v>
          </cell>
          <cell r="H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>
            <v>40159</v>
          </cell>
          <cell r="B339" t="str">
            <v>IN</v>
          </cell>
          <cell r="F339">
            <v>1</v>
          </cell>
          <cell r="H339">
            <v>3</v>
          </cell>
          <cell r="K339">
            <v>3</v>
          </cell>
          <cell r="P339">
            <v>2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1</v>
          </cell>
        </row>
        <row r="340">
          <cell r="A340">
            <v>8912</v>
          </cell>
          <cell r="B340" t="str">
            <v>E1</v>
          </cell>
          <cell r="D340">
            <v>1</v>
          </cell>
          <cell r="H340">
            <v>61.8</v>
          </cell>
          <cell r="K340">
            <v>61.8</v>
          </cell>
          <cell r="X340">
            <v>1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>
            <v>8913</v>
          </cell>
          <cell r="B341" t="str">
            <v>E1</v>
          </cell>
          <cell r="F341">
            <v>1</v>
          </cell>
          <cell r="H341">
            <v>68.099999999999994</v>
          </cell>
          <cell r="K341">
            <v>68.099999999999994</v>
          </cell>
          <cell r="P341">
            <v>1</v>
          </cell>
          <cell r="X341">
            <v>1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8914</v>
          </cell>
          <cell r="B342" t="str">
            <v>E1</v>
          </cell>
          <cell r="D342">
            <v>1</v>
          </cell>
          <cell r="H342">
            <v>49.7</v>
          </cell>
          <cell r="K342">
            <v>49.7</v>
          </cell>
          <cell r="X342">
            <v>1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</row>
        <row r="343">
          <cell r="A343" t="str">
            <v>SC17</v>
          </cell>
          <cell r="B343" t="str">
            <v>E1</v>
          </cell>
          <cell r="D343">
            <v>1</v>
          </cell>
          <cell r="H343">
            <v>32.4</v>
          </cell>
          <cell r="K343">
            <v>32.4</v>
          </cell>
          <cell r="P343">
            <v>1</v>
          </cell>
          <cell r="X343">
            <v>1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>
            <v>8919</v>
          </cell>
          <cell r="B344" t="str">
            <v>E5</v>
          </cell>
          <cell r="D344">
            <v>1</v>
          </cell>
          <cell r="H344">
            <v>32.4</v>
          </cell>
          <cell r="K344">
            <v>32.4</v>
          </cell>
          <cell r="P344">
            <v>2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1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B345" t="str">
            <v>E3</v>
          </cell>
          <cell r="H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8917</v>
          </cell>
          <cell r="B346" t="str">
            <v>E1</v>
          </cell>
          <cell r="F346">
            <v>1</v>
          </cell>
          <cell r="H346">
            <v>29</v>
          </cell>
          <cell r="K346">
            <v>29</v>
          </cell>
          <cell r="X346">
            <v>1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8918</v>
          </cell>
          <cell r="B347" t="str">
            <v>E1</v>
          </cell>
          <cell r="D347">
            <v>1</v>
          </cell>
          <cell r="H347">
            <v>52.7</v>
          </cell>
          <cell r="K347">
            <v>52.7</v>
          </cell>
          <cell r="P347">
            <v>1</v>
          </cell>
          <cell r="T347">
            <v>1</v>
          </cell>
          <cell r="X347">
            <v>1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8928</v>
          </cell>
          <cell r="B348" t="str">
            <v>E3</v>
          </cell>
          <cell r="D348">
            <v>1</v>
          </cell>
          <cell r="H348">
            <v>68.5</v>
          </cell>
          <cell r="K348">
            <v>68.5</v>
          </cell>
          <cell r="P348">
            <v>3</v>
          </cell>
          <cell r="T348">
            <v>1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45092</v>
          </cell>
          <cell r="B349" t="str">
            <v>E1</v>
          </cell>
          <cell r="D349">
            <v>1</v>
          </cell>
          <cell r="H349">
            <v>61.2</v>
          </cell>
          <cell r="I349">
            <v>61.2</v>
          </cell>
          <cell r="X349">
            <v>1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45093</v>
          </cell>
          <cell r="D350">
            <v>1</v>
          </cell>
          <cell r="H350">
            <v>59.7</v>
          </cell>
          <cell r="I350">
            <v>59.7</v>
          </cell>
          <cell r="P350">
            <v>3</v>
          </cell>
          <cell r="T350">
            <v>1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8916</v>
          </cell>
          <cell r="B351" t="str">
            <v>E1</v>
          </cell>
          <cell r="D351">
            <v>1</v>
          </cell>
          <cell r="H351">
            <v>51.5</v>
          </cell>
          <cell r="K351">
            <v>51.5</v>
          </cell>
          <cell r="P351">
            <v>1</v>
          </cell>
          <cell r="X351">
            <v>1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8915</v>
          </cell>
          <cell r="B352" t="str">
            <v>E1</v>
          </cell>
          <cell r="D352">
            <v>1</v>
          </cell>
          <cell r="H352">
            <v>60.4</v>
          </cell>
          <cell r="K352">
            <v>60.4</v>
          </cell>
          <cell r="P352">
            <v>2</v>
          </cell>
          <cell r="X352">
            <v>1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8911</v>
          </cell>
          <cell r="B353" t="str">
            <v>E5</v>
          </cell>
          <cell r="D353">
            <v>1</v>
          </cell>
          <cell r="H353">
            <v>72</v>
          </cell>
          <cell r="K353">
            <v>72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SC19</v>
          </cell>
          <cell r="B354" t="str">
            <v>E3</v>
          </cell>
          <cell r="D354">
            <v>1</v>
          </cell>
          <cell r="H354">
            <v>35.1</v>
          </cell>
          <cell r="I354">
            <v>35.1</v>
          </cell>
          <cell r="P354">
            <v>1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SC18</v>
          </cell>
          <cell r="B355" t="str">
            <v>E3</v>
          </cell>
          <cell r="D355">
            <v>1</v>
          </cell>
          <cell r="H355">
            <v>48.3</v>
          </cell>
          <cell r="I355">
            <v>48.3</v>
          </cell>
          <cell r="P355">
            <v>1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AUX</v>
          </cell>
          <cell r="B356" t="str">
            <v>P2</v>
          </cell>
          <cell r="D356">
            <v>1</v>
          </cell>
          <cell r="H356">
            <v>66</v>
          </cell>
          <cell r="N356">
            <v>66</v>
          </cell>
          <cell r="P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</row>
        <row r="357">
          <cell r="A357">
            <v>8929</v>
          </cell>
          <cell r="B357" t="str">
            <v>E3</v>
          </cell>
          <cell r="D357">
            <v>1</v>
          </cell>
          <cell r="H357">
            <v>62.8</v>
          </cell>
          <cell r="K357">
            <v>62.8</v>
          </cell>
          <cell r="P357">
            <v>2</v>
          </cell>
          <cell r="T357">
            <v>1</v>
          </cell>
          <cell r="X357">
            <v>0</v>
          </cell>
          <cell r="Y357">
            <v>0</v>
          </cell>
          <cell r="Z357">
            <v>1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40159</v>
          </cell>
          <cell r="B358" t="str">
            <v>IN</v>
          </cell>
          <cell r="H358">
            <v>3</v>
          </cell>
          <cell r="K358">
            <v>3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1</v>
          </cell>
        </row>
        <row r="359">
          <cell r="A359">
            <v>8905</v>
          </cell>
          <cell r="B359" t="str">
            <v>E1</v>
          </cell>
          <cell r="D359">
            <v>1</v>
          </cell>
          <cell r="H359">
            <v>65.5</v>
          </cell>
          <cell r="K359">
            <v>65.5</v>
          </cell>
          <cell r="X359">
            <v>1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8920</v>
          </cell>
          <cell r="B360" t="str">
            <v>E1</v>
          </cell>
          <cell r="D360">
            <v>1</v>
          </cell>
          <cell r="H360">
            <v>64.2</v>
          </cell>
          <cell r="K360">
            <v>64.2</v>
          </cell>
          <cell r="P360">
            <v>2</v>
          </cell>
          <cell r="T360">
            <v>1</v>
          </cell>
          <cell r="X360">
            <v>1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8910</v>
          </cell>
          <cell r="B361" t="str">
            <v>E1</v>
          </cell>
          <cell r="D361">
            <v>1</v>
          </cell>
          <cell r="H361">
            <v>53.7</v>
          </cell>
          <cell r="K361">
            <v>53.7</v>
          </cell>
          <cell r="X361">
            <v>1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8909</v>
          </cell>
          <cell r="B362" t="str">
            <v>E1</v>
          </cell>
          <cell r="D362">
            <v>1</v>
          </cell>
          <cell r="H362">
            <v>58.1</v>
          </cell>
          <cell r="K362">
            <v>58.1</v>
          </cell>
          <cell r="P362">
            <v>1</v>
          </cell>
          <cell r="X362">
            <v>1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8924</v>
          </cell>
          <cell r="B363" t="str">
            <v>E3</v>
          </cell>
          <cell r="D363">
            <v>1</v>
          </cell>
          <cell r="H363">
            <v>53.5</v>
          </cell>
          <cell r="K363">
            <v>53.5</v>
          </cell>
          <cell r="P363">
            <v>1</v>
          </cell>
          <cell r="T363">
            <v>1</v>
          </cell>
          <cell r="X363">
            <v>0</v>
          </cell>
          <cell r="Y363">
            <v>0</v>
          </cell>
          <cell r="Z363">
            <v>1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H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C-2</v>
          </cell>
          <cell r="H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40159</v>
          </cell>
          <cell r="B366" t="str">
            <v>IN</v>
          </cell>
          <cell r="F366">
            <v>1</v>
          </cell>
          <cell r="H366">
            <v>3</v>
          </cell>
          <cell r="K366">
            <v>3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1</v>
          </cell>
        </row>
        <row r="367">
          <cell r="A367">
            <v>8904</v>
          </cell>
          <cell r="B367" t="str">
            <v>E1</v>
          </cell>
          <cell r="C367">
            <v>1</v>
          </cell>
          <cell r="H367">
            <v>61.1</v>
          </cell>
          <cell r="K367">
            <v>61.1</v>
          </cell>
          <cell r="X367">
            <v>1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SC1</v>
          </cell>
          <cell r="B368" t="str">
            <v>E5</v>
          </cell>
          <cell r="G368">
            <v>1</v>
          </cell>
          <cell r="H368">
            <v>43.3</v>
          </cell>
          <cell r="K368">
            <v>43.3</v>
          </cell>
          <cell r="V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8903</v>
          </cell>
          <cell r="B369" t="str">
            <v>E1</v>
          </cell>
          <cell r="D369">
            <v>1</v>
          </cell>
          <cell r="H369">
            <v>15.9</v>
          </cell>
          <cell r="K369">
            <v>15.9</v>
          </cell>
          <cell r="X369">
            <v>1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8921</v>
          </cell>
          <cell r="B370" t="str">
            <v>E5</v>
          </cell>
          <cell r="D370">
            <v>1</v>
          </cell>
          <cell r="H370">
            <v>55.7</v>
          </cell>
          <cell r="K370">
            <v>55.7</v>
          </cell>
          <cell r="P370">
            <v>1</v>
          </cell>
          <cell r="T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8902</v>
          </cell>
          <cell r="B371" t="str">
            <v>E1</v>
          </cell>
          <cell r="D371">
            <v>1</v>
          </cell>
          <cell r="H371">
            <v>55.6</v>
          </cell>
          <cell r="K371">
            <v>55.6</v>
          </cell>
          <cell r="X371">
            <v>1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8901</v>
          </cell>
          <cell r="B372" t="str">
            <v>E5</v>
          </cell>
          <cell r="D372">
            <v>1</v>
          </cell>
          <cell r="H372">
            <v>62</v>
          </cell>
          <cell r="K372">
            <v>62</v>
          </cell>
          <cell r="P372">
            <v>1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 t="str">
            <v>SC16</v>
          </cell>
          <cell r="B373" t="str">
            <v>E1</v>
          </cell>
          <cell r="D373">
            <v>1</v>
          </cell>
          <cell r="H373">
            <v>30.2</v>
          </cell>
          <cell r="I373">
            <v>30.2</v>
          </cell>
          <cell r="P373">
            <v>1</v>
          </cell>
          <cell r="X373">
            <v>1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8908</v>
          </cell>
          <cell r="B374" t="str">
            <v>E1</v>
          </cell>
          <cell r="D374">
            <v>1</v>
          </cell>
          <cell r="H374">
            <v>54.2</v>
          </cell>
          <cell r="K374">
            <v>54.2</v>
          </cell>
          <cell r="X374">
            <v>1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8927</v>
          </cell>
          <cell r="B375" t="str">
            <v>E3</v>
          </cell>
          <cell r="D375">
            <v>1</v>
          </cell>
          <cell r="H375">
            <v>62.1</v>
          </cell>
          <cell r="K375">
            <v>62.1</v>
          </cell>
          <cell r="P375">
            <v>1</v>
          </cell>
          <cell r="T375">
            <v>1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>
            <v>8900</v>
          </cell>
          <cell r="B376" t="str">
            <v>E1</v>
          </cell>
          <cell r="D376">
            <v>1</v>
          </cell>
          <cell r="H376">
            <v>63.2</v>
          </cell>
          <cell r="K376">
            <v>63.2</v>
          </cell>
          <cell r="P376">
            <v>1</v>
          </cell>
          <cell r="X376">
            <v>1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8922</v>
          </cell>
          <cell r="B377" t="str">
            <v>E5</v>
          </cell>
          <cell r="D377">
            <v>1</v>
          </cell>
          <cell r="H377">
            <v>63.2</v>
          </cell>
          <cell r="K377">
            <v>63.2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1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8897</v>
          </cell>
          <cell r="B378" t="str">
            <v>E1</v>
          </cell>
          <cell r="D378">
            <v>1</v>
          </cell>
          <cell r="H378">
            <v>49.5</v>
          </cell>
          <cell r="K378">
            <v>49.5</v>
          </cell>
          <cell r="X378">
            <v>1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8926</v>
          </cell>
          <cell r="B379" t="str">
            <v>E3</v>
          </cell>
          <cell r="D379">
            <v>1</v>
          </cell>
          <cell r="H379">
            <v>49.9</v>
          </cell>
          <cell r="K379">
            <v>49.9</v>
          </cell>
          <cell r="P379">
            <v>3</v>
          </cell>
          <cell r="T379">
            <v>1</v>
          </cell>
          <cell r="X379">
            <v>0</v>
          </cell>
          <cell r="Y379">
            <v>0</v>
          </cell>
          <cell r="Z379">
            <v>1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8898</v>
          </cell>
          <cell r="B380" t="str">
            <v>E1</v>
          </cell>
          <cell r="D380">
            <v>1</v>
          </cell>
          <cell r="H380">
            <v>52.6</v>
          </cell>
          <cell r="K380">
            <v>52.6</v>
          </cell>
          <cell r="P380">
            <v>2</v>
          </cell>
          <cell r="X380">
            <v>1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8899</v>
          </cell>
          <cell r="B381" t="str">
            <v>E1</v>
          </cell>
          <cell r="D381">
            <v>1</v>
          </cell>
          <cell r="H381">
            <v>58.5</v>
          </cell>
          <cell r="K381">
            <v>58.5</v>
          </cell>
          <cell r="P381">
            <v>1</v>
          </cell>
          <cell r="X381">
            <v>1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8923</v>
          </cell>
          <cell r="B382" t="str">
            <v>E1</v>
          </cell>
          <cell r="D382">
            <v>1</v>
          </cell>
          <cell r="H382">
            <v>50</v>
          </cell>
          <cell r="K382">
            <v>50</v>
          </cell>
          <cell r="X382">
            <v>1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8906</v>
          </cell>
          <cell r="B383" t="str">
            <v>E1</v>
          </cell>
          <cell r="D383">
            <v>1</v>
          </cell>
          <cell r="H383">
            <v>48.3</v>
          </cell>
          <cell r="K383">
            <v>48.3</v>
          </cell>
          <cell r="P383">
            <v>1</v>
          </cell>
          <cell r="X383">
            <v>1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8907</v>
          </cell>
          <cell r="B384" t="str">
            <v>E1</v>
          </cell>
          <cell r="D384">
            <v>1</v>
          </cell>
          <cell r="H384">
            <v>49.3</v>
          </cell>
          <cell r="K384">
            <v>49.3</v>
          </cell>
          <cell r="P384">
            <v>2</v>
          </cell>
          <cell r="X384">
            <v>1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8925</v>
          </cell>
          <cell r="B385" t="str">
            <v>E3</v>
          </cell>
          <cell r="D385">
            <v>1</v>
          </cell>
          <cell r="H385">
            <v>48.1</v>
          </cell>
          <cell r="K385">
            <v>48.1</v>
          </cell>
          <cell r="P385">
            <v>1</v>
          </cell>
          <cell r="T385">
            <v>1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SC5</v>
          </cell>
          <cell r="B386" t="str">
            <v>E3</v>
          </cell>
          <cell r="G386">
            <v>1</v>
          </cell>
          <cell r="H386">
            <v>3</v>
          </cell>
          <cell r="I386">
            <v>3</v>
          </cell>
          <cell r="X386">
            <v>0</v>
          </cell>
          <cell r="Y386">
            <v>0</v>
          </cell>
          <cell r="Z386">
            <v>1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SC6</v>
          </cell>
          <cell r="B387" t="str">
            <v>E1</v>
          </cell>
          <cell r="D387">
            <v>1</v>
          </cell>
          <cell r="H387">
            <v>48.2</v>
          </cell>
          <cell r="I387">
            <v>48.2</v>
          </cell>
          <cell r="X387">
            <v>1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 t="str">
            <v>SC7</v>
          </cell>
          <cell r="B388" t="str">
            <v>E3</v>
          </cell>
          <cell r="D388">
            <v>1</v>
          </cell>
          <cell r="H388">
            <v>59</v>
          </cell>
          <cell r="I388">
            <v>59</v>
          </cell>
          <cell r="P388">
            <v>1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 t="str">
            <v>SC9</v>
          </cell>
          <cell r="B389" t="str">
            <v>E3</v>
          </cell>
          <cell r="G389">
            <v>1</v>
          </cell>
          <cell r="H389">
            <v>3</v>
          </cell>
          <cell r="I389">
            <v>3</v>
          </cell>
          <cell r="P389">
            <v>1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 t="str">
            <v>SC13</v>
          </cell>
          <cell r="B390" t="str">
            <v>E1</v>
          </cell>
          <cell r="D390">
            <v>1</v>
          </cell>
          <cell r="H390">
            <v>49.7</v>
          </cell>
          <cell r="I390">
            <v>49.7</v>
          </cell>
          <cell r="X390">
            <v>1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 t="str">
            <v>SC14</v>
          </cell>
          <cell r="B391" t="str">
            <v>E3</v>
          </cell>
          <cell r="D391">
            <v>1</v>
          </cell>
          <cell r="H391">
            <v>36.799999999999997</v>
          </cell>
          <cell r="I391">
            <v>36.799999999999997</v>
          </cell>
          <cell r="T391">
            <v>1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 t="str">
            <v>SC15</v>
          </cell>
          <cell r="B392" t="str">
            <v>P2</v>
          </cell>
          <cell r="D392">
            <v>1</v>
          </cell>
          <cell r="H392">
            <v>47</v>
          </cell>
          <cell r="N392">
            <v>47</v>
          </cell>
          <cell r="P392">
            <v>2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1</v>
          </cell>
          <cell r="AE392">
            <v>0</v>
          </cell>
          <cell r="AF392">
            <v>0</v>
          </cell>
        </row>
        <row r="393">
          <cell r="A393" t="str">
            <v>SC10</v>
          </cell>
          <cell r="G393">
            <v>1</v>
          </cell>
          <cell r="H393">
            <v>0</v>
          </cell>
          <cell r="P393">
            <v>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 t="str">
            <v>SC11</v>
          </cell>
          <cell r="B394" t="str">
            <v>E3</v>
          </cell>
          <cell r="G394">
            <v>1</v>
          </cell>
          <cell r="H394">
            <v>0</v>
          </cell>
          <cell r="V394">
            <v>1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SC12</v>
          </cell>
          <cell r="B395" t="str">
            <v>E1</v>
          </cell>
          <cell r="D395">
            <v>1</v>
          </cell>
          <cell r="H395">
            <v>39.9</v>
          </cell>
          <cell r="I395">
            <v>39.9</v>
          </cell>
          <cell r="P395">
            <v>1</v>
          </cell>
          <cell r="X395">
            <v>1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H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H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H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H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H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H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H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 xml:space="preserve">SUB TOTAL-5</v>
          </cell>
          <cell r="C403">
            <v>1</v>
          </cell>
          <cell r="D403">
            <v>43</v>
          </cell>
          <cell r="E403">
            <v>0</v>
          </cell>
          <cell r="F403">
            <v>4</v>
          </cell>
          <cell r="G403">
            <v>5</v>
          </cell>
          <cell r="H403">
            <v>2474.9</v>
          </cell>
          <cell r="I403">
            <v>474.09999999999997</v>
          </cell>
          <cell r="J403">
            <v>0</v>
          </cell>
          <cell r="K403">
            <v>1887.8</v>
          </cell>
          <cell r="L403">
            <v>0</v>
          </cell>
          <cell r="M403">
            <v>0</v>
          </cell>
          <cell r="N403">
            <v>113</v>
          </cell>
          <cell r="O403">
            <v>0</v>
          </cell>
          <cell r="P403">
            <v>46</v>
          </cell>
          <cell r="Q403">
            <v>0</v>
          </cell>
          <cell r="R403">
            <v>0</v>
          </cell>
          <cell r="S403">
            <v>0</v>
          </cell>
          <cell r="T403">
            <v>11</v>
          </cell>
          <cell r="U403">
            <v>0</v>
          </cell>
          <cell r="V403">
            <v>2</v>
          </cell>
          <cell r="X403">
            <v>28</v>
          </cell>
          <cell r="Y403">
            <v>0</v>
          </cell>
          <cell r="Z403">
            <v>14</v>
          </cell>
          <cell r="AA403">
            <v>0</v>
          </cell>
          <cell r="AB403">
            <v>6</v>
          </cell>
          <cell r="AC403">
            <v>0</v>
          </cell>
          <cell r="AD403">
            <v>2</v>
          </cell>
          <cell r="AE403">
            <v>0</v>
          </cell>
          <cell r="AF403">
            <v>3</v>
          </cell>
        </row>
        <row r="405">
          <cell r="A405" t="str">
            <v>RS-6</v>
          </cell>
          <cell r="B405" t="str">
            <v xml:space="preserve">QUEROMARCA 02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A406" t="str">
            <v>C-1</v>
          </cell>
          <cell r="H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>
            <v>40160</v>
          </cell>
          <cell r="B407" t="str">
            <v>IN</v>
          </cell>
          <cell r="F407">
            <v>1</v>
          </cell>
          <cell r="H407">
            <v>3</v>
          </cell>
          <cell r="K407">
            <v>3</v>
          </cell>
          <cell r="P407">
            <v>2</v>
          </cell>
          <cell r="R407">
            <v>1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1</v>
          </cell>
        </row>
        <row r="408">
          <cell r="A408">
            <v>80161</v>
          </cell>
          <cell r="B408" t="str">
            <v>E1</v>
          </cell>
          <cell r="E408">
            <v>1</v>
          </cell>
          <cell r="H408">
            <v>55.8</v>
          </cell>
          <cell r="K408">
            <v>55.8</v>
          </cell>
          <cell r="P408">
            <v>5</v>
          </cell>
          <cell r="R408">
            <v>1</v>
          </cell>
          <cell r="X408">
            <v>1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</row>
        <row r="409">
          <cell r="A409">
            <v>8959</v>
          </cell>
          <cell r="B409" t="str">
            <v>E1</v>
          </cell>
          <cell r="F409">
            <v>1</v>
          </cell>
          <cell r="H409">
            <v>68.099999999999994</v>
          </cell>
          <cell r="K409">
            <v>68.099999999999994</v>
          </cell>
          <cell r="P409">
            <v>6</v>
          </cell>
          <cell r="R409">
            <v>1</v>
          </cell>
          <cell r="X409">
            <v>1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>
            <v>8958</v>
          </cell>
          <cell r="B410" t="str">
            <v>E1</v>
          </cell>
          <cell r="D410">
            <v>1</v>
          </cell>
          <cell r="H410">
            <v>35.9</v>
          </cell>
          <cell r="K410">
            <v>35.9</v>
          </cell>
          <cell r="X410">
            <v>1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>
            <v>8957</v>
          </cell>
          <cell r="B411" t="str">
            <v>2E3</v>
          </cell>
          <cell r="F411">
            <v>1</v>
          </cell>
          <cell r="H411">
            <v>40.6</v>
          </cell>
          <cell r="K411">
            <v>40.6</v>
          </cell>
          <cell r="P411">
            <v>4</v>
          </cell>
          <cell r="R411">
            <v>1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>
            <v>45095</v>
          </cell>
          <cell r="B412" t="str">
            <v>E1</v>
          </cell>
          <cell r="D412">
            <v>1</v>
          </cell>
          <cell r="H412">
            <v>61.4</v>
          </cell>
          <cell r="I412">
            <v>61.4</v>
          </cell>
          <cell r="R412">
            <v>1</v>
          </cell>
          <cell r="X412">
            <v>1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</row>
        <row r="413">
          <cell r="A413">
            <v>45096</v>
          </cell>
          <cell r="B413" t="str">
            <v>E3</v>
          </cell>
          <cell r="G413">
            <v>1</v>
          </cell>
          <cell r="H413">
            <v>61.4</v>
          </cell>
          <cell r="I413">
            <v>61.4</v>
          </cell>
          <cell r="R413">
            <v>1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>
            <v>40160</v>
          </cell>
          <cell r="B414" t="str">
            <v>IN</v>
          </cell>
          <cell r="H414">
            <v>3</v>
          </cell>
          <cell r="K414">
            <v>3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1</v>
          </cell>
        </row>
        <row r="415">
          <cell r="A415">
            <v>8955</v>
          </cell>
          <cell r="B415" t="str">
            <v>E1</v>
          </cell>
          <cell r="D415">
            <v>1</v>
          </cell>
          <cell r="H415">
            <v>39</v>
          </cell>
          <cell r="K415">
            <v>39</v>
          </cell>
          <cell r="P415">
            <v>1</v>
          </cell>
          <cell r="X415">
            <v>1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8954</v>
          </cell>
          <cell r="B416" t="str">
            <v>E1</v>
          </cell>
          <cell r="D416">
            <v>1</v>
          </cell>
          <cell r="H416">
            <v>68.7</v>
          </cell>
          <cell r="K416">
            <v>68.7</v>
          </cell>
          <cell r="X416">
            <v>1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8952</v>
          </cell>
          <cell r="B417" t="str">
            <v>E1</v>
          </cell>
          <cell r="D417">
            <v>1</v>
          </cell>
          <cell r="H417">
            <v>73.5</v>
          </cell>
          <cell r="K417">
            <v>73.5</v>
          </cell>
          <cell r="P417">
            <v>1</v>
          </cell>
          <cell r="X417">
            <v>1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</row>
        <row r="418">
          <cell r="A418">
            <v>8953</v>
          </cell>
          <cell r="B418" t="str">
            <v>E1</v>
          </cell>
          <cell r="D418">
            <v>1</v>
          </cell>
          <cell r="H418">
            <v>61</v>
          </cell>
          <cell r="K418">
            <v>61</v>
          </cell>
          <cell r="P418">
            <v>1</v>
          </cell>
          <cell r="X418">
            <v>1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>
            <v>8941</v>
          </cell>
          <cell r="B419" t="str">
            <v>E1</v>
          </cell>
          <cell r="D419">
            <v>1</v>
          </cell>
          <cell r="H419">
            <v>54.2</v>
          </cell>
          <cell r="K419">
            <v>54.2</v>
          </cell>
          <cell r="P419">
            <v>1</v>
          </cell>
          <cell r="X419">
            <v>1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</row>
        <row r="420">
          <cell r="B420" t="str">
            <v>E1</v>
          </cell>
          <cell r="H420">
            <v>0</v>
          </cell>
          <cell r="X420">
            <v>1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</row>
        <row r="421">
          <cell r="A421">
            <v>8950</v>
          </cell>
          <cell r="B421" t="str">
            <v>E1</v>
          </cell>
          <cell r="D421">
            <v>1</v>
          </cell>
          <cell r="H421">
            <v>58.8</v>
          </cell>
          <cell r="K421">
            <v>58.8</v>
          </cell>
          <cell r="P421">
            <v>3</v>
          </cell>
          <cell r="X421">
            <v>1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</row>
        <row r="422">
          <cell r="A422">
            <v>8931</v>
          </cell>
          <cell r="B422" t="str">
            <v>E3</v>
          </cell>
          <cell r="D422">
            <v>1</v>
          </cell>
          <cell r="H422">
            <v>50.7</v>
          </cell>
          <cell r="K422">
            <v>50.7</v>
          </cell>
          <cell r="P422">
            <v>1</v>
          </cell>
          <cell r="T422">
            <v>1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</row>
        <row r="423">
          <cell r="A423">
            <v>8949</v>
          </cell>
          <cell r="B423" t="str">
            <v>E1</v>
          </cell>
          <cell r="D423">
            <v>1</v>
          </cell>
          <cell r="H423">
            <v>50.4</v>
          </cell>
          <cell r="K423">
            <v>50.4</v>
          </cell>
          <cell r="X423">
            <v>1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</row>
        <row r="424">
          <cell r="A424">
            <v>8950</v>
          </cell>
          <cell r="B424" t="str">
            <v>E5</v>
          </cell>
          <cell r="D424">
            <v>1</v>
          </cell>
          <cell r="H424">
            <v>50.4</v>
          </cell>
          <cell r="K424">
            <v>50.4</v>
          </cell>
          <cell r="P424">
            <v>1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8933</v>
          </cell>
          <cell r="B425" t="str">
            <v>E3</v>
          </cell>
          <cell r="D425">
            <v>1</v>
          </cell>
          <cell r="H425">
            <v>43.1</v>
          </cell>
          <cell r="K425">
            <v>43.1</v>
          </cell>
          <cell r="T425">
            <v>1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</row>
        <row r="426">
          <cell r="A426">
            <v>8948</v>
          </cell>
          <cell r="B426" t="str">
            <v>E1</v>
          </cell>
          <cell r="D426">
            <v>1</v>
          </cell>
          <cell r="H426">
            <v>62.4</v>
          </cell>
          <cell r="K426">
            <v>62.4</v>
          </cell>
          <cell r="X426">
            <v>1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</row>
        <row r="427">
          <cell r="A427">
            <v>8947</v>
          </cell>
          <cell r="B427" t="str">
            <v>E1</v>
          </cell>
          <cell r="D427">
            <v>1</v>
          </cell>
          <cell r="H427">
            <v>60.5</v>
          </cell>
          <cell r="K427">
            <v>60.5</v>
          </cell>
          <cell r="X427">
            <v>1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>
            <v>8932</v>
          </cell>
          <cell r="B428" t="str">
            <v>E3</v>
          </cell>
          <cell r="D428">
            <v>1</v>
          </cell>
          <cell r="H428">
            <v>59.9</v>
          </cell>
          <cell r="K428">
            <v>59.9</v>
          </cell>
          <cell r="P428">
            <v>2</v>
          </cell>
          <cell r="T428">
            <v>1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>
            <v>8951</v>
          </cell>
          <cell r="B429" t="str">
            <v>E1</v>
          </cell>
          <cell r="D429">
            <v>1</v>
          </cell>
          <cell r="H429">
            <v>59.1</v>
          </cell>
          <cell r="K429">
            <v>59.1</v>
          </cell>
          <cell r="X429">
            <v>1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</row>
        <row r="430">
          <cell r="A430">
            <v>8934</v>
          </cell>
          <cell r="B430" t="str">
            <v>E3</v>
          </cell>
          <cell r="D430">
            <v>1</v>
          </cell>
          <cell r="H430">
            <v>59.1</v>
          </cell>
          <cell r="K430">
            <v>59.1</v>
          </cell>
          <cell r="P430">
            <v>1</v>
          </cell>
          <cell r="T430">
            <v>1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H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C-2</v>
          </cell>
          <cell r="H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40160</v>
          </cell>
          <cell r="B433" t="str">
            <v>IN</v>
          </cell>
          <cell r="F433">
            <v>1</v>
          </cell>
          <cell r="H433">
            <v>3</v>
          </cell>
          <cell r="K433">
            <v>3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1</v>
          </cell>
        </row>
        <row r="434">
          <cell r="A434">
            <v>8956</v>
          </cell>
          <cell r="B434" t="str">
            <v>E1</v>
          </cell>
          <cell r="D434">
            <v>1</v>
          </cell>
          <cell r="H434">
            <v>58.3</v>
          </cell>
          <cell r="K434">
            <v>58.3</v>
          </cell>
          <cell r="P434">
            <v>1</v>
          </cell>
          <cell r="R434">
            <v>1</v>
          </cell>
          <cell r="X434">
            <v>1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8935</v>
          </cell>
          <cell r="B435" t="str">
            <v>E3</v>
          </cell>
          <cell r="F435">
            <v>1</v>
          </cell>
          <cell r="H435">
            <v>62.1</v>
          </cell>
          <cell r="K435">
            <v>62.1</v>
          </cell>
          <cell r="P435">
            <v>1</v>
          </cell>
          <cell r="R435">
            <v>1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40160</v>
          </cell>
          <cell r="B436" t="str">
            <v>IN</v>
          </cell>
          <cell r="H436">
            <v>3</v>
          </cell>
          <cell r="K436">
            <v>3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</row>
        <row r="437">
          <cell r="A437">
            <v>8961</v>
          </cell>
          <cell r="B437" t="str">
            <v>E1</v>
          </cell>
          <cell r="D437">
            <v>1</v>
          </cell>
          <cell r="H437">
            <v>48.4</v>
          </cell>
          <cell r="K437">
            <v>48.4</v>
          </cell>
          <cell r="T437">
            <v>1</v>
          </cell>
          <cell r="X437">
            <v>1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</row>
        <row r="438">
          <cell r="A438">
            <v>8944</v>
          </cell>
          <cell r="B438" t="str">
            <v>E5</v>
          </cell>
          <cell r="D438">
            <v>1</v>
          </cell>
          <cell r="H438">
            <v>53.6</v>
          </cell>
          <cell r="K438">
            <v>53.6</v>
          </cell>
          <cell r="T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>
            <v>8930</v>
          </cell>
          <cell r="B439" t="str">
            <v>E2</v>
          </cell>
          <cell r="D439">
            <v>1</v>
          </cell>
          <cell r="H439">
            <v>58.4</v>
          </cell>
          <cell r="K439">
            <v>58.4</v>
          </cell>
          <cell r="P439">
            <v>2</v>
          </cell>
          <cell r="T439">
            <v>1</v>
          </cell>
          <cell r="X439">
            <v>0</v>
          </cell>
          <cell r="Y439">
            <v>1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>
            <v>80947</v>
          </cell>
          <cell r="B440" t="str">
            <v>E3</v>
          </cell>
          <cell r="D440">
            <v>1</v>
          </cell>
          <cell r="H440">
            <v>38.1</v>
          </cell>
          <cell r="I440">
            <v>38.1</v>
          </cell>
          <cell r="P440">
            <v>2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8962</v>
          </cell>
          <cell r="B441" t="str">
            <v>E1</v>
          </cell>
          <cell r="D441">
            <v>1</v>
          </cell>
          <cell r="H441">
            <v>60.9</v>
          </cell>
          <cell r="K441">
            <v>60.9</v>
          </cell>
          <cell r="P441">
            <v>2</v>
          </cell>
          <cell r="X441">
            <v>1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8963</v>
          </cell>
          <cell r="B442" t="str">
            <v>E1</v>
          </cell>
          <cell r="D442">
            <v>1</v>
          </cell>
          <cell r="H442">
            <v>68.099999999999994</v>
          </cell>
          <cell r="K442">
            <v>68.099999999999994</v>
          </cell>
          <cell r="P442">
            <v>4</v>
          </cell>
          <cell r="X442">
            <v>1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>
            <v>8945</v>
          </cell>
          <cell r="B443" t="str">
            <v>E5</v>
          </cell>
          <cell r="D443">
            <v>1</v>
          </cell>
          <cell r="H443">
            <v>53.5</v>
          </cell>
          <cell r="K443">
            <v>53.5</v>
          </cell>
          <cell r="P443">
            <v>1</v>
          </cell>
          <cell r="T443">
            <v>1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</row>
        <row r="444">
          <cell r="A444">
            <v>8965</v>
          </cell>
          <cell r="B444" t="str">
            <v>E1</v>
          </cell>
          <cell r="D444">
            <v>1</v>
          </cell>
          <cell r="H444">
            <v>65.3</v>
          </cell>
          <cell r="K444">
            <v>65.3</v>
          </cell>
          <cell r="X444">
            <v>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>
            <v>8946</v>
          </cell>
          <cell r="B445" t="str">
            <v>E5</v>
          </cell>
          <cell r="D445">
            <v>1</v>
          </cell>
          <cell r="H445">
            <v>65.3</v>
          </cell>
          <cell r="K445">
            <v>65.3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>
            <v>8938</v>
          </cell>
          <cell r="B446" t="str">
            <v>E3</v>
          </cell>
          <cell r="D446">
            <v>1</v>
          </cell>
          <cell r="H446">
            <v>58.4</v>
          </cell>
          <cell r="K446">
            <v>58.4</v>
          </cell>
          <cell r="P446">
            <v>1</v>
          </cell>
          <cell r="T446">
            <v>1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</row>
        <row r="447">
          <cell r="A447">
            <v>8964</v>
          </cell>
          <cell r="B447" t="str">
            <v>E1</v>
          </cell>
          <cell r="D447">
            <v>1</v>
          </cell>
          <cell r="H447">
            <v>65.7</v>
          </cell>
          <cell r="K447">
            <v>65.7</v>
          </cell>
          <cell r="P447">
            <v>1</v>
          </cell>
          <cell r="X447">
            <v>1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>
            <v>8939</v>
          </cell>
          <cell r="B448" t="str">
            <v>E1</v>
          </cell>
          <cell r="D448">
            <v>1</v>
          </cell>
          <cell r="H448">
            <v>65.7</v>
          </cell>
          <cell r="K448">
            <v>65.7</v>
          </cell>
          <cell r="P448">
            <v>3</v>
          </cell>
          <cell r="T448">
            <v>1</v>
          </cell>
          <cell r="X448">
            <v>1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45097</v>
          </cell>
          <cell r="B449" t="str">
            <v>E1</v>
          </cell>
          <cell r="D449">
            <v>1</v>
          </cell>
          <cell r="H449">
            <v>32.5</v>
          </cell>
          <cell r="K449">
            <v>32.5</v>
          </cell>
          <cell r="X449">
            <v>1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>
            <v>45098</v>
          </cell>
          <cell r="B450" t="str">
            <v>E1</v>
          </cell>
          <cell r="D450">
            <v>1</v>
          </cell>
          <cell r="H450">
            <v>32.5</v>
          </cell>
          <cell r="K450">
            <v>32.5</v>
          </cell>
          <cell r="P450">
            <v>1</v>
          </cell>
          <cell r="X450">
            <v>1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45099</v>
          </cell>
          <cell r="B451" t="str">
            <v>E3</v>
          </cell>
          <cell r="D451">
            <v>1</v>
          </cell>
          <cell r="H451">
            <v>19.8</v>
          </cell>
          <cell r="K451">
            <v>19.8</v>
          </cell>
          <cell r="P451">
            <v>1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8966</v>
          </cell>
          <cell r="B452" t="str">
            <v>E1</v>
          </cell>
          <cell r="D452">
            <v>1</v>
          </cell>
          <cell r="H452">
            <v>52.4</v>
          </cell>
          <cell r="K452">
            <v>52.4</v>
          </cell>
          <cell r="P452">
            <v>1</v>
          </cell>
          <cell r="X452">
            <v>1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>
            <v>8967</v>
          </cell>
          <cell r="B453" t="str">
            <v>E1</v>
          </cell>
          <cell r="D453">
            <v>1</v>
          </cell>
          <cell r="H453">
            <v>52.4</v>
          </cell>
          <cell r="K453">
            <v>52.4</v>
          </cell>
          <cell r="P453">
            <v>2</v>
          </cell>
          <cell r="X453">
            <v>1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80160</v>
          </cell>
          <cell r="B454" t="str">
            <v>E2</v>
          </cell>
          <cell r="E454">
            <v>1</v>
          </cell>
          <cell r="H454">
            <v>48.5</v>
          </cell>
          <cell r="K454">
            <v>48.5</v>
          </cell>
          <cell r="P454">
            <v>1</v>
          </cell>
          <cell r="T454">
            <v>1</v>
          </cell>
          <cell r="X454">
            <v>0</v>
          </cell>
          <cell r="Y454">
            <v>1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>
            <v>80948</v>
          </cell>
          <cell r="B455" t="str">
            <v>E1</v>
          </cell>
          <cell r="D455">
            <v>1</v>
          </cell>
          <cell r="H455">
            <v>53.6</v>
          </cell>
          <cell r="I455">
            <v>53.6</v>
          </cell>
          <cell r="X455">
            <v>1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>
            <v>80949</v>
          </cell>
          <cell r="B456" t="str">
            <v>E3</v>
          </cell>
          <cell r="D456">
            <v>1</v>
          </cell>
          <cell r="H456">
            <v>50.6</v>
          </cell>
          <cell r="I456">
            <v>50.6</v>
          </cell>
          <cell r="P456">
            <v>1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</row>
        <row r="457">
          <cell r="H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</row>
        <row r="458">
          <cell r="H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</row>
        <row r="459">
          <cell r="H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</row>
        <row r="460">
          <cell r="H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</row>
        <row r="461">
          <cell r="A461" t="str">
            <v xml:space="preserve">SUB TOTAL-6</v>
          </cell>
          <cell r="C461">
            <v>0</v>
          </cell>
          <cell r="D461">
            <v>37</v>
          </cell>
          <cell r="E461">
            <v>2</v>
          </cell>
          <cell r="F461">
            <v>5</v>
          </cell>
          <cell r="G461">
            <v>1</v>
          </cell>
          <cell r="H461">
            <v>2350.1</v>
          </cell>
          <cell r="I461">
            <v>265.10000000000002</v>
          </cell>
          <cell r="J461">
            <v>0</v>
          </cell>
          <cell r="K461">
            <v>2085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54</v>
          </cell>
          <cell r="Q461">
            <v>0</v>
          </cell>
          <cell r="R461">
            <v>8</v>
          </cell>
          <cell r="S461">
            <v>0</v>
          </cell>
          <cell r="T461">
            <v>11</v>
          </cell>
          <cell r="U461">
            <v>0</v>
          </cell>
          <cell r="V461">
            <v>0</v>
          </cell>
          <cell r="X461">
            <v>27</v>
          </cell>
          <cell r="Y461">
            <v>2</v>
          </cell>
          <cell r="Z461">
            <v>12</v>
          </cell>
          <cell r="AA461">
            <v>0</v>
          </cell>
          <cell r="AB461">
            <v>4</v>
          </cell>
          <cell r="AC461">
            <v>0</v>
          </cell>
          <cell r="AD461">
            <v>0</v>
          </cell>
          <cell r="AE461">
            <v>0</v>
          </cell>
          <cell r="AF461">
            <v>4</v>
          </cell>
        </row>
        <row r="463">
          <cell r="A463" t="str">
            <v>RS-7</v>
          </cell>
          <cell r="B463" t="str">
            <v xml:space="preserve">QUEROMARCA 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A464" t="str">
            <v>C-1</v>
          </cell>
          <cell r="H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</row>
        <row r="465">
          <cell r="A465">
            <v>40161</v>
          </cell>
          <cell r="B465" t="str">
            <v>IN</v>
          </cell>
          <cell r="F465">
            <v>1</v>
          </cell>
          <cell r="H465">
            <v>3</v>
          </cell>
          <cell r="K465">
            <v>3</v>
          </cell>
          <cell r="P465">
            <v>4</v>
          </cell>
          <cell r="R465">
            <v>1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1</v>
          </cell>
        </row>
        <row r="466">
          <cell r="A466">
            <v>8980</v>
          </cell>
          <cell r="B466" t="str">
            <v>E1</v>
          </cell>
          <cell r="D466">
            <v>1</v>
          </cell>
          <cell r="H466">
            <v>42.5</v>
          </cell>
          <cell r="K466">
            <v>42.5</v>
          </cell>
          <cell r="P466">
            <v>1</v>
          </cell>
          <cell r="X466">
            <v>1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B467" t="str">
            <v>E1</v>
          </cell>
          <cell r="H467">
            <v>0</v>
          </cell>
          <cell r="X467">
            <v>1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SC1</v>
          </cell>
          <cell r="B468" t="str">
            <v>E3</v>
          </cell>
          <cell r="D468">
            <v>1</v>
          </cell>
          <cell r="H468">
            <v>51.3</v>
          </cell>
          <cell r="I468">
            <v>51.3</v>
          </cell>
          <cell r="R468">
            <v>1</v>
          </cell>
          <cell r="X468">
            <v>0</v>
          </cell>
          <cell r="Y468">
            <v>0</v>
          </cell>
          <cell r="Z468">
            <v>1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9003</v>
          </cell>
          <cell r="B469" t="str">
            <v>E1</v>
          </cell>
          <cell r="F469">
            <v>1</v>
          </cell>
          <cell r="H469">
            <v>40.6</v>
          </cell>
          <cell r="K469">
            <v>40.6</v>
          </cell>
          <cell r="P469">
            <v>3</v>
          </cell>
          <cell r="R469">
            <v>1</v>
          </cell>
          <cell r="X469">
            <v>1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8981</v>
          </cell>
          <cell r="B470" t="str">
            <v>E1</v>
          </cell>
          <cell r="D470">
            <v>1</v>
          </cell>
          <cell r="H470">
            <v>60.4</v>
          </cell>
          <cell r="K470">
            <v>60.4</v>
          </cell>
          <cell r="P470">
            <v>2</v>
          </cell>
          <cell r="X470">
            <v>1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9004</v>
          </cell>
          <cell r="B471" t="str">
            <v>E3</v>
          </cell>
          <cell r="F471">
            <v>1</v>
          </cell>
          <cell r="H471">
            <v>64</v>
          </cell>
          <cell r="K471">
            <v>64</v>
          </cell>
          <cell r="P471">
            <v>4</v>
          </cell>
          <cell r="R471">
            <v>1</v>
          </cell>
          <cell r="X471">
            <v>0</v>
          </cell>
          <cell r="Y471">
            <v>0</v>
          </cell>
          <cell r="Z471">
            <v>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>
            <v>40161</v>
          </cell>
          <cell r="B472" t="str">
            <v>IN</v>
          </cell>
          <cell r="H472">
            <v>3</v>
          </cell>
          <cell r="K472">
            <v>3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1</v>
          </cell>
        </row>
        <row r="473">
          <cell r="A473">
            <v>8991</v>
          </cell>
          <cell r="B473" t="str">
            <v>E1</v>
          </cell>
          <cell r="D473">
            <v>1</v>
          </cell>
          <cell r="H473">
            <v>63.5</v>
          </cell>
          <cell r="K473">
            <v>63.5</v>
          </cell>
          <cell r="X473">
            <v>1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>
            <v>8992</v>
          </cell>
          <cell r="B474" t="str">
            <v>E1</v>
          </cell>
          <cell r="F474">
            <v>1</v>
          </cell>
          <cell r="H474">
            <v>58.5</v>
          </cell>
          <cell r="K474">
            <v>58.5</v>
          </cell>
          <cell r="P474">
            <v>2</v>
          </cell>
          <cell r="R474">
            <v>1</v>
          </cell>
          <cell r="X474">
            <v>1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8990</v>
          </cell>
          <cell r="B475" t="str">
            <v>E1</v>
          </cell>
          <cell r="D475">
            <v>1</v>
          </cell>
          <cell r="H475">
            <v>67.400000000000006</v>
          </cell>
          <cell r="K475">
            <v>67.400000000000006</v>
          </cell>
          <cell r="X475">
            <v>1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8989</v>
          </cell>
          <cell r="B476" t="str">
            <v>E1</v>
          </cell>
          <cell r="F476">
            <v>1</v>
          </cell>
          <cell r="H476">
            <v>53.5</v>
          </cell>
          <cell r="K476">
            <v>53.5</v>
          </cell>
          <cell r="R476">
            <v>1</v>
          </cell>
          <cell r="X476">
            <v>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8988</v>
          </cell>
          <cell r="B477" t="str">
            <v>E1</v>
          </cell>
          <cell r="D477">
            <v>1</v>
          </cell>
          <cell r="H477">
            <v>62.5</v>
          </cell>
          <cell r="K477">
            <v>62.5</v>
          </cell>
          <cell r="X477">
            <v>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8987</v>
          </cell>
          <cell r="B478" t="str">
            <v>E1</v>
          </cell>
          <cell r="F478">
            <v>1</v>
          </cell>
          <cell r="H478">
            <v>58.7</v>
          </cell>
          <cell r="K478">
            <v>58.7</v>
          </cell>
          <cell r="P478">
            <v>1</v>
          </cell>
          <cell r="R478">
            <v>1</v>
          </cell>
          <cell r="X478">
            <v>1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8968</v>
          </cell>
          <cell r="B479" t="str">
            <v>E1</v>
          </cell>
          <cell r="D479">
            <v>1</v>
          </cell>
          <cell r="H479">
            <v>60.8</v>
          </cell>
          <cell r="K479">
            <v>60.8</v>
          </cell>
          <cell r="P479">
            <v>1</v>
          </cell>
          <cell r="X479">
            <v>1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31141</v>
          </cell>
          <cell r="B480" t="str">
            <v>E2</v>
          </cell>
          <cell r="F480">
            <v>1</v>
          </cell>
          <cell r="H480">
            <v>61.3</v>
          </cell>
          <cell r="K480">
            <v>61.3</v>
          </cell>
          <cell r="P480">
            <v>2</v>
          </cell>
          <cell r="X480">
            <v>0</v>
          </cell>
          <cell r="Y480">
            <v>1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49180</v>
          </cell>
          <cell r="B481" t="str">
            <v>E3</v>
          </cell>
          <cell r="C481">
            <v>1</v>
          </cell>
          <cell r="H481">
            <v>23.2</v>
          </cell>
          <cell r="I481">
            <v>23.2</v>
          </cell>
          <cell r="P481">
            <v>2</v>
          </cell>
          <cell r="R481">
            <v>1</v>
          </cell>
          <cell r="X481">
            <v>0</v>
          </cell>
          <cell r="Y481">
            <v>0</v>
          </cell>
          <cell r="Z481">
            <v>1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H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 t="str">
            <v>C-2</v>
          </cell>
          <cell r="H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40161</v>
          </cell>
          <cell r="B484" t="str">
            <v>IN</v>
          </cell>
          <cell r="F484">
            <v>1</v>
          </cell>
          <cell r="H484">
            <v>3</v>
          </cell>
          <cell r="M484">
            <v>3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1</v>
          </cell>
        </row>
        <row r="485">
          <cell r="A485">
            <v>8993</v>
          </cell>
          <cell r="B485" t="str">
            <v>E1</v>
          </cell>
          <cell r="D485">
            <v>1</v>
          </cell>
          <cell r="H485">
            <v>53.6</v>
          </cell>
          <cell r="M485">
            <v>53.6</v>
          </cell>
          <cell r="P485">
            <v>1</v>
          </cell>
          <cell r="X485">
            <v>1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8994</v>
          </cell>
          <cell r="B486" t="str">
            <v>E1</v>
          </cell>
          <cell r="D486">
            <v>1</v>
          </cell>
          <cell r="H486">
            <v>54.2</v>
          </cell>
          <cell r="M486">
            <v>54.2</v>
          </cell>
          <cell r="P486">
            <v>1</v>
          </cell>
          <cell r="R486">
            <v>1</v>
          </cell>
          <cell r="X486">
            <v>1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8996</v>
          </cell>
          <cell r="B487" t="str">
            <v>E1</v>
          </cell>
          <cell r="D487">
            <v>1</v>
          </cell>
          <cell r="H487">
            <v>62.9</v>
          </cell>
          <cell r="M487">
            <v>62.9</v>
          </cell>
          <cell r="P487">
            <v>4</v>
          </cell>
          <cell r="R487">
            <v>1</v>
          </cell>
          <cell r="X487">
            <v>1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8995</v>
          </cell>
          <cell r="B488" t="str">
            <v>E1</v>
          </cell>
          <cell r="D488">
            <v>1</v>
          </cell>
          <cell r="H488">
            <v>63.1</v>
          </cell>
          <cell r="M488">
            <v>63.1</v>
          </cell>
          <cell r="P488">
            <v>1</v>
          </cell>
          <cell r="R488">
            <v>1</v>
          </cell>
          <cell r="X488">
            <v>1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8978</v>
          </cell>
          <cell r="B489" t="str">
            <v>E5</v>
          </cell>
          <cell r="D489">
            <v>1</v>
          </cell>
          <cell r="H489">
            <v>46.4</v>
          </cell>
          <cell r="M489">
            <v>46.4</v>
          </cell>
          <cell r="P489">
            <v>2</v>
          </cell>
          <cell r="T489">
            <v>1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</row>
        <row r="490">
          <cell r="A490">
            <v>8997</v>
          </cell>
          <cell r="B490" t="str">
            <v>E1</v>
          </cell>
          <cell r="D490">
            <v>1</v>
          </cell>
          <cell r="H490">
            <v>58.4</v>
          </cell>
          <cell r="K490">
            <v>58.4</v>
          </cell>
          <cell r="P490">
            <v>1</v>
          </cell>
          <cell r="X490">
            <v>1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8998</v>
          </cell>
          <cell r="B491" t="str">
            <v>E1</v>
          </cell>
          <cell r="D491">
            <v>1</v>
          </cell>
          <cell r="H491">
            <v>59.1</v>
          </cell>
          <cell r="K491">
            <v>59.1</v>
          </cell>
          <cell r="P491">
            <v>1</v>
          </cell>
          <cell r="X491">
            <v>1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8999</v>
          </cell>
          <cell r="B492" t="str">
            <v>E1</v>
          </cell>
          <cell r="D492">
            <v>1</v>
          </cell>
          <cell r="H492">
            <v>64.2</v>
          </cell>
          <cell r="K492">
            <v>64.2</v>
          </cell>
          <cell r="X492">
            <v>1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8973</v>
          </cell>
          <cell r="B493" t="str">
            <v>E3</v>
          </cell>
          <cell r="D493">
            <v>1</v>
          </cell>
          <cell r="H493">
            <v>56.6</v>
          </cell>
          <cell r="K493">
            <v>56.6</v>
          </cell>
          <cell r="P493">
            <v>1</v>
          </cell>
          <cell r="T493">
            <v>1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9000</v>
          </cell>
          <cell r="B494" t="str">
            <v>E1</v>
          </cell>
          <cell r="D494">
            <v>1</v>
          </cell>
          <cell r="H494">
            <v>52.6</v>
          </cell>
          <cell r="K494">
            <v>52.6</v>
          </cell>
          <cell r="P494">
            <v>1</v>
          </cell>
          <cell r="X494">
            <v>1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9001</v>
          </cell>
          <cell r="B495" t="str">
            <v>E1</v>
          </cell>
          <cell r="D495">
            <v>1</v>
          </cell>
          <cell r="H495">
            <v>71.900000000000006</v>
          </cell>
          <cell r="K495">
            <v>71.900000000000006</v>
          </cell>
          <cell r="P495">
            <v>1</v>
          </cell>
          <cell r="X495">
            <v>1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9002</v>
          </cell>
          <cell r="B496" t="str">
            <v>E1</v>
          </cell>
          <cell r="D496">
            <v>1</v>
          </cell>
          <cell r="H496">
            <v>40</v>
          </cell>
          <cell r="K496">
            <v>40</v>
          </cell>
          <cell r="X496">
            <v>1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>
            <v>8979</v>
          </cell>
          <cell r="B497" t="str">
            <v>E1</v>
          </cell>
          <cell r="D497">
            <v>1</v>
          </cell>
          <cell r="H497">
            <v>64.599999999999994</v>
          </cell>
          <cell r="K497">
            <v>64.599999999999994</v>
          </cell>
          <cell r="P497">
            <v>2</v>
          </cell>
          <cell r="T497">
            <v>1</v>
          </cell>
          <cell r="X497">
            <v>1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8974</v>
          </cell>
          <cell r="B498" t="str">
            <v>E3</v>
          </cell>
          <cell r="D498">
            <v>1</v>
          </cell>
          <cell r="H498">
            <v>55.5</v>
          </cell>
          <cell r="K498">
            <v>55.5</v>
          </cell>
          <cell r="P498">
            <v>2</v>
          </cell>
          <cell r="T498">
            <v>1</v>
          </cell>
          <cell r="X498">
            <v>0</v>
          </cell>
          <cell r="Y498">
            <v>0</v>
          </cell>
          <cell r="Z498">
            <v>1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40191</v>
          </cell>
          <cell r="B499" t="str">
            <v>IN</v>
          </cell>
          <cell r="H499">
            <v>3</v>
          </cell>
          <cell r="M499">
            <v>3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1</v>
          </cell>
        </row>
        <row r="500">
          <cell r="A500">
            <v>8984</v>
          </cell>
          <cell r="B500" t="str">
            <v>E1</v>
          </cell>
          <cell r="D500">
            <v>1</v>
          </cell>
          <cell r="H500">
            <v>69.099999999999994</v>
          </cell>
          <cell r="M500">
            <v>69.099999999999994</v>
          </cell>
          <cell r="P500">
            <v>1</v>
          </cell>
          <cell r="X500">
            <v>1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8983</v>
          </cell>
          <cell r="B501" t="str">
            <v>E1</v>
          </cell>
          <cell r="D501">
            <v>1</v>
          </cell>
          <cell r="H501">
            <v>57.2</v>
          </cell>
          <cell r="M501">
            <v>57.2</v>
          </cell>
          <cell r="P501">
            <v>1</v>
          </cell>
          <cell r="R501">
            <v>1</v>
          </cell>
          <cell r="X501">
            <v>1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8975</v>
          </cell>
          <cell r="B502" t="str">
            <v>E5</v>
          </cell>
          <cell r="D502">
            <v>2</v>
          </cell>
          <cell r="H502">
            <v>49.4</v>
          </cell>
          <cell r="M502">
            <v>49.4</v>
          </cell>
          <cell r="P502">
            <v>1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>
            <v>8985</v>
          </cell>
          <cell r="B503" t="str">
            <v>E1</v>
          </cell>
          <cell r="D503">
            <v>1</v>
          </cell>
          <cell r="H503">
            <v>65.7</v>
          </cell>
          <cell r="K503">
            <v>65.7</v>
          </cell>
          <cell r="X503">
            <v>1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8976</v>
          </cell>
          <cell r="B504" t="str">
            <v>E1</v>
          </cell>
          <cell r="D504">
            <v>1</v>
          </cell>
          <cell r="H504">
            <v>68.7</v>
          </cell>
          <cell r="K504">
            <v>68.7</v>
          </cell>
          <cell r="P504">
            <v>1</v>
          </cell>
          <cell r="X504">
            <v>1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</row>
        <row r="505">
          <cell r="A505">
            <v>8986</v>
          </cell>
          <cell r="B505" t="str">
            <v>E1</v>
          </cell>
          <cell r="D505">
            <v>1</v>
          </cell>
          <cell r="H505">
            <v>50.3</v>
          </cell>
          <cell r="K505">
            <v>50.3</v>
          </cell>
          <cell r="X505">
            <v>1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>
            <v>8971</v>
          </cell>
          <cell r="B506" t="str">
            <v>E2</v>
          </cell>
          <cell r="D506">
            <v>1</v>
          </cell>
          <cell r="H506">
            <v>66.900000000000006</v>
          </cell>
          <cell r="K506">
            <v>66.900000000000006</v>
          </cell>
          <cell r="P506">
            <v>2</v>
          </cell>
          <cell r="T506">
            <v>1</v>
          </cell>
          <cell r="X506">
            <v>0</v>
          </cell>
          <cell r="Y506">
            <v>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</row>
        <row r="507">
          <cell r="A507">
            <v>49150</v>
          </cell>
          <cell r="B507" t="str">
            <v>E1</v>
          </cell>
          <cell r="D507">
            <v>1</v>
          </cell>
          <cell r="H507">
            <v>62.6</v>
          </cell>
          <cell r="I507">
            <v>62.6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49151</v>
          </cell>
          <cell r="B508" t="str">
            <v>E4</v>
          </cell>
          <cell r="D508">
            <v>1</v>
          </cell>
          <cell r="H508">
            <v>41.2</v>
          </cell>
          <cell r="I508">
            <v>41.2</v>
          </cell>
          <cell r="P508">
            <v>1</v>
          </cell>
          <cell r="X508">
            <v>0</v>
          </cell>
          <cell r="Y508">
            <v>0</v>
          </cell>
          <cell r="Z508">
            <v>0</v>
          </cell>
          <cell r="AA508">
            <v>1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49178</v>
          </cell>
          <cell r="B509" t="str">
            <v>E1</v>
          </cell>
          <cell r="D509">
            <v>1</v>
          </cell>
          <cell r="H509">
            <v>89.8</v>
          </cell>
          <cell r="I509">
            <v>89.8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80923</v>
          </cell>
          <cell r="B510" t="str">
            <v>E3</v>
          </cell>
          <cell r="D510">
            <v>1</v>
          </cell>
          <cell r="H510">
            <v>36.4</v>
          </cell>
          <cell r="I510">
            <v>36.4</v>
          </cell>
          <cell r="P510">
            <v>1</v>
          </cell>
          <cell r="X510">
            <v>0</v>
          </cell>
          <cell r="Y510">
            <v>0</v>
          </cell>
          <cell r="Z510">
            <v>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8982</v>
          </cell>
          <cell r="B511" t="str">
            <v>E1</v>
          </cell>
          <cell r="D511">
            <v>1</v>
          </cell>
          <cell r="H511">
            <v>44.4</v>
          </cell>
          <cell r="M511">
            <v>44.4</v>
          </cell>
          <cell r="P511">
            <v>2</v>
          </cell>
          <cell r="R511">
            <v>1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</row>
        <row r="512">
          <cell r="A512">
            <v>8977</v>
          </cell>
          <cell r="B512" t="str">
            <v>E1</v>
          </cell>
          <cell r="D512">
            <v>1</v>
          </cell>
          <cell r="H512">
            <v>46.2</v>
          </cell>
          <cell r="M512">
            <v>46.2</v>
          </cell>
          <cell r="P512">
            <v>2</v>
          </cell>
          <cell r="R512">
            <v>1</v>
          </cell>
          <cell r="T512">
            <v>1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8972</v>
          </cell>
          <cell r="B513" t="str">
            <v>E3</v>
          </cell>
          <cell r="D513">
            <v>1</v>
          </cell>
          <cell r="H513">
            <v>47</v>
          </cell>
          <cell r="M513">
            <v>47</v>
          </cell>
          <cell r="P513">
            <v>2</v>
          </cell>
          <cell r="R513">
            <v>1</v>
          </cell>
          <cell r="T513">
            <v>1</v>
          </cell>
          <cell r="X513">
            <v>0</v>
          </cell>
          <cell r="Y513">
            <v>0</v>
          </cell>
          <cell r="Z513">
            <v>1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H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H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</row>
        <row r="516">
          <cell r="H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H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 xml:space="preserve">SUB TOTAL-7</v>
          </cell>
          <cell r="C518">
            <v>1</v>
          </cell>
          <cell r="D518">
            <v>36</v>
          </cell>
          <cell r="E518">
            <v>0</v>
          </cell>
          <cell r="F518">
            <v>8</v>
          </cell>
          <cell r="G518">
            <v>0</v>
          </cell>
          <cell r="H518">
            <v>2378.2000000000003</v>
          </cell>
          <cell r="I518">
            <v>304.5</v>
          </cell>
          <cell r="J518">
            <v>0</v>
          </cell>
          <cell r="K518">
            <v>1474.2</v>
          </cell>
          <cell r="L518">
            <v>0</v>
          </cell>
          <cell r="M518">
            <v>599.49999999999989</v>
          </cell>
          <cell r="N518">
            <v>0</v>
          </cell>
          <cell r="O518">
            <v>0</v>
          </cell>
          <cell r="P518">
            <v>54</v>
          </cell>
          <cell r="Q518">
            <v>0</v>
          </cell>
          <cell r="R518">
            <v>15</v>
          </cell>
          <cell r="S518">
            <v>0</v>
          </cell>
          <cell r="T518">
            <v>7</v>
          </cell>
          <cell r="U518">
            <v>0</v>
          </cell>
          <cell r="V518">
            <v>0</v>
          </cell>
          <cell r="X518">
            <v>31</v>
          </cell>
          <cell r="Y518">
            <v>2</v>
          </cell>
          <cell r="Z518">
            <v>7</v>
          </cell>
          <cell r="AA518">
            <v>1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4</v>
          </cell>
        </row>
        <row r="520">
          <cell r="A520" t="str">
            <v>RS-8</v>
          </cell>
          <cell r="B520" t="str">
            <v xml:space="preserve">QUEROMARCA 04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</row>
        <row r="521">
          <cell r="A521" t="str">
            <v>C-1</v>
          </cell>
          <cell r="H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40162</v>
          </cell>
          <cell r="B522" t="str">
            <v>IN</v>
          </cell>
          <cell r="F522">
            <v>1</v>
          </cell>
          <cell r="H522">
            <v>3</v>
          </cell>
          <cell r="L522">
            <v>3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</row>
        <row r="523">
          <cell r="A523">
            <v>9075</v>
          </cell>
          <cell r="B523" t="str">
            <v>E1</v>
          </cell>
          <cell r="D523">
            <v>1</v>
          </cell>
          <cell r="H523">
            <v>61.1</v>
          </cell>
          <cell r="L523">
            <v>61.1</v>
          </cell>
          <cell r="P523">
            <v>2</v>
          </cell>
          <cell r="X523">
            <v>1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9077</v>
          </cell>
          <cell r="B524" t="str">
            <v>E5</v>
          </cell>
          <cell r="D524">
            <v>1</v>
          </cell>
          <cell r="H524">
            <v>67.599999999999994</v>
          </cell>
          <cell r="L524">
            <v>67.599999999999994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81033</v>
          </cell>
          <cell r="B525" t="str">
            <v>E1</v>
          </cell>
          <cell r="D525">
            <v>1</v>
          </cell>
          <cell r="H525">
            <v>37.9</v>
          </cell>
          <cell r="I525">
            <v>37.9</v>
          </cell>
          <cell r="P525">
            <v>1</v>
          </cell>
          <cell r="X525">
            <v>1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81034</v>
          </cell>
          <cell r="B526" t="str">
            <v>E3</v>
          </cell>
          <cell r="D526">
            <v>1</v>
          </cell>
          <cell r="H526">
            <v>35.6</v>
          </cell>
          <cell r="I526">
            <v>35.6</v>
          </cell>
          <cell r="P526">
            <v>2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9076</v>
          </cell>
          <cell r="B527" t="str">
            <v>E1</v>
          </cell>
          <cell r="D527">
            <v>1</v>
          </cell>
          <cell r="H527">
            <v>55.5</v>
          </cell>
          <cell r="L527">
            <v>55.5</v>
          </cell>
          <cell r="X527">
            <v>1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9078</v>
          </cell>
          <cell r="B528" t="str">
            <v>E5</v>
          </cell>
          <cell r="D528">
            <v>1</v>
          </cell>
          <cell r="H528">
            <v>59.9</v>
          </cell>
          <cell r="L528">
            <v>59.9</v>
          </cell>
          <cell r="P528">
            <v>1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81031</v>
          </cell>
          <cell r="B529" t="str">
            <v>E1</v>
          </cell>
          <cell r="D529">
            <v>1</v>
          </cell>
          <cell r="H529">
            <v>86.2</v>
          </cell>
          <cell r="I529">
            <v>86.2</v>
          </cell>
          <cell r="X529">
            <v>1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81032</v>
          </cell>
          <cell r="B530" t="str">
            <v>E3</v>
          </cell>
          <cell r="D530">
            <v>1</v>
          </cell>
          <cell r="H530">
            <v>77</v>
          </cell>
          <cell r="I530">
            <v>77</v>
          </cell>
          <cell r="P530">
            <v>2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AUX</v>
          </cell>
          <cell r="D531">
            <v>1</v>
          </cell>
          <cell r="H531">
            <v>35.1</v>
          </cell>
          <cell r="I531">
            <v>35.1</v>
          </cell>
          <cell r="P531">
            <v>1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9044</v>
          </cell>
          <cell r="B532" t="str">
            <v>E1</v>
          </cell>
          <cell r="D532">
            <v>1</v>
          </cell>
          <cell r="H532">
            <v>57.7</v>
          </cell>
          <cell r="L532">
            <v>57.7</v>
          </cell>
          <cell r="P532">
            <v>1</v>
          </cell>
          <cell r="T532">
            <v>1</v>
          </cell>
          <cell r="X532">
            <v>1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9079</v>
          </cell>
          <cell r="B533" t="str">
            <v>E1</v>
          </cell>
          <cell r="D533">
            <v>1</v>
          </cell>
          <cell r="H533">
            <v>59.6</v>
          </cell>
          <cell r="L533">
            <v>59.6</v>
          </cell>
          <cell r="X533">
            <v>1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9045</v>
          </cell>
          <cell r="B534" t="str">
            <v>E5</v>
          </cell>
          <cell r="D534">
            <v>1</v>
          </cell>
          <cell r="H534">
            <v>61.6</v>
          </cell>
          <cell r="L534">
            <v>61.6</v>
          </cell>
          <cell r="T534">
            <v>1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1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9032</v>
          </cell>
          <cell r="B535" t="str">
            <v>E1</v>
          </cell>
          <cell r="D535">
            <v>1</v>
          </cell>
          <cell r="H535">
            <v>66</v>
          </cell>
          <cell r="L535">
            <v>66</v>
          </cell>
          <cell r="X535">
            <v>1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9031</v>
          </cell>
          <cell r="B536" t="str">
            <v>E1</v>
          </cell>
          <cell r="D536">
            <v>1</v>
          </cell>
          <cell r="H536">
            <v>66</v>
          </cell>
          <cell r="L536">
            <v>66</v>
          </cell>
          <cell r="P536">
            <v>1</v>
          </cell>
          <cell r="X536">
            <v>1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9043</v>
          </cell>
          <cell r="B537" t="str">
            <v>E5</v>
          </cell>
          <cell r="D537">
            <v>1</v>
          </cell>
          <cell r="H537">
            <v>56.1</v>
          </cell>
          <cell r="L537">
            <v>56.1</v>
          </cell>
          <cell r="P537">
            <v>1</v>
          </cell>
          <cell r="T537">
            <v>1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1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9088</v>
          </cell>
          <cell r="B538" t="str">
            <v>E1</v>
          </cell>
          <cell r="D538">
            <v>1</v>
          </cell>
          <cell r="H538">
            <v>53.6</v>
          </cell>
          <cell r="L538">
            <v>53.6</v>
          </cell>
          <cell r="X538">
            <v>1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9087</v>
          </cell>
          <cell r="B539" t="str">
            <v>E1</v>
          </cell>
          <cell r="D539">
            <v>1</v>
          </cell>
          <cell r="H539">
            <v>61.3</v>
          </cell>
          <cell r="L539">
            <v>61.3</v>
          </cell>
          <cell r="P539">
            <v>1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9042</v>
          </cell>
          <cell r="B540" t="str">
            <v>E1</v>
          </cell>
          <cell r="D540">
            <v>1</v>
          </cell>
          <cell r="H540">
            <v>70.900000000000006</v>
          </cell>
          <cell r="L540">
            <v>70.900000000000006</v>
          </cell>
          <cell r="P540">
            <v>1</v>
          </cell>
          <cell r="T540">
            <v>1</v>
          </cell>
          <cell r="X540">
            <v>1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9086</v>
          </cell>
          <cell r="B541" t="str">
            <v>E1</v>
          </cell>
          <cell r="D541">
            <v>1</v>
          </cell>
          <cell r="H541">
            <v>62.9</v>
          </cell>
          <cell r="L541">
            <v>62.9</v>
          </cell>
          <cell r="P541">
            <v>1</v>
          </cell>
          <cell r="X541">
            <v>1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9085</v>
          </cell>
          <cell r="B542" t="str">
            <v>E1</v>
          </cell>
          <cell r="D542">
            <v>1</v>
          </cell>
          <cell r="H542">
            <v>67.3</v>
          </cell>
          <cell r="L542">
            <v>67.3</v>
          </cell>
          <cell r="X542">
            <v>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9084</v>
          </cell>
          <cell r="B543" t="str">
            <v>E1</v>
          </cell>
          <cell r="D543">
            <v>1</v>
          </cell>
          <cell r="H543">
            <v>48.6</v>
          </cell>
          <cell r="L543">
            <v>48.6</v>
          </cell>
          <cell r="X543">
            <v>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9027</v>
          </cell>
          <cell r="B544" t="str">
            <v>E3</v>
          </cell>
          <cell r="D544">
            <v>1</v>
          </cell>
          <cell r="H544">
            <v>54.5</v>
          </cell>
          <cell r="L544">
            <v>54.5</v>
          </cell>
          <cell r="P544">
            <v>1</v>
          </cell>
          <cell r="T544">
            <v>1</v>
          </cell>
          <cell r="X544">
            <v>0</v>
          </cell>
          <cell r="Y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9089</v>
          </cell>
          <cell r="B545" t="str">
            <v>E1</v>
          </cell>
          <cell r="D545">
            <v>1</v>
          </cell>
          <cell r="H545">
            <v>72.3</v>
          </cell>
          <cell r="J545">
            <v>72.3</v>
          </cell>
          <cell r="X545">
            <v>1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9090</v>
          </cell>
          <cell r="B546" t="str">
            <v>E1</v>
          </cell>
          <cell r="D546">
            <v>1</v>
          </cell>
          <cell r="H546">
            <v>62.8</v>
          </cell>
          <cell r="J546">
            <v>62.8</v>
          </cell>
          <cell r="X546">
            <v>1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9091</v>
          </cell>
          <cell r="B547" t="str">
            <v>E1</v>
          </cell>
          <cell r="D547">
            <v>1</v>
          </cell>
          <cell r="H547">
            <v>66.8</v>
          </cell>
          <cell r="J547">
            <v>66.8</v>
          </cell>
          <cell r="X547">
            <v>1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9026</v>
          </cell>
          <cell r="B548" t="str">
            <v>E3</v>
          </cell>
          <cell r="D548">
            <v>1</v>
          </cell>
          <cell r="H548">
            <v>51.3</v>
          </cell>
          <cell r="J548">
            <v>51.3</v>
          </cell>
          <cell r="P548">
            <v>1</v>
          </cell>
          <cell r="T548">
            <v>1</v>
          </cell>
          <cell r="X548">
            <v>0</v>
          </cell>
          <cell r="Y548">
            <v>0</v>
          </cell>
          <cell r="Z548">
            <v>1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9080</v>
          </cell>
          <cell r="B549" t="str">
            <v>E1</v>
          </cell>
          <cell r="D549">
            <v>1</v>
          </cell>
          <cell r="H549">
            <v>44.2</v>
          </cell>
          <cell r="L549">
            <v>44.2</v>
          </cell>
          <cell r="P549">
            <v>2</v>
          </cell>
          <cell r="X549">
            <v>1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81037</v>
          </cell>
          <cell r="B550" t="str">
            <v>E1</v>
          </cell>
          <cell r="D550">
            <v>1</v>
          </cell>
          <cell r="H550">
            <v>52.7</v>
          </cell>
          <cell r="L550">
            <v>52.7</v>
          </cell>
          <cell r="X550">
            <v>1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9081</v>
          </cell>
          <cell r="B551" t="str">
            <v>E1</v>
          </cell>
          <cell r="D551">
            <v>1</v>
          </cell>
          <cell r="H551">
            <v>27.7</v>
          </cell>
          <cell r="L551">
            <v>27.7</v>
          </cell>
          <cell r="X551">
            <v>1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9046</v>
          </cell>
          <cell r="B552" t="str">
            <v>E1</v>
          </cell>
          <cell r="D552">
            <v>1</v>
          </cell>
          <cell r="H552">
            <v>36</v>
          </cell>
          <cell r="L552">
            <v>36</v>
          </cell>
          <cell r="T552">
            <v>1</v>
          </cell>
          <cell r="X552">
            <v>1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9083</v>
          </cell>
          <cell r="B553" t="str">
            <v>E1</v>
          </cell>
          <cell r="D553">
            <v>1</v>
          </cell>
          <cell r="H553">
            <v>64.2</v>
          </cell>
          <cell r="L553">
            <v>64.2</v>
          </cell>
          <cell r="X553">
            <v>1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9082</v>
          </cell>
          <cell r="B554" t="str">
            <v>E1</v>
          </cell>
          <cell r="D554">
            <v>1</v>
          </cell>
          <cell r="H554">
            <v>68.099999999999994</v>
          </cell>
          <cell r="L554">
            <v>68.099999999999994</v>
          </cell>
          <cell r="P554">
            <v>1</v>
          </cell>
          <cell r="X554">
            <v>1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9047</v>
          </cell>
          <cell r="B555" t="str">
            <v>E1</v>
          </cell>
          <cell r="D555">
            <v>1</v>
          </cell>
          <cell r="H555">
            <v>65</v>
          </cell>
          <cell r="L555">
            <v>65</v>
          </cell>
          <cell r="P555">
            <v>1</v>
          </cell>
          <cell r="T555">
            <v>1</v>
          </cell>
          <cell r="X555">
            <v>1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9092</v>
          </cell>
          <cell r="B556" t="str">
            <v>E1</v>
          </cell>
          <cell r="D556">
            <v>1</v>
          </cell>
          <cell r="H556">
            <v>65.3</v>
          </cell>
          <cell r="L556">
            <v>65.3</v>
          </cell>
          <cell r="X556">
            <v>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</row>
        <row r="557">
          <cell r="A557">
            <v>9093</v>
          </cell>
          <cell r="B557" t="str">
            <v>E1</v>
          </cell>
          <cell r="D557">
            <v>1</v>
          </cell>
          <cell r="H557">
            <v>65.5</v>
          </cell>
          <cell r="L557">
            <v>65.5</v>
          </cell>
          <cell r="P557">
            <v>1</v>
          </cell>
          <cell r="X557">
            <v>1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9048</v>
          </cell>
          <cell r="B558" t="str">
            <v>E1</v>
          </cell>
          <cell r="D558">
            <v>1</v>
          </cell>
          <cell r="H558">
            <v>72.900000000000006</v>
          </cell>
          <cell r="L558">
            <v>72.900000000000006</v>
          </cell>
          <cell r="P558">
            <v>4</v>
          </cell>
          <cell r="T558">
            <v>1</v>
          </cell>
          <cell r="X558">
            <v>1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9049</v>
          </cell>
          <cell r="B559" t="str">
            <v>E5</v>
          </cell>
          <cell r="D559">
            <v>1</v>
          </cell>
          <cell r="H559">
            <v>54</v>
          </cell>
          <cell r="L559">
            <v>54</v>
          </cell>
          <cell r="T559">
            <v>1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1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</row>
        <row r="560">
          <cell r="A560">
            <v>9096</v>
          </cell>
          <cell r="B560" t="str">
            <v>E1</v>
          </cell>
          <cell r="D560">
            <v>1</v>
          </cell>
          <cell r="H560">
            <v>61.3</v>
          </cell>
          <cell r="J560">
            <v>61.3</v>
          </cell>
          <cell r="X560">
            <v>1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9095</v>
          </cell>
          <cell r="B561" t="str">
            <v>E1</v>
          </cell>
          <cell r="D561">
            <v>1</v>
          </cell>
          <cell r="H561">
            <v>62</v>
          </cell>
          <cell r="J561">
            <v>62</v>
          </cell>
          <cell r="X561">
            <v>1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9094</v>
          </cell>
          <cell r="B562" t="str">
            <v>E1</v>
          </cell>
          <cell r="D562">
            <v>1</v>
          </cell>
          <cell r="H562">
            <v>62</v>
          </cell>
          <cell r="J562">
            <v>62</v>
          </cell>
          <cell r="P562">
            <v>1</v>
          </cell>
          <cell r="X562">
            <v>1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</row>
        <row r="563">
          <cell r="A563">
            <v>9028</v>
          </cell>
          <cell r="B563" t="str">
            <v>E2</v>
          </cell>
          <cell r="D563">
            <v>1</v>
          </cell>
          <cell r="H563">
            <v>62.2</v>
          </cell>
          <cell r="J563">
            <v>62.2</v>
          </cell>
          <cell r="P563">
            <v>2</v>
          </cell>
          <cell r="T563">
            <v>1</v>
          </cell>
          <cell r="W563" t="str">
            <v xml:space="preserve">Inicio Red Provisional Medidor reubicado</v>
          </cell>
          <cell r="X563">
            <v>0</v>
          </cell>
          <cell r="Y563">
            <v>1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SC1_C3</v>
          </cell>
          <cell r="B564" t="str">
            <v>E1</v>
          </cell>
          <cell r="D564">
            <v>1</v>
          </cell>
          <cell r="H564">
            <v>57.9</v>
          </cell>
          <cell r="I564">
            <v>57.9</v>
          </cell>
          <cell r="X564">
            <v>1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SC2_C3</v>
          </cell>
          <cell r="B565" t="str">
            <v>E3</v>
          </cell>
          <cell r="D565">
            <v>1</v>
          </cell>
          <cell r="H565">
            <v>50.6</v>
          </cell>
          <cell r="I565">
            <v>50.6</v>
          </cell>
          <cell r="P565">
            <v>1</v>
          </cell>
          <cell r="W565" t="str">
            <v xml:space="preserve">Inicio Red Provisional</v>
          </cell>
          <cell r="X565">
            <v>0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9097</v>
          </cell>
          <cell r="B566" t="str">
            <v>E1</v>
          </cell>
          <cell r="D566">
            <v>1</v>
          </cell>
          <cell r="H566">
            <v>54.3</v>
          </cell>
          <cell r="L566">
            <v>54.3</v>
          </cell>
          <cell r="X566">
            <v>1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>
            <v>70458</v>
          </cell>
          <cell r="B567" t="str">
            <v>E2</v>
          </cell>
          <cell r="G567">
            <v>1</v>
          </cell>
          <cell r="H567">
            <v>50.8</v>
          </cell>
          <cell r="L567">
            <v>50.8</v>
          </cell>
          <cell r="P567">
            <v>1</v>
          </cell>
          <cell r="X567">
            <v>0</v>
          </cell>
          <cell r="Y567">
            <v>1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70459</v>
          </cell>
          <cell r="B568" t="str">
            <v>E1</v>
          </cell>
          <cell r="G568">
            <v>1</v>
          </cell>
          <cell r="H568">
            <v>86.1</v>
          </cell>
          <cell r="J568">
            <v>86.1</v>
          </cell>
          <cell r="P568">
            <v>1</v>
          </cell>
          <cell r="X568">
            <v>1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>
            <v>70460</v>
          </cell>
          <cell r="B569" t="str">
            <v>E1</v>
          </cell>
          <cell r="G569">
            <v>1</v>
          </cell>
          <cell r="H569">
            <v>67.8</v>
          </cell>
          <cell r="J569">
            <v>67.8</v>
          </cell>
          <cell r="X569">
            <v>1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>
            <v>9101</v>
          </cell>
          <cell r="B570" t="str">
            <v>E1</v>
          </cell>
          <cell r="D570">
            <v>1</v>
          </cell>
          <cell r="H570">
            <v>72.400000000000006</v>
          </cell>
          <cell r="J570">
            <v>72.400000000000006</v>
          </cell>
          <cell r="X570">
            <v>1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>
            <v>9102</v>
          </cell>
          <cell r="B571" t="str">
            <v>E1</v>
          </cell>
          <cell r="G571">
            <v>1</v>
          </cell>
          <cell r="H571">
            <v>75.8</v>
          </cell>
          <cell r="J571">
            <v>75.8</v>
          </cell>
          <cell r="P571">
            <v>1</v>
          </cell>
          <cell r="T571">
            <v>1</v>
          </cell>
          <cell r="X571">
            <v>1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 t="str">
            <v>AUX</v>
          </cell>
          <cell r="B572" t="str">
            <v>P2</v>
          </cell>
          <cell r="D572">
            <v>1</v>
          </cell>
          <cell r="H572">
            <v>42.2</v>
          </cell>
          <cell r="N572">
            <v>42.2</v>
          </cell>
          <cell r="P572">
            <v>1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1</v>
          </cell>
          <cell r="AE572">
            <v>0</v>
          </cell>
          <cell r="AF572">
            <v>0</v>
          </cell>
        </row>
        <row r="573">
          <cell r="A573">
            <v>9029</v>
          </cell>
          <cell r="B573" t="str">
            <v>E1</v>
          </cell>
          <cell r="G573">
            <v>1</v>
          </cell>
          <cell r="H573">
            <v>95.3</v>
          </cell>
          <cell r="J573">
            <v>95.3</v>
          </cell>
          <cell r="P573">
            <v>2</v>
          </cell>
          <cell r="X573">
            <v>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9009</v>
          </cell>
          <cell r="B574" t="str">
            <v>E3</v>
          </cell>
          <cell r="G574">
            <v>1</v>
          </cell>
          <cell r="H574">
            <v>95.3</v>
          </cell>
          <cell r="J574">
            <v>95.3</v>
          </cell>
          <cell r="P574">
            <v>2</v>
          </cell>
          <cell r="V574">
            <v>1</v>
          </cell>
          <cell r="X574">
            <v>0</v>
          </cell>
          <cell r="Y574">
            <v>0</v>
          </cell>
          <cell r="Z574">
            <v>1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H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C-2</v>
          </cell>
          <cell r="H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40162</v>
          </cell>
          <cell r="B577" t="str">
            <v>IN</v>
          </cell>
          <cell r="F577">
            <v>1</v>
          </cell>
          <cell r="H577">
            <v>3</v>
          </cell>
          <cell r="L577">
            <v>3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1</v>
          </cell>
        </row>
        <row r="578">
          <cell r="A578">
            <v>9056</v>
          </cell>
          <cell r="B578" t="str">
            <v>E1</v>
          </cell>
          <cell r="D578">
            <v>1</v>
          </cell>
          <cell r="H578">
            <v>61.3</v>
          </cell>
          <cell r="L578">
            <v>61.3</v>
          </cell>
          <cell r="X578">
            <v>1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</row>
        <row r="579">
          <cell r="A579">
            <v>9057</v>
          </cell>
          <cell r="B579" t="str">
            <v>E1</v>
          </cell>
          <cell r="D579">
            <v>1</v>
          </cell>
          <cell r="H579">
            <v>61.5</v>
          </cell>
          <cell r="L579">
            <v>61.5</v>
          </cell>
          <cell r="P579">
            <v>1</v>
          </cell>
          <cell r="X579">
            <v>1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>
            <v>9058</v>
          </cell>
          <cell r="B580" t="str">
            <v>E1</v>
          </cell>
          <cell r="D580">
            <v>1</v>
          </cell>
          <cell r="H580">
            <v>50.7</v>
          </cell>
          <cell r="L580">
            <v>50.7</v>
          </cell>
          <cell r="X580">
            <v>1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9059</v>
          </cell>
          <cell r="B581" t="str">
            <v>E1</v>
          </cell>
          <cell r="D581">
            <v>1</v>
          </cell>
          <cell r="H581">
            <v>58.9</v>
          </cell>
          <cell r="L581">
            <v>58.9</v>
          </cell>
          <cell r="P581">
            <v>1</v>
          </cell>
          <cell r="X581">
            <v>1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>
            <v>9060</v>
          </cell>
          <cell r="B582" t="str">
            <v>E5</v>
          </cell>
          <cell r="D582">
            <v>1</v>
          </cell>
          <cell r="H582">
            <v>57.1</v>
          </cell>
          <cell r="L582">
            <v>57.1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1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 t="str">
            <v>SC2</v>
          </cell>
          <cell r="B583" t="str">
            <v>E3</v>
          </cell>
          <cell r="D583">
            <v>1</v>
          </cell>
          <cell r="H583">
            <v>68.3</v>
          </cell>
          <cell r="I583">
            <v>68.3</v>
          </cell>
          <cell r="P583">
            <v>1</v>
          </cell>
          <cell r="X583">
            <v>0</v>
          </cell>
          <cell r="Y583">
            <v>0</v>
          </cell>
          <cell r="Z583">
            <v>1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9037</v>
          </cell>
          <cell r="B584" t="str">
            <v>E5</v>
          </cell>
          <cell r="D584">
            <v>1</v>
          </cell>
          <cell r="H584">
            <v>60.7</v>
          </cell>
          <cell r="L584">
            <v>60.7</v>
          </cell>
          <cell r="T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80820</v>
          </cell>
          <cell r="B585" t="str">
            <v>E3</v>
          </cell>
          <cell r="D585">
            <v>1</v>
          </cell>
          <cell r="H585">
            <v>26.2</v>
          </cell>
          <cell r="I585">
            <v>26.2</v>
          </cell>
          <cell r="P585">
            <v>1</v>
          </cell>
          <cell r="X585">
            <v>0</v>
          </cell>
          <cell r="Y585">
            <v>0</v>
          </cell>
          <cell r="Z585">
            <v>1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>
            <v>9054</v>
          </cell>
          <cell r="B586" t="str">
            <v>E1</v>
          </cell>
          <cell r="D586">
            <v>1</v>
          </cell>
          <cell r="H586">
            <v>68.900000000000006</v>
          </cell>
          <cell r="L586">
            <v>68.900000000000006</v>
          </cell>
          <cell r="X586">
            <v>1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>
            <v>9055</v>
          </cell>
          <cell r="B587" t="str">
            <v>E5</v>
          </cell>
          <cell r="D587">
            <v>1</v>
          </cell>
          <cell r="H587">
            <v>59</v>
          </cell>
          <cell r="L587">
            <v>59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SC2</v>
          </cell>
          <cell r="B588" t="str">
            <v>E1</v>
          </cell>
          <cell r="D588">
            <v>1</v>
          </cell>
          <cell r="H588">
            <v>33.200000000000003</v>
          </cell>
          <cell r="I588">
            <v>33.200000000000003</v>
          </cell>
          <cell r="P588">
            <v>1</v>
          </cell>
          <cell r="X588">
            <v>1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9053</v>
          </cell>
          <cell r="B589" t="str">
            <v>E5</v>
          </cell>
          <cell r="D589">
            <v>1</v>
          </cell>
          <cell r="H589">
            <v>65.099999999999994</v>
          </cell>
          <cell r="L589">
            <v>65.099999999999994</v>
          </cell>
          <cell r="P589">
            <v>2</v>
          </cell>
          <cell r="T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1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49382</v>
          </cell>
          <cell r="B590" t="str">
            <v>E3</v>
          </cell>
          <cell r="D590">
            <v>1</v>
          </cell>
          <cell r="H590">
            <v>59.8</v>
          </cell>
          <cell r="I590">
            <v>59.8</v>
          </cell>
          <cell r="P590">
            <v>1</v>
          </cell>
          <cell r="X590">
            <v>0</v>
          </cell>
          <cell r="Y590">
            <v>0</v>
          </cell>
          <cell r="Z590">
            <v>1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9036</v>
          </cell>
          <cell r="B591" t="str">
            <v>E5</v>
          </cell>
          <cell r="D591">
            <v>1</v>
          </cell>
          <cell r="H591">
            <v>57.9</v>
          </cell>
          <cell r="L591">
            <v>57.9</v>
          </cell>
          <cell r="P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1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9052</v>
          </cell>
          <cell r="B592" t="str">
            <v>E1</v>
          </cell>
          <cell r="D592">
            <v>1</v>
          </cell>
          <cell r="H592">
            <v>27.5</v>
          </cell>
          <cell r="J592">
            <v>27.5</v>
          </cell>
          <cell r="P592">
            <v>1</v>
          </cell>
          <cell r="X592">
            <v>1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9019</v>
          </cell>
          <cell r="B593" t="str">
            <v>E2</v>
          </cell>
          <cell r="D593">
            <v>1</v>
          </cell>
          <cell r="H593">
            <v>12</v>
          </cell>
          <cell r="J593">
            <v>12</v>
          </cell>
          <cell r="X593">
            <v>0</v>
          </cell>
          <cell r="Y593">
            <v>1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49380</v>
          </cell>
          <cell r="B594" t="str">
            <v>E1</v>
          </cell>
          <cell r="D594">
            <v>1</v>
          </cell>
          <cell r="H594">
            <v>48.2</v>
          </cell>
          <cell r="I594">
            <v>48.2</v>
          </cell>
          <cell r="X594">
            <v>1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49381</v>
          </cell>
          <cell r="B595" t="str">
            <v>E3</v>
          </cell>
          <cell r="D595">
            <v>1</v>
          </cell>
          <cell r="H595">
            <v>46.9</v>
          </cell>
          <cell r="I595">
            <v>46.9</v>
          </cell>
          <cell r="P595">
            <v>1</v>
          </cell>
          <cell r="X595">
            <v>0</v>
          </cell>
          <cell r="Y595">
            <v>0</v>
          </cell>
          <cell r="Z595">
            <v>1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9035</v>
          </cell>
          <cell r="B596" t="str">
            <v>E1</v>
          </cell>
          <cell r="D596">
            <v>1</v>
          </cell>
          <cell r="H596">
            <v>57.3</v>
          </cell>
          <cell r="L596">
            <v>57.3</v>
          </cell>
          <cell r="T596">
            <v>1</v>
          </cell>
          <cell r="X596">
            <v>1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9034</v>
          </cell>
          <cell r="B597" t="str">
            <v>E1</v>
          </cell>
          <cell r="D597">
            <v>1</v>
          </cell>
          <cell r="H597">
            <v>48.8</v>
          </cell>
          <cell r="L597">
            <v>48.8</v>
          </cell>
          <cell r="P597">
            <v>3</v>
          </cell>
          <cell r="X597">
            <v>1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9051</v>
          </cell>
          <cell r="B598" t="str">
            <v>E1</v>
          </cell>
          <cell r="D598">
            <v>1</v>
          </cell>
          <cell r="H598">
            <v>49.8</v>
          </cell>
          <cell r="L598">
            <v>49.8</v>
          </cell>
          <cell r="P598">
            <v>1</v>
          </cell>
          <cell r="X598">
            <v>1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</row>
        <row r="599">
          <cell r="A599">
            <v>9050</v>
          </cell>
          <cell r="B599" t="str">
            <v>E1</v>
          </cell>
          <cell r="D599">
            <v>1</v>
          </cell>
          <cell r="H599">
            <v>52.4</v>
          </cell>
          <cell r="L599">
            <v>52.4</v>
          </cell>
          <cell r="P599">
            <v>1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9020</v>
          </cell>
          <cell r="B600" t="str">
            <v>E2</v>
          </cell>
          <cell r="D600">
            <v>1</v>
          </cell>
          <cell r="H600">
            <v>47.1</v>
          </cell>
          <cell r="L600">
            <v>47.1</v>
          </cell>
          <cell r="P600">
            <v>1</v>
          </cell>
          <cell r="T600">
            <v>1</v>
          </cell>
          <cell r="X600">
            <v>0</v>
          </cell>
          <cell r="Y600">
            <v>1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</row>
        <row r="601">
          <cell r="A601">
            <v>9018</v>
          </cell>
          <cell r="B601" t="str">
            <v>E4</v>
          </cell>
          <cell r="D601">
            <v>1</v>
          </cell>
          <cell r="H601">
            <v>13.2</v>
          </cell>
          <cell r="I601">
            <v>13.2</v>
          </cell>
          <cell r="X601">
            <v>0</v>
          </cell>
          <cell r="Y601">
            <v>0</v>
          </cell>
          <cell r="Z601">
            <v>0</v>
          </cell>
          <cell r="AA601">
            <v>1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</row>
        <row r="602">
          <cell r="B602" t="str">
            <v>E3</v>
          </cell>
          <cell r="H602">
            <v>0</v>
          </cell>
          <cell r="X602">
            <v>0</v>
          </cell>
          <cell r="Y602">
            <v>0</v>
          </cell>
          <cell r="Z602">
            <v>1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49270</v>
          </cell>
          <cell r="B603" t="str">
            <v>E1</v>
          </cell>
          <cell r="D603">
            <v>1</v>
          </cell>
          <cell r="H603">
            <v>11.6</v>
          </cell>
          <cell r="I603">
            <v>11.6</v>
          </cell>
          <cell r="P603">
            <v>1</v>
          </cell>
          <cell r="X603">
            <v>1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49378</v>
          </cell>
          <cell r="B604" t="str">
            <v>E1</v>
          </cell>
          <cell r="D604">
            <v>1</v>
          </cell>
          <cell r="H604">
            <v>38.9</v>
          </cell>
          <cell r="I604">
            <v>38.9</v>
          </cell>
          <cell r="P604">
            <v>1</v>
          </cell>
          <cell r="X604">
            <v>1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30027</v>
          </cell>
          <cell r="B605" t="str">
            <v>E1</v>
          </cell>
          <cell r="D605">
            <v>1</v>
          </cell>
          <cell r="H605">
            <v>39.5</v>
          </cell>
          <cell r="I605">
            <v>39.5</v>
          </cell>
          <cell r="X605">
            <v>1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</row>
        <row r="606">
          <cell r="A606">
            <v>30028</v>
          </cell>
          <cell r="B606" t="str">
            <v>E1</v>
          </cell>
          <cell r="D606">
            <v>1</v>
          </cell>
          <cell r="H606">
            <v>47.8</v>
          </cell>
          <cell r="I606">
            <v>47.8</v>
          </cell>
          <cell r="P606">
            <v>2</v>
          </cell>
          <cell r="X606">
            <v>1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30029</v>
          </cell>
          <cell r="B607" t="str">
            <v>E4</v>
          </cell>
          <cell r="D607">
            <v>1</v>
          </cell>
          <cell r="H607">
            <v>74.099999999999994</v>
          </cell>
          <cell r="I607">
            <v>74.099999999999994</v>
          </cell>
          <cell r="X607">
            <v>0</v>
          </cell>
          <cell r="Y607">
            <v>0</v>
          </cell>
          <cell r="Z607">
            <v>0</v>
          </cell>
          <cell r="AA607">
            <v>1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</row>
        <row r="608">
          <cell r="A608">
            <v>49166</v>
          </cell>
          <cell r="B608" t="str">
            <v>E3</v>
          </cell>
          <cell r="D608">
            <v>1</v>
          </cell>
          <cell r="H608">
            <v>43.3</v>
          </cell>
          <cell r="I608">
            <v>43.3</v>
          </cell>
          <cell r="P608">
            <v>2</v>
          </cell>
          <cell r="X608">
            <v>0</v>
          </cell>
          <cell r="Y608">
            <v>0</v>
          </cell>
          <cell r="Z608">
            <v>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</row>
        <row r="609">
          <cell r="H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C-3</v>
          </cell>
          <cell r="H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</row>
        <row r="611">
          <cell r="A611">
            <v>40162</v>
          </cell>
          <cell r="B611" t="str">
            <v>IN</v>
          </cell>
          <cell r="H611">
            <v>3</v>
          </cell>
          <cell r="L611">
            <v>3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1</v>
          </cell>
        </row>
        <row r="612">
          <cell r="A612">
            <v>81030</v>
          </cell>
          <cell r="B612" t="str">
            <v>E1</v>
          </cell>
          <cell r="D612">
            <v>1</v>
          </cell>
          <cell r="H612">
            <v>53.6</v>
          </cell>
          <cell r="L612">
            <v>53.6</v>
          </cell>
          <cell r="P612">
            <v>2</v>
          </cell>
          <cell r="X612">
            <v>1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9074</v>
          </cell>
          <cell r="B613" t="str">
            <v>E1</v>
          </cell>
          <cell r="F613">
            <v>1</v>
          </cell>
          <cell r="H613">
            <v>55.9</v>
          </cell>
          <cell r="L613">
            <v>55.9</v>
          </cell>
          <cell r="X613">
            <v>1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9072</v>
          </cell>
          <cell r="B614" t="str">
            <v>E1</v>
          </cell>
          <cell r="D614">
            <v>1</v>
          </cell>
          <cell r="H614">
            <v>60.3</v>
          </cell>
          <cell r="L614">
            <v>60.3</v>
          </cell>
          <cell r="X614">
            <v>1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9071</v>
          </cell>
          <cell r="B615" t="str">
            <v>E5</v>
          </cell>
          <cell r="F615">
            <v>1</v>
          </cell>
          <cell r="H615">
            <v>51.6</v>
          </cell>
          <cell r="L615">
            <v>51.6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1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49385</v>
          </cell>
          <cell r="B616" t="str">
            <v>E1</v>
          </cell>
          <cell r="D616">
            <v>1</v>
          </cell>
          <cell r="H616">
            <v>57.4</v>
          </cell>
          <cell r="I616">
            <v>57.4</v>
          </cell>
          <cell r="X616">
            <v>1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49386</v>
          </cell>
          <cell r="B617" t="str">
            <v>E1</v>
          </cell>
          <cell r="D617">
            <v>1</v>
          </cell>
          <cell r="H617">
            <v>59.8</v>
          </cell>
          <cell r="I617">
            <v>59.8</v>
          </cell>
          <cell r="X617">
            <v>1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>
            <v>49387</v>
          </cell>
          <cell r="B618" t="str">
            <v>E1</v>
          </cell>
          <cell r="D618">
            <v>1</v>
          </cell>
          <cell r="H618">
            <v>42.8</v>
          </cell>
          <cell r="I618">
            <v>42.8</v>
          </cell>
          <cell r="P618">
            <v>2</v>
          </cell>
          <cell r="X618">
            <v>1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49388</v>
          </cell>
          <cell r="B619" t="str">
            <v>E3</v>
          </cell>
          <cell r="D619">
            <v>1</v>
          </cell>
          <cell r="H619">
            <v>59.9</v>
          </cell>
          <cell r="I619">
            <v>59.9</v>
          </cell>
          <cell r="P619">
            <v>1</v>
          </cell>
          <cell r="X619">
            <v>0</v>
          </cell>
          <cell r="Y619">
            <v>0</v>
          </cell>
          <cell r="Z619">
            <v>1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9070</v>
          </cell>
          <cell r="B620" t="str">
            <v>E1</v>
          </cell>
          <cell r="D620">
            <v>1</v>
          </cell>
          <cell r="H620">
            <v>41.1</v>
          </cell>
          <cell r="L620">
            <v>41.1</v>
          </cell>
          <cell r="X620">
            <v>1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9039</v>
          </cell>
          <cell r="B621" t="str">
            <v>E5</v>
          </cell>
          <cell r="D621">
            <v>1</v>
          </cell>
          <cell r="H621">
            <v>69.900000000000006</v>
          </cell>
          <cell r="L621">
            <v>69.900000000000006</v>
          </cell>
          <cell r="T621">
            <v>1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1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9068</v>
          </cell>
          <cell r="B622" t="str">
            <v>E1</v>
          </cell>
          <cell r="D622">
            <v>1</v>
          </cell>
          <cell r="H622">
            <v>52.8</v>
          </cell>
          <cell r="J622">
            <v>52.8</v>
          </cell>
          <cell r="P622">
            <v>1</v>
          </cell>
          <cell r="X622">
            <v>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9069</v>
          </cell>
          <cell r="B623" t="str">
            <v>E1</v>
          </cell>
          <cell r="D623">
            <v>1</v>
          </cell>
          <cell r="H623">
            <v>64</v>
          </cell>
          <cell r="J623">
            <v>64</v>
          </cell>
          <cell r="X623">
            <v>1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9067</v>
          </cell>
          <cell r="B624" t="str">
            <v>E3</v>
          </cell>
          <cell r="D624">
            <v>1</v>
          </cell>
          <cell r="H624">
            <v>41.3</v>
          </cell>
          <cell r="J624">
            <v>41.3</v>
          </cell>
          <cell r="P624">
            <v>1</v>
          </cell>
          <cell r="X624">
            <v>0</v>
          </cell>
          <cell r="Y624">
            <v>0</v>
          </cell>
          <cell r="Z624">
            <v>1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9038</v>
          </cell>
          <cell r="B625" t="str">
            <v>E5</v>
          </cell>
          <cell r="D625">
            <v>1</v>
          </cell>
          <cell r="H625">
            <v>68.8</v>
          </cell>
          <cell r="L625">
            <v>68.8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1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</row>
        <row r="626">
          <cell r="A626">
            <v>9066</v>
          </cell>
          <cell r="B626" t="str">
            <v>E1</v>
          </cell>
          <cell r="D626">
            <v>1</v>
          </cell>
          <cell r="H626">
            <v>47.7</v>
          </cell>
          <cell r="J626">
            <v>47.7</v>
          </cell>
          <cell r="P626">
            <v>1</v>
          </cell>
          <cell r="X626">
            <v>1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</row>
        <row r="627">
          <cell r="A627">
            <v>9022</v>
          </cell>
          <cell r="B627" t="str">
            <v>E3</v>
          </cell>
          <cell r="D627">
            <v>1</v>
          </cell>
          <cell r="H627">
            <v>37.799999999999997</v>
          </cell>
          <cell r="J627">
            <v>37.799999999999997</v>
          </cell>
          <cell r="P627">
            <v>2</v>
          </cell>
          <cell r="T627">
            <v>1</v>
          </cell>
          <cell r="X627">
            <v>0</v>
          </cell>
          <cell r="Y627">
            <v>0</v>
          </cell>
          <cell r="Z627">
            <v>1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9065</v>
          </cell>
          <cell r="B628" t="str">
            <v>E1</v>
          </cell>
          <cell r="D628">
            <v>1</v>
          </cell>
          <cell r="H628">
            <v>66</v>
          </cell>
          <cell r="L628">
            <v>66</v>
          </cell>
          <cell r="P628">
            <v>1</v>
          </cell>
          <cell r="X628">
            <v>1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9033</v>
          </cell>
          <cell r="B629" t="str">
            <v>E1</v>
          </cell>
          <cell r="D629">
            <v>1</v>
          </cell>
          <cell r="H629">
            <v>66</v>
          </cell>
          <cell r="L629">
            <v>66</v>
          </cell>
          <cell r="P629">
            <v>1</v>
          </cell>
          <cell r="T629">
            <v>1</v>
          </cell>
          <cell r="X629">
            <v>1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9061</v>
          </cell>
          <cell r="B630" t="str">
            <v>E1</v>
          </cell>
          <cell r="D630">
            <v>1</v>
          </cell>
          <cell r="H630">
            <v>53.8</v>
          </cell>
          <cell r="L630">
            <v>53.8</v>
          </cell>
          <cell r="P630">
            <v>1</v>
          </cell>
          <cell r="X630">
            <v>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9062</v>
          </cell>
          <cell r="B631" t="str">
            <v>E1</v>
          </cell>
          <cell r="F631">
            <v>1</v>
          </cell>
          <cell r="H631">
            <v>72</v>
          </cell>
          <cell r="L631">
            <v>72</v>
          </cell>
          <cell r="P631">
            <v>1</v>
          </cell>
          <cell r="X631">
            <v>1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9063</v>
          </cell>
          <cell r="B632" t="str">
            <v>E1</v>
          </cell>
          <cell r="D632">
            <v>1</v>
          </cell>
          <cell r="H632">
            <v>69</v>
          </cell>
          <cell r="L632">
            <v>69</v>
          </cell>
          <cell r="P632">
            <v>1</v>
          </cell>
          <cell r="X632">
            <v>1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9064</v>
          </cell>
          <cell r="B633" t="str">
            <v>E4</v>
          </cell>
          <cell r="D633">
            <v>1</v>
          </cell>
          <cell r="H633">
            <v>56.5</v>
          </cell>
          <cell r="L633">
            <v>56.5</v>
          </cell>
          <cell r="P633">
            <v>2</v>
          </cell>
          <cell r="X633">
            <v>0</v>
          </cell>
          <cell r="Y633">
            <v>0</v>
          </cell>
          <cell r="Z633">
            <v>0</v>
          </cell>
          <cell r="AA633">
            <v>1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9021</v>
          </cell>
          <cell r="B634" t="str">
            <v>E3</v>
          </cell>
          <cell r="G634">
            <v>1</v>
          </cell>
          <cell r="H634">
            <v>51.3</v>
          </cell>
          <cell r="L634">
            <v>51.3</v>
          </cell>
          <cell r="P634">
            <v>2</v>
          </cell>
          <cell r="X634">
            <v>0</v>
          </cell>
          <cell r="Y634">
            <v>0</v>
          </cell>
          <cell r="Z634">
            <v>1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</row>
        <row r="635">
          <cell r="H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H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H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H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</row>
        <row r="639">
          <cell r="A639" t="str">
            <v xml:space="preserve">SUB TOTAL-8</v>
          </cell>
          <cell r="C639">
            <v>0</v>
          </cell>
          <cell r="D639">
            <v>95</v>
          </cell>
          <cell r="E639">
            <v>0</v>
          </cell>
          <cell r="F639">
            <v>5</v>
          </cell>
          <cell r="G639">
            <v>7</v>
          </cell>
          <cell r="H639">
            <v>5922.1000000000022</v>
          </cell>
          <cell r="I639">
            <v>1151.2</v>
          </cell>
          <cell r="J639">
            <v>1276.4999999999995</v>
          </cell>
          <cell r="K639">
            <v>0</v>
          </cell>
          <cell r="L639">
            <v>3452.2000000000012</v>
          </cell>
          <cell r="M639">
            <v>0</v>
          </cell>
          <cell r="N639">
            <v>42.2</v>
          </cell>
          <cell r="O639">
            <v>0</v>
          </cell>
          <cell r="P639">
            <v>80</v>
          </cell>
          <cell r="Q639">
            <v>0</v>
          </cell>
          <cell r="R639">
            <v>0</v>
          </cell>
          <cell r="S639">
            <v>0</v>
          </cell>
          <cell r="T639">
            <v>19</v>
          </cell>
          <cell r="U639">
            <v>0</v>
          </cell>
          <cell r="V639">
            <v>1</v>
          </cell>
          <cell r="X639">
            <v>68</v>
          </cell>
          <cell r="Y639">
            <v>4</v>
          </cell>
          <cell r="Z639">
            <v>16</v>
          </cell>
          <cell r="AA639">
            <v>3</v>
          </cell>
          <cell r="AB639">
            <v>13</v>
          </cell>
          <cell r="AC639">
            <v>0</v>
          </cell>
          <cell r="AD639">
            <v>1</v>
          </cell>
          <cell r="AE639">
            <v>0</v>
          </cell>
          <cell r="AF639">
            <v>3</v>
          </cell>
        </row>
        <row r="642">
          <cell r="A642" t="str">
            <v>TOTAL</v>
          </cell>
          <cell r="C642">
            <v>34</v>
          </cell>
          <cell r="D642">
            <v>421</v>
          </cell>
          <cell r="E642">
            <v>3</v>
          </cell>
          <cell r="F642">
            <v>38</v>
          </cell>
          <cell r="G642">
            <v>33</v>
          </cell>
          <cell r="H642">
            <v>24138.000000000015</v>
          </cell>
          <cell r="I642">
            <v>3029.8999999999996</v>
          </cell>
          <cell r="J642">
            <v>1276.4999999999995</v>
          </cell>
          <cell r="K642">
            <v>11674.100000000002</v>
          </cell>
          <cell r="L642">
            <v>3452.2000000000012</v>
          </cell>
          <cell r="M642">
            <v>3742.2999999999997</v>
          </cell>
          <cell r="N642">
            <v>604.50000000000011</v>
          </cell>
          <cell r="O642">
            <v>358.49999999999994</v>
          </cell>
          <cell r="P642">
            <v>640</v>
          </cell>
          <cell r="Q642">
            <v>6</v>
          </cell>
          <cell r="R642">
            <v>115</v>
          </cell>
          <cell r="S642">
            <v>8</v>
          </cell>
          <cell r="T642">
            <v>104</v>
          </cell>
          <cell r="U642">
            <v>1</v>
          </cell>
          <cell r="V642">
            <v>9</v>
          </cell>
          <cell r="X642">
            <v>289</v>
          </cell>
          <cell r="Y642">
            <v>16</v>
          </cell>
          <cell r="Z642">
            <v>113</v>
          </cell>
          <cell r="AA642">
            <v>8</v>
          </cell>
          <cell r="AB642">
            <v>57</v>
          </cell>
          <cell r="AC642">
            <v>5</v>
          </cell>
          <cell r="AD642">
            <v>11</v>
          </cell>
          <cell r="AE642">
            <v>7</v>
          </cell>
          <cell r="AF642">
            <v>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IDRANDINA"/>
      <sheetName val="RESUMEN OOCC"/>
      <sheetName val="30.100"/>
      <sheetName val="30.210"/>
      <sheetName val="30.220"/>
      <sheetName val="30.310"/>
      <sheetName val="30.320"/>
      <sheetName val="30.330"/>
      <sheetName val="30.340"/>
      <sheetName val="30.410"/>
      <sheetName val="30.420"/>
      <sheetName val="30.511"/>
      <sheetName val="30.512"/>
      <sheetName val="30.520"/>
      <sheetName val="30.531"/>
      <sheetName val="30.541"/>
      <sheetName val="OOCCLINEA"/>
      <sheetName val="FUNDAC"/>
      <sheetName val="8.12"/>
      <sheetName val="9.12"/>
      <sheetName val="9.22"/>
      <sheetName val="9.32"/>
      <sheetName val="Base"/>
      <sheetName val="MONTAJE LLTT 60KV"/>
      <sheetName val="Cotizaciones"/>
      <sheetName val="#¡REF"/>
      <sheetName val="RESUMEN_OOCC"/>
      <sheetName val="30_100"/>
      <sheetName val="30_210"/>
      <sheetName val="30_220"/>
      <sheetName val="30_310"/>
      <sheetName val="30_320"/>
      <sheetName val="30_330"/>
      <sheetName val="30_340"/>
      <sheetName val="30_410"/>
      <sheetName val="30_420"/>
      <sheetName val="30_511"/>
      <sheetName val="30_512"/>
      <sheetName val="30_520"/>
      <sheetName val="30_531"/>
      <sheetName val="30_541"/>
      <sheetName val="8_12"/>
      <sheetName val="9_12"/>
      <sheetName val="9_22"/>
      <sheetName val="9_32"/>
      <sheetName val="MONTAJE_LLTT_60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DATOS"/>
      <sheetName val="TABLA"/>
      <sheetName val="TABLA (2)"/>
      <sheetName val="ARMADOS"/>
      <sheetName val="Hoja1 (2)"/>
      <sheetName val="PLANILLA"/>
      <sheetName val="PLANILLA_A"/>
      <sheetName val="PLAN-PAMPAROMAS"/>
      <sheetName val="Módulo1"/>
      <sheetName val="HIDRANDINA"/>
      <sheetName val="RESUMEN OOCC"/>
      <sheetName val="DATOS TECNICOS SE SANTUARIO"/>
      <sheetName val="PROC MANT LT 1"/>
      <sheetName val="CONFIGURACIÓN"/>
      <sheetName val="ING. DATOS"/>
      <sheetName val="CuadroIyII"/>
      <sheetName val="Hoja1"/>
      <sheetName val="Costos Alt2"/>
      <sheetName val="AnexoVI"/>
      <sheetName val="#¡REF"/>
      <sheetName val="_"/>
      <sheetName val="C. U."/>
      <sheetName val="Metrado y Presupuesto"/>
      <sheetName val="Planilla - Desmontaje"/>
      <sheetName val="Planilla - Montaje"/>
      <sheetName val="PARAMETROS_JIMBE"/>
      <sheetName val="DATOS DE CAMPO"/>
      <sheetName val="BASE"/>
      <sheetName val="Co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_Proyectos"/>
      <sheetName val="Datos Generales"/>
      <sheetName val="Datos_Líneas"/>
      <sheetName val="Datos_Redes"/>
      <sheetName val="Macro LP"/>
      <sheetName val="Macro RP"/>
      <sheetName val="Macro RS"/>
      <sheetName val="Conteo Postes y Accesorios"/>
      <sheetName val="Resúmenes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MALLA DE TIERRA"/>
      <sheetName val="BASE"/>
      <sheetName val="CTGART"/>
      <sheetName val="Analisis de la T.C. - 2.2"/>
      <sheetName val="Impuestos"/>
      <sheetName val="PTTOREDES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Montaje.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  <sheetName val="Impuestos"/>
      <sheetName val="PTTOREDES"/>
      <sheetName val="Montaje."/>
      <sheetName val="MALLA DE TIERRA"/>
      <sheetName val="BASE"/>
      <sheetName val="CTGART"/>
      <sheetName val="Analisis de la T.C. - 2.2"/>
      <sheetName val="Aux. Disgregados"/>
      <sheetName val="FORMA-RL1"/>
      <sheetName val="FORMA-SE2"/>
      <sheetName val="DATOS DE CAMPO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Presupuesto"/>
      <sheetName val="QURR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_LP"/>
      <sheetName val="P_0"/>
      <sheetName val="E_0"/>
      <sheetName val="M_0"/>
      <sheetName val="Heaths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  <cell r="P8">
            <v>0.97853309481216455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  <cell r="P9">
            <v>0.97773654916512054</v>
          </cell>
        </row>
        <row r="24">
          <cell r="I24" t="str">
            <v>1N</v>
          </cell>
          <cell r="J24">
            <v>84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</row>
        <row r="37">
          <cell r="I37" t="str">
            <v>5R</v>
          </cell>
        </row>
        <row r="38">
          <cell r="I38" t="str">
            <v>5H</v>
          </cell>
        </row>
      </sheetData>
      <sheetData sheetId="1">
        <row r="1">
          <cell r="E1" t="str">
            <v>PS1-0</v>
          </cell>
          <cell r="F1" t="str">
            <v>PS1-2</v>
          </cell>
          <cell r="G1" t="str">
            <v>PS1-3</v>
          </cell>
          <cell r="H1" t="str">
            <v>PA1-0</v>
          </cell>
          <cell r="I1" t="str">
            <v>PA1-0MAD</v>
          </cell>
          <cell r="J1" t="str">
            <v>PA1-2</v>
          </cell>
          <cell r="K1" t="str">
            <v>PA1-3</v>
          </cell>
          <cell r="L1" t="str">
            <v>PA2-0</v>
          </cell>
          <cell r="M1" t="str">
            <v>PA2-2</v>
          </cell>
          <cell r="N1" t="str">
            <v>PA2-3</v>
          </cell>
          <cell r="O1" t="str">
            <v>PA3-0</v>
          </cell>
          <cell r="P1" t="str">
            <v>PA3-2</v>
          </cell>
          <cell r="Q1" t="str">
            <v>PA3-3</v>
          </cell>
          <cell r="R1" t="str">
            <v>PR3-0</v>
          </cell>
          <cell r="S1" t="str">
            <v>PR3-2</v>
          </cell>
          <cell r="T1" t="str">
            <v>PR3-3</v>
          </cell>
          <cell r="U1" t="str">
            <v>PTH-2</v>
          </cell>
          <cell r="V1" t="str">
            <v>PTH-3</v>
          </cell>
          <cell r="W1" t="str">
            <v>PTV-0</v>
          </cell>
          <cell r="X1" t="str">
            <v>PTV-2</v>
          </cell>
          <cell r="Y1" t="str">
            <v>PTV-3</v>
          </cell>
          <cell r="Z1" t="str">
            <v>PSH-3</v>
          </cell>
          <cell r="AA1" t="str">
            <v>TS-0</v>
          </cell>
          <cell r="AB1" t="str">
            <v>TS-2</v>
          </cell>
          <cell r="AC1" t="str">
            <v>TS-3</v>
          </cell>
          <cell r="AD1" t="str">
            <v>DT-0</v>
          </cell>
          <cell r="AE1" t="str">
            <v>DT-2</v>
          </cell>
          <cell r="AF1" t="str">
            <v>DT-3</v>
          </cell>
          <cell r="AG1" t="str">
            <v>DS-0</v>
          </cell>
          <cell r="AH1" t="str">
            <v>DS-2</v>
          </cell>
          <cell r="AI1" t="str">
            <v>DS-3</v>
          </cell>
          <cell r="AJ1" t="str">
            <v>PSEC-0</v>
          </cell>
          <cell r="AK1" t="str">
            <v>PSEC-0P</v>
          </cell>
          <cell r="AL1" t="str">
            <v>PSEC-2</v>
          </cell>
          <cell r="AM1" t="str">
            <v>PSEC-2P</v>
          </cell>
          <cell r="AN1" t="str">
            <v>PSEC-3</v>
          </cell>
          <cell r="AO1" t="str">
            <v>PSEC-3P</v>
          </cell>
          <cell r="AP1" t="str">
            <v>TSV-2</v>
          </cell>
          <cell r="AQ1" t="str">
            <v>TSV-3</v>
          </cell>
          <cell r="AR1" t="str">
            <v>DSRP-3</v>
          </cell>
          <cell r="AS1" t="str">
            <v>DTRP-3</v>
          </cell>
          <cell r="AT1" t="str">
            <v>DST-3</v>
          </cell>
          <cell r="AU1" t="str">
            <v>TSRP-3</v>
          </cell>
          <cell r="AV1" t="str">
            <v>PA1VE-3</v>
          </cell>
          <cell r="AW1" t="str">
            <v>PSV1-2</v>
          </cell>
          <cell r="AX1" t="str">
            <v>PSV1-3</v>
          </cell>
          <cell r="AY1" t="str">
            <v>PSVE-2</v>
          </cell>
          <cell r="AZ1" t="str">
            <v>PSVE-3</v>
          </cell>
          <cell r="BA1" t="str">
            <v>PA1H-3</v>
          </cell>
          <cell r="BB1" t="str">
            <v>PRH-3</v>
          </cell>
          <cell r="BC1" t="str">
            <v>PA2H-3</v>
          </cell>
          <cell r="BD1" t="str">
            <v>P3A2-3</v>
          </cell>
          <cell r="BE1" t="str">
            <v>RGT</v>
          </cell>
          <cell r="BF1" t="str">
            <v xml:space="preserve">PSH-2 </v>
          </cell>
          <cell r="BG1" t="str">
            <v>PRH-2</v>
          </cell>
          <cell r="BH1" t="str">
            <v>P3A2-2</v>
          </cell>
          <cell r="BI1" t="str">
            <v>2PR3-0</v>
          </cell>
          <cell r="BJ1" t="str">
            <v>PRV1-2</v>
          </cell>
          <cell r="BK1" t="str">
            <v>PTSV1-2</v>
          </cell>
          <cell r="BL1" t="str">
            <v>PSV1B-2</v>
          </cell>
          <cell r="BM1" t="str">
            <v>2TS-0</v>
          </cell>
          <cell r="BN1" t="str">
            <v>PSECV1A-2</v>
          </cell>
          <cell r="BO1" t="str">
            <v>TSEC-0P</v>
          </cell>
          <cell r="BP1" t="str">
            <v>TSEC-2P</v>
          </cell>
          <cell r="BQ1" t="str">
            <v>TSEC-3P</v>
          </cell>
          <cell r="BR1" t="str">
            <v>PRC-2P</v>
          </cell>
          <cell r="BS1" t="str">
            <v>PRC-3P</v>
          </cell>
          <cell r="BT1" t="str">
            <v>SE-EL</v>
          </cell>
          <cell r="BU1" t="str">
            <v>0</v>
          </cell>
          <cell r="BV1" t="str">
            <v>-</v>
          </cell>
          <cell r="BW1">
            <v>0</v>
          </cell>
          <cell r="BX1" t="str">
            <v>RI11MAD</v>
          </cell>
          <cell r="BY1" t="str">
            <v>RI12MAD</v>
          </cell>
          <cell r="BZ1" t="str">
            <v>RI11CAC</v>
          </cell>
          <cell r="CA1" t="str">
            <v>RI12CAC</v>
          </cell>
          <cell r="CB1" t="str">
            <v>RI13CAC</v>
          </cell>
          <cell r="CC1" t="str">
            <v>RV11MAD</v>
          </cell>
          <cell r="CD1" t="str">
            <v>RV12MAD</v>
          </cell>
          <cell r="CE1" t="str">
            <v>RV11CAC</v>
          </cell>
          <cell r="CF1" t="str">
            <v>RV12CAC</v>
          </cell>
          <cell r="CG1" t="str">
            <v>RV13CAC</v>
          </cell>
          <cell r="CH1" t="str">
            <v>RY11MAD</v>
          </cell>
          <cell r="CI1" t="str">
            <v>RY12MAD</v>
          </cell>
          <cell r="CJ1" t="str">
            <v>RY11CAC</v>
          </cell>
          <cell r="CK1" t="str">
            <v>RY12CAC</v>
          </cell>
          <cell r="CL1" t="str">
            <v>RY13CAC</v>
          </cell>
          <cell r="CM1" t="str">
            <v>PAT-111MAD</v>
          </cell>
          <cell r="CN1" t="str">
            <v>PAT-111CAC</v>
          </cell>
          <cell r="CO1" t="str">
            <v>PAT-112MAD</v>
          </cell>
          <cell r="CP1" t="str">
            <v>PAT-112CAC</v>
          </cell>
          <cell r="CQ1" t="str">
            <v>PAT-113MAD</v>
          </cell>
          <cell r="CR1" t="str">
            <v>PAT-113CAC</v>
          </cell>
          <cell r="CS1" t="str">
            <v>PAT-1C11MAD</v>
          </cell>
          <cell r="CT1" t="str">
            <v>PAT-1C11CAC</v>
          </cell>
          <cell r="CU1" t="str">
            <v>PAT-1C12MAD</v>
          </cell>
          <cell r="CV1" t="str">
            <v>PAT-1C12CAC</v>
          </cell>
          <cell r="CW1" t="str">
            <v>PAT-1C13MAD</v>
          </cell>
          <cell r="CX1" t="str">
            <v>PAT-1C13CAC</v>
          </cell>
          <cell r="CY1" t="str">
            <v>011CAC</v>
          </cell>
          <cell r="CZ1" t="str">
            <v>-11CAC</v>
          </cell>
          <cell r="DA1" t="str">
            <v>012CAC</v>
          </cell>
          <cell r="DB1" t="str">
            <v>-11MAD</v>
          </cell>
        </row>
        <row r="4">
          <cell r="BO4">
            <v>1</v>
          </cell>
        </row>
        <row r="6">
          <cell r="F6">
            <v>1</v>
          </cell>
          <cell r="G6">
            <v>1</v>
          </cell>
          <cell r="J6">
            <v>2</v>
          </cell>
          <cell r="K6">
            <v>2</v>
          </cell>
          <cell r="S6">
            <v>2</v>
          </cell>
          <cell r="T6">
            <v>2</v>
          </cell>
          <cell r="U6">
            <v>2</v>
          </cell>
          <cell r="V6">
            <v>2</v>
          </cell>
          <cell r="Z6">
            <v>1</v>
          </cell>
          <cell r="AB6">
            <v>2</v>
          </cell>
          <cell r="AC6">
            <v>2</v>
          </cell>
          <cell r="AE6">
            <v>2</v>
          </cell>
          <cell r="AH6">
            <v>1</v>
          </cell>
          <cell r="AI6">
            <v>1</v>
          </cell>
          <cell r="AK6">
            <v>1</v>
          </cell>
          <cell r="AO6">
            <v>3</v>
          </cell>
          <cell r="AP6">
            <v>1</v>
          </cell>
          <cell r="AW6">
            <v>1</v>
          </cell>
          <cell r="BA6">
            <v>2</v>
          </cell>
          <cell r="BB6">
            <v>2</v>
          </cell>
          <cell r="BC6">
            <v>1</v>
          </cell>
          <cell r="BP6">
            <v>6</v>
          </cell>
          <cell r="BQ6">
            <v>3</v>
          </cell>
        </row>
        <row r="7">
          <cell r="BR7">
            <v>2</v>
          </cell>
        </row>
        <row r="10">
          <cell r="Z10">
            <v>1</v>
          </cell>
          <cell r="BA10">
            <v>2</v>
          </cell>
          <cell r="BB10">
            <v>2</v>
          </cell>
          <cell r="BC10">
            <v>1</v>
          </cell>
          <cell r="BF10">
            <v>1</v>
          </cell>
          <cell r="BG10">
            <v>2</v>
          </cell>
        </row>
        <row r="11">
          <cell r="BJ11">
            <v>4</v>
          </cell>
          <cell r="BK11">
            <v>4</v>
          </cell>
          <cell r="BL11">
            <v>2</v>
          </cell>
          <cell r="BN11">
            <v>4</v>
          </cell>
        </row>
        <row r="12">
          <cell r="AX12">
            <v>3</v>
          </cell>
        </row>
        <row r="50">
          <cell r="E50">
            <v>1</v>
          </cell>
          <cell r="F50">
            <v>2</v>
          </cell>
          <cell r="G50">
            <v>3</v>
          </cell>
          <cell r="H50">
            <v>2</v>
          </cell>
          <cell r="I50">
            <v>2</v>
          </cell>
          <cell r="J50">
            <v>4</v>
          </cell>
          <cell r="K50">
            <v>6</v>
          </cell>
          <cell r="R50">
            <v>1</v>
          </cell>
          <cell r="T50">
            <v>1</v>
          </cell>
          <cell r="Z50">
            <v>3</v>
          </cell>
          <cell r="AA50">
            <v>1</v>
          </cell>
          <cell r="AB50">
            <v>2</v>
          </cell>
          <cell r="AC50">
            <v>3</v>
          </cell>
          <cell r="AE50">
            <v>2</v>
          </cell>
          <cell r="AH50">
            <v>2</v>
          </cell>
          <cell r="AI50">
            <v>3</v>
          </cell>
          <cell r="AP50">
            <v>2</v>
          </cell>
          <cell r="AW50">
            <v>2</v>
          </cell>
          <cell r="BA50">
            <v>6</v>
          </cell>
          <cell r="BD50">
            <v>3</v>
          </cell>
          <cell r="BF50">
            <v>2</v>
          </cell>
          <cell r="BH50">
            <v>2</v>
          </cell>
          <cell r="BI50">
            <v>2</v>
          </cell>
          <cell r="BJ50">
            <v>2</v>
          </cell>
          <cell r="BK50">
            <v>2</v>
          </cell>
          <cell r="BL50">
            <v>2</v>
          </cell>
          <cell r="BN50">
            <v>2</v>
          </cell>
          <cell r="BO50">
            <v>1</v>
          </cell>
          <cell r="BP50">
            <v>2</v>
          </cell>
          <cell r="BQ50">
            <v>3</v>
          </cell>
          <cell r="BR50">
            <v>2</v>
          </cell>
        </row>
        <row r="51">
          <cell r="E51">
            <v>1</v>
          </cell>
          <cell r="G51">
            <v>1</v>
          </cell>
          <cell r="H51">
            <v>2</v>
          </cell>
          <cell r="I51">
            <v>2</v>
          </cell>
          <cell r="K51">
            <v>2</v>
          </cell>
          <cell r="R51">
            <v>1</v>
          </cell>
          <cell r="T51">
            <v>1</v>
          </cell>
          <cell r="AA51">
            <v>1</v>
          </cell>
          <cell r="AC51">
            <v>1</v>
          </cell>
          <cell r="AP51">
            <v>1</v>
          </cell>
          <cell r="AW51">
            <v>1</v>
          </cell>
          <cell r="BD51">
            <v>3</v>
          </cell>
          <cell r="BH51">
            <v>2</v>
          </cell>
          <cell r="BI51">
            <v>2</v>
          </cell>
          <cell r="BO51">
            <v>1</v>
          </cell>
          <cell r="BQ51">
            <v>1</v>
          </cell>
        </row>
        <row r="52">
          <cell r="F52">
            <v>2</v>
          </cell>
          <cell r="G52">
            <v>2</v>
          </cell>
          <cell r="J52">
            <v>4</v>
          </cell>
          <cell r="K52">
            <v>4</v>
          </cell>
          <cell r="Z52">
            <v>3</v>
          </cell>
          <cell r="AB52">
            <v>2</v>
          </cell>
          <cell r="AC52">
            <v>2</v>
          </cell>
          <cell r="AE52">
            <v>2</v>
          </cell>
          <cell r="AH52">
            <v>2</v>
          </cell>
          <cell r="AI52">
            <v>3</v>
          </cell>
          <cell r="AP52">
            <v>1</v>
          </cell>
          <cell r="AW52">
            <v>1</v>
          </cell>
          <cell r="BA52">
            <v>6</v>
          </cell>
          <cell r="BF52">
            <v>2</v>
          </cell>
          <cell r="BJ52">
            <v>2</v>
          </cell>
          <cell r="BK52">
            <v>2</v>
          </cell>
          <cell r="BL52">
            <v>2</v>
          </cell>
          <cell r="BN52">
            <v>2</v>
          </cell>
          <cell r="BP52">
            <v>2</v>
          </cell>
          <cell r="BQ52">
            <v>2</v>
          </cell>
          <cell r="BR52">
            <v>2</v>
          </cell>
        </row>
        <row r="54">
          <cell r="AX54">
            <v>3</v>
          </cell>
        </row>
        <row r="55">
          <cell r="E55">
            <v>1</v>
          </cell>
          <cell r="F55">
            <v>2</v>
          </cell>
          <cell r="G55">
            <v>3</v>
          </cell>
          <cell r="H55">
            <v>2</v>
          </cell>
          <cell r="I55">
            <v>2</v>
          </cell>
          <cell r="J55">
            <v>4</v>
          </cell>
          <cell r="K55">
            <v>6</v>
          </cell>
          <cell r="R55">
            <v>1</v>
          </cell>
          <cell r="T55">
            <v>1</v>
          </cell>
          <cell r="Z55">
            <v>3</v>
          </cell>
          <cell r="AA55">
            <v>1</v>
          </cell>
          <cell r="AB55">
            <v>2</v>
          </cell>
          <cell r="AC55">
            <v>3</v>
          </cell>
          <cell r="AE55">
            <v>2</v>
          </cell>
          <cell r="AH55">
            <v>2</v>
          </cell>
          <cell r="AI55">
            <v>3</v>
          </cell>
          <cell r="AP55">
            <v>2</v>
          </cell>
          <cell r="AW55">
            <v>2</v>
          </cell>
          <cell r="BA55">
            <v>6</v>
          </cell>
          <cell r="BD55">
            <v>3</v>
          </cell>
          <cell r="BF55">
            <v>2</v>
          </cell>
          <cell r="BH55">
            <v>2</v>
          </cell>
          <cell r="BI55">
            <v>2</v>
          </cell>
          <cell r="BJ55">
            <v>2</v>
          </cell>
          <cell r="BK55">
            <v>2</v>
          </cell>
          <cell r="BL55">
            <v>2</v>
          </cell>
          <cell r="BN55">
            <v>2</v>
          </cell>
          <cell r="BO55">
            <v>1</v>
          </cell>
          <cell r="BP55">
            <v>2</v>
          </cell>
          <cell r="BQ55">
            <v>3</v>
          </cell>
          <cell r="BR55">
            <v>2</v>
          </cell>
        </row>
        <row r="56">
          <cell r="E56">
            <v>1</v>
          </cell>
          <cell r="G56">
            <v>1</v>
          </cell>
          <cell r="H56">
            <v>2</v>
          </cell>
          <cell r="I56">
            <v>2</v>
          </cell>
          <cell r="K56">
            <v>2</v>
          </cell>
          <cell r="R56">
            <v>1</v>
          </cell>
          <cell r="T56">
            <v>1</v>
          </cell>
          <cell r="AA56">
            <v>1</v>
          </cell>
          <cell r="AC56">
            <v>1</v>
          </cell>
          <cell r="AP56">
            <v>1</v>
          </cell>
          <cell r="AW56">
            <v>1</v>
          </cell>
          <cell r="BD56">
            <v>3</v>
          </cell>
          <cell r="BH56">
            <v>2</v>
          </cell>
          <cell r="BI56">
            <v>2</v>
          </cell>
          <cell r="BO56">
            <v>1</v>
          </cell>
          <cell r="BQ56">
            <v>1</v>
          </cell>
        </row>
        <row r="57">
          <cell r="F57">
            <v>2</v>
          </cell>
          <cell r="G57">
            <v>2</v>
          </cell>
          <cell r="J57">
            <v>4</v>
          </cell>
          <cell r="K57">
            <v>4</v>
          </cell>
          <cell r="Z57">
            <v>3</v>
          </cell>
          <cell r="AB57">
            <v>2</v>
          </cell>
          <cell r="AC57">
            <v>2</v>
          </cell>
          <cell r="AE57">
            <v>2</v>
          </cell>
          <cell r="AH57">
            <v>2</v>
          </cell>
          <cell r="AI57">
            <v>3</v>
          </cell>
          <cell r="AP57">
            <v>1</v>
          </cell>
          <cell r="AW57">
            <v>1</v>
          </cell>
          <cell r="BA57">
            <v>6</v>
          </cell>
          <cell r="BF57">
            <v>2</v>
          </cell>
          <cell r="BJ57">
            <v>2</v>
          </cell>
          <cell r="BK57">
            <v>2</v>
          </cell>
          <cell r="BL57">
            <v>2</v>
          </cell>
          <cell r="BN57">
            <v>2</v>
          </cell>
          <cell r="BP57">
            <v>2</v>
          </cell>
          <cell r="BQ57">
            <v>2</v>
          </cell>
          <cell r="BR57">
            <v>2</v>
          </cell>
        </row>
        <row r="60">
          <cell r="L60">
            <v>1</v>
          </cell>
          <cell r="M60">
            <v>2</v>
          </cell>
          <cell r="N60">
            <v>3</v>
          </cell>
          <cell r="O60">
            <v>2</v>
          </cell>
          <cell r="P60">
            <v>4</v>
          </cell>
          <cell r="Q60">
            <v>6</v>
          </cell>
          <cell r="R60">
            <v>2</v>
          </cell>
          <cell r="S60">
            <v>4</v>
          </cell>
          <cell r="T60">
            <v>6</v>
          </cell>
          <cell r="U60">
            <v>2</v>
          </cell>
          <cell r="V60">
            <v>3</v>
          </cell>
          <cell r="W60">
            <v>1</v>
          </cell>
          <cell r="X60">
            <v>2</v>
          </cell>
          <cell r="Y60">
            <v>3</v>
          </cell>
          <cell r="AA60">
            <v>1</v>
          </cell>
          <cell r="AB60">
            <v>2</v>
          </cell>
          <cell r="AC60">
            <v>3</v>
          </cell>
          <cell r="AD60">
            <v>1</v>
          </cell>
          <cell r="AE60">
            <v>2</v>
          </cell>
          <cell r="AK60">
            <v>2</v>
          </cell>
          <cell r="AO60">
            <v>6</v>
          </cell>
          <cell r="AP60">
            <v>2</v>
          </cell>
          <cell r="BB60">
            <v>6</v>
          </cell>
          <cell r="BC60">
            <v>3</v>
          </cell>
          <cell r="BD60">
            <v>6</v>
          </cell>
          <cell r="BG60">
            <v>4</v>
          </cell>
          <cell r="BH60">
            <v>4</v>
          </cell>
          <cell r="BI60">
            <v>4</v>
          </cell>
          <cell r="BJ60">
            <v>4</v>
          </cell>
          <cell r="BK60">
            <v>2</v>
          </cell>
          <cell r="BN60">
            <v>2</v>
          </cell>
          <cell r="BO60">
            <v>1</v>
          </cell>
          <cell r="BP60">
            <v>2</v>
          </cell>
          <cell r="BQ60">
            <v>3</v>
          </cell>
          <cell r="BR60">
            <v>2</v>
          </cell>
        </row>
        <row r="61">
          <cell r="L61">
            <v>1</v>
          </cell>
          <cell r="M61">
            <v>2</v>
          </cell>
          <cell r="N61">
            <v>3</v>
          </cell>
          <cell r="O61">
            <v>2</v>
          </cell>
          <cell r="P61">
            <v>4</v>
          </cell>
          <cell r="Q61">
            <v>6</v>
          </cell>
          <cell r="R61">
            <v>2</v>
          </cell>
          <cell r="S61">
            <v>4</v>
          </cell>
          <cell r="T61">
            <v>6</v>
          </cell>
          <cell r="U61">
            <v>2</v>
          </cell>
          <cell r="V61">
            <v>3</v>
          </cell>
          <cell r="W61">
            <v>1</v>
          </cell>
          <cell r="X61">
            <v>2</v>
          </cell>
          <cell r="Y61">
            <v>3</v>
          </cell>
          <cell r="AA61">
            <v>1</v>
          </cell>
          <cell r="AB61">
            <v>2</v>
          </cell>
          <cell r="AC61">
            <v>3</v>
          </cell>
          <cell r="AD61">
            <v>1</v>
          </cell>
          <cell r="AE61">
            <v>2</v>
          </cell>
          <cell r="AK61">
            <v>2</v>
          </cell>
          <cell r="AO61">
            <v>6</v>
          </cell>
          <cell r="AP61">
            <v>2</v>
          </cell>
          <cell r="BB61">
            <v>6</v>
          </cell>
          <cell r="BC61">
            <v>3</v>
          </cell>
          <cell r="BD61">
            <v>6</v>
          </cell>
          <cell r="BG61">
            <v>4</v>
          </cell>
          <cell r="BH61">
            <v>4</v>
          </cell>
          <cell r="BI61">
            <v>4</v>
          </cell>
          <cell r="BJ61">
            <v>4</v>
          </cell>
          <cell r="BK61">
            <v>2</v>
          </cell>
          <cell r="BN61">
            <v>2</v>
          </cell>
          <cell r="BO61">
            <v>1</v>
          </cell>
          <cell r="BP61">
            <v>2</v>
          </cell>
          <cell r="BQ61">
            <v>3</v>
          </cell>
          <cell r="BR61">
            <v>2</v>
          </cell>
        </row>
        <row r="70">
          <cell r="E70">
            <v>1</v>
          </cell>
          <cell r="F70">
            <v>2</v>
          </cell>
          <cell r="G70">
            <v>3</v>
          </cell>
          <cell r="H70">
            <v>1</v>
          </cell>
          <cell r="I70">
            <v>1</v>
          </cell>
          <cell r="L70">
            <v>1</v>
          </cell>
          <cell r="M70">
            <v>2</v>
          </cell>
          <cell r="N70">
            <v>3</v>
          </cell>
          <cell r="Z70">
            <v>3</v>
          </cell>
          <cell r="AW70">
            <v>2</v>
          </cell>
          <cell r="AX70">
            <v>3</v>
          </cell>
          <cell r="BC70">
            <v>3</v>
          </cell>
          <cell r="BF70">
            <v>2</v>
          </cell>
          <cell r="BL70">
            <v>2</v>
          </cell>
        </row>
        <row r="71">
          <cell r="E71">
            <v>1</v>
          </cell>
          <cell r="F71">
            <v>2</v>
          </cell>
          <cell r="G71">
            <v>3</v>
          </cell>
          <cell r="H71">
            <v>1</v>
          </cell>
          <cell r="I71">
            <v>1</v>
          </cell>
          <cell r="L71">
            <v>1</v>
          </cell>
          <cell r="M71">
            <v>2</v>
          </cell>
          <cell r="N71">
            <v>3</v>
          </cell>
          <cell r="Z71">
            <v>3</v>
          </cell>
          <cell r="AW71">
            <v>2</v>
          </cell>
          <cell r="AX71">
            <v>3</v>
          </cell>
          <cell r="BC71">
            <v>3</v>
          </cell>
          <cell r="BF71">
            <v>2</v>
          </cell>
          <cell r="BL71">
            <v>2</v>
          </cell>
        </row>
        <row r="72">
          <cell r="E72">
            <v>1</v>
          </cell>
          <cell r="F72">
            <v>2</v>
          </cell>
          <cell r="G72">
            <v>3</v>
          </cell>
          <cell r="H72">
            <v>1</v>
          </cell>
          <cell r="I72">
            <v>1</v>
          </cell>
          <cell r="L72">
            <v>1</v>
          </cell>
          <cell r="M72">
            <v>2</v>
          </cell>
          <cell r="N72">
            <v>3</v>
          </cell>
          <cell r="Z72">
            <v>3</v>
          </cell>
          <cell r="AW72">
            <v>2</v>
          </cell>
          <cell r="AX72">
            <v>3</v>
          </cell>
          <cell r="BC72">
            <v>3</v>
          </cell>
          <cell r="BF72">
            <v>2</v>
          </cell>
          <cell r="BL72">
            <v>2</v>
          </cell>
        </row>
        <row r="73">
          <cell r="E73">
            <v>1</v>
          </cell>
          <cell r="F73">
            <v>2</v>
          </cell>
          <cell r="G73">
            <v>3</v>
          </cell>
          <cell r="H73">
            <v>1</v>
          </cell>
          <cell r="I73">
            <v>1</v>
          </cell>
          <cell r="L73">
            <v>1</v>
          </cell>
          <cell r="M73">
            <v>2</v>
          </cell>
          <cell r="N73">
            <v>3</v>
          </cell>
          <cell r="Z73">
            <v>3</v>
          </cell>
          <cell r="AW73">
            <v>2</v>
          </cell>
          <cell r="AX73">
            <v>3</v>
          </cell>
          <cell r="BC73">
            <v>3</v>
          </cell>
          <cell r="BF73">
            <v>2</v>
          </cell>
          <cell r="BL73">
            <v>2</v>
          </cell>
        </row>
        <row r="74">
          <cell r="J74">
            <v>2</v>
          </cell>
          <cell r="K74">
            <v>3</v>
          </cell>
          <cell r="BA74">
            <v>3</v>
          </cell>
        </row>
        <row r="75">
          <cell r="J75">
            <v>2</v>
          </cell>
          <cell r="K75">
            <v>3</v>
          </cell>
          <cell r="BA75">
            <v>3</v>
          </cell>
        </row>
        <row r="81">
          <cell r="O81">
            <v>1</v>
          </cell>
          <cell r="P81">
            <v>2</v>
          </cell>
          <cell r="Q81">
            <v>3</v>
          </cell>
          <cell r="R81">
            <v>1</v>
          </cell>
          <cell r="S81">
            <v>2</v>
          </cell>
          <cell r="T81">
            <v>3</v>
          </cell>
          <cell r="U81">
            <v>2</v>
          </cell>
          <cell r="AA81">
            <v>1</v>
          </cell>
          <cell r="AB81">
            <v>2</v>
          </cell>
          <cell r="AC81">
            <v>3</v>
          </cell>
          <cell r="AD81">
            <v>1</v>
          </cell>
          <cell r="AE81">
            <v>2</v>
          </cell>
          <cell r="AG81">
            <v>1</v>
          </cell>
          <cell r="AH81">
            <v>2</v>
          </cell>
          <cell r="AI81">
            <v>3</v>
          </cell>
          <cell r="AP81">
            <v>2</v>
          </cell>
          <cell r="BB81">
            <v>3</v>
          </cell>
          <cell r="BD81">
            <v>3</v>
          </cell>
          <cell r="BG81">
            <v>2</v>
          </cell>
          <cell r="BH81">
            <v>2</v>
          </cell>
          <cell r="BI81">
            <v>2</v>
          </cell>
          <cell r="BJ81">
            <v>2</v>
          </cell>
          <cell r="BK81">
            <v>2</v>
          </cell>
          <cell r="BN81">
            <v>4</v>
          </cell>
        </row>
        <row r="82">
          <cell r="O82">
            <v>1</v>
          </cell>
          <cell r="P82">
            <v>2</v>
          </cell>
          <cell r="Q82">
            <v>3</v>
          </cell>
          <cell r="R82">
            <v>1</v>
          </cell>
          <cell r="S82">
            <v>2</v>
          </cell>
          <cell r="T82">
            <v>3</v>
          </cell>
          <cell r="U82">
            <v>2</v>
          </cell>
          <cell r="AA82">
            <v>1</v>
          </cell>
          <cell r="AB82">
            <v>2</v>
          </cell>
          <cell r="AC82">
            <v>3</v>
          </cell>
          <cell r="AD82">
            <v>1</v>
          </cell>
          <cell r="AE82">
            <v>2</v>
          </cell>
          <cell r="AG82">
            <v>1</v>
          </cell>
          <cell r="AH82">
            <v>2</v>
          </cell>
          <cell r="AI82">
            <v>3</v>
          </cell>
          <cell r="AP82">
            <v>2</v>
          </cell>
          <cell r="BB82">
            <v>3</v>
          </cell>
          <cell r="BD82">
            <v>3</v>
          </cell>
          <cell r="BG82">
            <v>2</v>
          </cell>
          <cell r="BH82">
            <v>2</v>
          </cell>
          <cell r="BI82">
            <v>2</v>
          </cell>
          <cell r="BJ82">
            <v>2</v>
          </cell>
          <cell r="BK82">
            <v>2</v>
          </cell>
          <cell r="BN82">
            <v>4</v>
          </cell>
        </row>
        <row r="83">
          <cell r="O83">
            <v>1</v>
          </cell>
          <cell r="P83">
            <v>2</v>
          </cell>
          <cell r="Q83">
            <v>3</v>
          </cell>
          <cell r="R83">
            <v>1</v>
          </cell>
          <cell r="S83">
            <v>2</v>
          </cell>
          <cell r="T83">
            <v>3</v>
          </cell>
          <cell r="U83">
            <v>2</v>
          </cell>
          <cell r="AA83">
            <v>1</v>
          </cell>
          <cell r="AB83">
            <v>2</v>
          </cell>
          <cell r="AC83">
            <v>3</v>
          </cell>
          <cell r="AD83">
            <v>1</v>
          </cell>
          <cell r="AE83">
            <v>2</v>
          </cell>
          <cell r="AG83">
            <v>1</v>
          </cell>
          <cell r="AH83">
            <v>2</v>
          </cell>
          <cell r="AI83">
            <v>3</v>
          </cell>
          <cell r="AP83">
            <v>2</v>
          </cell>
          <cell r="BB83">
            <v>3</v>
          </cell>
          <cell r="BD83">
            <v>3</v>
          </cell>
          <cell r="BG83">
            <v>2</v>
          </cell>
          <cell r="BH83">
            <v>2</v>
          </cell>
          <cell r="BI83">
            <v>2</v>
          </cell>
          <cell r="BJ83">
            <v>2</v>
          </cell>
          <cell r="BK83">
            <v>2</v>
          </cell>
          <cell r="BN83">
            <v>4</v>
          </cell>
        </row>
        <row r="84">
          <cell r="O84">
            <v>1</v>
          </cell>
          <cell r="P84">
            <v>2</v>
          </cell>
          <cell r="Q84">
            <v>3</v>
          </cell>
          <cell r="R84">
            <v>1</v>
          </cell>
          <cell r="S84">
            <v>2</v>
          </cell>
          <cell r="T84">
            <v>3</v>
          </cell>
          <cell r="U84">
            <v>2</v>
          </cell>
          <cell r="AA84">
            <v>1</v>
          </cell>
          <cell r="AB84">
            <v>2</v>
          </cell>
          <cell r="AC84">
            <v>3</v>
          </cell>
          <cell r="AD84">
            <v>1</v>
          </cell>
          <cell r="AE84">
            <v>2</v>
          </cell>
          <cell r="AG84">
            <v>1</v>
          </cell>
          <cell r="AH84">
            <v>2</v>
          </cell>
          <cell r="AI84">
            <v>3</v>
          </cell>
          <cell r="AP84">
            <v>2</v>
          </cell>
          <cell r="BB84">
            <v>3</v>
          </cell>
          <cell r="BD84">
            <v>3</v>
          </cell>
          <cell r="BG84">
            <v>2</v>
          </cell>
          <cell r="BH84">
            <v>2</v>
          </cell>
          <cell r="BI84">
            <v>2</v>
          </cell>
          <cell r="BJ84">
            <v>2</v>
          </cell>
          <cell r="BK84">
            <v>2</v>
          </cell>
          <cell r="BN84">
            <v>4</v>
          </cell>
        </row>
        <row r="85">
          <cell r="E85">
            <v>2.5</v>
          </cell>
          <cell r="F85">
            <v>5</v>
          </cell>
          <cell r="G85">
            <v>7.5</v>
          </cell>
          <cell r="H85">
            <v>5</v>
          </cell>
          <cell r="I85">
            <v>5</v>
          </cell>
          <cell r="J85">
            <v>10</v>
          </cell>
          <cell r="K85">
            <v>15</v>
          </cell>
          <cell r="R85">
            <v>2.5</v>
          </cell>
          <cell r="T85">
            <v>2.5</v>
          </cell>
          <cell r="Z85">
            <v>7.5</v>
          </cell>
          <cell r="AA85">
            <v>1.5</v>
          </cell>
          <cell r="AB85">
            <v>5</v>
          </cell>
          <cell r="AC85">
            <v>7.5</v>
          </cell>
          <cell r="AD85">
            <v>1</v>
          </cell>
          <cell r="AE85">
            <v>5</v>
          </cell>
          <cell r="AG85">
            <v>1.5</v>
          </cell>
          <cell r="AH85">
            <v>5</v>
          </cell>
          <cell r="AI85">
            <v>7.5</v>
          </cell>
          <cell r="AP85">
            <v>5</v>
          </cell>
          <cell r="AW85">
            <v>5</v>
          </cell>
          <cell r="AX85">
            <v>7.5</v>
          </cell>
          <cell r="BA85">
            <v>15</v>
          </cell>
          <cell r="BD85">
            <v>7.5</v>
          </cell>
          <cell r="BF85">
            <v>5</v>
          </cell>
          <cell r="BH85">
            <v>5</v>
          </cell>
          <cell r="BI85">
            <v>5</v>
          </cell>
          <cell r="BJ85">
            <v>5</v>
          </cell>
          <cell r="BK85">
            <v>5</v>
          </cell>
          <cell r="BL85">
            <v>5</v>
          </cell>
          <cell r="BN85">
            <v>5</v>
          </cell>
          <cell r="BO85">
            <v>1.5</v>
          </cell>
          <cell r="BP85">
            <v>5</v>
          </cell>
          <cell r="BR85">
            <v>5</v>
          </cell>
        </row>
        <row r="90">
          <cell r="L90">
            <v>1</v>
          </cell>
          <cell r="M90">
            <v>2</v>
          </cell>
          <cell r="N90">
            <v>3</v>
          </cell>
          <cell r="BC90">
            <v>3</v>
          </cell>
        </row>
        <row r="91">
          <cell r="L91">
            <v>1</v>
          </cell>
          <cell r="M91">
            <v>2</v>
          </cell>
          <cell r="N91">
            <v>3</v>
          </cell>
          <cell r="BC91">
            <v>3</v>
          </cell>
        </row>
        <row r="92">
          <cell r="L92">
            <v>1</v>
          </cell>
          <cell r="M92">
            <v>2</v>
          </cell>
          <cell r="N92">
            <v>3</v>
          </cell>
          <cell r="BC92">
            <v>3</v>
          </cell>
        </row>
        <row r="93">
          <cell r="L93">
            <v>1</v>
          </cell>
          <cell r="M93">
            <v>2</v>
          </cell>
          <cell r="N93">
            <v>3</v>
          </cell>
          <cell r="BC93">
            <v>3</v>
          </cell>
        </row>
        <row r="94">
          <cell r="O94">
            <v>2</v>
          </cell>
          <cell r="P94">
            <v>4</v>
          </cell>
          <cell r="Q94">
            <v>6</v>
          </cell>
          <cell r="R94">
            <v>2</v>
          </cell>
          <cell r="S94">
            <v>4</v>
          </cell>
          <cell r="T94">
            <v>6</v>
          </cell>
          <cell r="U94">
            <v>2</v>
          </cell>
          <cell r="V94">
            <v>3</v>
          </cell>
          <cell r="W94">
            <v>1</v>
          </cell>
          <cell r="X94">
            <v>2</v>
          </cell>
          <cell r="Y94">
            <v>3</v>
          </cell>
          <cell r="AA94">
            <v>1</v>
          </cell>
          <cell r="AB94">
            <v>2</v>
          </cell>
          <cell r="AC94">
            <v>3</v>
          </cell>
          <cell r="AD94">
            <v>1</v>
          </cell>
          <cell r="AE94">
            <v>2</v>
          </cell>
          <cell r="AK94">
            <v>2</v>
          </cell>
          <cell r="AO94">
            <v>6</v>
          </cell>
          <cell r="AP94">
            <v>2</v>
          </cell>
          <cell r="BB94">
            <v>6</v>
          </cell>
          <cell r="BD94">
            <v>6</v>
          </cell>
          <cell r="BG94">
            <v>4</v>
          </cell>
          <cell r="BH94">
            <v>4</v>
          </cell>
          <cell r="BI94">
            <v>4</v>
          </cell>
          <cell r="BJ94">
            <v>4</v>
          </cell>
          <cell r="BK94">
            <v>2</v>
          </cell>
          <cell r="BN94">
            <v>4</v>
          </cell>
          <cell r="BO94">
            <v>1</v>
          </cell>
          <cell r="BP94">
            <v>2</v>
          </cell>
          <cell r="BQ94">
            <v>3</v>
          </cell>
          <cell r="BR94">
            <v>2</v>
          </cell>
        </row>
        <row r="95">
          <cell r="O95">
            <v>2</v>
          </cell>
          <cell r="P95">
            <v>4</v>
          </cell>
          <cell r="Q95">
            <v>6</v>
          </cell>
          <cell r="R95">
            <v>2</v>
          </cell>
          <cell r="S95">
            <v>4</v>
          </cell>
          <cell r="T95">
            <v>6</v>
          </cell>
          <cell r="U95">
            <v>2</v>
          </cell>
          <cell r="V95">
            <v>3</v>
          </cell>
          <cell r="W95">
            <v>1</v>
          </cell>
          <cell r="X95">
            <v>2</v>
          </cell>
          <cell r="Y95">
            <v>3</v>
          </cell>
          <cell r="AA95">
            <v>1</v>
          </cell>
          <cell r="AB95">
            <v>2</v>
          </cell>
          <cell r="AC95">
            <v>3</v>
          </cell>
          <cell r="AD95">
            <v>1</v>
          </cell>
          <cell r="AE95">
            <v>2</v>
          </cell>
          <cell r="AK95">
            <v>2</v>
          </cell>
          <cell r="AO95">
            <v>6</v>
          </cell>
          <cell r="AP95">
            <v>2</v>
          </cell>
          <cell r="BB95">
            <v>6</v>
          </cell>
          <cell r="BD95">
            <v>6</v>
          </cell>
          <cell r="BG95">
            <v>4</v>
          </cell>
          <cell r="BH95">
            <v>4</v>
          </cell>
          <cell r="BI95">
            <v>4</v>
          </cell>
          <cell r="BJ95">
            <v>4</v>
          </cell>
          <cell r="BK95">
            <v>2</v>
          </cell>
          <cell r="BN95">
            <v>4</v>
          </cell>
          <cell r="BO95">
            <v>1</v>
          </cell>
          <cell r="BP95">
            <v>2</v>
          </cell>
          <cell r="BQ95">
            <v>3</v>
          </cell>
          <cell r="BR95">
            <v>2</v>
          </cell>
        </row>
        <row r="96">
          <cell r="O96">
            <v>2</v>
          </cell>
          <cell r="P96">
            <v>4</v>
          </cell>
          <cell r="Q96">
            <v>6</v>
          </cell>
          <cell r="R96">
            <v>2</v>
          </cell>
          <cell r="S96">
            <v>4</v>
          </cell>
          <cell r="T96">
            <v>6</v>
          </cell>
          <cell r="U96">
            <v>2</v>
          </cell>
          <cell r="V96">
            <v>3</v>
          </cell>
          <cell r="W96">
            <v>1</v>
          </cell>
          <cell r="X96">
            <v>2</v>
          </cell>
          <cell r="Y96">
            <v>3</v>
          </cell>
          <cell r="AA96">
            <v>1</v>
          </cell>
          <cell r="AB96">
            <v>2</v>
          </cell>
          <cell r="AC96">
            <v>3</v>
          </cell>
          <cell r="AD96">
            <v>1</v>
          </cell>
          <cell r="AE96">
            <v>2</v>
          </cell>
          <cell r="AK96">
            <v>2</v>
          </cell>
          <cell r="AO96">
            <v>6</v>
          </cell>
          <cell r="AP96">
            <v>2</v>
          </cell>
          <cell r="BB96">
            <v>6</v>
          </cell>
          <cell r="BD96">
            <v>6</v>
          </cell>
          <cell r="BG96">
            <v>4</v>
          </cell>
          <cell r="BH96">
            <v>4</v>
          </cell>
          <cell r="BI96">
            <v>4</v>
          </cell>
          <cell r="BJ96">
            <v>4</v>
          </cell>
          <cell r="BK96">
            <v>2</v>
          </cell>
          <cell r="BN96">
            <v>4</v>
          </cell>
          <cell r="BO96">
            <v>1</v>
          </cell>
          <cell r="BP96">
            <v>2</v>
          </cell>
          <cell r="BQ96">
            <v>3</v>
          </cell>
          <cell r="BR96">
            <v>2</v>
          </cell>
        </row>
        <row r="97">
          <cell r="O97">
            <v>2</v>
          </cell>
          <cell r="P97">
            <v>4</v>
          </cell>
          <cell r="Q97">
            <v>6</v>
          </cell>
          <cell r="R97">
            <v>2</v>
          </cell>
          <cell r="S97">
            <v>4</v>
          </cell>
          <cell r="T97">
            <v>6</v>
          </cell>
          <cell r="U97">
            <v>2</v>
          </cell>
          <cell r="V97">
            <v>3</v>
          </cell>
          <cell r="W97">
            <v>1</v>
          </cell>
          <cell r="X97">
            <v>2</v>
          </cell>
          <cell r="Y97">
            <v>3</v>
          </cell>
          <cell r="AA97">
            <v>1</v>
          </cell>
          <cell r="AB97">
            <v>2</v>
          </cell>
          <cell r="AC97">
            <v>3</v>
          </cell>
          <cell r="AD97">
            <v>1</v>
          </cell>
          <cell r="AE97">
            <v>2</v>
          </cell>
          <cell r="AK97">
            <v>2</v>
          </cell>
          <cell r="AO97">
            <v>6</v>
          </cell>
          <cell r="AP97">
            <v>2</v>
          </cell>
          <cell r="BB97">
            <v>6</v>
          </cell>
          <cell r="BD97">
            <v>6</v>
          </cell>
          <cell r="BG97">
            <v>4</v>
          </cell>
          <cell r="BH97">
            <v>4</v>
          </cell>
          <cell r="BI97">
            <v>4</v>
          </cell>
          <cell r="BJ97">
            <v>4</v>
          </cell>
          <cell r="BK97">
            <v>2</v>
          </cell>
          <cell r="BN97">
            <v>4</v>
          </cell>
          <cell r="BO97">
            <v>1</v>
          </cell>
          <cell r="BP97">
            <v>2</v>
          </cell>
          <cell r="BQ97">
            <v>3</v>
          </cell>
          <cell r="BR97">
            <v>2</v>
          </cell>
        </row>
        <row r="101">
          <cell r="O101">
            <v>1.6</v>
          </cell>
          <cell r="P101">
            <v>3.2</v>
          </cell>
          <cell r="Q101">
            <v>4.8</v>
          </cell>
          <cell r="R101">
            <v>1.6</v>
          </cell>
          <cell r="S101">
            <v>3.2</v>
          </cell>
          <cell r="T101">
            <v>4.8</v>
          </cell>
          <cell r="U101">
            <v>1.6</v>
          </cell>
          <cell r="V101">
            <v>2.4</v>
          </cell>
          <cell r="W101">
            <v>0.8</v>
          </cell>
          <cell r="X101">
            <v>1.6</v>
          </cell>
          <cell r="Y101">
            <v>2.4</v>
          </cell>
          <cell r="AA101">
            <v>0.8</v>
          </cell>
          <cell r="AB101">
            <v>1.6</v>
          </cell>
          <cell r="AC101">
            <v>2.4</v>
          </cell>
          <cell r="AD101">
            <v>0.8</v>
          </cell>
          <cell r="AK101">
            <v>1.5</v>
          </cell>
          <cell r="AO101">
            <v>4.8</v>
          </cell>
          <cell r="AP101">
            <v>1.6</v>
          </cell>
          <cell r="BD101">
            <v>4.8</v>
          </cell>
          <cell r="BG101">
            <v>3.2</v>
          </cell>
          <cell r="BH101">
            <v>3.2</v>
          </cell>
          <cell r="BI101">
            <v>3.2</v>
          </cell>
          <cell r="BJ101">
            <v>3.2</v>
          </cell>
          <cell r="BN101">
            <v>1.6</v>
          </cell>
          <cell r="BO101">
            <v>0.8</v>
          </cell>
          <cell r="BP101">
            <v>1.6</v>
          </cell>
          <cell r="BQ101">
            <v>2.4</v>
          </cell>
          <cell r="BR101">
            <v>3.2</v>
          </cell>
        </row>
        <row r="104">
          <cell r="F104">
            <v>1</v>
          </cell>
          <cell r="G104">
            <v>2.5</v>
          </cell>
          <cell r="J104">
            <v>2.9</v>
          </cell>
          <cell r="K104">
            <v>2.9</v>
          </cell>
          <cell r="M104">
            <v>0.3</v>
          </cell>
          <cell r="N104">
            <v>0.6</v>
          </cell>
          <cell r="O104">
            <v>0.3</v>
          </cell>
          <cell r="P104">
            <v>0.6</v>
          </cell>
          <cell r="Q104">
            <v>0.9</v>
          </cell>
          <cell r="R104">
            <v>0.3</v>
          </cell>
          <cell r="S104">
            <v>2.5</v>
          </cell>
          <cell r="T104">
            <v>2.5</v>
          </cell>
          <cell r="U104">
            <v>2.5</v>
          </cell>
          <cell r="V104">
            <v>2.5</v>
          </cell>
          <cell r="X104">
            <v>0.3</v>
          </cell>
          <cell r="Y104">
            <v>0.6</v>
          </cell>
          <cell r="Z104">
            <v>5</v>
          </cell>
          <cell r="AA104">
            <v>0.3</v>
          </cell>
          <cell r="AB104">
            <v>2.5</v>
          </cell>
          <cell r="AC104">
            <v>2.7</v>
          </cell>
          <cell r="AD104">
            <v>0.3</v>
          </cell>
          <cell r="AE104">
            <v>2.5</v>
          </cell>
          <cell r="AH104">
            <v>2.5</v>
          </cell>
          <cell r="AI104">
            <v>2.5</v>
          </cell>
          <cell r="AK104">
            <v>1</v>
          </cell>
          <cell r="AO104">
            <v>6.1</v>
          </cell>
          <cell r="AP104">
            <v>2.5</v>
          </cell>
          <cell r="AW104">
            <v>1.2</v>
          </cell>
          <cell r="AX104">
            <v>0.3</v>
          </cell>
          <cell r="BA104">
            <v>5.6</v>
          </cell>
          <cell r="BB104">
            <v>5</v>
          </cell>
          <cell r="BC104">
            <v>4.5</v>
          </cell>
          <cell r="BD104">
            <v>0.9</v>
          </cell>
          <cell r="BF104">
            <v>4.2</v>
          </cell>
          <cell r="BG104">
            <v>4.2</v>
          </cell>
          <cell r="BH104">
            <v>0.6</v>
          </cell>
          <cell r="BI104">
            <v>0.6</v>
          </cell>
          <cell r="BJ104">
            <v>0.2</v>
          </cell>
          <cell r="BK104">
            <v>0.2</v>
          </cell>
          <cell r="BL104">
            <v>0.2</v>
          </cell>
          <cell r="BN104">
            <v>3</v>
          </cell>
          <cell r="BO104">
            <v>1</v>
          </cell>
          <cell r="BP104">
            <v>6</v>
          </cell>
          <cell r="BQ104">
            <v>6.1</v>
          </cell>
          <cell r="BR104">
            <v>9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  <cell r="CE104">
            <v>1</v>
          </cell>
          <cell r="CF104">
            <v>1</v>
          </cell>
          <cell r="CG104">
            <v>1</v>
          </cell>
          <cell r="CM104">
            <v>11.9</v>
          </cell>
          <cell r="CN104">
            <v>11.9</v>
          </cell>
          <cell r="CO104">
            <v>12.8</v>
          </cell>
          <cell r="CP104">
            <v>12.8</v>
          </cell>
          <cell r="CQ104">
            <v>13.7</v>
          </cell>
          <cell r="CR104">
            <v>13.7</v>
          </cell>
          <cell r="CS104">
            <v>12.5</v>
          </cell>
          <cell r="CT104">
            <v>12.5</v>
          </cell>
          <cell r="CU104">
            <v>13.5</v>
          </cell>
          <cell r="CV104">
            <v>13.5</v>
          </cell>
          <cell r="CW104">
            <v>14.5</v>
          </cell>
          <cell r="CX104">
            <v>14.5</v>
          </cell>
        </row>
        <row r="105">
          <cell r="AK105">
            <v>4.5</v>
          </cell>
          <cell r="AO105">
            <v>15</v>
          </cell>
          <cell r="BO105">
            <v>4.5</v>
          </cell>
          <cell r="BP105">
            <v>9</v>
          </cell>
          <cell r="BQ105">
            <v>15</v>
          </cell>
          <cell r="BR105">
            <v>9</v>
          </cell>
        </row>
        <row r="106">
          <cell r="AK106">
            <v>4.5</v>
          </cell>
          <cell r="AO106">
            <v>15</v>
          </cell>
          <cell r="BO106">
            <v>4.5</v>
          </cell>
          <cell r="BP106">
            <v>9</v>
          </cell>
          <cell r="BQ106">
            <v>15</v>
          </cell>
          <cell r="BR106">
            <v>9</v>
          </cell>
        </row>
        <row r="107">
          <cell r="AK107">
            <v>4.5</v>
          </cell>
          <cell r="AO107">
            <v>15</v>
          </cell>
          <cell r="BO107">
            <v>4.5</v>
          </cell>
          <cell r="BP107">
            <v>9</v>
          </cell>
          <cell r="BQ107">
            <v>15</v>
          </cell>
          <cell r="BR107">
            <v>9</v>
          </cell>
        </row>
        <row r="110">
          <cell r="F110">
            <v>2</v>
          </cell>
          <cell r="G110">
            <v>2</v>
          </cell>
          <cell r="J110">
            <v>4</v>
          </cell>
          <cell r="K110">
            <v>4</v>
          </cell>
          <cell r="S110">
            <v>4</v>
          </cell>
          <cell r="T110">
            <v>4</v>
          </cell>
          <cell r="U110">
            <v>4</v>
          </cell>
          <cell r="V110">
            <v>4</v>
          </cell>
          <cell r="AB110">
            <v>4</v>
          </cell>
          <cell r="AC110">
            <v>4</v>
          </cell>
          <cell r="AE110">
            <v>4</v>
          </cell>
          <cell r="AH110">
            <v>2</v>
          </cell>
          <cell r="AI110">
            <v>2</v>
          </cell>
          <cell r="AK110">
            <v>1</v>
          </cell>
          <cell r="AO110">
            <v>6</v>
          </cell>
          <cell r="AP110">
            <v>1</v>
          </cell>
          <cell r="AW110">
            <v>1</v>
          </cell>
          <cell r="BO110">
            <v>1</v>
          </cell>
          <cell r="BP110">
            <v>6</v>
          </cell>
          <cell r="BQ110">
            <v>6</v>
          </cell>
          <cell r="BR110">
            <v>4</v>
          </cell>
        </row>
        <row r="112">
          <cell r="F112">
            <v>1</v>
          </cell>
          <cell r="G112">
            <v>1</v>
          </cell>
          <cell r="J112">
            <v>1</v>
          </cell>
          <cell r="K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AB112">
            <v>1</v>
          </cell>
          <cell r="AC112">
            <v>1</v>
          </cell>
          <cell r="AE112">
            <v>2</v>
          </cell>
          <cell r="AH112">
            <v>1</v>
          </cell>
          <cell r="AI112">
            <v>1</v>
          </cell>
          <cell r="AK112">
            <v>1</v>
          </cell>
          <cell r="AO112">
            <v>2</v>
          </cell>
          <cell r="AP112">
            <v>2</v>
          </cell>
          <cell r="AW112">
            <v>1</v>
          </cell>
          <cell r="BO112">
            <v>1</v>
          </cell>
          <cell r="BP112">
            <v>2</v>
          </cell>
          <cell r="BQ112">
            <v>2</v>
          </cell>
          <cell r="BR112">
            <v>1</v>
          </cell>
        </row>
        <row r="115">
          <cell r="E115">
            <v>2</v>
          </cell>
          <cell r="G115">
            <v>2</v>
          </cell>
          <cell r="I115">
            <v>1</v>
          </cell>
          <cell r="L115">
            <v>1</v>
          </cell>
          <cell r="R115">
            <v>2</v>
          </cell>
          <cell r="T115">
            <v>2</v>
          </cell>
          <cell r="W115">
            <v>1</v>
          </cell>
          <cell r="AA115">
            <v>2</v>
          </cell>
          <cell r="AC115">
            <v>2</v>
          </cell>
          <cell r="AK115">
            <v>1</v>
          </cell>
          <cell r="AP115">
            <v>2</v>
          </cell>
          <cell r="AW115">
            <v>2</v>
          </cell>
          <cell r="BD115">
            <v>6</v>
          </cell>
          <cell r="BH115">
            <v>4</v>
          </cell>
          <cell r="BI115">
            <v>4</v>
          </cell>
          <cell r="BO115">
            <v>2</v>
          </cell>
          <cell r="BQ115">
            <v>2</v>
          </cell>
        </row>
        <row r="116">
          <cell r="F116">
            <v>1</v>
          </cell>
          <cell r="G116">
            <v>1</v>
          </cell>
          <cell r="Z116">
            <v>4</v>
          </cell>
          <cell r="AK116">
            <v>1</v>
          </cell>
          <cell r="AX116">
            <v>6</v>
          </cell>
          <cell r="BC116">
            <v>4</v>
          </cell>
          <cell r="BF116">
            <v>2</v>
          </cell>
          <cell r="BJ116">
            <v>4</v>
          </cell>
          <cell r="BK116">
            <v>4</v>
          </cell>
          <cell r="BL116">
            <v>4</v>
          </cell>
          <cell r="BN116">
            <v>6</v>
          </cell>
          <cell r="BO116">
            <v>1</v>
          </cell>
          <cell r="BR116">
            <v>5</v>
          </cell>
        </row>
        <row r="117">
          <cell r="AH117">
            <v>1</v>
          </cell>
          <cell r="AI117">
            <v>1</v>
          </cell>
          <cell r="AO117">
            <v>1</v>
          </cell>
          <cell r="AP117">
            <v>1</v>
          </cell>
          <cell r="AW117">
            <v>1</v>
          </cell>
          <cell r="BP117">
            <v>1</v>
          </cell>
          <cell r="BQ117">
            <v>1</v>
          </cell>
        </row>
        <row r="119">
          <cell r="H119">
            <v>2</v>
          </cell>
          <cell r="I119">
            <v>2</v>
          </cell>
          <cell r="K119">
            <v>2</v>
          </cell>
        </row>
        <row r="121">
          <cell r="S121">
            <v>3</v>
          </cell>
          <cell r="T121">
            <v>3</v>
          </cell>
          <cell r="U121">
            <v>3</v>
          </cell>
          <cell r="V121">
            <v>3</v>
          </cell>
          <cell r="AB121">
            <v>3</v>
          </cell>
          <cell r="AC121">
            <v>3</v>
          </cell>
          <cell r="AE121">
            <v>3</v>
          </cell>
          <cell r="AO121">
            <v>3</v>
          </cell>
          <cell r="BG121">
            <v>2</v>
          </cell>
          <cell r="BJ121">
            <v>2</v>
          </cell>
          <cell r="BK121">
            <v>2</v>
          </cell>
          <cell r="BN121">
            <v>3</v>
          </cell>
          <cell r="BP121">
            <v>3</v>
          </cell>
          <cell r="BQ121">
            <v>3</v>
          </cell>
          <cell r="BR121">
            <v>3</v>
          </cell>
        </row>
        <row r="122">
          <cell r="J122">
            <v>3</v>
          </cell>
          <cell r="K122">
            <v>3</v>
          </cell>
          <cell r="BA122">
            <v>4</v>
          </cell>
          <cell r="BB122">
            <v>7</v>
          </cell>
        </row>
        <row r="125">
          <cell r="M125">
            <v>2</v>
          </cell>
          <cell r="N125">
            <v>3</v>
          </cell>
          <cell r="O125">
            <v>2</v>
          </cell>
          <cell r="P125">
            <v>4</v>
          </cell>
          <cell r="Q125">
            <v>6</v>
          </cell>
          <cell r="R125">
            <v>1</v>
          </cell>
          <cell r="T125">
            <v>1</v>
          </cell>
          <cell r="V125">
            <v>1</v>
          </cell>
          <cell r="X125">
            <v>2</v>
          </cell>
          <cell r="Y125">
            <v>3</v>
          </cell>
          <cell r="AA125">
            <v>1</v>
          </cell>
          <cell r="AC125">
            <v>1</v>
          </cell>
          <cell r="AD125">
            <v>1</v>
          </cell>
          <cell r="AO125">
            <v>1</v>
          </cell>
          <cell r="AP125">
            <v>2</v>
          </cell>
          <cell r="BD125">
            <v>6</v>
          </cell>
          <cell r="BG125">
            <v>2</v>
          </cell>
          <cell r="BH125">
            <v>4</v>
          </cell>
          <cell r="BI125">
            <v>2</v>
          </cell>
          <cell r="BO125">
            <v>1</v>
          </cell>
          <cell r="BQ125">
            <v>1</v>
          </cell>
        </row>
        <row r="129">
          <cell r="BC129">
            <v>6</v>
          </cell>
        </row>
        <row r="131">
          <cell r="R131">
            <v>1</v>
          </cell>
          <cell r="S131">
            <v>4</v>
          </cell>
          <cell r="T131">
            <v>5</v>
          </cell>
          <cell r="U131">
            <v>2</v>
          </cell>
          <cell r="V131">
            <v>2</v>
          </cell>
          <cell r="AB131">
            <v>2</v>
          </cell>
          <cell r="AC131">
            <v>2</v>
          </cell>
          <cell r="AE131">
            <v>2</v>
          </cell>
          <cell r="AK131">
            <v>1</v>
          </cell>
          <cell r="AO131">
            <v>5</v>
          </cell>
          <cell r="BB131">
            <v>6</v>
          </cell>
          <cell r="BG131">
            <v>2</v>
          </cell>
          <cell r="BI131">
            <v>2</v>
          </cell>
          <cell r="BJ131">
            <v>4</v>
          </cell>
          <cell r="BK131">
            <v>2</v>
          </cell>
          <cell r="BN131">
            <v>2</v>
          </cell>
          <cell r="BP131">
            <v>2</v>
          </cell>
          <cell r="BQ131">
            <v>2</v>
          </cell>
          <cell r="BR131">
            <v>2</v>
          </cell>
        </row>
        <row r="133">
          <cell r="H133">
            <v>2</v>
          </cell>
          <cell r="I133">
            <v>2</v>
          </cell>
          <cell r="K133">
            <v>2</v>
          </cell>
        </row>
        <row r="134">
          <cell r="H134">
            <v>2</v>
          </cell>
          <cell r="I134">
            <v>2</v>
          </cell>
          <cell r="K134">
            <v>2</v>
          </cell>
        </row>
        <row r="137">
          <cell r="F137">
            <v>2</v>
          </cell>
          <cell r="G137">
            <v>2</v>
          </cell>
          <cell r="J137">
            <v>4</v>
          </cell>
          <cell r="S137">
            <v>4</v>
          </cell>
          <cell r="T137">
            <v>4</v>
          </cell>
          <cell r="U137">
            <v>4</v>
          </cell>
          <cell r="V137">
            <v>4</v>
          </cell>
          <cell r="AB137">
            <v>4</v>
          </cell>
          <cell r="AC137">
            <v>4</v>
          </cell>
          <cell r="AE137">
            <v>4</v>
          </cell>
          <cell r="AH137">
            <v>2</v>
          </cell>
          <cell r="AI137">
            <v>2</v>
          </cell>
          <cell r="AK137">
            <v>1</v>
          </cell>
          <cell r="AO137">
            <v>6</v>
          </cell>
          <cell r="AP137">
            <v>1</v>
          </cell>
          <cell r="AW137">
            <v>1</v>
          </cell>
          <cell r="BO137">
            <v>1</v>
          </cell>
          <cell r="BP137">
            <v>6</v>
          </cell>
          <cell r="BR137">
            <v>4</v>
          </cell>
        </row>
        <row r="138">
          <cell r="BC138">
            <v>3</v>
          </cell>
        </row>
        <row r="139">
          <cell r="F139">
            <v>2</v>
          </cell>
          <cell r="G139">
            <v>2</v>
          </cell>
          <cell r="J139">
            <v>4</v>
          </cell>
          <cell r="K139">
            <v>4</v>
          </cell>
          <cell r="Z139">
            <v>3</v>
          </cell>
          <cell r="AB139">
            <v>2</v>
          </cell>
          <cell r="AC139">
            <v>2</v>
          </cell>
          <cell r="AE139">
            <v>2</v>
          </cell>
          <cell r="AH139">
            <v>2</v>
          </cell>
          <cell r="AI139">
            <v>3</v>
          </cell>
          <cell r="AP139">
            <v>1</v>
          </cell>
          <cell r="AW139">
            <v>1</v>
          </cell>
          <cell r="BA139">
            <v>6</v>
          </cell>
          <cell r="BF139">
            <v>2</v>
          </cell>
          <cell r="BJ139">
            <v>2</v>
          </cell>
          <cell r="BK139">
            <v>2</v>
          </cell>
          <cell r="BL139">
            <v>2</v>
          </cell>
          <cell r="BN139">
            <v>2</v>
          </cell>
          <cell r="BP139">
            <v>2</v>
          </cell>
          <cell r="BQ139">
            <v>2</v>
          </cell>
          <cell r="BR139">
            <v>2</v>
          </cell>
        </row>
        <row r="140">
          <cell r="F140">
            <v>1</v>
          </cell>
          <cell r="G140">
            <v>1</v>
          </cell>
          <cell r="H140">
            <v>2</v>
          </cell>
          <cell r="I140">
            <v>2</v>
          </cell>
          <cell r="J140">
            <v>10</v>
          </cell>
          <cell r="K140">
            <v>10</v>
          </cell>
          <cell r="S140">
            <v>10</v>
          </cell>
          <cell r="T140">
            <v>10</v>
          </cell>
          <cell r="U140">
            <v>10</v>
          </cell>
          <cell r="V140">
            <v>10</v>
          </cell>
          <cell r="Z140">
            <v>4</v>
          </cell>
          <cell r="AB140">
            <v>10</v>
          </cell>
          <cell r="AC140">
            <v>10</v>
          </cell>
          <cell r="AE140">
            <v>10</v>
          </cell>
          <cell r="AH140">
            <v>1</v>
          </cell>
          <cell r="AI140">
            <v>1</v>
          </cell>
          <cell r="AK140">
            <v>1</v>
          </cell>
          <cell r="AO140">
            <v>11</v>
          </cell>
          <cell r="AP140">
            <v>1</v>
          </cell>
          <cell r="AW140">
            <v>1</v>
          </cell>
          <cell r="AX140">
            <v>9</v>
          </cell>
          <cell r="BA140">
            <v>8</v>
          </cell>
          <cell r="BB140">
            <v>20</v>
          </cell>
          <cell r="BC140">
            <v>16</v>
          </cell>
          <cell r="BF140">
            <v>2</v>
          </cell>
          <cell r="BG140">
            <v>12</v>
          </cell>
          <cell r="BJ140">
            <v>12</v>
          </cell>
          <cell r="BK140">
            <v>12</v>
          </cell>
          <cell r="BL140">
            <v>6</v>
          </cell>
          <cell r="BN140">
            <v>14</v>
          </cell>
          <cell r="BO140">
            <v>1</v>
          </cell>
          <cell r="BP140">
            <v>11</v>
          </cell>
          <cell r="BQ140">
            <v>11</v>
          </cell>
          <cell r="BR140">
            <v>10</v>
          </cell>
        </row>
        <row r="141">
          <cell r="E141">
            <v>2</v>
          </cell>
          <cell r="F141">
            <v>2</v>
          </cell>
          <cell r="G141">
            <v>4</v>
          </cell>
          <cell r="I141">
            <v>2</v>
          </cell>
          <cell r="L141">
            <v>2</v>
          </cell>
          <cell r="M141">
            <v>4</v>
          </cell>
          <cell r="N141">
            <v>6</v>
          </cell>
          <cell r="O141">
            <v>4</v>
          </cell>
          <cell r="P141">
            <v>8</v>
          </cell>
          <cell r="Q141">
            <v>12</v>
          </cell>
          <cell r="R141">
            <v>4</v>
          </cell>
          <cell r="T141">
            <v>4</v>
          </cell>
          <cell r="V141">
            <v>4</v>
          </cell>
          <cell r="W141">
            <v>2</v>
          </cell>
          <cell r="X141">
            <v>4</v>
          </cell>
          <cell r="Y141">
            <v>6</v>
          </cell>
          <cell r="Z141">
            <v>4</v>
          </cell>
          <cell r="AA141">
            <v>4</v>
          </cell>
          <cell r="AC141">
            <v>4</v>
          </cell>
          <cell r="AD141">
            <v>2</v>
          </cell>
          <cell r="AH141">
            <v>2</v>
          </cell>
          <cell r="AI141">
            <v>2</v>
          </cell>
          <cell r="AK141">
            <v>4</v>
          </cell>
          <cell r="AO141">
            <v>4</v>
          </cell>
          <cell r="AP141">
            <v>8</v>
          </cell>
          <cell r="AW141">
            <v>4</v>
          </cell>
          <cell r="AX141">
            <v>3</v>
          </cell>
          <cell r="BC141">
            <v>4</v>
          </cell>
          <cell r="BD141">
            <v>18</v>
          </cell>
          <cell r="BF141">
            <v>2</v>
          </cell>
          <cell r="BH141">
            <v>12</v>
          </cell>
          <cell r="BI141">
            <v>8</v>
          </cell>
          <cell r="BL141">
            <v>2</v>
          </cell>
          <cell r="BO141">
            <v>6</v>
          </cell>
          <cell r="BP141">
            <v>2</v>
          </cell>
          <cell r="BQ141">
            <v>6</v>
          </cell>
          <cell r="BR141">
            <v>4</v>
          </cell>
        </row>
        <row r="147">
          <cell r="BJ147">
            <v>4</v>
          </cell>
          <cell r="BK147">
            <v>4</v>
          </cell>
          <cell r="BN147">
            <v>6</v>
          </cell>
        </row>
        <row r="148">
          <cell r="J148">
            <v>2</v>
          </cell>
          <cell r="K148">
            <v>2</v>
          </cell>
          <cell r="BA148">
            <v>4</v>
          </cell>
        </row>
        <row r="150">
          <cell r="BQ150">
            <v>6</v>
          </cell>
        </row>
        <row r="161">
          <cell r="BX161">
            <v>12</v>
          </cell>
          <cell r="BY161">
            <v>13</v>
          </cell>
          <cell r="BZ161">
            <v>12</v>
          </cell>
          <cell r="CA161">
            <v>13</v>
          </cell>
          <cell r="CB161">
            <v>14</v>
          </cell>
          <cell r="CC161">
            <v>10</v>
          </cell>
          <cell r="CD161">
            <v>11</v>
          </cell>
          <cell r="CE161">
            <v>10</v>
          </cell>
          <cell r="CF161">
            <v>11</v>
          </cell>
          <cell r="CG161">
            <v>12</v>
          </cell>
        </row>
        <row r="163">
          <cell r="BX163">
            <v>1</v>
          </cell>
          <cell r="BY163">
            <v>1</v>
          </cell>
          <cell r="BZ163">
            <v>1</v>
          </cell>
          <cell r="CA163">
            <v>1</v>
          </cell>
          <cell r="CC163">
            <v>1</v>
          </cell>
          <cell r="CD163">
            <v>1</v>
          </cell>
          <cell r="CE163">
            <v>1</v>
          </cell>
          <cell r="CF163">
            <v>1</v>
          </cell>
        </row>
        <row r="164">
          <cell r="CB164">
            <v>1</v>
          </cell>
          <cell r="CG164">
            <v>1</v>
          </cell>
        </row>
        <row r="165"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</row>
        <row r="166">
          <cell r="BX166">
            <v>4</v>
          </cell>
          <cell r="BY166">
            <v>4</v>
          </cell>
          <cell r="BZ166">
            <v>4</v>
          </cell>
          <cell r="CA166">
            <v>4</v>
          </cell>
          <cell r="CB166">
            <v>4</v>
          </cell>
          <cell r="CC166">
            <v>4</v>
          </cell>
          <cell r="CD166">
            <v>4</v>
          </cell>
          <cell r="CE166">
            <v>4</v>
          </cell>
          <cell r="CF166">
            <v>4</v>
          </cell>
          <cell r="CG166">
            <v>4</v>
          </cell>
        </row>
        <row r="167">
          <cell r="BX167">
            <v>3</v>
          </cell>
          <cell r="BY167">
            <v>3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</row>
        <row r="168"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</row>
        <row r="169">
          <cell r="BX169">
            <v>2</v>
          </cell>
          <cell r="BY169">
            <v>2</v>
          </cell>
          <cell r="BZ169">
            <v>2</v>
          </cell>
          <cell r="CA169">
            <v>2</v>
          </cell>
          <cell r="CB169">
            <v>2</v>
          </cell>
          <cell r="CC169">
            <v>2</v>
          </cell>
          <cell r="CD169">
            <v>2</v>
          </cell>
          <cell r="CE169">
            <v>2</v>
          </cell>
          <cell r="CF169">
            <v>2</v>
          </cell>
          <cell r="CG169">
            <v>2</v>
          </cell>
        </row>
        <row r="170">
          <cell r="CC170">
            <v>1</v>
          </cell>
          <cell r="CD170">
            <v>1</v>
          </cell>
          <cell r="CE170">
            <v>1</v>
          </cell>
          <cell r="CF170">
            <v>1</v>
          </cell>
          <cell r="CG170">
            <v>1</v>
          </cell>
        </row>
        <row r="171"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</row>
        <row r="177"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</row>
        <row r="178">
          <cell r="CM178">
            <v>1</v>
          </cell>
          <cell r="CN178">
            <v>1</v>
          </cell>
          <cell r="CO178">
            <v>1</v>
          </cell>
          <cell r="CP178">
            <v>1</v>
          </cell>
          <cell r="CQ178">
            <v>1</v>
          </cell>
          <cell r="CR178">
            <v>1</v>
          </cell>
        </row>
        <row r="179">
          <cell r="E179">
            <v>1</v>
          </cell>
          <cell r="F179">
            <v>2</v>
          </cell>
          <cell r="G179">
            <v>3</v>
          </cell>
          <cell r="H179">
            <v>1</v>
          </cell>
          <cell r="I179">
            <v>1</v>
          </cell>
          <cell r="J179">
            <v>4</v>
          </cell>
          <cell r="K179">
            <v>5</v>
          </cell>
          <cell r="L179">
            <v>1</v>
          </cell>
          <cell r="M179">
            <v>2</v>
          </cell>
          <cell r="N179">
            <v>3</v>
          </cell>
          <cell r="O179">
            <v>2</v>
          </cell>
          <cell r="P179">
            <v>4</v>
          </cell>
          <cell r="Q179">
            <v>6</v>
          </cell>
          <cell r="R179">
            <v>2</v>
          </cell>
          <cell r="S179">
            <v>2</v>
          </cell>
          <cell r="T179">
            <v>4</v>
          </cell>
          <cell r="U179">
            <v>2</v>
          </cell>
          <cell r="V179">
            <v>3</v>
          </cell>
          <cell r="W179">
            <v>1</v>
          </cell>
          <cell r="X179">
            <v>2</v>
          </cell>
          <cell r="Y179">
            <v>3</v>
          </cell>
          <cell r="Z179">
            <v>3</v>
          </cell>
          <cell r="AA179">
            <v>4</v>
          </cell>
          <cell r="AB179">
            <v>4</v>
          </cell>
          <cell r="AC179">
            <v>6</v>
          </cell>
          <cell r="AD179">
            <v>1</v>
          </cell>
          <cell r="AE179">
            <v>4</v>
          </cell>
          <cell r="AH179">
            <v>2</v>
          </cell>
          <cell r="AI179">
            <v>3</v>
          </cell>
          <cell r="AK179">
            <v>1</v>
          </cell>
          <cell r="AO179">
            <v>3</v>
          </cell>
          <cell r="AP179">
            <v>4</v>
          </cell>
          <cell r="AW179">
            <v>2</v>
          </cell>
          <cell r="AX179">
            <v>3</v>
          </cell>
          <cell r="BA179">
            <v>6</v>
          </cell>
          <cell r="BB179">
            <v>3</v>
          </cell>
          <cell r="BC179">
            <v>3</v>
          </cell>
          <cell r="BD179">
            <v>9</v>
          </cell>
          <cell r="BF179">
            <v>2</v>
          </cell>
          <cell r="BG179">
            <v>2</v>
          </cell>
          <cell r="BH179">
            <v>6</v>
          </cell>
          <cell r="BI179">
            <v>4</v>
          </cell>
          <cell r="BJ179">
            <v>2</v>
          </cell>
          <cell r="BK179">
            <v>2</v>
          </cell>
          <cell r="BL179">
            <v>2</v>
          </cell>
          <cell r="BN179">
            <v>3</v>
          </cell>
          <cell r="BO179">
            <v>2</v>
          </cell>
          <cell r="BP179">
            <v>4</v>
          </cell>
          <cell r="BQ179">
            <v>6</v>
          </cell>
          <cell r="BR179">
            <v>4</v>
          </cell>
        </row>
        <row r="180">
          <cell r="G180">
            <v>1</v>
          </cell>
          <cell r="J180">
            <v>1</v>
          </cell>
          <cell r="K180">
            <v>1</v>
          </cell>
          <cell r="M180">
            <v>1</v>
          </cell>
          <cell r="N180">
            <v>2</v>
          </cell>
          <cell r="O180">
            <v>1</v>
          </cell>
          <cell r="P180">
            <v>2</v>
          </cell>
          <cell r="Q180">
            <v>5</v>
          </cell>
          <cell r="R180">
            <v>1</v>
          </cell>
          <cell r="S180">
            <v>1</v>
          </cell>
          <cell r="T180">
            <v>2</v>
          </cell>
          <cell r="U180">
            <v>1</v>
          </cell>
          <cell r="V180">
            <v>1</v>
          </cell>
          <cell r="X180">
            <v>1</v>
          </cell>
          <cell r="Y180">
            <v>2</v>
          </cell>
          <cell r="Z180">
            <v>2</v>
          </cell>
          <cell r="AA180">
            <v>1</v>
          </cell>
          <cell r="AB180">
            <v>1</v>
          </cell>
          <cell r="AC180">
            <v>2</v>
          </cell>
          <cell r="AD180">
            <v>1</v>
          </cell>
          <cell r="AE180">
            <v>1</v>
          </cell>
          <cell r="AH180">
            <v>1</v>
          </cell>
          <cell r="AI180">
            <v>1</v>
          </cell>
          <cell r="AK180">
            <v>1</v>
          </cell>
          <cell r="AO180">
            <v>3</v>
          </cell>
          <cell r="AP180">
            <v>3</v>
          </cell>
          <cell r="BA180">
            <v>2</v>
          </cell>
          <cell r="BB180">
            <v>2</v>
          </cell>
          <cell r="BC180">
            <v>2</v>
          </cell>
          <cell r="BD180">
            <v>3</v>
          </cell>
          <cell r="BF180">
            <v>1</v>
          </cell>
          <cell r="BG180">
            <v>1</v>
          </cell>
          <cell r="BH180">
            <v>2</v>
          </cell>
          <cell r="BI180">
            <v>2</v>
          </cell>
          <cell r="BN180">
            <v>2</v>
          </cell>
          <cell r="BO180">
            <v>2</v>
          </cell>
          <cell r="BP180">
            <v>2</v>
          </cell>
          <cell r="BQ180">
            <v>5</v>
          </cell>
          <cell r="BR180">
            <v>4</v>
          </cell>
          <cell r="BX180">
            <v>1</v>
          </cell>
          <cell r="BY180">
            <v>1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</row>
        <row r="181"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</row>
        <row r="182">
          <cell r="F182">
            <v>6</v>
          </cell>
          <cell r="G182">
            <v>6</v>
          </cell>
          <cell r="J182">
            <v>6</v>
          </cell>
          <cell r="K182">
            <v>6</v>
          </cell>
          <cell r="S182">
            <v>6</v>
          </cell>
          <cell r="T182">
            <v>6</v>
          </cell>
          <cell r="U182">
            <v>6</v>
          </cell>
          <cell r="V182">
            <v>6</v>
          </cell>
          <cell r="Z182">
            <v>10</v>
          </cell>
          <cell r="AB182">
            <v>6</v>
          </cell>
          <cell r="AC182">
            <v>8</v>
          </cell>
          <cell r="AE182">
            <v>6</v>
          </cell>
          <cell r="AH182">
            <v>6</v>
          </cell>
          <cell r="AI182">
            <v>4</v>
          </cell>
          <cell r="AK182">
            <v>3</v>
          </cell>
          <cell r="AO182">
            <v>12</v>
          </cell>
          <cell r="AP182">
            <v>3</v>
          </cell>
          <cell r="AW182">
            <v>3</v>
          </cell>
          <cell r="BA182">
            <v>10</v>
          </cell>
          <cell r="BB182">
            <v>15</v>
          </cell>
          <cell r="BC182">
            <v>12</v>
          </cell>
          <cell r="BF182">
            <v>12</v>
          </cell>
          <cell r="BG182">
            <v>12</v>
          </cell>
          <cell r="BO182">
            <v>3</v>
          </cell>
          <cell r="BQ182">
            <v>12</v>
          </cell>
          <cell r="BR182">
            <v>9</v>
          </cell>
          <cell r="CM182">
            <v>68</v>
          </cell>
          <cell r="CO182">
            <v>68</v>
          </cell>
          <cell r="CQ182">
            <v>68</v>
          </cell>
          <cell r="CS182">
            <v>70</v>
          </cell>
          <cell r="CU182">
            <v>70</v>
          </cell>
          <cell r="CW182">
            <v>70</v>
          </cell>
        </row>
        <row r="183">
          <cell r="CM183">
            <v>1</v>
          </cell>
          <cell r="CO183">
            <v>1</v>
          </cell>
          <cell r="CQ183">
            <v>1</v>
          </cell>
          <cell r="CS183">
            <v>1</v>
          </cell>
          <cell r="CU183">
            <v>1</v>
          </cell>
          <cell r="CW183">
            <v>1</v>
          </cell>
        </row>
        <row r="184">
          <cell r="CM184">
            <v>1</v>
          </cell>
          <cell r="CN184">
            <v>1</v>
          </cell>
          <cell r="CO184">
            <v>1</v>
          </cell>
          <cell r="CP184">
            <v>1</v>
          </cell>
          <cell r="CQ184">
            <v>1</v>
          </cell>
          <cell r="CR184">
            <v>1</v>
          </cell>
        </row>
        <row r="187">
          <cell r="AK187">
            <v>1</v>
          </cell>
          <cell r="AO187">
            <v>3</v>
          </cell>
          <cell r="BN187">
            <v>2</v>
          </cell>
          <cell r="BO187">
            <v>1</v>
          </cell>
          <cell r="BP187">
            <v>2</v>
          </cell>
          <cell r="BQ187">
            <v>3</v>
          </cell>
          <cell r="BR187">
            <v>2</v>
          </cell>
        </row>
        <row r="188">
          <cell r="AK188">
            <v>1</v>
          </cell>
          <cell r="AO188">
            <v>3</v>
          </cell>
          <cell r="BN188">
            <v>2</v>
          </cell>
          <cell r="BO188">
            <v>1</v>
          </cell>
          <cell r="BP188">
            <v>2</v>
          </cell>
          <cell r="BQ188">
            <v>3</v>
          </cell>
          <cell r="BR188">
            <v>2</v>
          </cell>
        </row>
        <row r="189">
          <cell r="AK189">
            <v>1</v>
          </cell>
          <cell r="AO189">
            <v>3</v>
          </cell>
          <cell r="BN189">
            <v>2</v>
          </cell>
          <cell r="BO189">
            <v>1</v>
          </cell>
          <cell r="BP189">
            <v>2</v>
          </cell>
          <cell r="BQ189">
            <v>3</v>
          </cell>
          <cell r="BR189">
            <v>2</v>
          </cell>
        </row>
        <row r="190">
          <cell r="AK190">
            <v>1</v>
          </cell>
          <cell r="AO190">
            <v>3</v>
          </cell>
          <cell r="BN190">
            <v>2</v>
          </cell>
          <cell r="BO190">
            <v>1</v>
          </cell>
          <cell r="BP190">
            <v>2</v>
          </cell>
          <cell r="BQ190">
            <v>3</v>
          </cell>
          <cell r="BR190">
            <v>2</v>
          </cell>
        </row>
        <row r="191">
          <cell r="AK191">
            <v>1</v>
          </cell>
          <cell r="AO191">
            <v>3</v>
          </cell>
          <cell r="BN191">
            <v>2</v>
          </cell>
          <cell r="BO191">
            <v>1</v>
          </cell>
          <cell r="BP191">
            <v>2</v>
          </cell>
          <cell r="BQ191">
            <v>3</v>
          </cell>
          <cell r="BR191">
            <v>2</v>
          </cell>
        </row>
        <row r="192">
          <cell r="AK192">
            <v>1</v>
          </cell>
          <cell r="AO192">
            <v>3</v>
          </cell>
          <cell r="BN192">
            <v>2</v>
          </cell>
          <cell r="BO192">
            <v>1</v>
          </cell>
          <cell r="BP192">
            <v>2</v>
          </cell>
          <cell r="BQ192">
            <v>3</v>
          </cell>
          <cell r="BR192">
            <v>2</v>
          </cell>
        </row>
        <row r="193">
          <cell r="AK193">
            <v>1</v>
          </cell>
          <cell r="AO193">
            <v>3</v>
          </cell>
          <cell r="BN193">
            <v>2</v>
          </cell>
          <cell r="BO193">
            <v>1</v>
          </cell>
          <cell r="BP193">
            <v>2</v>
          </cell>
          <cell r="BQ193">
            <v>3</v>
          </cell>
          <cell r="BR193">
            <v>2</v>
          </cell>
        </row>
        <row r="194">
          <cell r="AK194">
            <v>1</v>
          </cell>
          <cell r="AO194">
            <v>3</v>
          </cell>
          <cell r="BN194">
            <v>2</v>
          </cell>
          <cell r="BO194">
            <v>1</v>
          </cell>
          <cell r="BP194">
            <v>2</v>
          </cell>
          <cell r="BQ194">
            <v>3</v>
          </cell>
          <cell r="BR194">
            <v>2</v>
          </cell>
        </row>
        <row r="195">
          <cell r="AK195">
            <v>1</v>
          </cell>
          <cell r="AO195">
            <v>3</v>
          </cell>
          <cell r="BN195">
            <v>2</v>
          </cell>
          <cell r="BO195">
            <v>1</v>
          </cell>
          <cell r="BP195">
            <v>2</v>
          </cell>
          <cell r="BQ195">
            <v>3</v>
          </cell>
          <cell r="BR195">
            <v>2</v>
          </cell>
        </row>
        <row r="196">
          <cell r="AK196">
            <v>1</v>
          </cell>
          <cell r="AO196">
            <v>3</v>
          </cell>
          <cell r="BN196">
            <v>2</v>
          </cell>
          <cell r="BO196">
            <v>1</v>
          </cell>
          <cell r="BP196">
            <v>2</v>
          </cell>
          <cell r="BQ196">
            <v>3</v>
          </cell>
          <cell r="BR196">
            <v>2</v>
          </cell>
        </row>
        <row r="197">
          <cell r="AK197">
            <v>1</v>
          </cell>
          <cell r="AO197">
            <v>3</v>
          </cell>
          <cell r="BN197">
            <v>2</v>
          </cell>
          <cell r="BO197">
            <v>1</v>
          </cell>
          <cell r="BP197">
            <v>2</v>
          </cell>
          <cell r="BQ197">
            <v>3</v>
          </cell>
          <cell r="BR197">
            <v>2</v>
          </cell>
        </row>
        <row r="198">
          <cell r="AK198">
            <v>1</v>
          </cell>
          <cell r="AO198">
            <v>3</v>
          </cell>
          <cell r="BN198">
            <v>2</v>
          </cell>
          <cell r="BO198">
            <v>1</v>
          </cell>
          <cell r="BP198">
            <v>2</v>
          </cell>
          <cell r="BQ198">
            <v>3</v>
          </cell>
          <cell r="BR198">
            <v>2</v>
          </cell>
        </row>
        <row r="199">
          <cell r="AK199">
            <v>1</v>
          </cell>
          <cell r="AO199">
            <v>3</v>
          </cell>
          <cell r="BN199">
            <v>2</v>
          </cell>
          <cell r="BO199">
            <v>1</v>
          </cell>
          <cell r="BP199">
            <v>2</v>
          </cell>
          <cell r="BQ199">
            <v>3</v>
          </cell>
          <cell r="BR199">
            <v>2</v>
          </cell>
        </row>
        <row r="200">
          <cell r="AK200">
            <v>1</v>
          </cell>
          <cell r="AO200">
            <v>3</v>
          </cell>
          <cell r="BN200">
            <v>2</v>
          </cell>
          <cell r="BO200">
            <v>1</v>
          </cell>
          <cell r="BP200">
            <v>2</v>
          </cell>
          <cell r="BQ200">
            <v>3</v>
          </cell>
          <cell r="BR200">
            <v>2</v>
          </cell>
        </row>
        <row r="201">
          <cell r="AK201">
            <v>1</v>
          </cell>
          <cell r="AO201">
            <v>3</v>
          </cell>
          <cell r="BN201">
            <v>2</v>
          </cell>
          <cell r="BO201">
            <v>1</v>
          </cell>
          <cell r="BP201">
            <v>2</v>
          </cell>
          <cell r="BQ201">
            <v>3</v>
          </cell>
          <cell r="BR201">
            <v>2</v>
          </cell>
        </row>
        <row r="202">
          <cell r="AK202">
            <v>1</v>
          </cell>
          <cell r="AO202">
            <v>3</v>
          </cell>
          <cell r="BN202">
            <v>2</v>
          </cell>
          <cell r="BO202">
            <v>1</v>
          </cell>
          <cell r="BP202">
            <v>2</v>
          </cell>
          <cell r="BQ202">
            <v>3</v>
          </cell>
          <cell r="BR202">
            <v>2</v>
          </cell>
        </row>
        <row r="203">
          <cell r="AK203">
            <v>1</v>
          </cell>
          <cell r="AO203">
            <v>3</v>
          </cell>
          <cell r="BN203">
            <v>2</v>
          </cell>
          <cell r="BO203">
            <v>1</v>
          </cell>
          <cell r="BP203">
            <v>2</v>
          </cell>
          <cell r="BQ203">
            <v>3</v>
          </cell>
          <cell r="BR203">
            <v>2</v>
          </cell>
        </row>
        <row r="206">
          <cell r="AK206">
            <v>1</v>
          </cell>
          <cell r="AO206">
            <v>3</v>
          </cell>
          <cell r="BN206">
            <v>2</v>
          </cell>
          <cell r="BO206">
            <v>1</v>
          </cell>
          <cell r="BP206">
            <v>2</v>
          </cell>
          <cell r="BQ206">
            <v>3</v>
          </cell>
          <cell r="BR206">
            <v>2</v>
          </cell>
        </row>
        <row r="207">
          <cell r="AK207">
            <v>1</v>
          </cell>
          <cell r="AO207">
            <v>3</v>
          </cell>
          <cell r="BN207">
            <v>2</v>
          </cell>
          <cell r="BO207">
            <v>1</v>
          </cell>
          <cell r="BP207">
            <v>2</v>
          </cell>
          <cell r="BQ207">
            <v>3</v>
          </cell>
          <cell r="BR207">
            <v>2</v>
          </cell>
        </row>
        <row r="208">
          <cell r="AK208">
            <v>1</v>
          </cell>
          <cell r="AO208">
            <v>3</v>
          </cell>
          <cell r="BN208">
            <v>2</v>
          </cell>
          <cell r="BO208">
            <v>1</v>
          </cell>
          <cell r="BP208">
            <v>2</v>
          </cell>
          <cell r="BQ208">
            <v>3</v>
          </cell>
          <cell r="BR208">
            <v>2</v>
          </cell>
        </row>
        <row r="209">
          <cell r="AK209">
            <v>1</v>
          </cell>
          <cell r="AO209">
            <v>3</v>
          </cell>
          <cell r="BN209">
            <v>2</v>
          </cell>
          <cell r="BO209">
            <v>1</v>
          </cell>
          <cell r="BP209">
            <v>2</v>
          </cell>
          <cell r="BQ209">
            <v>3</v>
          </cell>
          <cell r="BR209">
            <v>2</v>
          </cell>
        </row>
        <row r="210">
          <cell r="BR210">
            <v>1</v>
          </cell>
        </row>
        <row r="212">
          <cell r="AK212">
            <v>2</v>
          </cell>
          <cell r="AO212">
            <v>6</v>
          </cell>
          <cell r="BO212">
            <v>2</v>
          </cell>
          <cell r="BP212">
            <v>4</v>
          </cell>
          <cell r="BQ212">
            <v>6</v>
          </cell>
          <cell r="BR212">
            <v>4</v>
          </cell>
        </row>
        <row r="213">
          <cell r="AK213">
            <v>2</v>
          </cell>
          <cell r="AO213">
            <v>6</v>
          </cell>
          <cell r="BO213">
            <v>2</v>
          </cell>
          <cell r="BP213">
            <v>4</v>
          </cell>
          <cell r="BQ213">
            <v>6</v>
          </cell>
          <cell r="BR213">
            <v>4</v>
          </cell>
        </row>
        <row r="214">
          <cell r="AK214">
            <v>2</v>
          </cell>
          <cell r="AO214">
            <v>6</v>
          </cell>
          <cell r="BO214">
            <v>2</v>
          </cell>
          <cell r="BP214">
            <v>4</v>
          </cell>
          <cell r="BQ214">
            <v>6</v>
          </cell>
          <cell r="BR214">
            <v>4</v>
          </cell>
        </row>
        <row r="215">
          <cell r="AK215">
            <v>4</v>
          </cell>
          <cell r="AO215">
            <v>12</v>
          </cell>
          <cell r="BN215">
            <v>8</v>
          </cell>
          <cell r="BO215">
            <v>4</v>
          </cell>
          <cell r="BP215">
            <v>8</v>
          </cell>
          <cell r="BQ215">
            <v>12</v>
          </cell>
          <cell r="BR215">
            <v>8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 MONT MT"/>
      <sheetName val="APU MONT BT"/>
      <sheetName val="APU TRAN MT"/>
      <sheetName val="APU TRAN BT"/>
      <sheetName val="HH  HM"/>
      <sheetName val="Estudio Suministros MEM"/>
    </sheetNames>
    <sheetDataSet>
      <sheetData sheetId="0"/>
      <sheetData sheetId="1"/>
      <sheetData sheetId="2"/>
      <sheetData sheetId="3"/>
      <sheetData sheetId="4">
        <row r="1">
          <cell r="D1" t="str">
            <v xml:space="preserve"> </v>
          </cell>
        </row>
        <row r="5">
          <cell r="B5" t="str">
            <v xml:space="preserve">Ingeniero Especialista en Diseño de SS. EE.</v>
          </cell>
          <cell r="C5" t="str">
            <v>h-h</v>
          </cell>
          <cell r="D5">
            <v>37.619999999999997</v>
          </cell>
        </row>
        <row r="6">
          <cell r="B6" t="str">
            <v xml:space="preserve">Ingeniero Especialista en Obras Civiles</v>
          </cell>
          <cell r="C6" t="str">
            <v>h-h</v>
          </cell>
          <cell r="D6">
            <v>37.619999999999997</v>
          </cell>
        </row>
        <row r="7">
          <cell r="B7" t="str">
            <v xml:space="preserve">Jefe de Estudio</v>
          </cell>
          <cell r="C7" t="str">
            <v>h-h</v>
          </cell>
          <cell r="D7">
            <v>37.619999999999997</v>
          </cell>
        </row>
        <row r="8">
          <cell r="B8" t="str">
            <v xml:space="preserve">Ingeniero Especialista en Análisis y Diseño de Líneas Primarias</v>
          </cell>
          <cell r="C8" t="str">
            <v>h-h</v>
          </cell>
          <cell r="D8">
            <v>37.619999999999997</v>
          </cell>
        </row>
        <row r="9">
          <cell r="B9" t="str">
            <v xml:space="preserve">Ingeniero Especialista en software para diseño de Líneas</v>
          </cell>
          <cell r="C9" t="str">
            <v>h-h</v>
          </cell>
          <cell r="D9">
            <v>37.619999999999997</v>
          </cell>
        </row>
        <row r="10">
          <cell r="B10" t="str">
            <v xml:space="preserve">Ingeniero Especialista en Líneas Primarias</v>
          </cell>
          <cell r="C10" t="str">
            <v>h-h</v>
          </cell>
          <cell r="D10">
            <v>37.619999999999997</v>
          </cell>
        </row>
        <row r="11">
          <cell r="B11" t="str">
            <v xml:space="preserve">Ingeniero Especialista en Redes Primarias </v>
          </cell>
          <cell r="C11" t="str">
            <v>h-h</v>
          </cell>
          <cell r="D11">
            <v>37.619999999999997</v>
          </cell>
        </row>
        <row r="12">
          <cell r="B12" t="str">
            <v xml:space="preserve">Ingeniero Especialista en Redes Secundarias</v>
          </cell>
          <cell r="C12" t="str">
            <v>h-h</v>
          </cell>
          <cell r="D12">
            <v>37.619999999999997</v>
          </cell>
        </row>
        <row r="13">
          <cell r="B13" t="str">
            <v xml:space="preserve">Asistente de Ingeniería</v>
          </cell>
          <cell r="C13" t="str">
            <v>h-h</v>
          </cell>
          <cell r="D13">
            <v>26.22</v>
          </cell>
        </row>
        <row r="14">
          <cell r="B14" t="str">
            <v xml:space="preserve">Ing. Asistente, experiencia en LP</v>
          </cell>
          <cell r="C14" t="str">
            <v>h-h</v>
          </cell>
          <cell r="D14">
            <v>26.22</v>
          </cell>
        </row>
        <row r="15">
          <cell r="B15" t="str">
            <v xml:space="preserve">Ing. Asistente, experiencia en RP</v>
          </cell>
          <cell r="C15" t="str">
            <v>h-h</v>
          </cell>
          <cell r="D15">
            <v>26.22</v>
          </cell>
        </row>
        <row r="16">
          <cell r="B16" t="str">
            <v xml:space="preserve">Ing. Asistente, experiencia en RS</v>
          </cell>
          <cell r="C16" t="str">
            <v>h-h</v>
          </cell>
          <cell r="D16">
            <v>26.22</v>
          </cell>
        </row>
        <row r="17">
          <cell r="B17" t="str">
            <v xml:space="preserve">Especialista en Coordinación de la Protección</v>
          </cell>
          <cell r="C17" t="str">
            <v>h-h</v>
          </cell>
          <cell r="D17">
            <v>37.619999999999997</v>
          </cell>
        </row>
        <row r="18">
          <cell r="B18" t="str">
            <v xml:space="preserve">Especialista en Cimentaciones y Cálculos de Estructuras</v>
          </cell>
          <cell r="C18" t="str">
            <v>h-h</v>
          </cell>
          <cell r="D18">
            <v>37.619999999999997</v>
          </cell>
        </row>
        <row r="19">
          <cell r="B19" t="str">
            <v xml:space="preserve">Ingeniero Residente de la Obra</v>
          </cell>
          <cell r="C19" t="str">
            <v>h-h</v>
          </cell>
          <cell r="D19">
            <v>40.42</v>
          </cell>
        </row>
        <row r="20">
          <cell r="B20" t="str">
            <v xml:space="preserve">Ingeniero Especialista en Costos y Presupuestos Líneas Primarias</v>
          </cell>
          <cell r="C20" t="str">
            <v>h-h</v>
          </cell>
          <cell r="D20">
            <v>37.619999999999997</v>
          </cell>
        </row>
        <row r="21">
          <cell r="B21" t="str">
            <v xml:space="preserve">Especialista en Estudios de Impacto Ambiental</v>
          </cell>
          <cell r="C21" t="str">
            <v>h-h</v>
          </cell>
          <cell r="D21">
            <v>37.619999999999997</v>
          </cell>
        </row>
        <row r="22">
          <cell r="B22" t="str">
            <v xml:space="preserve">Ing Asistente en Estudios Ambientales</v>
          </cell>
          <cell r="C22" t="str">
            <v>h-h</v>
          </cell>
          <cell r="D22">
            <v>26.22</v>
          </cell>
        </row>
        <row r="23">
          <cell r="B23" t="str">
            <v>Arqueólogo</v>
          </cell>
          <cell r="C23" t="str">
            <v>h-h</v>
          </cell>
          <cell r="D23">
            <v>37.619999999999997</v>
          </cell>
        </row>
        <row r="24">
          <cell r="B24" t="str">
            <v xml:space="preserve">Asistente de Arqueología</v>
          </cell>
          <cell r="C24" t="str">
            <v>h-h</v>
          </cell>
          <cell r="D24">
            <v>26.22</v>
          </cell>
        </row>
        <row r="25">
          <cell r="B25" t="str">
            <v xml:space="preserve">Especialista en Geotécnica</v>
          </cell>
          <cell r="C25" t="str">
            <v>h-h</v>
          </cell>
          <cell r="D25">
            <v>37.619999999999997</v>
          </cell>
        </row>
        <row r="26">
          <cell r="B26" t="str">
            <v xml:space="preserve">Especialista en Geologia y Geotecnia</v>
          </cell>
          <cell r="C26" t="str">
            <v>h-h</v>
          </cell>
          <cell r="D26">
            <v>37.619999999999997</v>
          </cell>
        </row>
        <row r="27">
          <cell r="B27" t="str">
            <v>Administrador</v>
          </cell>
          <cell r="C27" t="str">
            <v>h-h</v>
          </cell>
          <cell r="D27">
            <v>26.22</v>
          </cell>
        </row>
        <row r="28">
          <cell r="B28" t="str">
            <v xml:space="preserve">Asistente de Administrador</v>
          </cell>
          <cell r="C28" t="str">
            <v>h-h</v>
          </cell>
          <cell r="D28">
            <v>22.94</v>
          </cell>
        </row>
        <row r="29">
          <cell r="B29" t="str">
            <v xml:space="preserve">Técnico Electricista</v>
          </cell>
          <cell r="C29" t="str">
            <v>h-h</v>
          </cell>
          <cell r="D29">
            <v>16.7</v>
          </cell>
        </row>
        <row r="30">
          <cell r="B30" t="str">
            <v xml:space="preserve">Técnico Electricista (Personal autorizado para realizar maniobras)</v>
          </cell>
          <cell r="C30" t="str">
            <v>h-h</v>
          </cell>
          <cell r="D30">
            <v>17.670000000000002</v>
          </cell>
        </row>
        <row r="31">
          <cell r="B31" t="str">
            <v xml:space="preserve">Técnico Mecánico</v>
          </cell>
          <cell r="C31" t="str">
            <v>h-h</v>
          </cell>
          <cell r="D31">
            <v>16.7</v>
          </cell>
        </row>
        <row r="32">
          <cell r="B32" t="str">
            <v xml:space="preserve">Técnico Geólogo</v>
          </cell>
          <cell r="C32" t="str">
            <v>h-h</v>
          </cell>
          <cell r="D32">
            <v>18.760000000000002</v>
          </cell>
        </row>
        <row r="33">
          <cell r="B33" t="str">
            <v xml:space="preserve">Técnico Especialista en Dibujo por Computadora</v>
          </cell>
          <cell r="C33" t="str">
            <v>h-h</v>
          </cell>
          <cell r="D33">
            <v>16.48</v>
          </cell>
        </row>
        <row r="34">
          <cell r="B34" t="str">
            <v xml:space="preserve">Dibujante en Autocad</v>
          </cell>
          <cell r="C34" t="str">
            <v>h-h</v>
          </cell>
          <cell r="D34">
            <v>16.48</v>
          </cell>
        </row>
        <row r="35">
          <cell r="B35" t="str">
            <v>Secretaria</v>
          </cell>
          <cell r="C35" t="str">
            <v>h-h</v>
          </cell>
          <cell r="D35">
            <v>13.13</v>
          </cell>
        </row>
        <row r="36">
          <cell r="B36" t="str">
            <v>Gestor</v>
          </cell>
          <cell r="C36" t="str">
            <v>h-h</v>
          </cell>
          <cell r="D36">
            <v>13.13</v>
          </cell>
        </row>
        <row r="37">
          <cell r="B37" t="str">
            <v>Perforista</v>
          </cell>
          <cell r="C37" t="str">
            <v>h-h</v>
          </cell>
          <cell r="D37">
            <v>14.83</v>
          </cell>
        </row>
        <row r="38">
          <cell r="B38" t="str">
            <v>Ayudante</v>
          </cell>
          <cell r="C38" t="str">
            <v>h-h</v>
          </cell>
          <cell r="D38">
            <v>11.87</v>
          </cell>
        </row>
        <row r="39">
          <cell r="B39" t="str">
            <v>Supervisor</v>
          </cell>
          <cell r="C39" t="str">
            <v>h-h</v>
          </cell>
          <cell r="D39">
            <v>22.94</v>
          </cell>
        </row>
        <row r="40">
          <cell r="B40" t="str">
            <v xml:space="preserve">Operador de Equipo Liviano</v>
          </cell>
          <cell r="C40" t="str">
            <v>h-h</v>
          </cell>
          <cell r="D40">
            <v>14.83</v>
          </cell>
        </row>
        <row r="41">
          <cell r="B41" t="str">
            <v>Vigilante</v>
          </cell>
          <cell r="C41" t="str">
            <v>h-h</v>
          </cell>
          <cell r="D41">
            <v>11.87</v>
          </cell>
        </row>
        <row r="42">
          <cell r="B42" t="str">
            <v xml:space="preserve">Topógrafo Operador de Estación Total</v>
          </cell>
          <cell r="C42" t="str">
            <v>h-h</v>
          </cell>
          <cell r="D42">
            <v>20.5</v>
          </cell>
        </row>
        <row r="43">
          <cell r="B43" t="str">
            <v xml:space="preserve">Topógrafo Operador de Teodolito</v>
          </cell>
          <cell r="C43" t="str">
            <v>h-h</v>
          </cell>
          <cell r="D43">
            <v>15.35</v>
          </cell>
        </row>
        <row r="44">
          <cell r="B44" t="str">
            <v xml:space="preserve">Topógrafo Operador de Estación Total y Teodolito</v>
          </cell>
          <cell r="C44" t="str">
            <v>h-h</v>
          </cell>
          <cell r="D44">
            <v>19.87</v>
          </cell>
        </row>
        <row r="45">
          <cell r="B45" t="str">
            <v>Almacenero</v>
          </cell>
          <cell r="C45" t="str">
            <v>h-h</v>
          </cell>
          <cell r="D45">
            <v>14.83</v>
          </cell>
        </row>
        <row r="46">
          <cell r="B46" t="str">
            <v xml:space="preserve">Asistente de Almacén</v>
          </cell>
          <cell r="C46" t="str">
            <v>h-h</v>
          </cell>
          <cell r="D46">
            <v>11.87</v>
          </cell>
        </row>
        <row r="47">
          <cell r="B47" t="str">
            <v>Asistente</v>
          </cell>
          <cell r="C47" t="str">
            <v>h-h</v>
          </cell>
          <cell r="D47">
            <v>14.83</v>
          </cell>
        </row>
        <row r="48">
          <cell r="B48" t="str">
            <v>Chofer</v>
          </cell>
          <cell r="C48" t="str">
            <v>h-h</v>
          </cell>
          <cell r="D48">
            <v>14.83</v>
          </cell>
        </row>
        <row r="49">
          <cell r="B49" t="str">
            <v>Soldador</v>
          </cell>
          <cell r="C49" t="str">
            <v>h-h</v>
          </cell>
          <cell r="D49">
            <v>17.27</v>
          </cell>
        </row>
        <row r="50">
          <cell r="B50" t="str">
            <v>Capataz</v>
          </cell>
          <cell r="C50" t="str">
            <v>h-h</v>
          </cell>
          <cell r="D50">
            <v>22.45</v>
          </cell>
        </row>
        <row r="51">
          <cell r="B51" t="str">
            <v>Oficial</v>
          </cell>
          <cell r="C51" t="str">
            <v>h-h</v>
          </cell>
          <cell r="D51">
            <v>14.65</v>
          </cell>
        </row>
        <row r="52">
          <cell r="B52" t="str">
            <v>Operario</v>
          </cell>
          <cell r="C52" t="str">
            <v>h-h</v>
          </cell>
          <cell r="D52">
            <v>17.27</v>
          </cell>
        </row>
        <row r="53">
          <cell r="B53" t="str">
            <v>Peón</v>
          </cell>
          <cell r="C53" t="str">
            <v>h-h</v>
          </cell>
          <cell r="D53">
            <v>13.19</v>
          </cell>
        </row>
        <row r="54">
          <cell r="D54" t="str">
            <v/>
          </cell>
        </row>
        <row r="55">
          <cell r="B55" t="str">
            <v>MATERIALES</v>
          </cell>
          <cell r="D55" t="str">
            <v/>
          </cell>
        </row>
        <row r="56">
          <cell r="B56" t="str">
            <v>Aceite</v>
          </cell>
          <cell r="C56" t="str">
            <v>gl</v>
          </cell>
          <cell r="D56">
            <v>48.11</v>
          </cell>
        </row>
        <row r="57">
          <cell r="B57" t="str">
            <v xml:space="preserve">Acero Corrugado</v>
          </cell>
          <cell r="C57" t="str">
            <v>kg</v>
          </cell>
          <cell r="D57">
            <v>2.98</v>
          </cell>
        </row>
        <row r="58">
          <cell r="B58" t="str">
            <v>Agua</v>
          </cell>
          <cell r="C58" t="str">
            <v>m3</v>
          </cell>
          <cell r="D58">
            <v>9.4499999999999993</v>
          </cell>
        </row>
        <row r="59">
          <cell r="B59" t="str">
            <v xml:space="preserve">Alambre Negro Nacional Nº 16</v>
          </cell>
          <cell r="C59" t="str">
            <v>kg</v>
          </cell>
          <cell r="D59">
            <v>5.12</v>
          </cell>
        </row>
        <row r="60">
          <cell r="B60" t="str">
            <v xml:space="preserve">Alambre Negro Nacional Nº 8</v>
          </cell>
          <cell r="C60" t="str">
            <v>kg</v>
          </cell>
          <cell r="D60">
            <v>5.12</v>
          </cell>
        </row>
        <row r="61">
          <cell r="B61" t="str">
            <v xml:space="preserve">Alquiler de casa</v>
          </cell>
          <cell r="C61" t="str">
            <v>glb.</v>
          </cell>
          <cell r="D61">
            <v>250</v>
          </cell>
        </row>
        <row r="62">
          <cell r="B62" t="str">
            <v xml:space="preserve">Alquiler de terreno</v>
          </cell>
          <cell r="C62" t="str">
            <v>glb.</v>
          </cell>
          <cell r="D62">
            <v>500</v>
          </cell>
        </row>
        <row r="63">
          <cell r="B63" t="str">
            <v xml:space="preserve">Arena Fina</v>
          </cell>
          <cell r="C63" t="str">
            <v>m3</v>
          </cell>
          <cell r="D63">
            <v>42.86</v>
          </cell>
        </row>
        <row r="64">
          <cell r="B64" t="str">
            <v xml:space="preserve">Arena Gruesa</v>
          </cell>
          <cell r="C64" t="str">
            <v>m3</v>
          </cell>
          <cell r="D64">
            <v>45.5</v>
          </cell>
        </row>
        <row r="65">
          <cell r="B65" t="str">
            <v xml:space="preserve">Cemento Portland tipo 1PM en bolsa de 42,5 kg.</v>
          </cell>
          <cell r="C65" t="str">
            <v>bls</v>
          </cell>
          <cell r="D65">
            <v>14.18</v>
          </cell>
        </row>
        <row r="66">
          <cell r="B66" t="str">
            <v xml:space="preserve">Cemento Portland tipo I en bolsa de 42,5 kg.</v>
          </cell>
          <cell r="C66" t="str">
            <v>bls</v>
          </cell>
          <cell r="D66">
            <v>16.89</v>
          </cell>
        </row>
        <row r="67">
          <cell r="B67" t="str">
            <v xml:space="preserve">Cimentación de concreto f'c =171,6dN/cm2 (175kg/cm2)</v>
          </cell>
          <cell r="C67" t="str">
            <v>m3</v>
          </cell>
          <cell r="D67">
            <v>228.67</v>
          </cell>
        </row>
        <row r="68">
          <cell r="B68" t="str">
            <v xml:space="preserve">Clavos c/c de 3" </v>
          </cell>
          <cell r="C68" t="str">
            <v>kg</v>
          </cell>
          <cell r="D68">
            <v>4.83</v>
          </cell>
        </row>
        <row r="69">
          <cell r="B69" t="str">
            <v xml:space="preserve">Clavos c/c de 4" </v>
          </cell>
          <cell r="C69" t="str">
            <v>kg</v>
          </cell>
          <cell r="D69">
            <v>4.83</v>
          </cell>
        </row>
        <row r="70">
          <cell r="B70" t="str">
            <v xml:space="preserve">Clavos c/c de 2 1/2" </v>
          </cell>
          <cell r="C70" t="str">
            <v>kg</v>
          </cell>
          <cell r="D70">
            <v>4.83</v>
          </cell>
        </row>
        <row r="71">
          <cell r="B71" t="str">
            <v xml:space="preserve">Clavos c/c de 2" </v>
          </cell>
          <cell r="C71" t="str">
            <v>kg</v>
          </cell>
          <cell r="D71">
            <v>4.83</v>
          </cell>
        </row>
        <row r="72">
          <cell r="B72" t="str">
            <v xml:space="preserve">Concreto ciclópeo 1:8 C,H+30% P.G.</v>
          </cell>
          <cell r="C72" t="str">
            <v>m³</v>
          </cell>
          <cell r="D72">
            <v>149.27000000000001</v>
          </cell>
        </row>
        <row r="73">
          <cell r="B73" t="str">
            <v xml:space="preserve">Concreto para falso piso</v>
          </cell>
          <cell r="C73" t="str">
            <v>m3</v>
          </cell>
          <cell r="D73">
            <v>10.3</v>
          </cell>
        </row>
        <row r="74">
          <cell r="B74" t="str">
            <v>Encofrado</v>
          </cell>
          <cell r="C74" t="str">
            <v>m2</v>
          </cell>
          <cell r="D74">
            <v>75.25</v>
          </cell>
        </row>
        <row r="75">
          <cell r="B75" t="str">
            <v xml:space="preserve">Enrocado para protección de cimentación</v>
          </cell>
          <cell r="C75" t="str">
            <v>m3</v>
          </cell>
          <cell r="D75">
            <v>45.26</v>
          </cell>
        </row>
        <row r="76">
          <cell r="B76" t="str">
            <v>Gasolina</v>
          </cell>
          <cell r="C76" t="str">
            <v>Gl</v>
          </cell>
          <cell r="D76">
            <v>11.65</v>
          </cell>
        </row>
        <row r="77">
          <cell r="B77" t="str">
            <v>Hormigón</v>
          </cell>
          <cell r="C77" t="str">
            <v>m3</v>
          </cell>
          <cell r="D77">
            <v>15.94</v>
          </cell>
        </row>
        <row r="78">
          <cell r="B78" t="str">
            <v xml:space="preserve">Madera tornillo cepillado</v>
          </cell>
          <cell r="C78" t="str">
            <v>p2</v>
          </cell>
          <cell r="D78">
            <v>5.67</v>
          </cell>
        </row>
        <row r="79">
          <cell r="B79" t="str">
            <v xml:space="preserve">Piedra Chancada de 1/2"</v>
          </cell>
          <cell r="C79" t="str">
            <v>m3</v>
          </cell>
          <cell r="D79">
            <v>60.47</v>
          </cell>
        </row>
        <row r="80">
          <cell r="B80" t="str">
            <v xml:space="preserve">Piedra Chancada de 1/4"</v>
          </cell>
          <cell r="C80" t="str">
            <v>m3</v>
          </cell>
          <cell r="D80">
            <v>38.29</v>
          </cell>
        </row>
        <row r="81">
          <cell r="B81" t="str">
            <v xml:space="preserve">Piedra Chancada de 3/4"</v>
          </cell>
          <cell r="C81" t="str">
            <v>m3</v>
          </cell>
          <cell r="D81">
            <v>52.06</v>
          </cell>
        </row>
        <row r="82">
          <cell r="B82" t="str">
            <v xml:space="preserve">Piedra Grande</v>
          </cell>
          <cell r="C82" t="str">
            <v>m³</v>
          </cell>
          <cell r="D82">
            <v>31.5</v>
          </cell>
        </row>
        <row r="83">
          <cell r="B83" t="str">
            <v xml:space="preserve">Piedra Grande  de Cantera</v>
          </cell>
          <cell r="C83" t="str">
            <v>m³</v>
          </cell>
          <cell r="D83">
            <v>33.090000000000003</v>
          </cell>
        </row>
        <row r="84">
          <cell r="B84" t="str">
            <v xml:space="preserve">Piedra Mediana</v>
          </cell>
          <cell r="C84" t="str">
            <v>m³</v>
          </cell>
          <cell r="D84">
            <v>31.5</v>
          </cell>
        </row>
        <row r="85">
          <cell r="B85" t="str">
            <v xml:space="preserve">Piedra Mediana de Cantera </v>
          </cell>
          <cell r="C85" t="str">
            <v>m³</v>
          </cell>
          <cell r="D85">
            <v>41.39</v>
          </cell>
        </row>
        <row r="86">
          <cell r="B86" t="str">
            <v xml:space="preserve">Pintura esmalte sintético </v>
          </cell>
          <cell r="C86" t="str">
            <v>gln</v>
          </cell>
          <cell r="D86">
            <v>44.91</v>
          </cell>
        </row>
        <row r="87">
          <cell r="B87" t="str">
            <v xml:space="preserve">Soga de manila</v>
          </cell>
          <cell r="C87" t="str">
            <v>kg</v>
          </cell>
          <cell r="D87">
            <v>17.59</v>
          </cell>
        </row>
        <row r="88">
          <cell r="B88" t="str">
            <v xml:space="preserve">Soga de nylon</v>
          </cell>
          <cell r="C88" t="str">
            <v>kg</v>
          </cell>
          <cell r="D88">
            <v>40.99</v>
          </cell>
        </row>
        <row r="89">
          <cell r="B89" t="str">
            <v xml:space="preserve">Solado de concreto e=0,10 m de 0,80 x 0,80 m</v>
          </cell>
          <cell r="C89" t="str">
            <v>m3</v>
          </cell>
          <cell r="D89">
            <v>27.43</v>
          </cell>
        </row>
        <row r="90">
          <cell r="B90" t="str">
            <v xml:space="preserve">Tierra Cernida para Puesta a Tierra</v>
          </cell>
          <cell r="C90" t="str">
            <v>m3</v>
          </cell>
          <cell r="D90">
            <v>13.05</v>
          </cell>
        </row>
        <row r="91">
          <cell r="B91" t="str">
            <v xml:space="preserve">Triplay de 10mm espesor pl</v>
          </cell>
          <cell r="C91" t="str">
            <v>pl</v>
          </cell>
          <cell r="D91">
            <v>45</v>
          </cell>
        </row>
        <row r="92">
          <cell r="B92" t="str">
            <v xml:space="preserve">Triplay Lupuna 4' x 8' x 9 mm</v>
          </cell>
          <cell r="C92" t="str">
            <v>pl</v>
          </cell>
          <cell r="D92">
            <v>44.15</v>
          </cell>
        </row>
        <row r="94">
          <cell r="B94" t="str">
            <v xml:space="preserve">EQUIPOS Y HERRAMIENTAS</v>
          </cell>
        </row>
        <row r="95">
          <cell r="B95" t="str">
            <v xml:space="preserve">Caballete Alzabobina</v>
          </cell>
          <cell r="C95" t="str">
            <v>h-m</v>
          </cell>
          <cell r="D95">
            <v>16.059999999999999</v>
          </cell>
        </row>
        <row r="96">
          <cell r="B96" t="str">
            <v xml:space="preserve">Cable Guía</v>
          </cell>
          <cell r="C96" t="str">
            <v>h-m</v>
          </cell>
          <cell r="D96">
            <v>30.1</v>
          </cell>
        </row>
        <row r="97">
          <cell r="B97" t="str">
            <v xml:space="preserve">Caja de herramientas </v>
          </cell>
          <cell r="C97" t="str">
            <v>h-m</v>
          </cell>
          <cell r="D97">
            <v>1.51</v>
          </cell>
        </row>
        <row r="98">
          <cell r="B98" t="str">
            <v xml:space="preserve">Contraste de Medidor Monofásico de Energía Activa</v>
          </cell>
          <cell r="C98" t="str">
            <v>h-m</v>
          </cell>
          <cell r="D98">
            <v>22.37</v>
          </cell>
        </row>
        <row r="99">
          <cell r="B99" t="str">
            <v xml:space="preserve">Equipo de comunicación</v>
          </cell>
          <cell r="C99" t="str">
            <v>h-m</v>
          </cell>
          <cell r="D99">
            <v>2.5299999999999998</v>
          </cell>
        </row>
        <row r="100">
          <cell r="B100" t="str">
            <v xml:space="preserve">Equipo de Estación Total y Accesorios (incluye GPS)</v>
          </cell>
          <cell r="C100" t="str">
            <v>h-m</v>
          </cell>
          <cell r="D100">
            <v>14.52</v>
          </cell>
        </row>
        <row r="101">
          <cell r="B101" t="str">
            <v xml:space="preserve">Equipo probador de relés y operador</v>
          </cell>
          <cell r="C101" t="str">
            <v>h-m</v>
          </cell>
          <cell r="D101">
            <v>144.22</v>
          </cell>
        </row>
        <row r="102">
          <cell r="B102" t="str">
            <v xml:space="preserve">Equipo Teodolito y accesorios (incluye GPS)</v>
          </cell>
          <cell r="C102" t="str">
            <v>h-m</v>
          </cell>
          <cell r="D102">
            <v>22.29</v>
          </cell>
        </row>
        <row r="103">
          <cell r="B103" t="str">
            <v xml:space="preserve">Escalera </v>
          </cell>
          <cell r="C103" t="str">
            <v>h-m</v>
          </cell>
          <cell r="D103">
            <v>1.51</v>
          </cell>
        </row>
        <row r="104">
          <cell r="B104" t="str">
            <v xml:space="preserve">Freno hidráulico 3 Tn.</v>
          </cell>
          <cell r="C104" t="str">
            <v>h-m</v>
          </cell>
          <cell r="D104">
            <v>25.37</v>
          </cell>
        </row>
        <row r="105">
          <cell r="B105" t="str">
            <v xml:space="preserve">Medidor de aislamiento eléctrico</v>
          </cell>
          <cell r="C105" t="str">
            <v>h-m</v>
          </cell>
          <cell r="D105">
            <v>6.08</v>
          </cell>
        </row>
        <row r="106">
          <cell r="B106" t="str">
            <v xml:space="preserve">Medidor de resistencia de puesta a tierra</v>
          </cell>
          <cell r="C106" t="str">
            <v>h-m</v>
          </cell>
          <cell r="D106">
            <v>6.08</v>
          </cell>
        </row>
        <row r="107">
          <cell r="B107" t="str">
            <v xml:space="preserve">Motosierra </v>
          </cell>
          <cell r="C107" t="str">
            <v>h-m</v>
          </cell>
          <cell r="D107">
            <v>5.59</v>
          </cell>
        </row>
        <row r="108">
          <cell r="B108" t="str">
            <v>Poleas</v>
          </cell>
          <cell r="C108" t="str">
            <v>h-m</v>
          </cell>
          <cell r="D108">
            <v>2.5099999999999998</v>
          </cell>
        </row>
        <row r="109">
          <cell r="B109" t="str">
            <v>Teodolito</v>
          </cell>
          <cell r="C109" t="str">
            <v>h-m</v>
          </cell>
          <cell r="D109">
            <v>11.1</v>
          </cell>
        </row>
        <row r="110">
          <cell r="B110" t="str">
            <v xml:space="preserve">Termometro de línea</v>
          </cell>
          <cell r="C110" t="str">
            <v>h-m</v>
          </cell>
          <cell r="D110">
            <v>3.05</v>
          </cell>
        </row>
        <row r="111">
          <cell r="B111" t="str">
            <v xml:space="preserve">Tirfor 3 Tn. </v>
          </cell>
          <cell r="C111" t="str">
            <v>h-m</v>
          </cell>
          <cell r="D111">
            <v>3.05</v>
          </cell>
        </row>
        <row r="112">
          <cell r="B112" t="str">
            <v xml:space="preserve">Winche de 3 Tn.</v>
          </cell>
          <cell r="C112" t="str">
            <v>h-m</v>
          </cell>
          <cell r="D112">
            <v>27.19</v>
          </cell>
        </row>
        <row r="114">
          <cell r="B114" t="str">
            <v>MAQUINARIAS</v>
          </cell>
        </row>
        <row r="115">
          <cell r="B115" t="str">
            <v xml:space="preserve">Camión 4,5 Tn</v>
          </cell>
          <cell r="C115" t="str">
            <v>h-m</v>
          </cell>
          <cell r="D115">
            <v>80.569999999999993</v>
          </cell>
        </row>
        <row r="116">
          <cell r="B116" t="str">
            <v xml:space="preserve">Camión 9 Tn</v>
          </cell>
          <cell r="C116" t="str">
            <v>h-m</v>
          </cell>
          <cell r="D116">
            <v>136.94999999999999</v>
          </cell>
        </row>
        <row r="117">
          <cell r="B117" t="str">
            <v xml:space="preserve">Camión Cisterna de 2000 gl</v>
          </cell>
          <cell r="C117" t="str">
            <v>h-m</v>
          </cell>
          <cell r="D117">
            <v>166.46</v>
          </cell>
        </row>
        <row r="118">
          <cell r="B118" t="str">
            <v xml:space="preserve">Camión Grúa de 5 Tn</v>
          </cell>
          <cell r="C118" t="str">
            <v>h-m</v>
          </cell>
          <cell r="D118">
            <v>124.26</v>
          </cell>
        </row>
        <row r="119">
          <cell r="B119" t="str">
            <v xml:space="preserve">Camión plataforma 4 x 2 de 8 Tn (4 Tn )</v>
          </cell>
          <cell r="C119" t="str">
            <v>h-m</v>
          </cell>
          <cell r="D119">
            <v>145.43</v>
          </cell>
        </row>
        <row r="120">
          <cell r="B120" t="str">
            <v xml:space="preserve">Camión plataforma 4 x 2, 122 HP, 8 Tn.</v>
          </cell>
          <cell r="C120" t="str">
            <v>h-m</v>
          </cell>
          <cell r="D120">
            <v>147.38999999999999</v>
          </cell>
        </row>
        <row r="121">
          <cell r="B121" t="str">
            <v xml:space="preserve">Camión semitrayler 6x4 330 HP 35 Tn</v>
          </cell>
          <cell r="C121" t="str">
            <v>h-m</v>
          </cell>
          <cell r="D121">
            <v>256.7</v>
          </cell>
        </row>
        <row r="122">
          <cell r="B122" t="str">
            <v xml:space="preserve">Camión Volquete 4m3</v>
          </cell>
          <cell r="C122" t="str">
            <v>h-m</v>
          </cell>
          <cell r="D122">
            <v>172.81</v>
          </cell>
        </row>
        <row r="123">
          <cell r="B123" t="str">
            <v xml:space="preserve">Camión Volquete 4x2 140-210 HP, 6m3  </v>
          </cell>
          <cell r="C123" t="str">
            <v>h-m</v>
          </cell>
          <cell r="D123">
            <v>149.78</v>
          </cell>
        </row>
        <row r="124">
          <cell r="B124" t="str">
            <v xml:space="preserve">Camioneta Pick Up 1 Tn.</v>
          </cell>
          <cell r="C124" t="str">
            <v>h-m</v>
          </cell>
          <cell r="D124">
            <v>62.27</v>
          </cell>
        </row>
        <row r="125">
          <cell r="B125" t="str">
            <v xml:space="preserve">Camioneta Rural 4x4 de 135 HP </v>
          </cell>
          <cell r="C125" t="str">
            <v>h-m</v>
          </cell>
          <cell r="D125">
            <v>97.27</v>
          </cell>
        </row>
        <row r="126">
          <cell r="B126" t="str">
            <v xml:space="preserve">Camioneta Rural 4x4 de 135 HP (incluye chofer)</v>
          </cell>
          <cell r="C126" t="str">
            <v>h-m</v>
          </cell>
          <cell r="D126">
            <v>75.94</v>
          </cell>
        </row>
        <row r="127">
          <cell r="B127" t="str">
            <v xml:space="preserve">Camioneta Rural 4x4 de 148 HP </v>
          </cell>
          <cell r="C127" t="str">
            <v>h-m</v>
          </cell>
          <cell r="D127">
            <v>96.18</v>
          </cell>
        </row>
        <row r="128">
          <cell r="B128" t="str">
            <v xml:space="preserve">Cargador frontal 125-155 HP</v>
          </cell>
          <cell r="C128" t="str">
            <v>h-m</v>
          </cell>
          <cell r="D128">
            <v>185.54</v>
          </cell>
        </row>
        <row r="129">
          <cell r="B129" t="str">
            <v xml:space="preserve">Cargador frontal sobre llantas 80-95 HP  </v>
          </cell>
          <cell r="C129" t="str">
            <v>h-m</v>
          </cell>
          <cell r="D129">
            <v>147.86000000000001</v>
          </cell>
        </row>
        <row r="130">
          <cell r="B130" t="str">
            <v xml:space="preserve">Compresor Neumático, perforador y barrenos</v>
          </cell>
          <cell r="C130" t="str">
            <v>h-m</v>
          </cell>
          <cell r="D130">
            <v>114.58</v>
          </cell>
        </row>
        <row r="131">
          <cell r="B131" t="str">
            <v xml:space="preserve">Grúa 127HP 18Tn-9 MT</v>
          </cell>
          <cell r="C131" t="str">
            <v>h-m</v>
          </cell>
          <cell r="D131">
            <v>124.26</v>
          </cell>
        </row>
        <row r="132">
          <cell r="B132" t="str">
            <v xml:space="preserve">Grúa 20 Tn</v>
          </cell>
          <cell r="C132" t="str">
            <v>h-m</v>
          </cell>
          <cell r="D132">
            <v>124.26</v>
          </cell>
        </row>
        <row r="133">
          <cell r="B133" t="str">
            <v xml:space="preserve">Grúa 5 Tn</v>
          </cell>
          <cell r="C133" t="str">
            <v>h-m</v>
          </cell>
          <cell r="D133">
            <v>124.26</v>
          </cell>
        </row>
        <row r="134">
          <cell r="B134" t="str">
            <v xml:space="preserve">Grúa 8 Tn</v>
          </cell>
          <cell r="C134" t="str">
            <v>h-m</v>
          </cell>
          <cell r="D134">
            <v>124.26</v>
          </cell>
        </row>
        <row r="135">
          <cell r="B135" t="str">
            <v xml:space="preserve">Grúa hidráulica c/camión 5 Tn </v>
          </cell>
          <cell r="C135" t="str">
            <v>h-m</v>
          </cell>
          <cell r="D135">
            <v>124.26</v>
          </cell>
        </row>
        <row r="136">
          <cell r="B136" t="str">
            <v xml:space="preserve">Mezcladora de Concreto Tambor 18HP, 11 P3</v>
          </cell>
          <cell r="C136" t="str">
            <v>h-m</v>
          </cell>
          <cell r="D136">
            <v>11.51</v>
          </cell>
        </row>
        <row r="137">
          <cell r="B137" t="str">
            <v xml:space="preserve">Mezcladora de Concreto Tambor 18HP, 7 P3</v>
          </cell>
          <cell r="C137" t="str">
            <v>h-m</v>
          </cell>
          <cell r="D137">
            <v>9.16</v>
          </cell>
        </row>
        <row r="138">
          <cell r="B138" t="str">
            <v xml:space="preserve">Motobomba 10 HP 4"</v>
          </cell>
          <cell r="C138" t="str">
            <v>h-m</v>
          </cell>
          <cell r="D138">
            <v>5.99</v>
          </cell>
        </row>
        <row r="139">
          <cell r="B139" t="str">
            <v xml:space="preserve">Motobomba 17 HP, incluye combustible</v>
          </cell>
          <cell r="C139" t="str">
            <v>h-m</v>
          </cell>
          <cell r="D139">
            <v>32.049999999999997</v>
          </cell>
        </row>
        <row r="140">
          <cell r="B140" t="str">
            <v xml:space="preserve">Pluma de Izaje  </v>
          </cell>
          <cell r="C140" t="str">
            <v>h-m</v>
          </cell>
          <cell r="D140">
            <v>18.63</v>
          </cell>
        </row>
      </sheetData>
      <sheetData sheetId="5">
        <row r="7">
          <cell r="O7">
            <v>2</v>
          </cell>
        </row>
        <row r="8">
          <cell r="O8">
            <v>6</v>
          </cell>
        </row>
        <row r="9">
          <cell r="L9">
            <v>1</v>
          </cell>
          <cell r="M9">
            <v>5.59</v>
          </cell>
          <cell r="O9">
            <v>8</v>
          </cell>
        </row>
        <row r="10">
          <cell r="L10">
            <v>1</v>
          </cell>
          <cell r="M10">
            <v>6.99</v>
          </cell>
          <cell r="O10">
            <v>11</v>
          </cell>
        </row>
        <row r="11">
          <cell r="L11">
            <v>1</v>
          </cell>
          <cell r="M11">
            <v>9.32</v>
          </cell>
          <cell r="O11">
            <v>19</v>
          </cell>
        </row>
        <row r="12">
          <cell r="L12">
            <v>1</v>
          </cell>
          <cell r="M12">
            <v>11.18</v>
          </cell>
          <cell r="O12">
            <v>22</v>
          </cell>
        </row>
        <row r="13">
          <cell r="L13">
            <v>1</v>
          </cell>
          <cell r="M13">
            <v>13.97</v>
          </cell>
          <cell r="O13">
            <v>30</v>
          </cell>
        </row>
        <row r="14">
          <cell r="L14">
            <v>1</v>
          </cell>
          <cell r="M14">
            <v>24.69</v>
          </cell>
          <cell r="O14">
            <v>31</v>
          </cell>
        </row>
        <row r="15">
          <cell r="L15">
            <v>1</v>
          </cell>
          <cell r="M15">
            <v>13.99</v>
          </cell>
          <cell r="O15">
            <v>42</v>
          </cell>
        </row>
        <row r="16">
          <cell r="L16">
            <v>1</v>
          </cell>
          <cell r="M16">
            <v>25.07</v>
          </cell>
          <cell r="O16">
            <v>43</v>
          </cell>
        </row>
        <row r="17">
          <cell r="L17">
            <v>1</v>
          </cell>
          <cell r="M17">
            <v>31.21</v>
          </cell>
          <cell r="O17">
            <v>48</v>
          </cell>
        </row>
        <row r="18">
          <cell r="L18">
            <v>1</v>
          </cell>
          <cell r="M18">
            <v>1.0125124901412592</v>
          </cell>
          <cell r="O18">
            <v>49</v>
          </cell>
        </row>
        <row r="19">
          <cell r="L19">
            <v>1</v>
          </cell>
          <cell r="M19">
            <v>3</v>
          </cell>
          <cell r="O19">
            <v>61</v>
          </cell>
        </row>
        <row r="20">
          <cell r="O20">
            <v>62</v>
          </cell>
        </row>
        <row r="21">
          <cell r="O21">
            <v>65</v>
          </cell>
        </row>
        <row r="22">
          <cell r="L22">
            <v>2</v>
          </cell>
          <cell r="M22">
            <v>315</v>
          </cell>
          <cell r="O22">
            <v>72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Líneas"/>
      <sheetName val="Ratio Redes"/>
      <sheetName val="Resumen General"/>
      <sheetName val="GG"/>
      <sheetName val="LP RESUMEN"/>
      <sheetName val="Previo LP"/>
      <sheetName val="LP SUMINISTRO"/>
      <sheetName val="LP MONTAJE"/>
      <sheetName val="LP POLINÓMICA"/>
      <sheetName val="RP RESUMEN"/>
      <sheetName val="Previo RP"/>
      <sheetName val="RP SUMINISTRO"/>
      <sheetName val="RP MONTAJE"/>
      <sheetName val="RP POLINÓMICA"/>
      <sheetName val="RS RESUMEN"/>
      <sheetName val="Previo RS"/>
      <sheetName val="RS SUMINISTRO"/>
      <sheetName val="RS MONTAJE"/>
      <sheetName val="RS POLINÓMICA"/>
      <sheetName val="Montaje BT"/>
      <sheetName val="Montaje MT"/>
      <sheetName val="Suministros - MEM"/>
      <sheetName val="Insumos"/>
      <sheetName val="ESTIMACIONES"/>
      <sheetName val="CRONOGRAMA"/>
      <sheetName val="IMPRESIONES"/>
      <sheetName val="LP TRANSPORTE"/>
      <sheetName val="RP TRANSPORTE"/>
      <sheetName val="RS TRANSPORTE"/>
      <sheetName val="Suministros (MEM)"/>
      <sheetName val="Mano Obra"/>
      <sheetName val="Transporte MT"/>
      <sheetName val="Transporte BT"/>
      <sheetName val="CODES"/>
    </sheetNames>
    <sheetDataSet>
      <sheetData sheetId="0" refreshError="1"/>
      <sheetData sheetId="1" refreshError="1">
        <row r="1">
          <cell r="T1">
            <v>4</v>
          </cell>
        </row>
        <row r="3">
          <cell r="T3">
            <v>0.1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K1">
            <v>40118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Generalidades"/>
      <sheetName val="INST.MODULOS"/>
      <sheetName val="K"/>
      <sheetName val="valoriz"/>
      <sheetName val="Cal.Reint"/>
      <sheetName val="AMORT-AD.EF"/>
      <sheetName val="Ded.Re-Adef"/>
      <sheetName val="AMORT.MAT"/>
      <sheetName val="Penalidad"/>
      <sheetName val="liquidacion de obra"/>
      <sheetName val="Ded-Ad.efect"/>
      <sheetName val="Hoja12"/>
      <sheetName val="Hoja13"/>
      <sheetName val="Hoja14"/>
      <sheetName val="Hoja15"/>
    </sheetNames>
    <sheetDataSet>
      <sheetData sheetId="0" refreshError="1">
        <row r="23">
          <cell r="C23">
            <v>0.85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 Materiales"/>
      <sheetName val="Desc"/>
      <sheetName val="Intereses"/>
      <sheetName val="Pagos"/>
      <sheetName val="Resumen"/>
      <sheetName val="Res"/>
      <sheetName val="Deductivo"/>
      <sheetName val="Exceso"/>
      <sheetName val="AD"/>
      <sheetName val="FP"/>
      <sheetName val="AM"/>
      <sheetName val="IFV"/>
      <sheetName val="IF"/>
      <sheetName val="Repr PP"/>
      <sheetName val="MEM"/>
      <sheetName val="Repr PA MM"/>
      <sheetName val="MemMM"/>
      <sheetName val="Repr PA OC"/>
      <sheetName val="MemO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Mont 02"/>
      <sheetName val="OC 02."/>
      <sheetName val="CAP_120mm2"/>
      <sheetName val="DATOS DE CAMPO"/>
      <sheetName val="steel"/>
      <sheetName val="impuesTos"/>
      <sheetName val="Datos"/>
      <sheetName val="CONFIGURACIÓN"/>
      <sheetName val="ING. DAT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  <sheetName val="Detalle Fase"/>
      <sheetName val="Resumen"/>
    </sheetNames>
    <sheetDataSet>
      <sheetData sheetId="0" refreshError="1">
        <row r="46">
          <cell r="D46" t="str">
            <v xml:space="preserve"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 xml:space="preserve"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 xml:space="preserve">Jefe de Estudios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7.1-Res Gen"/>
      <sheetName val="Anexo 8.1-Est de Preinv"/>
      <sheetName val="Anexo 8.2-Est de Ingeniería"/>
      <sheetName val="Anexo 8.6-Exp. Gest Serv"/>
      <sheetName val="Anexo 8.4-SupervEstudio Prein"/>
      <sheetName val="Anexo 8.5-Plan Educ_Capac"/>
      <sheetName val="Anexo 9.1Res Activ"/>
      <sheetName val="Anexo 9.3 Gastos Generales"/>
      <sheetName val="Anexo  11.1 Res Pre"/>
      <sheetName val="Anexo 11.2-Superv de Obra"/>
      <sheetName val="Anexo 11.3-Comp Serv"/>
      <sheetName val="No Va Capital de Trabajo"/>
      <sheetName val="EVOLUCION EN EL TIEMPO"/>
      <sheetName val="#¡REF"/>
    </sheetNames>
    <sheetDataSet>
      <sheetData sheetId="0">
        <row r="46">
          <cell r="D46" t="str">
            <v xml:space="preserve">PEQUEÑO SISTEMA ELÉCTRICO LONYA GRANDE II ETAPA</v>
          </cell>
          <cell r="E46">
            <v>10</v>
          </cell>
          <cell r="H46">
            <v>1</v>
          </cell>
          <cell r="I46">
            <v>3</v>
          </cell>
          <cell r="J46">
            <v>3</v>
          </cell>
          <cell r="K46">
            <v>2</v>
          </cell>
          <cell r="L46">
            <v>4</v>
          </cell>
          <cell r="O46">
            <v>2</v>
          </cell>
          <cell r="P46">
            <v>1.5</v>
          </cell>
          <cell r="Z46" t="str">
            <v xml:space="preserve">060401-20-012 - Chota-Cochabamba-Conchan-Otros/Prov. Chota/ Dep. Cajamarca</v>
          </cell>
          <cell r="AA46">
            <v>12</v>
          </cell>
          <cell r="AB46">
            <v>20.43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 t="str">
            <v xml:space="preserve">Jefe de Estudios</v>
          </cell>
        </row>
      </sheetData>
      <sheetData sheetId="14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Aux. Disgregados"/>
      <sheetName val="Sum LT"/>
      <sheetName val="Sum POM"/>
      <sheetName val="Sum.LP"/>
      <sheetName val="Sum HUARI"/>
      <sheetName val="Sum_LT"/>
      <sheetName val="Sum_POM"/>
      <sheetName val="Sum_LP"/>
      <sheetName val="Sum_HUARI"/>
      <sheetName val="Aux__Disgregados"/>
      <sheetName val="Fundacion"/>
      <sheetName val="cantidades"/>
      <sheetName val="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 xml:space="preserve"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Tarifas GyT"/>
      <sheetName val="Tarifas D"/>
      <sheetName val="Conexion"/>
      <sheetName val="Aux. Disgregados"/>
      <sheetName val="#¡REF"/>
    </sheetNames>
    <sheetDataSet>
      <sheetData sheetId="0" refreshError="1">
        <row r="4">
          <cell r="D4" t="str">
            <v xml:space="preserve">SER CAJABAMBA III ETAPA</v>
          </cell>
        </row>
        <row r="45">
          <cell r="D4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TR"/>
      <sheetName val="BTR"/>
      <sheetName val="BD_LP"/>
      <sheetName val="P_0"/>
      <sheetName val="M_0"/>
      <sheetName val="Heaths"/>
    </sheetNames>
    <sheetDataSet>
      <sheetData sheetId="0">
        <row r="2">
          <cell r="F2">
            <v>1.0349999999999999</v>
          </cell>
        </row>
        <row r="3">
          <cell r="F3">
            <v>1.5</v>
          </cell>
        </row>
      </sheetData>
      <sheetData sheetId="1" refreshError="1"/>
      <sheetData sheetId="2">
        <row r="16">
          <cell r="C16" t="str">
            <v xml:space="preserve">SUMINISTRO DE MATERIALES</v>
          </cell>
        </row>
      </sheetData>
      <sheetData sheetId="3">
        <row r="1">
          <cell r="E1" t="str">
            <v>E18MAD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PROC MANT S_x0002__x0000__x0000__x0000__x0000__x0000__x0000__x0000_%_x0000__x0000__x0000__x0012_"/>
      <sheetName val="Datos de Entrada"/>
      <sheetName val="_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MANT LT 1"/>
      <sheetName val="DATOS TECNICOS SE SANTUARIO"/>
      <sheetName val="COS UNIT AN OP SE SANTUARIO (2)"/>
      <sheetName val="Recursos"/>
      <sheetName val="COSTOS TOTALES OYM"/>
      <sheetName val="DATOS TECNICOS LT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  <sheetName val="Datos de Entrada"/>
      <sheetName val="Impuesto"/>
      <sheetName val="Analisis de Cimentacion"/>
      <sheetName val="PROC MANT S_x0002__x0000__x0000__x0000__x0000__x0000__x0000__x0000_%_x0000__x0000__x0000__x0012_"/>
      <sheetName val="CALCULO"/>
      <sheetName val="BASE"/>
      <sheetName val="#¡REF"/>
      <sheetName val="DATOS DE CAMPO"/>
      <sheetName val="CuadroIyII"/>
      <sheetName val="Hoja1"/>
      <sheetName val="Costos Alt2"/>
      <sheetName val="AnexoVI"/>
      <sheetName val="PROC_MANT_LT_1"/>
      <sheetName val="DATOS_TECNICOS_SE_SANTUARIO"/>
      <sheetName val="COS_UNIT_AN_OP_SE_SANTUARIO_(2)"/>
      <sheetName val="COSTOS_TOTALES_OYM"/>
      <sheetName val="DATOS_TECNICOS_LT"/>
      <sheetName val="PROC_MANT_LT_2"/>
      <sheetName val="COS_UNIT_ACT_PROC_LT"/>
      <sheetName val="ACT1_PROC1_LT"/>
      <sheetName val="ACT2_PROC1_LT"/>
      <sheetName val="ACT2_PROC2_LT"/>
      <sheetName val="ACT3_PROC1_LT"/>
      <sheetName val="ACT3_PROC2_LT"/>
      <sheetName val="ACT4_PROC1_LT"/>
      <sheetName val="ACT4_PROC2_LT"/>
      <sheetName val="ACT4_PROC3_LT"/>
      <sheetName val="ACT4_PROC4_LT"/>
      <sheetName val="ACT5_PROC1_LT"/>
      <sheetName val="ACT5_PROC2_LT"/>
      <sheetName val="ACT5_PROC3_LT"/>
      <sheetName val="ACT6_PROC1_LT"/>
      <sheetName val="ACT6_PROC2_LT"/>
      <sheetName val="ACT6_PROC3_LT"/>
      <sheetName val="RENDIMIENTO_LT"/>
      <sheetName val="RES_MANT_ANUAL_LT"/>
      <sheetName val="DIAG_UNI_SE_SANTUARIO"/>
      <sheetName val="DIAG_UNI_SE_CHILINA"/>
      <sheetName val="DATOS_TECNICOS_SE_CHILINA"/>
      <sheetName val="PROC_MANT_SE_SANTUARIO_1"/>
      <sheetName val="PROC_MANT_SE_CHILINA_1"/>
      <sheetName val="PROC_MANT_SE_SANTUARIO_2"/>
      <sheetName val="PROC_MANT_SE_CHILINA_2"/>
      <sheetName val="COST_UNIT_ACT_PROC_SE_SANTUARIO"/>
      <sheetName val="COST_UNIT_ACT_PROC_SE_CHILINA"/>
      <sheetName val="ACT1_PROC1_SE"/>
      <sheetName val="ACT2_PROC1_SE"/>
      <sheetName val="ACT2_PROC2_SE"/>
      <sheetName val="ACT2_PROC3_SE"/>
      <sheetName val="ACT2_PROC4_SE"/>
      <sheetName val="ACT2_PROC5_SE"/>
      <sheetName val="ACT2_PROC6_SE"/>
      <sheetName val="ACT3_PROC1_SE"/>
      <sheetName val="ACT3_PROC2_SE"/>
      <sheetName val="ACT3_PROC3_SE"/>
      <sheetName val="ACT3_PROC4_SE"/>
      <sheetName val="ACT3_PROC5_SE"/>
      <sheetName val="ACT3_PROC6_SE"/>
      <sheetName val="ACT4_PROC1_SE"/>
      <sheetName val="ACT4_PROC2_SE"/>
      <sheetName val="ACT4_PROC3_SE"/>
      <sheetName val="ACT4_PROC4_SE"/>
      <sheetName val="ACT4_PROC5_SE"/>
      <sheetName val="ACT4_PROC6_SE"/>
      <sheetName val="ACT5_PROC1_SE"/>
      <sheetName val="ACT6_PROC1_SE"/>
      <sheetName val="ACT6_PROC2_SE"/>
      <sheetName val="ACT6_PROC3_SE"/>
      <sheetName val="ACT6_PROC4_SE"/>
      <sheetName val="ACT6_PROC5_SE"/>
      <sheetName val="ACT7_PROC1_SE"/>
      <sheetName val="ACT8_PROC1_SE"/>
      <sheetName val="ACT9_PROC1_SE"/>
      <sheetName val="ACT9_PROC2_SE"/>
      <sheetName val="REND_SE_SANTUARIO"/>
      <sheetName val="REND_SE_CHILINA"/>
      <sheetName val="RES_MANT_ANUAL_SE"/>
      <sheetName val="COS_UNIT_AN_OP_SE_SANTUARIO"/>
      <sheetName val="COS_UNIT_AN_OP_SE_CHILINA"/>
      <sheetName val="DETALLE_COS_PER_SE_SANTUARIO"/>
      <sheetName val="DETALLE_COS_PER_SE_CHILINA"/>
      <sheetName val="COS_ANUALES_TOT_SE"/>
      <sheetName val="COS_PER_G_GENERAL"/>
      <sheetName val="COS_PER_G_OPERACIONES"/>
      <sheetName val="COS_PER_U_OPERACIONES"/>
      <sheetName val="COS_PER_U_MANTENIMIENTO"/>
      <sheetName val="COS_PER_U_NEGOCIOS"/>
      <sheetName val="COS_PER_C_CONTROL"/>
      <sheetName val="COS_PER_GESTION_GENERAL"/>
      <sheetName val="COSTOS_GESTION"/>
      <sheetName val="SEGURIDAD_LT"/>
      <sheetName val="SEGURIDAD_SE"/>
      <sheetName val="Datos_de_Entrada"/>
      <sheetName val="Analisis_de_Cimentacion"/>
      <sheetName val="PROC_MANT_S%"/>
      <sheetName val="INVOICE"/>
      <sheetName val="Others"/>
      <sheetName val="CAP_120mm2"/>
      <sheetName val="PROC MANT S _x0000__x0000__x0000__x0000__x0000__x0000__x0000_%_"/>
      <sheetName val="PROC MANT S_x0002_"/>
      <sheetName val="F-7c_Compras-Dolar"/>
      <sheetName val="PROC MANT S "/>
      <sheetName val="BD"/>
      <sheetName val="Hoja4"/>
      <sheetName val="RES-GRAL"/>
      <sheetName val="Resúmen"/>
      <sheetName val="Ratio Redes"/>
      <sheetName val="RP MONT"/>
      <sheetName val="Macro RP"/>
      <sheetName val="PROC_MANT_LT_11"/>
      <sheetName val="DATOS_TECNICOS_SE_SANTUARIO1"/>
      <sheetName val="COS_UNIT_AN_OP_SE_SANTUARIO_(21"/>
      <sheetName val="COSTOS_TOTALES_OYM1"/>
      <sheetName val="DATOS_TECNICOS_LT1"/>
      <sheetName val="PROC_MANT_LT_21"/>
      <sheetName val="COS_UNIT_ACT_PROC_LT1"/>
      <sheetName val="ACT1_PROC1_LT1"/>
      <sheetName val="ACT2_PROC1_LT1"/>
      <sheetName val="ACT2_PROC2_LT1"/>
      <sheetName val="ACT3_PROC1_LT1"/>
      <sheetName val="ACT3_PROC2_LT1"/>
      <sheetName val="ACT4_PROC1_LT1"/>
      <sheetName val="ACT4_PROC2_LT1"/>
      <sheetName val="ACT4_PROC3_LT1"/>
      <sheetName val="ACT4_PROC4_LT1"/>
      <sheetName val="ACT5_PROC1_LT1"/>
      <sheetName val="ACT5_PROC2_LT1"/>
      <sheetName val="ACT5_PROC3_LT1"/>
      <sheetName val="ACT6_PROC1_LT1"/>
      <sheetName val="ACT6_PROC2_LT1"/>
      <sheetName val="ACT6_PROC3_LT1"/>
      <sheetName val="RENDIMIENTO_LT1"/>
      <sheetName val="RES_MANT_ANUAL_LT1"/>
      <sheetName val="DIAG_UNI_SE_SANTUARIO1"/>
      <sheetName val="DIAG_UNI_SE_CHILINA1"/>
      <sheetName val="DATOS_TECNICOS_SE_CHILINA1"/>
      <sheetName val="PROC_MANT_SE_SANTUARIO_11"/>
      <sheetName val="PROC_MANT_SE_CHILINA_11"/>
      <sheetName val="PROC_MANT_SE_SANTUARIO_21"/>
      <sheetName val="PROC_MANT_SE_CHILINA_21"/>
      <sheetName val="COST_UNIT_ACT_PROC_SE_SANTUARI1"/>
      <sheetName val="COST_UNIT_ACT_PROC_SE_CHILINA1"/>
      <sheetName val="ACT1_PROC1_SE1"/>
      <sheetName val="ACT2_PROC1_SE1"/>
      <sheetName val="ACT2_PROC2_SE1"/>
      <sheetName val="ACT2_PROC3_SE1"/>
      <sheetName val="ACT2_PROC4_SE1"/>
      <sheetName val="ACT2_PROC5_SE1"/>
      <sheetName val="ACT2_PROC6_SE1"/>
      <sheetName val="ACT3_PROC1_SE1"/>
      <sheetName val="ACT3_PROC2_SE1"/>
      <sheetName val="ACT3_PROC3_SE1"/>
      <sheetName val="ACT3_PROC4_SE1"/>
      <sheetName val="ACT3_PROC5_SE1"/>
      <sheetName val="ACT3_PROC6_SE1"/>
      <sheetName val="ACT4_PROC1_SE1"/>
      <sheetName val="ACT4_PROC2_SE1"/>
      <sheetName val="ACT4_PROC3_SE1"/>
      <sheetName val="ACT4_PROC4_SE1"/>
      <sheetName val="ACT4_PROC5_SE1"/>
      <sheetName val="ACT4_PROC6_SE1"/>
      <sheetName val="ACT5_PROC1_SE1"/>
      <sheetName val="ACT6_PROC1_SE1"/>
      <sheetName val="ACT6_PROC2_SE1"/>
      <sheetName val="ACT6_PROC3_SE1"/>
      <sheetName val="ACT6_PROC4_SE1"/>
      <sheetName val="ACT6_PROC5_SE1"/>
      <sheetName val="ACT7_PROC1_SE1"/>
      <sheetName val="ACT8_PROC1_SE1"/>
      <sheetName val="ACT9_PROC1_SE1"/>
      <sheetName val="ACT9_PROC2_SE1"/>
      <sheetName val="REND_SE_SANTUARIO1"/>
      <sheetName val="REND_SE_CHILINA1"/>
      <sheetName val="RES_MANT_ANUAL_SE1"/>
      <sheetName val="COS_UNIT_AN_OP_SE_SANTUARIO1"/>
      <sheetName val="COS_UNIT_AN_OP_SE_CHILINA1"/>
      <sheetName val="DETALLE_COS_PER_SE_SANTUARIO1"/>
      <sheetName val="DETALLE_COS_PER_SE_CHILINA1"/>
      <sheetName val="COS_ANUALES_TOT_SE1"/>
      <sheetName val="COS_PER_G_GENERAL1"/>
      <sheetName val="COS_PER_G_OPERACIONES1"/>
      <sheetName val="COS_PER_U_OPERACIONES1"/>
      <sheetName val="COS_PER_U_MANTENIMIENTO1"/>
      <sheetName val="COS_PER_U_NEGOCIOS1"/>
      <sheetName val="COS_PER_C_CONTROL1"/>
      <sheetName val="COS_PER_GESTION_GENERAL1"/>
      <sheetName val="COSTOS_GESTION1"/>
      <sheetName val="SEGURIDAD_LT1"/>
      <sheetName val="SEGURIDAD_SE1"/>
      <sheetName val="Datos_de_Entrada1"/>
      <sheetName val="Analisis_de_Cimentacion1"/>
      <sheetName val="DATOS_DE_CAMPO"/>
      <sheetName val="Costos_Alt2"/>
      <sheetName val="PROC_MANT_S_%_"/>
      <sheetName val="PROC_MANT_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PARAMETROS"/>
      <sheetName val="MATRIZ INDICADORES"/>
      <sheetName val="MATRIZ PUNTUACIONES"/>
      <sheetName val="ESTADÍSTICAS"/>
      <sheetName val="projectdata"/>
      <sheetName val="simpleModel"/>
    </sheetNames>
    <sheetDataSet>
      <sheetData sheetId="0"/>
      <sheetData sheetId="1"/>
      <sheetData sheetId="2"/>
      <sheetData sheetId="3"/>
      <sheetData sheetId="4" refreshError="1">
        <row r="8">
          <cell r="H8">
            <v>49</v>
          </cell>
        </row>
      </sheetData>
      <sheetData sheetId="5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"/>
      <sheetName val="PLANILL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TOTAL"/>
      <sheetName val="DATOS"/>
      <sheetName val="BD"/>
      <sheetName val="CONECTORES"/>
    </sheetNames>
    <sheetDataSet>
      <sheetData sheetId="0">
        <row r="3">
          <cell r="AUM3" t="str">
            <v>A:</v>
          </cell>
        </row>
        <row r="4">
          <cell r="AUM4" t="str">
            <v>B:</v>
          </cell>
        </row>
        <row r="5">
          <cell r="AUM5" t="str">
            <v>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3">
          <cell r="G53">
            <v>0</v>
          </cell>
        </row>
      </sheetData>
      <sheetData sheetId="16">
        <row r="1">
          <cell r="BU1" t="str">
            <v>NO</v>
          </cell>
        </row>
      </sheetData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MxFP"/>
      <sheetName val="Hoja1"/>
      <sheetName val="Resumen"/>
      <sheetName val="Planilla"/>
      <sheetName val="Reajuste"/>
      <sheetName val="AE"/>
      <sheetName val="AM"/>
      <sheetName val="FP"/>
      <sheetName val="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4">
          <cell r="I34">
            <v>39052</v>
          </cell>
          <cell r="J34">
            <v>39083</v>
          </cell>
          <cell r="K34">
            <v>39114</v>
          </cell>
          <cell r="L34">
            <v>39142</v>
          </cell>
          <cell r="M34">
            <v>39173</v>
          </cell>
          <cell r="N34">
            <v>39203</v>
          </cell>
          <cell r="O34">
            <v>39234</v>
          </cell>
          <cell r="P34">
            <v>39264</v>
          </cell>
          <cell r="Q34">
            <v>39264</v>
          </cell>
          <cell r="R34">
            <v>39295</v>
          </cell>
        </row>
        <row r="35">
          <cell r="I35">
            <v>0.996</v>
          </cell>
          <cell r="J35">
            <v>0.99500000000000011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</sheetData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RESUMEN"/>
      <sheetName val="PRESUPUESTO TOTAL resumen"/>
      <sheetName val="PRESUPUESTO"/>
      <sheetName val="OBRAS CIVILES"/>
      <sheetName val="MONTAJE"/>
      <sheetName val="EQUIPOS"/>
      <sheetName val="TERRENO"/>
      <sheetName val="ACUs-CIVILES"/>
      <sheetName val="ACUs-MONTAJE"/>
      <sheetName val="RECURSOS"/>
      <sheetName val="PRECIOS ELECTR"/>
      <sheetName val="SE CIVIL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 xml:space="preserve">Transformador de Potencia Trifásico, 220/60/10 kV, 100/100/30 MVA, con transformadores de corriente en los "bushings" y  con regulación de tensión bajo carga automático, conexión YN/Yn0/d05</v>
          </cell>
        </row>
        <row r="4">
          <cell r="A4" t="str">
            <v xml:space="preserve">Transformador de Potencia monofasico, 220/60kV, 3x 35/35/10 MVA, con transformadores de corriente en los "bushings" y  con regulación de tensión bajo carga automático, conexión YN/YN/D</v>
          </cell>
        </row>
        <row r="5">
          <cell r="A5" t="str">
            <v xml:space="preserve">Transformador de Potencia monofasico, 138/22,9kV, 3x 30/30/10 MVA, con transformadores de corriente en los "bushings" y  con regulación de tensión bajo carga automático, conexión YN/YN/D</v>
          </cell>
        </row>
        <row r="6">
          <cell r="A6" t="str">
            <v xml:space="preserve">TRANSFORMADOR ZIG-ZAG 10kV</v>
          </cell>
        </row>
        <row r="7">
          <cell r="A7" t="str">
            <v xml:space="preserve">Transformador de potencia trifásico de 15/15/5 MVA, relación de transformación 138/24/10.5 kV, frecuencia de 60 Hz, Grupo de conexión YN/yn0/Δ5. Incluidos gabinetes de control local y remoto. Los transformadores de corriente de los lados de 138, 24 y 10,5</v>
          </cell>
        </row>
        <row r="8">
          <cell r="A8" t="str">
            <v xml:space="preserve">Línea de distribución a 15 kV (Valor instalado)</v>
          </cell>
        </row>
        <row r="9">
          <cell r="A9" t="str">
            <v xml:space="preserve">Bahía reactor 220 kV, 20 MVAR</v>
          </cell>
        </row>
        <row r="10">
          <cell r="A10" t="str">
            <v xml:space="preserve">Planta diesel 150 kW</v>
          </cell>
        </row>
        <row r="11">
          <cell r="A11" t="str">
            <v xml:space="preserve">Transformador trifásico 15/0.380-0.220 kV, 300 kVA</v>
          </cell>
        </row>
        <row r="12">
          <cell r="A12" t="str">
            <v xml:space="preserve">EQUIPAMIENTO EN 245 KV</v>
          </cell>
        </row>
        <row r="13">
          <cell r="A13" t="str">
            <v xml:space="preserve">Interruptor automático 245 kV de apertura unitripolar </v>
          </cell>
        </row>
        <row r="14">
          <cell r="A14" t="str">
            <v xml:space="preserve">Interruptor automático 245 kV de apertura tripolar</v>
          </cell>
        </row>
        <row r="15">
          <cell r="A15" t="str">
            <v xml:space="preserve">Seccionador tripolar tipo pantógrafo/semipantógrafo 245/460/1050 kV. Accionamiento monopolar.</v>
          </cell>
        </row>
        <row r="16">
          <cell r="A16" t="str">
            <v xml:space="preserve">Seccionador tripolar de rotación central en 245 kV</v>
          </cell>
        </row>
        <row r="17">
          <cell r="A17" t="str">
            <v xml:space="preserve">Seccionador tripolar de apertura central en 245 kV</v>
          </cell>
        </row>
        <row r="18">
          <cell r="A18" t="str">
            <v xml:space="preserve">Seccionador tripolar con cuchilla de puesta a tierra de rotación central 245 kV</v>
          </cell>
        </row>
        <row r="19">
          <cell r="A19" t="str">
            <v xml:space="preserve">Seccionador tripolar con cuchilla de puesta a tierra de apertura central 245 kV</v>
          </cell>
        </row>
        <row r="20">
          <cell r="A20" t="str">
            <v xml:space="preserve">Transformador de corriente 245 kV</v>
          </cell>
        </row>
        <row r="21">
          <cell r="A21" t="str">
            <v xml:space="preserve">Transformador de tensión en 245 kV</v>
          </cell>
        </row>
        <row r="22">
          <cell r="A22" t="str">
            <v xml:space="preserve">Pararrayos para sistema 245 kV</v>
          </cell>
        </row>
        <row r="23">
          <cell r="A23" t="str">
            <v xml:space="preserve">Material de conexión 245 kV, conectores</v>
          </cell>
        </row>
        <row r="24">
          <cell r="A24" t="str">
            <v xml:space="preserve">Material de conexión 245 kV, conductor</v>
          </cell>
        </row>
        <row r="25">
          <cell r="A25" t="str">
            <v xml:space="preserve">Cadena de aisladores 245 kV</v>
          </cell>
        </row>
        <row r="26">
          <cell r="A26" t="str">
            <v xml:space="preserve">Aisladores tipo poste de porcelana 245 kV</v>
          </cell>
        </row>
        <row r="27">
          <cell r="A27" t="str">
            <v xml:space="preserve">Trampa de onda 245 kV</v>
          </cell>
        </row>
        <row r="28">
          <cell r="A28" t="str">
            <v xml:space="preserve">Material de conexión 245 kV, barraje rígido</v>
          </cell>
        </row>
        <row r="29">
          <cell r="A29" t="str">
            <v xml:space="preserve">Equipo PLP</v>
          </cell>
        </row>
        <row r="30">
          <cell r="A30" t="str">
            <v xml:space="preserve">EQUIPAMIENTO EN 138 KV</v>
          </cell>
        </row>
        <row r="31">
          <cell r="A31" t="str">
            <v xml:space="preserve">Interruptor automático 138 kV apertura tripolar </v>
          </cell>
        </row>
        <row r="33">
          <cell r="A33" t="str">
            <v xml:space="preserve">Seccionador de apertura central 138 kV</v>
          </cell>
        </row>
        <row r="34">
          <cell r="A34" t="str">
            <v xml:space="preserve">Transformador de corriente 138 kV</v>
          </cell>
        </row>
        <row r="35">
          <cell r="A35" t="str">
            <v xml:space="preserve">Transformador de tensión 138 kV</v>
          </cell>
        </row>
        <row r="36">
          <cell r="A36" t="str">
            <v xml:space="preserve">Pararrayos para sistema 138 kV</v>
          </cell>
        </row>
        <row r="37">
          <cell r="A37" t="str">
            <v xml:space="preserve">Material de conexión 138 kV Conectores</v>
          </cell>
        </row>
        <row r="38">
          <cell r="A38" t="str">
            <v xml:space="preserve">Material de conexión 138 kV, conductor</v>
          </cell>
        </row>
        <row r="39">
          <cell r="A39" t="str">
            <v xml:space="preserve">Cadena de aisladores 138 kV</v>
          </cell>
        </row>
        <row r="40">
          <cell r="A40" t="str">
            <v xml:space="preserve">Aisladores tipo poste 138 kV</v>
          </cell>
        </row>
        <row r="41">
          <cell r="A41" t="str">
            <v xml:space="preserve">EQUIPAMIENTO EN 72,5 KV</v>
          </cell>
        </row>
        <row r="42">
          <cell r="A42" t="str">
            <v xml:space="preserve">Interruptor automático 72,5 kV</v>
          </cell>
        </row>
        <row r="43">
          <cell r="A43" t="str">
            <v xml:space="preserve">Seccionador de barras apertura central en 72,5 kV montaje horizontal</v>
          </cell>
        </row>
        <row r="44">
          <cell r="A44" t="str">
            <v xml:space="preserve">Seccionador con cuchilla de puesta a tierra de apertura central 72,5 kV</v>
          </cell>
        </row>
        <row r="45">
          <cell r="A45" t="str">
            <v xml:space="preserve">Transformador de corriente (4 núcleos) 72,5 kV</v>
          </cell>
        </row>
        <row r="46">
          <cell r="A46" t="str">
            <v xml:space="preserve">Transformador de tensión 72,5 kV</v>
          </cell>
        </row>
        <row r="47">
          <cell r="A47" t="str">
            <v xml:space="preserve">Pararrayos para sistema 72,5 kV</v>
          </cell>
        </row>
        <row r="49">
          <cell r="A49" t="str">
            <v xml:space="preserve">SISTEMA DE BARRAS 72,5 kV</v>
          </cell>
        </row>
        <row r="50">
          <cell r="A50" t="str">
            <v xml:space="preserve">Material de conexión 72,5 kV Conectores</v>
          </cell>
        </row>
        <row r="51">
          <cell r="A51" t="str">
            <v xml:space="preserve">Material de conexión 72,5 kV, conductor</v>
          </cell>
        </row>
        <row r="52">
          <cell r="A52" t="str">
            <v xml:space="preserve">Cadena de aisladores 72,5 kV </v>
          </cell>
        </row>
        <row r="53">
          <cell r="A53" t="str">
            <v xml:space="preserve">EQUIPOS EN 34,5 kV</v>
          </cell>
        </row>
        <row r="54">
          <cell r="A54" t="str">
            <v xml:space="preserve">Interruptor automático 34,5 kV</v>
          </cell>
        </row>
        <row r="55">
          <cell r="A55" t="str">
            <v xml:space="preserve">Seccionador de apertura central 34,5 kV</v>
          </cell>
        </row>
        <row r="56">
          <cell r="A56" t="str">
            <v xml:space="preserve">Seccionador con cuchilla de puesta a tierra de apertura central 34,5 kV</v>
          </cell>
        </row>
        <row r="57">
          <cell r="A57" t="str">
            <v xml:space="preserve">Transformador de corriente (4 núcleos) 34,5 kV</v>
          </cell>
        </row>
        <row r="58">
          <cell r="A58" t="str">
            <v xml:space="preserve">Transformador de tensión 34,5 kV</v>
          </cell>
        </row>
        <row r="59">
          <cell r="A59" t="str">
            <v xml:space="preserve">Pararrayos para sistema 34,5 kV</v>
          </cell>
        </row>
        <row r="60">
          <cell r="A60" t="str">
            <v xml:space="preserve">Material de conexión 34,5 kV Conectores</v>
          </cell>
        </row>
        <row r="61">
          <cell r="A61" t="str">
            <v xml:space="preserve">Material de conexión 34,5 kV, conductor</v>
          </cell>
        </row>
        <row r="62">
          <cell r="A62" t="str">
            <v xml:space="preserve">Cadena de aisladores 34,5 kV</v>
          </cell>
        </row>
        <row r="63">
          <cell r="A63" t="str">
            <v xml:space="preserve">Sistema de protección y registro celda de línea 34,5 kV</v>
          </cell>
        </row>
        <row r="64">
          <cell r="A64" t="str">
            <v xml:space="preserve">EQUIPOS EN 24 kV</v>
          </cell>
        </row>
        <row r="65">
          <cell r="A65" t="str">
            <v xml:space="preserve">Reconectador 24 kV</v>
          </cell>
        </row>
        <row r="66">
          <cell r="A66" t="str">
            <v xml:space="preserve">Seccionador 24 kV</v>
          </cell>
        </row>
        <row r="67">
          <cell r="A67" t="str">
            <v xml:space="preserve">Transformador de corriente (4 núcleos) 24 kV</v>
          </cell>
        </row>
        <row r="68">
          <cell r="A68" t="str">
            <v xml:space="preserve">Transformador de tensión 24 kV</v>
          </cell>
        </row>
        <row r="69">
          <cell r="A69" t="str">
            <v xml:space="preserve">Pararrayos para sistema 24 kV</v>
          </cell>
        </row>
        <row r="70">
          <cell r="A70" t="str">
            <v xml:space="preserve">Material de conexión 24 kV Conectores</v>
          </cell>
        </row>
        <row r="71">
          <cell r="A71" t="str">
            <v xml:space="preserve">Material de conexión 24 kV, conductor</v>
          </cell>
        </row>
        <row r="72">
          <cell r="A72" t="str">
            <v xml:space="preserve">Aisladores tipo poste 24 kV</v>
          </cell>
        </row>
        <row r="73">
          <cell r="A73" t="str">
            <v xml:space="preserve">Cadena de aisladores 24 kV</v>
          </cell>
        </row>
        <row r="74">
          <cell r="A74" t="str">
            <v xml:space="preserve">EQUIPOS EN 12 kV</v>
          </cell>
        </row>
        <row r="75">
          <cell r="A75" t="str">
            <v xml:space="preserve">Pararrayos para sistema 12 kV</v>
          </cell>
        </row>
        <row r="76">
          <cell r="A76" t="str">
            <v xml:space="preserve">Celda de llegada 12 kV Transformador (incluye interruptor, TC´s, PT´s, pararrayos seccionador a tierra y terminal de cables)</v>
          </cell>
        </row>
        <row r="77">
          <cell r="A77" t="str">
            <v xml:space="preserve">Celda metal clad 12 kV (incluye interruptor 1250 A extraible y 3 ct´s)</v>
          </cell>
        </row>
        <row r="78">
          <cell r="A78" t="str">
            <v xml:space="preserve">Celda metal clad 12 kV (incluye interruptor 630 A extraible, 3 pararrayos, cuchilla de puesta a tierra tripolar y 3 ct´s)</v>
          </cell>
        </row>
        <row r="79">
          <cell r="A79" t="str">
            <v xml:space="preserve">Celda metal clad 12,5 kV (incluye seccionador bajo carga y 3 descargadores)</v>
          </cell>
        </row>
        <row r="80">
          <cell r="A80" t="str">
            <v xml:space="preserve">Celda de acople 12 kV (incluye sistema de barras, accesorios y transformadores de tensión)</v>
          </cell>
        </row>
        <row r="81">
          <cell r="A81" t="str">
            <v xml:space="preserve">Cable de Energía en Media Tensión XLPE 1 x 500 mm2 N2XSY-12/20 kV</v>
          </cell>
        </row>
        <row r="82">
          <cell r="A82" t="str">
            <v xml:space="preserve">Cable de Energía en Media Tensión XLPE 1 x 240 mm2 N2XSY-18/30 kV</v>
          </cell>
        </row>
        <row r="83">
          <cell r="A83" t="str">
            <v xml:space="preserve">Terminal unipolar </v>
          </cell>
        </row>
        <row r="84">
          <cell r="A84" t="str">
            <v xml:space="preserve">Transformador de corriente (2 núcleos) 12,5 kV kV</v>
          </cell>
        </row>
        <row r="85">
          <cell r="A85" t="str">
            <v xml:space="preserve">SISTEMA DE CONTROL Y PROTECCION</v>
          </cell>
        </row>
        <row r="86">
          <cell r="A86" t="str">
            <v xml:space="preserve">Sistema de control SAS para el control de toda la subestación 245 kV, los servicios auxiliares y sistemas comunes de la subestación</v>
          </cell>
        </row>
        <row r="87">
          <cell r="A87" t="str">
            <v xml:space="preserve">Sistema de control SAS para el control de las celdas del nuevo transformador en 138/ 60/ 22,9 kV </v>
          </cell>
        </row>
        <row r="88">
          <cell r="A88" t="str">
            <v xml:space="preserve">Sistema de control SAS de nivel 1 para celdas de transformacion (un controlador para cada nivel de tension)</v>
          </cell>
        </row>
        <row r="89">
          <cell r="A89" t="str">
            <v xml:space="preserve">Sistema de control SAS de nivel 1 para  celdas de linea 245 kV</v>
          </cell>
        </row>
        <row r="90">
          <cell r="A90" t="str">
            <v xml:space="preserve">Sistema de control SAS de nivel 1 para celdas de linea 138 kV</v>
          </cell>
        </row>
        <row r="91">
          <cell r="A91" t="str">
            <v xml:space="preserve">Sistema de control SAS de nivel 1 para celda de acople 138 kV</v>
          </cell>
        </row>
        <row r="92">
          <cell r="A92" t="str">
            <v xml:space="preserve">Sistema de control SAS de nivel 1 para celda de linea  72,5 kV</v>
          </cell>
        </row>
        <row r="93">
          <cell r="A93" t="str">
            <v xml:space="preserve">Sistema de control SAS de nivel 1 para celdas de linea 34,5 kV</v>
          </cell>
        </row>
        <row r="94">
          <cell r="A94" t="str">
            <v xml:space="preserve">Sistema de control SAS de nivel 1 para celdas de linea 12,5 kV</v>
          </cell>
        </row>
        <row r="95">
          <cell r="A95" t="str">
            <v xml:space="preserve">Sistema de control SAS de nivel 1 para celda de acople 12,5 kV</v>
          </cell>
        </row>
        <row r="96">
          <cell r="A96" t="str">
            <v xml:space="preserve">Sistema de control SAS de nivel 1 para equipos servicios auxiliares y señales comunes de la subestación </v>
          </cell>
        </row>
        <row r="97">
          <cell r="A97" t="str">
            <v xml:space="preserve">Software e ingeniería de Nivel 2 del SAS</v>
          </cell>
        </row>
        <row r="98">
          <cell r="A98" t="str">
            <v xml:space="preserve">Nivel 2 y Nivel 3 del SAS</v>
          </cell>
        </row>
        <row r="99">
          <cell r="A99" t="str">
            <v xml:space="preserve">Sistema de protección diferencial de barras dos zonas 245 kV (14 celdas)</v>
          </cell>
        </row>
        <row r="100">
          <cell r="A100" t="str">
            <v xml:space="preserve">Sistema de protección diferencial de barras dos zonas 72,5 kV (16 celdas)</v>
          </cell>
        </row>
        <row r="101">
          <cell r="A101" t="str">
            <v xml:space="preserve">Sistema de protección celda de acople y diferencial de barras 138 kV</v>
          </cell>
        </row>
        <row r="102">
          <cell r="A102" t="str">
            <v xml:space="preserve">Sistema de protección y registro celda de reactor</v>
          </cell>
        </row>
        <row r="103">
          <cell r="A103" t="str">
            <v xml:space="preserve">Sistema de protección y registro celda de línea 245 kV</v>
          </cell>
        </row>
        <row r="104">
          <cell r="A104" t="str">
            <v xml:space="preserve">Sistema de protección y registro celda de acople 245 kV</v>
          </cell>
        </row>
        <row r="105">
          <cell r="A105" t="str">
            <v xml:space="preserve">Sistema de protección y registro celda de línea 138 kV (incluye suministro de una proteccion principal para cada celda de linea y todos sus accesorios) </v>
          </cell>
        </row>
        <row r="106">
          <cell r="A106" t="str">
            <v xml:space="preserve">Sistema de protección y registro celda de acople 72,5 kV</v>
          </cell>
        </row>
        <row r="107">
          <cell r="A107" t="str">
            <v xml:space="preserve">Sistema de protección y registro celda de línea 34,5 kV (incluye suministro de proteccion principal y respaldo para cada celda de linea y todos sus accesorios) </v>
          </cell>
        </row>
        <row r="108">
          <cell r="A108" t="str">
            <v xml:space="preserve">Sistema de gestión de los relés de protección y registro de fallas</v>
          </cell>
        </row>
        <row r="109">
          <cell r="A109" t="str">
            <v xml:space="preserve">Integracion al sistema de protección diferencial de barras</v>
          </cell>
        </row>
        <row r="110">
          <cell r="A110" t="str">
            <v xml:space="preserve">Sistema de Medida celda de transformador 245 kV</v>
          </cell>
        </row>
        <row r="111">
          <cell r="A111" t="str">
            <v xml:space="preserve">Sistema de Medida celda de transformador 138 kV</v>
          </cell>
        </row>
        <row r="112">
          <cell r="A112" t="str">
            <v xml:space="preserve">Sistema de Medida celda de transformador 34,5 kV</v>
          </cell>
        </row>
        <row r="113">
          <cell r="A113" t="str">
            <v xml:space="preserve">Sistema de Medida celda de transformador 24 kV</v>
          </cell>
        </row>
        <row r="114">
          <cell r="A114" t="str">
            <v xml:space="preserve">Sistema de Medida celda de transformador 12 kV</v>
          </cell>
        </row>
        <row r="115">
          <cell r="A115" t="str">
            <v xml:space="preserve">Sistema de Medida celda de línea 72,5 kV</v>
          </cell>
        </row>
        <row r="118">
          <cell r="A118" t="str">
            <v xml:space="preserve">Gabinetes de agrupamiento celda transformador</v>
          </cell>
        </row>
        <row r="119">
          <cell r="A119" t="str">
            <v xml:space="preserve">Red de medición de energia</v>
          </cell>
        </row>
        <row r="120">
          <cell r="A120" t="str">
            <v xml:space="preserve">SISTEMA DE SERVICIOS AUXILIARES</v>
          </cell>
        </row>
        <row r="121">
          <cell r="A121" t="str">
            <v xml:space="preserve">Sistema de servicios auxiliares para los nuevos celdas, incluye integracion a los servicios auxiliares existentes y gabinetes de distribucion de AC y CC</v>
          </cell>
        </row>
        <row r="122">
          <cell r="A122" t="str">
            <v xml:space="preserve">Tablero de distribución para servicios auxiliares 380-245 Vca / 125 Vcc.  Incluye dos MCB generales (01 en ca y 01 en cc), 12 salidas en CA y 12 salidas en CC.</v>
          </cell>
        </row>
        <row r="123">
          <cell r="A123" t="str">
            <v xml:space="preserve">Gabinetes de agrupamiento celdas de 245 kV</v>
          </cell>
        </row>
        <row r="124">
          <cell r="A124" t="str">
            <v xml:space="preserve">Gabinetes de agrupamiento celdas 72,5 kV</v>
          </cell>
        </row>
        <row r="125">
          <cell r="A125" t="str">
            <v xml:space="preserve">Gabinetes de agrupamiento celdas 72,5 kV, transformador y acople</v>
          </cell>
        </row>
        <row r="126">
          <cell r="A126" t="str">
            <v xml:space="preserve">Cable NYY 0.6/1 kV, 1x185 mm2 - 350 MCM (SS.AA.)</v>
          </cell>
        </row>
        <row r="127">
          <cell r="A127" t="str">
            <v xml:space="preserve">Cable NYY 0.6/1 kV, 1x95 mm2 - 3/0 AWG (SS.AA.)</v>
          </cell>
        </row>
        <row r="128">
          <cell r="A128" t="str">
            <v xml:space="preserve">CABLES DE CONTROL</v>
          </cell>
        </row>
        <row r="129">
          <cell r="A129" t="str">
            <v xml:space="preserve">Cable N2XSY 0,6/1 kV, 12x2,5 mm2 - 16 AWG</v>
          </cell>
        </row>
        <row r="130">
          <cell r="A130" t="str">
            <v xml:space="preserve">Cable N2XSY 0,6/1 kV, 4x2,5 mm2 - 14 AWG</v>
          </cell>
        </row>
        <row r="131">
          <cell r="A131" t="str">
            <v xml:space="preserve">Cable N2XSY 0,6/1 kV, 4x4,0 mm2 - 12 AWG</v>
          </cell>
        </row>
        <row r="132">
          <cell r="A132" t="str">
            <v xml:space="preserve">Cable N2XSY 0,6/1 kV, 4x6,0 mm2 - 10 AWG</v>
          </cell>
        </row>
        <row r="133">
          <cell r="A133" t="str">
            <v xml:space="preserve">Cable NYY 0,6/1 kV, 1x150 mm2 -  300 MCM (SS.AA.)</v>
          </cell>
        </row>
        <row r="134">
          <cell r="A134" t="str">
            <v xml:space="preserve">Cable de control tipo soldador 0.6/1.0 kV, 1/0 AWG</v>
          </cell>
        </row>
        <row r="135">
          <cell r="A135" t="str">
            <v xml:space="preserve">Bandejas portacables y accesorios en edificio de control</v>
          </cell>
        </row>
        <row r="136">
          <cell r="A136" t="str">
            <v xml:space="preserve">Cable coaxial</v>
          </cell>
        </row>
        <row r="137">
          <cell r="A137" t="str">
            <v xml:space="preserve">SISTEMA DE PUESTA A TIERRA SUPERFICIAL</v>
          </cell>
        </row>
        <row r="138">
          <cell r="A138" t="str">
            <v xml:space="preserve">Conductor de cobre desnudo 4/0 AWG</v>
          </cell>
        </row>
        <row r="139">
          <cell r="A139" t="str">
            <v xml:space="preserve">Conductor de cobre forrado  107 mm2</v>
          </cell>
        </row>
        <row r="140">
          <cell r="A140" t="str">
            <v xml:space="preserve">Conector  de tierra para cuatro conductores de cobre de 107 mm2 - tipo paralelo</v>
          </cell>
        </row>
        <row r="141">
          <cell r="A141" t="str">
            <v xml:space="preserve">Terminal a compresión para un conductor de cobre de 107 mm2 - tipo ojo</v>
          </cell>
        </row>
        <row r="142">
          <cell r="A142" t="str">
            <v xml:space="preserve">Conexión con soldadura exotermica</v>
          </cell>
        </row>
        <row r="143">
          <cell r="A143" t="str">
            <v xml:space="preserve">Varillas de puesta a tierra</v>
          </cell>
        </row>
        <row r="144">
          <cell r="A144" t="str">
            <v>MISCELANEOS</v>
          </cell>
        </row>
        <row r="145">
          <cell r="A145" t="str">
            <v xml:space="preserve">Placas con nomenclatura operativa e identificación de fases</v>
          </cell>
        </row>
        <row r="146">
          <cell r="A146" t="str">
            <v xml:space="preserve">Conductor de aluminio</v>
          </cell>
        </row>
        <row r="147">
          <cell r="A147" t="str">
            <v xml:space="preserve">Puntas Franklin</v>
          </cell>
        </row>
        <row r="148">
          <cell r="A148" t="str">
            <v xml:space="preserve">Material de conexión</v>
          </cell>
        </row>
        <row r="149">
          <cell r="A149" t="str">
            <v>Iluminación</v>
          </cell>
        </row>
        <row r="150">
          <cell r="A150" t="str">
            <v xml:space="preserve">CANTIDADES DE MONTAJE Y PRUEBAS </v>
          </cell>
        </row>
        <row r="151">
          <cell r="A151" t="str">
            <v xml:space="preserve">EQUIPAMIENTO EN 245 KV</v>
          </cell>
        </row>
        <row r="152">
          <cell r="A152" t="str">
            <v xml:space="preserve">Montaje bahía reactor 20 MVAR, 245 kV</v>
          </cell>
        </row>
        <row r="153">
          <cell r="A153" t="str">
            <v xml:space="preserve">Desmonte y traslado reactor 20 MVAR, 245 kV</v>
          </cell>
        </row>
        <row r="154">
          <cell r="A154" t="str">
            <v xml:space="preserve">Desmonte y traslado de interruptor automático 245 kV</v>
          </cell>
        </row>
        <row r="155">
          <cell r="A155" t="str">
            <v xml:space="preserve">Montaje de Interruptor unitripolar 245 kV </v>
          </cell>
        </row>
        <row r="156">
          <cell r="A156" t="str">
            <v xml:space="preserve">Montaje de seccionador pantógrafo en 245 kV</v>
          </cell>
        </row>
        <row r="157">
          <cell r="A157" t="str">
            <v xml:space="preserve">Montaje de seccionador de barras rotación central en 245 kV</v>
          </cell>
        </row>
        <row r="158">
          <cell r="A158" t="str">
            <v xml:space="preserve">Montaje de seccionador de barras apertura central en 245 kV</v>
          </cell>
        </row>
        <row r="159">
          <cell r="A159" t="str">
            <v xml:space="preserve">Montaje de seccionador con cuchilla de puesta a tierra rotación central 245 kV</v>
          </cell>
        </row>
        <row r="160">
          <cell r="A160" t="str">
            <v xml:space="preserve">Montaje de seccionador con cuchilla de puesta a tierra de apertura central 245 kV</v>
          </cell>
        </row>
        <row r="161">
          <cell r="A161" t="str">
            <v xml:space="preserve">Montaje de Transformador de corriente (4 núcleos) 245 kV</v>
          </cell>
        </row>
        <row r="162">
          <cell r="A162" t="str">
            <v xml:space="preserve">Montaje de Transformador de tensión capacitivo en 245 kV</v>
          </cell>
        </row>
        <row r="163">
          <cell r="A163" t="str">
            <v xml:space="preserve">Montaje de Pararrayos para sistema 245 kV</v>
          </cell>
        </row>
        <row r="164">
          <cell r="A164" t="str">
            <v xml:space="preserve">Montaje de Material de conexión 245 kV, Conectores</v>
          </cell>
        </row>
        <row r="165">
          <cell r="A165" t="str">
            <v xml:space="preserve">Montaje de Material de conexión 245 kV, Conductor</v>
          </cell>
        </row>
        <row r="166">
          <cell r="A166" t="str">
            <v xml:space="preserve">Montaje de Cadena de aisladores 245 kV</v>
          </cell>
        </row>
        <row r="167">
          <cell r="A167" t="str">
            <v xml:space="preserve">Montaje de Cadena de suspensión en 245 kV</v>
          </cell>
        </row>
        <row r="168">
          <cell r="A168" t="str">
            <v xml:space="preserve">Montaje de Aisladores tipo poste de porcelana 245 kV</v>
          </cell>
        </row>
        <row r="169">
          <cell r="A169" t="str">
            <v xml:space="preserve">Montaje trampa de onda 245 kV</v>
          </cell>
        </row>
        <row r="170">
          <cell r="A170" t="str">
            <v xml:space="preserve">Montaje material de conexión 245 kV, barraje rígido</v>
          </cell>
        </row>
        <row r="172">
          <cell r="A172" t="str">
            <v xml:space="preserve">EQUIPOS EN 138 kV</v>
          </cell>
        </row>
        <row r="173">
          <cell r="A173" t="str">
            <v xml:space="preserve">Montaje de interruptor tripolar 138 kV ( Incluye el montaje de las estructuras metálicas)</v>
          </cell>
        </row>
        <row r="174">
          <cell r="A174" t="str">
            <v xml:space="preserve">Montaje de seccionador 138 kV (Incluye el montaje de las estructuras metálicas)</v>
          </cell>
        </row>
        <row r="175">
          <cell r="A175" t="str">
            <v xml:space="preserve">Montaje de transformador de corriente ( Incluye el montaje de las estructuras metálicas) 138 kV</v>
          </cell>
        </row>
        <row r="176">
          <cell r="A176" t="str">
            <v xml:space="preserve">Montaje de transformador de tensión ( Incluye el montaje de las estructuras metálicas) 138 kV</v>
          </cell>
        </row>
        <row r="177">
          <cell r="A177" t="str">
            <v xml:space="preserve">Montaje de Pararrayos 138 kV ( Incluye el montaje de las estructuras metálicas)</v>
          </cell>
        </row>
        <row r="178">
          <cell r="A178" t="str">
            <v xml:space="preserve">Montaje de aisladores tipo poste 138 kV (cluye el montaje de las estructuras metálicas)</v>
          </cell>
        </row>
        <row r="179">
          <cell r="A179" t="str">
            <v xml:space="preserve">Montaje de Material de conexión 138 kV Conectores</v>
          </cell>
        </row>
        <row r="180">
          <cell r="A180" t="str">
            <v xml:space="preserve">Montaje de Material de conexión 138 kV, conductor</v>
          </cell>
        </row>
        <row r="181">
          <cell r="A181" t="str">
            <v xml:space="preserve">Montaje de Cadena de aisladores en 138 kV</v>
          </cell>
        </row>
        <row r="182">
          <cell r="A182" t="str">
            <v xml:space="preserve">EQUIPOS EN 72,5 kV</v>
          </cell>
        </row>
        <row r="183">
          <cell r="A183" t="str">
            <v xml:space="preserve">Montaje de Interruptor automático 72,5 kV</v>
          </cell>
        </row>
        <row r="184">
          <cell r="A184" t="str">
            <v xml:space="preserve">Montaje de Seccionador de barras apertura central en 72,5 kV montaje horizontal</v>
          </cell>
        </row>
        <row r="185">
          <cell r="A185" t="str">
            <v xml:space="preserve">Montaje de Seccionador con cuchilla de puesta a tierra de apertura central 72,5 kV</v>
          </cell>
        </row>
        <row r="186">
          <cell r="A186" t="str">
            <v xml:space="preserve">Montaje de Transformador de corriente (4 núcleos) 72,5 kV</v>
          </cell>
        </row>
        <row r="187">
          <cell r="A187" t="str">
            <v xml:space="preserve">Montaje de Transformador de tensión 72,5 kV</v>
          </cell>
        </row>
        <row r="188">
          <cell r="A188" t="str">
            <v xml:space="preserve">Montaje de Pararrayos para sistema 72,5 kV</v>
          </cell>
        </row>
        <row r="189">
          <cell r="A189" t="str">
            <v xml:space="preserve">Montaje de Material de conexión 72,5 kV Conectores</v>
          </cell>
        </row>
        <row r="190">
          <cell r="A190" t="str">
            <v xml:space="preserve">Montaje de Cadena de aisladores 72,5 kV (aisladores de vidrio)</v>
          </cell>
        </row>
        <row r="191">
          <cell r="A191" t="str">
            <v xml:space="preserve">Montaje de Material de conexión 72,5 kV, conductor</v>
          </cell>
        </row>
        <row r="192">
          <cell r="A192" t="str">
            <v xml:space="preserve">Montaje de Aisladores tipo poste de porcelana 72,5 kV</v>
          </cell>
        </row>
        <row r="193">
          <cell r="A193" t="str">
            <v xml:space="preserve">EQUIPOS EN 34,5 kV</v>
          </cell>
        </row>
        <row r="194">
          <cell r="A194" t="str">
            <v xml:space="preserve">Montaje de interruptor tripolar 34,5 kV ( Incluye el montaje de las estructuras metálicas)</v>
          </cell>
        </row>
        <row r="195">
          <cell r="A195" t="str">
            <v xml:space="preserve">Montaje de seccionador 34,5 kV (Incluye el montaje de las estructuras metálicas)</v>
          </cell>
        </row>
        <row r="196">
          <cell r="A196" t="str">
            <v xml:space="preserve">Montaje de seccionador 34,5 kV con cuchilla de puesta a tierra (Incluye el montaje de las estructuras metálicas)</v>
          </cell>
        </row>
        <row r="197">
          <cell r="A197" t="str">
            <v xml:space="preserve">Montaje de transformador de corriente ( Incluye el montaje de las estructuras metálicas) 34,5 kV</v>
          </cell>
        </row>
        <row r="198">
          <cell r="A198" t="str">
            <v xml:space="preserve">Montaje de transformador de tensión ( Incluye el montaje de las estructuras metálicas) 34,5 kV</v>
          </cell>
        </row>
        <row r="199">
          <cell r="A199" t="str">
            <v xml:space="preserve">Montaje de Pararrayos 34,5 kV ( Incluye el montaje de las estructuras metálicas)</v>
          </cell>
        </row>
        <row r="200">
          <cell r="A200" t="str">
            <v xml:space="preserve">Montaje de Pararrayos 34,5 kV ( Incluye el montaje sobre viga)</v>
          </cell>
        </row>
        <row r="201">
          <cell r="A201" t="str">
            <v xml:space="preserve">EQUIPOS EN 24 kV</v>
          </cell>
        </row>
        <row r="202">
          <cell r="A202" t="str">
            <v xml:space="preserve">Montaje de reconectador 24 kV</v>
          </cell>
        </row>
        <row r="203">
          <cell r="A203" t="str">
            <v xml:space="preserve">Montaje de seccionador en 24 kV</v>
          </cell>
        </row>
        <row r="204">
          <cell r="A204" t="str">
            <v xml:space="preserve">Montaje de Transformador de corriente (4 núcleos) 24 kV</v>
          </cell>
        </row>
        <row r="205">
          <cell r="A205" t="str">
            <v xml:space="preserve">Montaje de Pararrayos para sistema 24 kV</v>
          </cell>
        </row>
        <row r="206">
          <cell r="A206" t="str">
            <v xml:space="preserve">Montaje de Celda metal clad 24 kV (incluye interruptor Tripolar y 3 ct´s)</v>
          </cell>
        </row>
        <row r="207">
          <cell r="A207" t="str">
            <v xml:space="preserve">Montaje de Material de conexión 24 kV Conectores</v>
          </cell>
        </row>
        <row r="208">
          <cell r="A208" t="str">
            <v xml:space="preserve">Montaje de Cadena de aisladores 24 kV </v>
          </cell>
        </row>
        <row r="209">
          <cell r="A209" t="str">
            <v xml:space="preserve">Montaje de Material de conexión 24 kV, conductor</v>
          </cell>
        </row>
        <row r="210">
          <cell r="A210" t="str">
            <v xml:space="preserve">EQUIPOS EN 12 kV</v>
          </cell>
        </row>
        <row r="211">
          <cell r="A211" t="str">
            <v xml:space="preserve">Montaje de Pararrayos para sistema 12 kV</v>
          </cell>
        </row>
        <row r="212">
          <cell r="A212" t="str">
            <v xml:space="preserve">Montaje de Celda de llegada 12 kV Transformador (incluye interruptor, TC´s, PT´s, pararrayos seccionador a tierra y terminal de cables)</v>
          </cell>
        </row>
        <row r="213">
          <cell r="A213" t="str">
            <v xml:space="preserve">Montaje de Celda de acople 12 kV (incluye sistema de barras, accesorios y transformadores de tensión)</v>
          </cell>
        </row>
        <row r="214">
          <cell r="A214" t="str">
            <v xml:space="preserve">Montaje de celdas de 12,5 kV para distribución</v>
          </cell>
        </row>
        <row r="215">
          <cell r="A215" t="str">
            <v xml:space="preserve">Montaje de Cable de Energía en Media Tensión XLPE 1 x 300 mm2 N2XSY-12/20 kV</v>
          </cell>
        </row>
        <row r="216">
          <cell r="A216" t="str">
            <v xml:space="preserve">Montaje de Terminal unipolar para cable de 300 mm2</v>
          </cell>
        </row>
        <row r="217">
          <cell r="A217" t="str">
            <v xml:space="preserve">Montaje Transformador de puesta a tierra Zig Zag, frecuencia de 72,5 Hz. Incluye transformador de corriente residual</v>
          </cell>
        </row>
        <row r="218">
          <cell r="A218" t="str">
            <v xml:space="preserve">Montaje transformador de servicios auxiliares</v>
          </cell>
        </row>
        <row r="219">
          <cell r="A219" t="str">
            <v xml:space="preserve">SISTEMA DE CONTROL Y PROTECCION</v>
          </cell>
        </row>
        <row r="220">
          <cell r="A220" t="str">
            <v xml:space="preserve">Montaje de Sistema de control SAS para el control de todas las celdas de la subestación en 245 kV, Nivel 1, 2 y 3</v>
          </cell>
        </row>
        <row r="221">
          <cell r="A221" t="str">
            <v xml:space="preserve">Montaje de sistema de control   (incluye montaje de tableros)</v>
          </cell>
        </row>
        <row r="222">
          <cell r="A222" t="str">
            <v xml:space="preserve">Montaje de sistema de protección (incluye montaje de tableros)</v>
          </cell>
        </row>
        <row r="223">
          <cell r="A223" t="str">
            <v xml:space="preserve">SISTEMA DE SERVICIOS AUXILIARES</v>
          </cell>
        </row>
        <row r="224">
          <cell r="A224" t="str">
            <v xml:space="preserve">Montaje de Gabinetes de agrupamiento celdas de 245 kV</v>
          </cell>
        </row>
        <row r="225">
          <cell r="A225" t="str">
            <v xml:space="preserve">Montaje de Gabinetes de agrupamiento celdas 72,5 kV, transformador y acople</v>
          </cell>
        </row>
        <row r="226">
          <cell r="A226" t="str">
            <v xml:space="preserve">Montaje de Gabinetes de agrupamiento celdas 72,5 kV</v>
          </cell>
        </row>
        <row r="227">
          <cell r="A227" t="str">
            <v xml:space="preserve">Montaje y conexionado de gabinetes de agrupamiento (incluye montaje de tableros)</v>
          </cell>
        </row>
        <row r="228">
          <cell r="A228" t="str">
            <v xml:space="preserve">Montaje de equipos de servicios auxiliares  (incluye montaje de tableros)</v>
          </cell>
        </row>
        <row r="229">
          <cell r="A229" t="str">
            <v>MISCELANEOS</v>
          </cell>
        </row>
        <row r="230">
          <cell r="A230" t="str">
            <v xml:space="preserve">Montaje de Placas con nomenclatura operativa e identificación de fases</v>
          </cell>
        </row>
        <row r="231">
          <cell r="A231" t="str">
            <v xml:space="preserve">Conexión entre equipos de alta tensión</v>
          </cell>
        </row>
        <row r="232">
          <cell r="A232" t="str">
            <v xml:space="preserve">Sistema de servicios auxiliares, malla de puesta a tierra y apantallamiento</v>
          </cell>
        </row>
        <row r="233">
          <cell r="A233" t="str">
            <v xml:space="preserve">Montaje PLP´s</v>
          </cell>
        </row>
        <row r="234">
          <cell r="A234" t="str">
            <v xml:space="preserve">Montaje iluminación</v>
          </cell>
        </row>
        <row r="235">
          <cell r="A235" t="str">
            <v xml:space="preserve">Pruebas individuales</v>
          </cell>
        </row>
        <row r="236">
          <cell r="A236" t="str">
            <v xml:space="preserve">Pruebas de interruptor</v>
          </cell>
        </row>
        <row r="237">
          <cell r="A237" t="str">
            <v xml:space="preserve">Pruebas de seccionador de apertura central</v>
          </cell>
        </row>
        <row r="238">
          <cell r="A238" t="str">
            <v xml:space="preserve">Pruebas de seccionador con cuchilla de puesta a tierra</v>
          </cell>
        </row>
        <row r="239">
          <cell r="A239" t="str">
            <v xml:space="preserve">Pruebas de transformador de corriente</v>
          </cell>
        </row>
        <row r="240">
          <cell r="A240" t="str">
            <v xml:space="preserve">Pruebas de transformador de tensión</v>
          </cell>
        </row>
        <row r="241">
          <cell r="A241" t="str">
            <v xml:space="preserve">Pruebas de pararrayos</v>
          </cell>
        </row>
        <row r="242">
          <cell r="A242" t="str">
            <v xml:space="preserve">Pruebas sistemas de control y protección</v>
          </cell>
        </row>
        <row r="243">
          <cell r="A243" t="str">
            <v xml:space="preserve">Pruebas sistema de telecomunicaciones</v>
          </cell>
        </row>
        <row r="244">
          <cell r="A244" t="str">
            <v xml:space="preserve">Pruebas de la bahía de reactor</v>
          </cell>
        </row>
        <row r="245">
          <cell r="A245" t="str">
            <v xml:space="preserve">Pruebas seccionador pantógrafo</v>
          </cell>
        </row>
        <row r="246">
          <cell r="A246" t="str">
            <v xml:space="preserve">Pruebas transformador de servicios auxiliares</v>
          </cell>
        </row>
        <row r="248">
          <cell r="A248" t="str">
            <v>Apantallamiento</v>
          </cell>
        </row>
        <row r="249">
          <cell r="A249" t="str">
            <v xml:space="preserve">Montaje puntas Franklin</v>
          </cell>
        </row>
        <row r="250">
          <cell r="A250" t="str">
            <v xml:space="preserve">Montaje conductor aluminio</v>
          </cell>
        </row>
      </sheetData>
      <sheetData sheetId="1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Total"/>
      <sheetName val="RESUMEN OBRA"/>
      <sheetName val="EXPED-TECNICO"/>
      <sheetName val="G. GENERALES"/>
      <sheetName val="CRONOG_VALORIZ"/>
      <sheetName val="RESUMEN LP"/>
      <sheetName val="Alternativa-LP"/>
      <sheetName val="SUMINISTRO LP"/>
      <sheetName val="MONTAJE LP"/>
      <sheetName val="TRANS_LP"/>
      <sheetName val="POLINOMICA LP"/>
      <sheetName val="RESUMEN RP"/>
      <sheetName val="Alternativa-RP"/>
      <sheetName val="SUMINISTRO RP"/>
      <sheetName val="MONTAJE RP"/>
      <sheetName val="TRANS._RP"/>
      <sheetName val="POLINOMICA RP"/>
      <sheetName val="RESUMEN RS"/>
      <sheetName val="Alternativa-RS"/>
      <sheetName val="SUMINISTRO RS"/>
      <sheetName val="MONTAJE RS"/>
      <sheetName val="TRANS.RS"/>
      <sheetName val="POLINOMICA RS"/>
      <sheetName val="RESUMEN SFVS"/>
      <sheetName val="Alternativa-SFV)"/>
      <sheetName val="SUMINISTRO SFVS"/>
      <sheetName val="MONTAJE SFVS"/>
      <sheetName val="TRANS SFVS"/>
      <sheetName val="POLINOMICA  SFVS"/>
      <sheetName val="EQUIPO"/>
      <sheetName val="MO"/>
      <sheetName val="MATERIALES"/>
      <sheetName val="MAQUIN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 refreshError="1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 xml:space="preserve"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. Disgregados"/>
      <sheetName val="Anexo 8.2-Est de Ingeniería"/>
      <sheetName val="Anexo 8.6-Exp. Gest Serv"/>
      <sheetName val="Anexo 8.5-Plan Educ_Capac"/>
      <sheetName val="Anexo 9.3 Gastos Generales"/>
      <sheetName val="Anexo 11.2-Superv de Obra"/>
      <sheetName val="Anexo 11.3-Comp Serv"/>
      <sheetName val="No Va Capital de Trabajo"/>
      <sheetName val="EVOLUCION EN EL TIEMPO"/>
      <sheetName val="DATOS TECNICOS SE SANTUARIO"/>
      <sheetName val="PROC MANT LT 1"/>
    </sheetNames>
    <sheetDataSet>
      <sheetData sheetId="0">
        <row r="3">
          <cell r="E3" t="str">
            <v>P1</v>
          </cell>
        </row>
        <row r="28">
          <cell r="D28">
            <v>75518.02</v>
          </cell>
        </row>
        <row r="30">
          <cell r="D30">
            <v>9062.15</v>
          </cell>
        </row>
        <row r="46">
          <cell r="D46" t="str">
            <v xml:space="preserve">INTERCONEXION PEQUEÑO SISTEMA ELÉCTRICO RURAL NUEVO SEASME AL SISTEMA ELECTRICO INTERCONECTADO</v>
          </cell>
          <cell r="F46">
            <v>15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 xml:space="preserve">( ALEACION DE ALUMINIO ACCC 120 mm²)</v>
          </cell>
        </row>
        <row r="6">
          <cell r="B6" t="str">
            <v xml:space="preserve">LÍNEA DE TRANSMISIÓN DOBLE TERNA 220 kV ZORRITOS-ZARUMILLA</v>
          </cell>
        </row>
        <row r="9">
          <cell r="C9" t="str">
            <v xml:space="preserve"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 xml:space="preserve"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 xml:space="preserve"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 xml:space="preserve"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 xml:space="preserve"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 xml:space="preserve"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 xml:space="preserve"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 xml:space="preserve"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 xml:space="preserve"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 xml:space="preserve"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 xml:space="preserve"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 xml:space="preserve"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 xml:space="preserve"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 xml:space="preserve"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 xml:space="preserve"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 xml:space="preserve"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 xml:space="preserve"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 xml:space="preserve">ALTITUD SOLAR</v>
          </cell>
          <cell r="D44" t="str">
            <v xml:space="preserve"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 xml:space="preserve"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 xml:space="preserve"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 xml:space="preserve">INTENSIDAD DE LA RADIACION</v>
          </cell>
        </row>
        <row r="48">
          <cell r="C48" t="str">
            <v xml:space="preserve">  Por altitud</v>
          </cell>
          <cell r="D48" t="str">
            <v xml:space="preserve"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 xml:space="preserve"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 xml:space="preserve">RESISTENCIA DEL CONDUCTOR</v>
          </cell>
          <cell r="D50" t="str">
            <v xml:space="preserve"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 xml:space="preserve">NUMERO DE REINOLDS</v>
          </cell>
          <cell r="D51" t="str">
            <v xml:space="preserve"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 xml:space="preserve">PERDIDAS CONVECTIVAS</v>
          </cell>
          <cell r="D52" t="str">
            <v xml:space="preserve"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 xml:space="preserve"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 xml:space="preserve">CALOR IRRADIADO P/SOL</v>
          </cell>
          <cell r="D54" t="str">
            <v xml:space="preserve">( Qs )</v>
          </cell>
          <cell r="F54">
            <v>5.9302639782436506</v>
          </cell>
        </row>
        <row r="55">
          <cell r="B55" t="str">
            <v>(K)</v>
          </cell>
          <cell r="C55" t="str">
            <v xml:space="preserve">CORRIENTE CIRCULANTE</v>
          </cell>
          <cell r="D55" t="str">
            <v xml:space="preserve"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 xml:space="preserve">POTENCIA CIRCULANTE</v>
          </cell>
          <cell r="D56" t="str">
            <v xml:space="preserve"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DATOS DE CAMPO"/>
      <sheetName val="Identificación Cargas _Anexo 4_"/>
      <sheetName val="Cuadro de Precios"/>
      <sheetName val="COST-OPERA-ASIGNACION_-COSTOS"/>
      <sheetName val="VNR-RESUMEN_POR_LINEAS"/>
      <sheetName val="FORMA-LM2_"/>
      <sheetName val="FORMA-_RE1"/>
      <sheetName val="FORMA__RE1"/>
      <sheetName val="Aux__Disgregados"/>
      <sheetName val="SUM_RP"/>
      <sheetName val="Identificación_Cargas__Anexo_4_"/>
      <sheetName val="DATOS_DE_CAMPO"/>
      <sheetName val="Cuadro_de_Precios"/>
      <sheetName val="Datos de Entrada"/>
      <sheetName val="Fundacion"/>
      <sheetName val="cantidades"/>
      <sheetName val="DATOS TECNICOS SE SANTUARIO"/>
      <sheetName val="PROC MANT LT 1"/>
      <sheetName val="METRADOS"/>
      <sheetName val="CAP_120mm2"/>
      <sheetName val="CAP-120mm2"/>
      <sheetName val="EST_MOD"/>
      <sheetName val="LINEAS"/>
      <sheetName val="Analisis de la T.C. - 2.2"/>
      <sheetName val="Armados"/>
      <sheetName val="CuadroIyII"/>
      <sheetName val="Costos Alt2"/>
      <sheetName val="AnexoVI"/>
      <sheetName val="ficha"/>
      <sheetName val="FICHA..."/>
      <sheetName val="(2.3) Resumen General "/>
      <sheetName val="(2.9) Metrados"/>
      <sheetName val="(2.4) Valorización "/>
      <sheetName val="(2.10) EJECUT-Vrs-PROG"/>
      <sheetName val="2.6 CURVA &quot;S&quot;"/>
      <sheetName val="&quot;S&quot; General"/>
      <sheetName val="2.5 CRONOGRAMA DE AVC PROG VS V"/>
      <sheetName val="(6F) Factores Reajuste &quot;K&quot;"/>
      <sheetName val="(7G) Cálculo Reajuste"/>
      <sheetName val="(8H) Cálculo del Reintegro"/>
      <sheetName val="(9I) Amort. Adel. Directo"/>
      <sheetName val="(10J) D.R.Q.N.C. Adel. Directo"/>
      <sheetName val="(10K1) Amort. Adel. Mater."/>
      <sheetName val="(10K) Amort. Adel. Mater."/>
      <sheetName val="(12L) D.R.Q.N.C. Adel. Mat."/>
      <sheetName val=" Control General"/>
      <sheetName val="(15O) Formato E4 "/>
      <sheetName val="CaraINFORME SEGR"/>
      <sheetName val="CaraINFORM "/>
      <sheetName val="CaraFOLDER"/>
      <sheetName val="CaraVALORIZACION"/>
      <sheetName val="FOTOS "/>
      <sheetName val="FOTOS (1)"/>
      <sheetName val="FOTOS (2)"/>
      <sheetName val="FOTOS (3)"/>
      <sheetName val="FOTOS (4)"/>
      <sheetName val="FOTOS (5)"/>
      <sheetName val="FOTOS (6)"/>
      <sheetName val="FOTOS (7)"/>
      <sheetName val="FOTOS (8)"/>
      <sheetName val="FOTOS (9)"/>
      <sheetName val="FOTOS (10)"/>
      <sheetName val="FOTOS (12)"/>
      <sheetName val="FOTOS (13)"/>
      <sheetName val="Amort. Adel. Mat."/>
      <sheetName val="Deducción Adel. Mat."/>
      <sheetName val="presupuesto con 3 conect"/>
      <sheetName val="COST-OPERA-ASIGNACION_-COSTOS1"/>
      <sheetName val="VNR-RESUMEN_POR_LINEAS1"/>
      <sheetName val="FORMA-LM2_1"/>
      <sheetName val="FORMA-_RE11"/>
      <sheetName val="FORMA__RE11"/>
      <sheetName val="Aux__Disgregados1"/>
      <sheetName val="SUM_RP1"/>
      <sheetName val="Identificación_Cargas__Anexo_41"/>
      <sheetName val="DATOS_DE_CAMPO1"/>
      <sheetName val="Cuadro_de_Precios1"/>
      <sheetName val="Datos_de_Entrada"/>
      <sheetName val="BASE"/>
      <sheetName val="beton"/>
      <sheetName val="#¡REF"/>
      <sheetName val="RES"/>
      <sheetName val="Resúmen_RS"/>
      <sheetName val="Resúmen"/>
      <sheetName val="Resúmen_LP-RP"/>
      <sheetName val="RES-GRAL"/>
      <sheetName val="INSUMOS"/>
      <sheetName val="D-RS"/>
      <sheetName val="CALCULO"/>
      <sheetName val="Resumen General"/>
      <sheetName val="Loc.  - MEM"/>
      <sheetName val="Impuestos"/>
      <sheetName val="Estudio Suministros MEM"/>
      <sheetName val="HH  HM"/>
      <sheetName val="CENSO93"/>
      <sheetName val="BD"/>
      <sheetName val="DATOS_TECNICOS_SE_SANTUARIO"/>
      <sheetName val="PROC_MANT_LT_1"/>
      <sheetName val="COST-OPERA-ASIGNACION_-COSTOS2"/>
      <sheetName val="VNR-RESUMEN_POR_LINEAS2"/>
      <sheetName val="FORMA-LM2_2"/>
      <sheetName val="FORMA-_RE12"/>
      <sheetName val="DATOS_TECNICOS_SE_SANTUARIO1"/>
      <sheetName val="PROC_MANT_LT_11"/>
      <sheetName val="FORMA__RE12"/>
      <sheetName val="Aux__Disgregados2"/>
      <sheetName val="SUM_RP2"/>
      <sheetName val="DATOS_DE_CAMPO2"/>
      <sheetName val="Identificación_Cargas__Anexo_42"/>
      <sheetName val="Cuadro_de_Precios2"/>
      <sheetName val="Datos_de_Entrada1"/>
      <sheetName val="COST-OPERA-ASIGNACION_-COSTOS3"/>
      <sheetName val="VNR-RESUMEN_POR_LINEAS3"/>
      <sheetName val="FORMA-LM2_3"/>
      <sheetName val="FORMA-_RE13"/>
      <sheetName val="DATOS_TECNICOS_SE_SANTUARIO2"/>
      <sheetName val="PROC_MANT_LT_12"/>
      <sheetName val="FORMA__RE13"/>
      <sheetName val="Aux__Disgregados3"/>
      <sheetName val="SUM_RP3"/>
      <sheetName val="DATOS_DE_CAMPO3"/>
      <sheetName val="Identificación_Cargas__Anexo_43"/>
      <sheetName val="Cuadro_de_Precios3"/>
      <sheetName val="Datos_de_Entrada2"/>
      <sheetName val="Analisis_de_la_T_C__-_2_2"/>
      <sheetName val="Costos_Alt2"/>
      <sheetName val="FICHA___"/>
      <sheetName val="(2_3)_Resumen_General_"/>
      <sheetName val="(2_9)_Metrados"/>
      <sheetName val="(2_4)_Valorización_"/>
      <sheetName val="(2_10)_EJECUT-Vrs-PROG"/>
      <sheetName val="2_6_CURVA_&quot;S&quot;"/>
      <sheetName val="&quot;S&quot;_General"/>
      <sheetName val="2_5_CRONOGRAMA_DE_AVC_PROG_VS_V"/>
      <sheetName val="(6F)_Factores_Reajuste_&quot;K&quot;"/>
      <sheetName val="(7G)_Cálculo_Reajuste"/>
      <sheetName val="(8H)_Cálculo_del_Reintegro"/>
      <sheetName val="(9I)_Amort__Adel__Directo"/>
      <sheetName val="(10J)_D_R_Q_N_C__Adel__Directo"/>
      <sheetName val="(10K1)_Amort__Adel__Mater_"/>
      <sheetName val="(10K)_Amort__Adel__Mater_"/>
      <sheetName val="(12L)_D_R_Q_N_C__Adel__Mat_"/>
      <sheetName val="_Control_General"/>
      <sheetName val="(15O)_Formato_E4_"/>
      <sheetName val="CaraINFORME_SEGR"/>
      <sheetName val="CaraINFORM_"/>
      <sheetName val="FOTOS_"/>
      <sheetName val="FOTOS_(1)"/>
      <sheetName val="FOTOS_(2)"/>
      <sheetName val="FOTOS_(3)"/>
      <sheetName val="FOTOS_(4)"/>
      <sheetName val="FOTOS_(5)"/>
      <sheetName val="FOTOS_(6)"/>
      <sheetName val="FOTOS_(7)"/>
      <sheetName val="FOTOS_(8)"/>
      <sheetName val="FOTOS_(9)"/>
      <sheetName val="FOTOS_(10)"/>
      <sheetName val="FOTOS_(12)"/>
      <sheetName val="FOTOS_(13)"/>
      <sheetName val="Amort__Adel__Mat_"/>
      <sheetName val="Deducción_Adel__Mat_"/>
      <sheetName val="presupuesto_con_3_conect"/>
    </sheetNames>
    <sheetDataSet>
      <sheetData sheetId="0"/>
      <sheetData sheetId="1">
        <row r="17">
          <cell r="A17" t="str">
            <v xml:space="preserve">TIPO DE ESTRUCTURAS : METALICAS DE CELOSIA</v>
          </cell>
        </row>
      </sheetData>
      <sheetData sheetId="2">
        <row r="1">
          <cell r="A1" t="str">
            <v xml:space="preserve">CTE PEAJES POR CONEXIÓN AL SPT</v>
          </cell>
        </row>
      </sheetData>
      <sheetData sheetId="3">
        <row r="3">
          <cell r="A3" t="str">
            <v xml:space="preserve">FORMULARIO VALORIZACION DE LAS INVERSIONES POR TELECOMUNICACIONES</v>
          </cell>
        </row>
      </sheetData>
      <sheetData sheetId="4">
        <row r="2">
          <cell r="B2" t="str">
            <v xml:space="preserve">CTE PEAJES POR CONEXIÓN AL SPT</v>
          </cell>
        </row>
      </sheetData>
      <sheetData sheetId="5">
        <row r="4">
          <cell r="A4" t="str">
            <v xml:space="preserve">FORMULARIO DE RESUMEN DEL VNR A NIVEL DE EMPRESA</v>
          </cell>
        </row>
      </sheetData>
      <sheetData sheetId="6"/>
      <sheetData sheetId="7"/>
      <sheetData sheetId="8"/>
      <sheetData sheetId="9" refreshError="1">
        <row r="3">
          <cell r="A3" t="str">
            <v xml:space="preserve">FORMULARIO VALORIZACION DE LAS
 INVERSIONES POR TELECOMUNICACIONES</v>
          </cell>
        </row>
        <row r="17">
          <cell r="A17" t="str">
            <v xml:space="preserve">TIPO DE ESTRUCTURAS : METALICAS DE CELOSIA</v>
          </cell>
          <cell r="C17" t="str">
            <v>: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O17" t="str">
            <v>Hoja: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
Y</v>
          </cell>
          <cell r="H18" t="str">
            <v xml:space="preserve">ARANCELES 
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</row>
        <row r="19">
          <cell r="E19" t="str">
            <v xml:space="preserve">S U M I N I S T R O S    I M P O R T A D O S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 xml:space="preserve">F L E T E</v>
          </cell>
          <cell r="K19" t="str">
            <v xml:space="preserve">SUB  
TOTAL</v>
          </cell>
          <cell r="L19" t="str">
            <v xml:space="preserve">O B R A S</v>
          </cell>
          <cell r="M19" t="str">
            <v xml:space="preserve">SUB 
TOTAL</v>
          </cell>
          <cell r="N19" t="str">
            <v xml:space="preserve">M O N T A J E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E20" t="str">
            <v xml:space="preserve">P R E C I O    F O B</v>
          </cell>
          <cell r="G20" t="str">
            <v xml:space="preserve">F L E T E</v>
          </cell>
          <cell r="H20" t="str">
            <v>ARANCELES</v>
          </cell>
          <cell r="J20" t="str">
            <v xml:space="preserve">T E R R E S T R E</v>
          </cell>
          <cell r="L20" t="str">
            <v xml:space="preserve">C I V I L E S</v>
          </cell>
          <cell r="N20" t="str">
            <v xml:space="preserve">E L E C T R O M E C A N I C O</v>
          </cell>
          <cell r="P20" t="str">
            <v xml:space="preserve"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 xml:space="preserve">Y  GASTOS</v>
          </cell>
          <cell r="I21" t="str">
            <v xml:space="preserve">SUB TOTAL</v>
          </cell>
          <cell r="P21" t="str">
            <v xml:space="preserve">T O T A L</v>
          </cell>
          <cell r="Q21"/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 xml:space="preserve">S E G U R O</v>
          </cell>
          <cell r="H22" t="str">
            <v>ADUANAS</v>
          </cell>
          <cell r="J22" t="str">
            <v>UNITARIO</v>
          </cell>
          <cell r="K22" t="str">
            <v xml:space="preserve">SUB TOTAL</v>
          </cell>
          <cell r="L22" t="str">
            <v>UNITARIO</v>
          </cell>
          <cell r="M22" t="str">
            <v xml:space="preserve">SUB TOTAL</v>
          </cell>
          <cell r="N22" t="str">
            <v>UNITARIO</v>
          </cell>
          <cell r="O22" t="str">
            <v xml:space="preserve">SUB TOTAL</v>
          </cell>
          <cell r="P22" t="str">
            <v xml:space="preserve">G  E N E R A L</v>
          </cell>
        </row>
        <row r="23">
          <cell r="A23" t="str">
            <v>I</v>
          </cell>
          <cell r="B23" t="str">
            <v xml:space="preserve">  O B R A S    C I V I L E S</v>
          </cell>
          <cell r="C23" t="str">
            <v>m.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A26" t="str">
            <v>II</v>
          </cell>
          <cell r="B26" t="str">
            <v xml:space="preserve">OBRAS ELECTROMECANICAS</v>
          </cell>
        </row>
        <row r="27">
          <cell r="A27" t="str">
            <v>2.0</v>
          </cell>
          <cell r="B27" t="str">
            <v xml:space="preserve">  Trabajos  Preliminares</v>
          </cell>
          <cell r="C27" t="str">
            <v>Global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Gestion de servidumbre</v>
          </cell>
          <cell r="C31" t="str">
            <v>km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</row>
        <row r="33">
          <cell r="A33" t="str">
            <v>3.0</v>
          </cell>
          <cell r="B33" t="str">
            <v xml:space="preserve">  Caminos  de  Acceso</v>
          </cell>
          <cell r="C33" t="str">
            <v>u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En terreno accidentado roca</v>
          </cell>
          <cell r="C37" t="str">
            <v>km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 t="str">
            <v>4.0</v>
          </cell>
          <cell r="B39" t="str">
            <v xml:space="preserve">  Cimentación  de  las  Estructuras</v>
          </cell>
          <cell r="C39" t="str">
            <v>Global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50">
          <cell r="A50">
            <v>5</v>
          </cell>
          <cell r="B50" t="str">
            <v xml:space="preserve">S U B  -  T O T A L      O B R A S   C I V I L E S</v>
          </cell>
          <cell r="C50" t="str">
            <v>Global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 xml:space="preserve">I A</v>
          </cell>
          <cell r="B53" t="str">
            <v xml:space="preserve">  OBRAS  ELECTROMECANICAS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 xml:space="preserve">CTE PEAJES POR CONEXIÓN AL SPT</v>
          </cell>
          <cell r="P86" t="str">
            <v xml:space="preserve">FORMULARIO : CTE-SPT-VNR-LS1</v>
          </cell>
        </row>
        <row r="87">
          <cell r="A87" t="str">
            <v xml:space="preserve">VALORIZACION DETALLLADA DE LAS INVERSIONES POR CADA LINEA</v>
          </cell>
        </row>
        <row r="88">
          <cell r="A88" t="str">
            <v xml:space="preserve">(PARA SOPORTES METÁLICOS)</v>
          </cell>
        </row>
        <row r="92">
          <cell r="A92" t="str">
            <v xml:space="preserve">NOMBRE DE LA EMPRESA</v>
          </cell>
          <cell r="C92" t="str">
            <v>:</v>
          </cell>
        </row>
        <row r="94">
          <cell r="A94" t="str">
            <v xml:space="preserve">NIVEL DE TENSION (kV.)</v>
          </cell>
          <cell r="C94" t="str">
            <v>:</v>
          </cell>
        </row>
        <row r="96">
          <cell r="A96" t="str">
            <v xml:space="preserve">DENOMINACION DE LA LINEA</v>
          </cell>
          <cell r="C96" t="str">
            <v>:</v>
          </cell>
          <cell r="O96" t="str">
            <v xml:space="preserve">Unidad de moneda:</v>
          </cell>
        </row>
        <row r="98">
          <cell r="A98" t="str">
            <v xml:space="preserve">NUMERO DE TERNAS</v>
          </cell>
          <cell r="C98" t="str">
            <v>:</v>
          </cell>
          <cell r="O98" t="str">
            <v xml:space="preserve">Tasa de cambio:</v>
          </cell>
        </row>
        <row r="100">
          <cell r="A100" t="str">
            <v xml:space="preserve">LONGITUD  ( Km.)</v>
          </cell>
          <cell r="C100" t="str">
            <v>:</v>
          </cell>
          <cell r="O100" t="str">
            <v xml:space="preserve">Fecha de referencia:</v>
          </cell>
        </row>
        <row r="102">
          <cell r="A102" t="str">
            <v xml:space="preserve"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 xml:space="preserve">S U M I N I S T R O S    I M P O R T A D O S</v>
          </cell>
          <cell r="J104" t="str">
            <v xml:space="preserve">F L E T E</v>
          </cell>
          <cell r="L104" t="str">
            <v xml:space="preserve">O B R A S</v>
          </cell>
          <cell r="N104" t="str">
            <v xml:space="preserve">M O N T A J E</v>
          </cell>
        </row>
        <row r="105">
          <cell r="E105" t="str">
            <v xml:space="preserve">P R E C I O    F O B</v>
          </cell>
          <cell r="G105" t="str">
            <v xml:space="preserve">F L E T E</v>
          </cell>
          <cell r="H105" t="str">
            <v>ARANCELES</v>
          </cell>
          <cell r="J105" t="str">
            <v xml:space="preserve">T E R R E S T R E</v>
          </cell>
          <cell r="L105" t="str">
            <v xml:space="preserve">C I V I L E S</v>
          </cell>
          <cell r="N105" t="str">
            <v xml:space="preserve">E L E C T R O M E C A N I C O</v>
          </cell>
          <cell r="P105" t="str">
            <v xml:space="preserve"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 xml:space="preserve">Y  GASTOS</v>
          </cell>
          <cell r="I106" t="str">
            <v>SUB</v>
          </cell>
          <cell r="P106" t="str">
            <v xml:space="preserve">T O T A L</v>
          </cell>
          <cell r="Q106"/>
        </row>
        <row r="107">
          <cell r="E107" t="str">
            <v>UNITARIO</v>
          </cell>
          <cell r="F107" t="str">
            <v>TOTAL</v>
          </cell>
          <cell r="G107" t="str">
            <v xml:space="preserve">S E G U R O</v>
          </cell>
          <cell r="H107" t="str">
            <v xml:space="preserve">DE  ADUANAS</v>
          </cell>
          <cell r="I107" t="str">
            <v>TOTAL</v>
          </cell>
          <cell r="J107" t="str">
            <v>UNITARIO</v>
          </cell>
          <cell r="K107" t="str">
            <v xml:space="preserve">SUB TOTAL</v>
          </cell>
          <cell r="L107" t="str">
            <v>UNITARIO</v>
          </cell>
          <cell r="M107" t="str">
            <v xml:space="preserve">SUB TOTAL</v>
          </cell>
          <cell r="N107" t="str">
            <v>UNITARIO</v>
          </cell>
          <cell r="O107" t="str">
            <v xml:space="preserve">SUB TOTAL</v>
          </cell>
          <cell r="P107" t="str">
            <v xml:space="preserve"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 xml:space="preserve"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 xml:space="preserve"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 xml:space="preserve"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 xml:space="preserve"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 xml:space="preserve"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 xml:space="preserve">S U B    T O T A L    C O S T O    D I R E C T O</v>
          </cell>
          <cell r="Q164" t="str">
            <v>P137</v>
          </cell>
        </row>
        <row r="166">
          <cell r="A166" t="str">
            <v xml:space="preserve">I I</v>
          </cell>
          <cell r="B166" t="str">
            <v xml:space="preserve">  GASTOS  GENERALES</v>
          </cell>
        </row>
        <row r="167">
          <cell r="A167" t="str">
            <v xml:space="preserve">I I I</v>
          </cell>
          <cell r="B167" t="str">
            <v xml:space="preserve">  UTILIDADES</v>
          </cell>
        </row>
        <row r="168">
          <cell r="B168" t="str">
            <v xml:space="preserve">T O T A L    C O S T O    D I R E C T O</v>
          </cell>
          <cell r="P168">
            <v>0</v>
          </cell>
        </row>
      </sheetData>
      <sheetData sheetId="10" refreshError="1">
        <row r="1">
          <cell r="A1" t="str">
            <v xml:space="preserve">CTE PEAJES POR CONEXIÓN AL SPT</v>
          </cell>
          <cell r="M1" t="str">
            <v xml:space="preserve">FORMULARIO : CTE-VNR-LS3</v>
          </cell>
        </row>
        <row r="2">
          <cell r="B2" t="str">
            <v xml:space="preserve">CTE PEAJES POR CONEXIÓN AL SPT</v>
          </cell>
        </row>
        <row r="3">
          <cell r="A3" t="str">
            <v xml:space="preserve">FORMULARIO DE OBRAS CIVILES</v>
          </cell>
        </row>
        <row r="4">
          <cell r="A4" t="str">
            <v xml:space="preserve">(SOPORTES METALICOS)</v>
          </cell>
        </row>
        <row r="5">
          <cell r="B5" t="str">
            <v xml:space="preserve">FORMULARIO DE VALORIZACION TOTAL 
DE LAS INVERSIONES POR LINEA</v>
          </cell>
          <cell r="L5" t="str">
            <v xml:space="preserve">Unidad de moneda:</v>
          </cell>
        </row>
        <row r="6">
          <cell r="B6" t="str">
            <v xml:space="preserve">Miles US$</v>
          </cell>
        </row>
        <row r="7">
          <cell r="L7" t="str">
            <v xml:space="preserve">Tasa de cambio:</v>
          </cell>
        </row>
        <row r="8">
          <cell r="A8" t="str">
            <v xml:space="preserve">NOMBRE DE LA EMPRESA</v>
          </cell>
          <cell r="C8" t="str">
            <v>:</v>
          </cell>
        </row>
        <row r="9">
          <cell r="B9" t="str">
            <v xml:space="preserve">NOMBRE DE LA EMPRESA</v>
          </cell>
          <cell r="E9" t="str">
            <v>:</v>
          </cell>
          <cell r="L9" t="str">
            <v xml:space="preserve"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 xml:space="preserve">NIVEL DE TENSION (Kv.)</v>
          </cell>
          <cell r="E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 xml:space="preserve">EXCAVACION ( m3 )</v>
          </cell>
          <cell r="E13" t="str">
            <v>:</v>
          </cell>
          <cell r="F13" t="str">
            <v xml:space="preserve">RELLENO ( m3 )</v>
          </cell>
          <cell r="H13" t="str">
            <v xml:space="preserve">ENCOFRADO ( m²)</v>
          </cell>
          <cell r="J13" t="str">
            <v xml:space="preserve">CONCRETO ( m3 )</v>
          </cell>
          <cell r="L13" t="str">
            <v xml:space="preserve">ACERO ( kg )</v>
          </cell>
        </row>
        <row r="14">
          <cell r="B14" t="str">
            <v xml:space="preserve">DE SUELO</v>
          </cell>
          <cell r="D14" t="str">
            <v xml:space="preserve">Por Pata</v>
          </cell>
          <cell r="E14" t="str">
            <v>Total</v>
          </cell>
          <cell r="F14" t="str">
            <v xml:space="preserve">Por Pata</v>
          </cell>
          <cell r="G14" t="str">
            <v>Total</v>
          </cell>
          <cell r="H14" t="str">
            <v xml:space="preserve">Por Pata</v>
          </cell>
          <cell r="I14" t="str">
            <v>Total</v>
          </cell>
          <cell r="J14" t="str">
            <v xml:space="preserve">Por Pata</v>
          </cell>
          <cell r="K14" t="str">
            <v>Total</v>
          </cell>
          <cell r="L14" t="str">
            <v xml:space="preserve"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E15" t="str">
            <v>:</v>
          </cell>
          <cell r="L15" t="str">
            <v xml:space="preserve">Tasa de cambio:</v>
          </cell>
        </row>
        <row r="16">
          <cell r="B16" t="str">
            <v xml:space="preserve">I I</v>
          </cell>
        </row>
        <row r="17">
          <cell r="B17" t="str">
            <v xml:space="preserve">I I I</v>
          </cell>
          <cell r="E17" t="str">
            <v>:</v>
          </cell>
          <cell r="L17" t="str">
            <v>Fecha:</v>
          </cell>
        </row>
        <row r="18">
          <cell r="B18" t="str">
            <v xml:space="preserve">I V</v>
          </cell>
        </row>
        <row r="19">
          <cell r="A19" t="str">
            <v>E</v>
          </cell>
          <cell r="B19" t="str">
            <v>I</v>
          </cell>
          <cell r="E19" t="str">
            <v>:</v>
          </cell>
          <cell r="L19" t="str">
            <v>Hoja:</v>
          </cell>
        </row>
        <row r="20">
          <cell r="B20" t="str">
            <v xml:space="preserve">I I</v>
          </cell>
        </row>
        <row r="21">
          <cell r="B21" t="str">
            <v xml:space="preserve">I I I</v>
          </cell>
          <cell r="E21" t="str">
            <v>:</v>
          </cell>
        </row>
        <row r="22">
          <cell r="B22" t="str">
            <v xml:space="preserve"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 xml:space="preserve">I I</v>
          </cell>
        </row>
        <row r="25">
          <cell r="B25" t="str">
            <v xml:space="preserve">I I I</v>
          </cell>
        </row>
        <row r="26">
          <cell r="B26" t="str">
            <v xml:space="preserve">I V</v>
          </cell>
          <cell r="E26" t="str">
            <v>: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 xml:space="preserve">I I</v>
          </cell>
          <cell r="E28" t="str">
            <v>:</v>
          </cell>
        </row>
        <row r="29">
          <cell r="B29" t="str">
            <v xml:space="preserve">I I I</v>
          </cell>
        </row>
        <row r="30">
          <cell r="B30" t="str">
            <v xml:space="preserve">I V</v>
          </cell>
          <cell r="E30" t="str">
            <v>: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 xml:space="preserve">I I</v>
          </cell>
          <cell r="E32" t="str">
            <v>:</v>
          </cell>
        </row>
        <row r="33">
          <cell r="B33" t="str">
            <v xml:space="preserve">I I I</v>
          </cell>
        </row>
        <row r="34">
          <cell r="B34" t="str">
            <v xml:space="preserve">I V</v>
          </cell>
          <cell r="E34" t="str">
            <v>: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 xml:space="preserve">I I</v>
          </cell>
          <cell r="E36" t="str">
            <v>:</v>
          </cell>
        </row>
        <row r="37">
          <cell r="B37" t="str">
            <v xml:space="preserve">I I I</v>
          </cell>
        </row>
        <row r="38">
          <cell r="B38" t="str">
            <v xml:space="preserve">I V</v>
          </cell>
        </row>
        <row r="39">
          <cell r="A39" t="str">
            <v>G</v>
          </cell>
          <cell r="B39" t="str">
            <v>I</v>
          </cell>
          <cell r="E39" t="str">
            <v>:</v>
          </cell>
        </row>
        <row r="40">
          <cell r="B40" t="str">
            <v xml:space="preserve">I I</v>
          </cell>
        </row>
        <row r="41">
          <cell r="B41" t="str">
            <v xml:space="preserve">I I I</v>
          </cell>
          <cell r="E41" t="str">
            <v>:</v>
          </cell>
        </row>
        <row r="42">
          <cell r="B42" t="str">
            <v xml:space="preserve">I V</v>
          </cell>
        </row>
        <row r="43">
          <cell r="A43" t="str">
            <v xml:space="preserve">S S D</v>
          </cell>
          <cell r="B43" t="str">
            <v>I</v>
          </cell>
          <cell r="E43" t="str">
            <v>:</v>
          </cell>
        </row>
        <row r="44">
          <cell r="B44" t="str">
            <v xml:space="preserve">I I</v>
          </cell>
        </row>
        <row r="45">
          <cell r="B45" t="str">
            <v xml:space="preserve">I I I</v>
          </cell>
          <cell r="E45" t="str">
            <v>:</v>
          </cell>
        </row>
        <row r="46">
          <cell r="A46" t="str">
            <v xml:space="preserve">T B</v>
          </cell>
          <cell r="B46" t="str">
            <v>I</v>
          </cell>
        </row>
        <row r="47">
          <cell r="A47" t="str">
            <v xml:space="preserve">A H</v>
          </cell>
          <cell r="B47" t="str">
            <v>I</v>
          </cell>
        </row>
        <row r="48">
          <cell r="A48" t="str">
            <v xml:space="preserve"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 xml:space="preserve">N° DE PARRILLAS  =</v>
          </cell>
          <cell r="L50" t="str">
            <v xml:space="preserve">En suspensión  =</v>
          </cell>
        </row>
        <row r="51">
          <cell r="C51" t="str">
            <v xml:space="preserve">Relleno  Total</v>
          </cell>
          <cell r="D51" t="str">
            <v>m3</v>
          </cell>
          <cell r="E51" t="str">
            <v>=</v>
          </cell>
          <cell r="I51" t="str">
            <v xml:space="preserve">N° DE STUBS  =</v>
          </cell>
        </row>
        <row r="52">
          <cell r="C52" t="str">
            <v xml:space="preserve">(Exc. Zanja)</v>
          </cell>
          <cell r="D52" t="str">
            <v>m3</v>
          </cell>
          <cell r="E52" t="str">
            <v>=</v>
          </cell>
          <cell r="I52" t="str">
            <v xml:space="preserve">En  Angulo - Anclaje  =</v>
          </cell>
        </row>
        <row r="53">
          <cell r="C53" t="str">
            <v xml:space="preserve">Excava.en roca compacta</v>
          </cell>
          <cell r="D53" t="str">
            <v>m3</v>
          </cell>
          <cell r="E53" t="str">
            <v>=</v>
          </cell>
          <cell r="I53" t="str">
            <v xml:space="preserve">En  Terminal  =</v>
          </cell>
        </row>
      </sheetData>
      <sheetData sheetId="11" refreshError="1">
        <row r="3">
          <cell r="A3" t="str">
            <v xml:space="preserve">FORMULARIO VALORIZACION DE LAS INVERSIONES POR TELECOMUNICACIONES</v>
          </cell>
        </row>
        <row r="4">
          <cell r="A4" t="str">
            <v xml:space="preserve">FORMULARIO DE RESUMEN DEL VNR A 
NIVEL DE EMPRESA</v>
          </cell>
        </row>
        <row r="5">
          <cell r="A5" t="str">
            <v xml:space="preserve">Miles US$</v>
          </cell>
        </row>
        <row r="7">
          <cell r="C7" t="str">
            <v>:</v>
          </cell>
        </row>
        <row r="8">
          <cell r="A8" t="str">
            <v xml:space="preserve">NOMBRE DE LA EMPRESA</v>
          </cell>
          <cell r="D8" t="str">
            <v>:</v>
          </cell>
        </row>
        <row r="9">
          <cell r="A9" t="str">
            <v xml:space="preserve">NOMBRE DE LA EMPRESA</v>
          </cell>
          <cell r="C9" t="str">
            <v>:</v>
          </cell>
          <cell r="R9" t="str">
            <v xml:space="preserve">Unidad de moneda: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R11" t="str">
            <v xml:space="preserve">Tasa de cambio:</v>
          </cell>
        </row>
        <row r="13">
          <cell r="A13" t="str">
            <v>DENOMINACION</v>
          </cell>
          <cell r="C13" t="str">
            <v>:</v>
          </cell>
          <cell r="D13" t="str">
            <v>:</v>
          </cell>
          <cell r="R13" t="str">
            <v>Fecha:</v>
          </cell>
        </row>
        <row r="15">
          <cell r="R15" t="str">
            <v>Hoja: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E17" t="str">
            <v xml:space="preserve">SUMINISTROS IMPORTADOS</v>
          </cell>
          <cell r="J17" t="str">
            <v xml:space="preserve">SUMINISTROS NACIONALES</v>
          </cell>
          <cell r="L17" t="str">
            <v xml:space="preserve">FLETE TERRESTRE</v>
          </cell>
          <cell r="N17" t="str">
            <v>OBRAS</v>
          </cell>
          <cell r="S17" t="str">
            <v xml:space="preserve"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 xml:space="preserve">PRECIO FOB</v>
          </cell>
          <cell r="G18" t="str">
            <v xml:space="preserve">FLETE Y</v>
          </cell>
          <cell r="H18" t="str">
            <v xml:space="preserve">ARANCELES Y GASTOS  </v>
          </cell>
          <cell r="I18" t="str">
            <v xml:space="preserve">SUB TOTAL</v>
          </cell>
          <cell r="N18" t="str">
            <v>CIVILES</v>
          </cell>
          <cell r="P18" t="str">
            <v>ELECTROMECANICAS</v>
          </cell>
          <cell r="R18" t="str">
            <v xml:space="preserve"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 xml:space="preserve">DE ADUANAS</v>
          </cell>
          <cell r="I19" t="str">
            <v xml:space="preserve">SUB TOTAL</v>
          </cell>
          <cell r="J19" t="str">
            <v>UNITARIO</v>
          </cell>
          <cell r="K19" t="str">
            <v xml:space="preserve">SUB  TOTAL</v>
          </cell>
          <cell r="L19" t="str">
            <v>UNITARIO</v>
          </cell>
          <cell r="M19" t="str">
            <v xml:space="preserve">SUB 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 xml:space="preserve">OBRAS CIVILES</v>
          </cell>
          <cell r="G20" t="str">
            <v>Líneas</v>
          </cell>
          <cell r="H20" t="str">
            <v>Subtotal</v>
          </cell>
        </row>
        <row r="21"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  <cell r="B22" t="str">
            <v xml:space="preserve"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 xml:space="preserve">Caminos  de acceso a casetas repetidoras</v>
          </cell>
          <cell r="C23" t="str">
            <v>m.</v>
          </cell>
        </row>
        <row r="24">
          <cell r="A24">
            <v>3</v>
          </cell>
          <cell r="B24" t="str">
            <v xml:space="preserve">SUB - TOTAL OBRAS CIVILES</v>
          </cell>
        </row>
        <row r="25">
          <cell r="A25">
            <v>4</v>
          </cell>
        </row>
        <row r="26">
          <cell r="A26" t="str">
            <v>II</v>
          </cell>
          <cell r="B26" t="str">
            <v xml:space="preserve"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 xml:space="preserve">Central Telefónica Digital, programable  n anexos</v>
          </cell>
        </row>
        <row r="29">
          <cell r="B29" t="str">
            <v xml:space="preserve"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 xml:space="preserve">Aparatos Telefónicos intemperie</v>
          </cell>
          <cell r="C31" t="str">
            <v>u</v>
          </cell>
        </row>
        <row r="32">
          <cell r="A32">
            <v>1.4</v>
          </cell>
          <cell r="B32" t="str">
            <v xml:space="preserve">Cable  Telefónicos para instalación interior</v>
          </cell>
          <cell r="C32" t="str">
            <v>u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Aparatos Telefónicos intemperie</v>
          </cell>
          <cell r="C33" t="str">
            <v>u</v>
          </cell>
          <cell r="G33" t="str">
            <v>Compensación</v>
          </cell>
        </row>
        <row r="34">
          <cell r="A34">
            <v>1.5</v>
          </cell>
          <cell r="B34" t="str">
            <v xml:space="preserve">Cable  Telefónicos instalación intemperie</v>
          </cell>
          <cell r="C34" t="str">
            <v>u</v>
          </cell>
          <cell r="G34" t="str">
            <v xml:space="preserve">( MVAR )</v>
          </cell>
        </row>
        <row r="35">
          <cell r="A35">
            <v>1.6</v>
          </cell>
          <cell r="B35" t="str">
            <v xml:space="preserve">Materiales de instalación</v>
          </cell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  <cell r="B37" t="str">
            <v xml:space="preserve"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 xml:space="preserve">RADIO DIGITAL</v>
          </cell>
          <cell r="C39" t="str">
            <v>Global</v>
          </cell>
        </row>
        <row r="40">
          <cell r="A40">
            <v>5</v>
          </cell>
          <cell r="B40" t="str">
            <v xml:space="preserve"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 xml:space="preserve"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 xml:space="preserve"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 xml:space="preserve">REPUESTOS  (5%)</v>
          </cell>
        </row>
        <row r="47">
          <cell r="A47" t="str">
            <v>No</v>
          </cell>
          <cell r="B47" t="str">
            <v>Denominación</v>
          </cell>
          <cell r="F47" t="str">
            <v xml:space="preserve">VNR 
( mil US$ )</v>
          </cell>
        </row>
        <row r="48">
          <cell r="A48">
            <v>4</v>
          </cell>
          <cell r="B48" t="str">
            <v xml:space="preserve">INGENIERIA DE DETALLE</v>
          </cell>
          <cell r="C48" t="str">
            <v>Global</v>
          </cell>
        </row>
        <row r="49">
          <cell r="A49">
            <v>1</v>
          </cell>
          <cell r="B49" t="str">
            <v>LINEAS</v>
          </cell>
        </row>
        <row r="50">
          <cell r="A50">
            <v>5</v>
          </cell>
          <cell r="B50" t="str">
            <v xml:space="preserve">PRUEBAS Y PUESTAS EN SERVICIO</v>
          </cell>
          <cell r="C50" t="str">
            <v>Global</v>
          </cell>
        </row>
        <row r="51">
          <cell r="B51" t="str">
            <v xml:space="preserve">TOTAL EMPRESA</v>
          </cell>
        </row>
        <row r="52">
          <cell r="A52" t="str">
            <v>III</v>
          </cell>
          <cell r="B52" t="str">
            <v xml:space="preserve">GASTOS GENERALES DEL CONTRATISTA</v>
          </cell>
        </row>
        <row r="54">
          <cell r="A54" t="str">
            <v>IV</v>
          </cell>
          <cell r="B54" t="str">
            <v xml:space="preserve">UTILIDADES DEL CONTRATISTA</v>
          </cell>
        </row>
        <row r="55">
          <cell r="B55" t="str">
            <v xml:space="preserve">TOTAL GENERAL</v>
          </cell>
        </row>
      </sheetData>
      <sheetData sheetId="12" refreshError="1">
        <row r="2">
          <cell r="B2" t="str">
            <v xml:space="preserve">CTE PEAJES POR CONEXIÓN AL SPT</v>
          </cell>
        </row>
        <row r="5">
          <cell r="B5" t="str">
            <v xml:space="preserve">FORMULARIO DE VALORIZACION TOTAL DE LAS INVERSIONES POR LINEA</v>
          </cell>
        </row>
        <row r="6">
          <cell r="B6" t="str">
            <v xml:space="preserve">Miles US$</v>
          </cell>
        </row>
        <row r="9">
          <cell r="B9" t="str">
            <v xml:space="preserve">NOMBRE DE LA EMPRESA</v>
          </cell>
          <cell r="E9" t="str">
            <v>:</v>
          </cell>
        </row>
        <row r="11">
          <cell r="B11" t="str">
            <v xml:space="preserve">NIVEL DE TENSION (Kv.)</v>
          </cell>
          <cell r="E11" t="str">
            <v>:</v>
          </cell>
        </row>
        <row r="13">
          <cell r="B13" t="str">
            <v xml:space="preserve">DENOMINACION DE LA LINEA</v>
          </cell>
          <cell r="E13" t="str">
            <v>:</v>
          </cell>
          <cell r="L13" t="str">
            <v xml:space="preserve">Unidad de moneda:</v>
          </cell>
        </row>
        <row r="15">
          <cell r="B15" t="str">
            <v xml:space="preserve">NUMERO DE TERNAS</v>
          </cell>
          <cell r="E15" t="str">
            <v>:</v>
          </cell>
          <cell r="L15" t="str">
            <v xml:space="preserve">Tasa de cambio:</v>
          </cell>
        </row>
        <row r="17">
          <cell r="B17" t="str">
            <v xml:space="preserve">LONGITUD (Km.)</v>
          </cell>
          <cell r="E17" t="str">
            <v>:</v>
          </cell>
          <cell r="L17" t="str">
            <v>Fecha:</v>
          </cell>
        </row>
        <row r="19">
          <cell r="B19" t="str">
            <v xml:space="preserve"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 xml:space="preserve">VALORIZACION Miles U. S. DÓLAR</v>
          </cell>
        </row>
        <row r="26">
          <cell r="B26" t="str">
            <v xml:space="preserve">COSTO  DE  EJECUCION  DE  OBRA</v>
          </cell>
          <cell r="E26" t="str">
            <v>:</v>
          </cell>
        </row>
        <row r="28">
          <cell r="B28" t="str">
            <v xml:space="preserve">INGENIERIA  Y  SUPERVISION</v>
          </cell>
          <cell r="E28" t="str">
            <v>:</v>
          </cell>
        </row>
        <row r="30">
          <cell r="B30" t="str">
            <v xml:space="preserve"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 xml:space="preserve">GASTOS  ADMINISTRACION</v>
          </cell>
          <cell r="E34" t="str">
            <v>:</v>
          </cell>
        </row>
        <row r="36">
          <cell r="B36" t="str">
            <v xml:space="preserve">TOTAL  SIN  I.G.V.</v>
          </cell>
          <cell r="E36" t="str">
            <v>:</v>
          </cell>
        </row>
        <row r="39">
          <cell r="B39" t="str">
            <v xml:space="preserve"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 xml:space="preserve">TOTAL  CON  I.G.V.</v>
          </cell>
          <cell r="E43" t="str">
            <v>:</v>
          </cell>
        </row>
        <row r="45">
          <cell r="B45" t="str">
            <v xml:space="preserve">COSTO  POR  KILOMETRO  CON  I.G.V.</v>
          </cell>
          <cell r="E45" t="str">
            <v>:</v>
          </cell>
        </row>
      </sheetData>
      <sheetData sheetId="13" refreshError="1">
        <row r="4">
          <cell r="A4" t="str">
            <v xml:space="preserve">FORMULARIO DE RESUMEN DEL VNR A NIVEL DE EMPRESA</v>
          </cell>
        </row>
        <row r="5">
          <cell r="A5" t="str">
            <v xml:space="preserve">Miles US$</v>
          </cell>
        </row>
        <row r="8">
          <cell r="A8" t="str">
            <v xml:space="preserve"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 xml:space="preserve"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 xml:space="preserve">( Km )</v>
          </cell>
          <cell r="H21" t="str">
            <v xml:space="preserve"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 xml:space="preserve">SUBESTACIONESVALORIZACIÓN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 xml:space="preserve"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 xml:space="preserve">TOTAL EMPRESAVALORIZACIÓN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 xml:space="preserve">VNR 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 xml:space="preserve"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4">
          <cell r="A4" t="str">
            <v xml:space="preserve">FORMULARIO DE RESUMEN DEL VNR A 
NIVEL DE EMPRESA</v>
          </cell>
        </row>
      </sheetData>
      <sheetData sheetId="36">
        <row r="4">
          <cell r="A4" t="str">
            <v xml:space="preserve">FORMULARIO DE RESUMEN DEL VNR A 
NIVEL DE EMPRESA</v>
          </cell>
        </row>
      </sheetData>
      <sheetData sheetId="37">
        <row r="4">
          <cell r="A4" t="str">
            <v xml:space="preserve">FORMULARIO DE RESUMEN DEL VNR A 
NIVEL DE EMPRESA</v>
          </cell>
        </row>
      </sheetData>
      <sheetData sheetId="38">
        <row r="4">
          <cell r="A4" t="str">
            <v xml:space="preserve">FORMULARIO DE RESUMEN DEL VNR A 
NIVEL DE EMPRESA</v>
          </cell>
        </row>
      </sheetData>
      <sheetData sheetId="39">
        <row r="4">
          <cell r="A4" t="str">
            <v xml:space="preserve">FORMULARIO DE RESUMEN DEL VNR A 
NIVEL DE EMPRESA</v>
          </cell>
        </row>
      </sheetData>
      <sheetData sheetId="40">
        <row r="4">
          <cell r="A4" t="str">
            <v xml:space="preserve">FORMULARIO DE RESUMEN DEL VNR A 
NIVEL DE EMPRESA</v>
          </cell>
        </row>
      </sheetData>
      <sheetData sheetId="41">
        <row r="4">
          <cell r="A4" t="str">
            <v xml:space="preserve">FORMULARIO DE RESUMEN DEL VNR A 
NIVEL DE EMPRESA</v>
          </cell>
        </row>
      </sheetData>
      <sheetData sheetId="42">
        <row r="4">
          <cell r="A4" t="str">
            <v xml:space="preserve">FORMULARIO DE RESUMEN DEL VNR A 
NIVEL DE EMPRESA</v>
          </cell>
        </row>
      </sheetData>
      <sheetData sheetId="43">
        <row r="4">
          <cell r="A4" t="str">
            <v xml:space="preserve">FORMULARIO DE RESUMEN DEL VNR A 
NIVEL DE EMPRESA</v>
          </cell>
        </row>
      </sheetData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>
        <row r="3">
          <cell r="A3" t="str">
            <v xml:space="preserve">FORMULARIO VALORIZACION DE LAS INVERSIONES POR TELECOMUNICACIONES</v>
          </cell>
        </row>
      </sheetData>
      <sheetData sheetId="100">
        <row r="2">
          <cell r="B2" t="str">
            <v xml:space="preserve">CTE PEAJES POR CONEXIÓN AL SPT</v>
          </cell>
        </row>
      </sheetData>
      <sheetData sheetId="101">
        <row r="2">
          <cell r="B2" t="str">
            <v xml:space="preserve">CTE PEAJES POR CONEXIÓN AL SPT</v>
          </cell>
        </row>
      </sheetData>
      <sheetData sheetId="102">
        <row r="2">
          <cell r="B2" t="str">
            <v xml:space="preserve">CTE PEAJES POR CONEXIÓN AL SPT</v>
          </cell>
        </row>
      </sheetData>
      <sheetData sheetId="103">
        <row r="4">
          <cell r="A4" t="str">
            <v xml:space="preserve">FORMULARIO DE RESUMEN DEL VNR A 
NIVEL DE EMPRESA</v>
          </cell>
        </row>
      </sheetData>
      <sheetData sheetId="104">
        <row r="4">
          <cell r="A4" t="str">
            <v xml:space="preserve">FORMULARIO DE RESUMEN DEL VNR A 
NIVEL DE EMPRESA</v>
          </cell>
        </row>
      </sheetData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>
        <row r="3">
          <cell r="A3" t="str">
            <v xml:space="preserve">FORMULARIO VALORIZACION DE LAS INVERSIONES POR TELECOMUNICACIONES</v>
          </cell>
        </row>
      </sheetData>
      <sheetData sheetId="131">
        <row r="2">
          <cell r="B2" t="str">
            <v xml:space="preserve">CTE PEAJES POR CONEXIÓN AL SPT</v>
          </cell>
        </row>
      </sheetData>
      <sheetData sheetId="132"/>
      <sheetData sheetId="133">
        <row r="4">
          <cell r="A4" t="str">
            <v xml:space="preserve">FORMULARIO DE RESUMEN DEL VNR A 
NIVEL DE EMPRESA</v>
          </cell>
        </row>
      </sheetData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.TECNICAS"/>
      <sheetName val="SECUNDARIAS"/>
      <sheetName val="RESUMEN"/>
      <sheetName val="FORMATO"/>
      <sheetName val="3.01"/>
      <sheetName val="3.02"/>
      <sheetName val="3.03"/>
      <sheetName val="3.04"/>
      <sheetName val="3.05"/>
      <sheetName val="3.06"/>
      <sheetName val="3.07"/>
      <sheetName val="3.08"/>
      <sheetName val="3.0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  <sheetName val="3.26"/>
      <sheetName val="3.27"/>
      <sheetName val="3.28"/>
    </sheetNames>
    <sheetDataSet>
      <sheetData sheetId="0"/>
      <sheetData sheetId="1"/>
      <sheetData sheetId="2">
        <row r="11">
          <cell r="G11" t="str">
            <v>Capatáz</v>
          </cell>
          <cell r="H11" t="str">
            <v>H/H</v>
          </cell>
          <cell r="I11">
            <v>7.8650000000000011</v>
          </cell>
        </row>
        <row r="12">
          <cell r="G12" t="str">
            <v>Operario</v>
          </cell>
          <cell r="H12" t="str">
            <v>H/H</v>
          </cell>
          <cell r="I12">
            <v>7.15</v>
          </cell>
        </row>
        <row r="13">
          <cell r="G13" t="str">
            <v>Oficial</v>
          </cell>
          <cell r="H13" t="str">
            <v>H/H</v>
          </cell>
          <cell r="I13">
            <v>6.75</v>
          </cell>
        </row>
        <row r="14">
          <cell r="G14" t="str">
            <v>Peón</v>
          </cell>
          <cell r="H14" t="str">
            <v>H/H</v>
          </cell>
          <cell r="I14" t="str">
            <v>5.56</v>
          </cell>
        </row>
        <row r="15">
          <cell r="G15" t="str">
            <v>Topógrafo</v>
          </cell>
          <cell r="H15" t="str">
            <v>H/H</v>
          </cell>
          <cell r="I15">
            <v>7.15</v>
          </cell>
        </row>
        <row r="16">
          <cell r="G16" t="str">
            <v xml:space="preserve">Técnico Supervisor</v>
          </cell>
          <cell r="H16" t="str">
            <v>H/H</v>
          </cell>
          <cell r="I16">
            <v>7.8650000000000011</v>
          </cell>
        </row>
        <row r="17">
          <cell r="G17" t="str">
            <v xml:space="preserve">Técnico 1</v>
          </cell>
          <cell r="H17" t="str">
            <v>H/H</v>
          </cell>
          <cell r="I17">
            <v>7.15</v>
          </cell>
        </row>
        <row r="18">
          <cell r="G18" t="str">
            <v xml:space="preserve">Técnico 2</v>
          </cell>
          <cell r="H18" t="str">
            <v>H/H</v>
          </cell>
          <cell r="I18">
            <v>6.75</v>
          </cell>
        </row>
        <row r="20">
          <cell r="G20" t="str">
            <v>Camioneta</v>
          </cell>
          <cell r="H20" t="str">
            <v>H/M</v>
          </cell>
          <cell r="I20">
            <v>9.75</v>
          </cell>
          <cell r="J20">
            <v>2.7777777777777777</v>
          </cell>
        </row>
        <row r="21">
          <cell r="G21" t="str">
            <v>Compactadora</v>
          </cell>
          <cell r="H21" t="str">
            <v>H/M</v>
          </cell>
          <cell r="I21">
            <v>5</v>
          </cell>
        </row>
        <row r="22">
          <cell r="G22" t="str">
            <v xml:space="preserve">Estación total</v>
          </cell>
          <cell r="H22" t="str">
            <v>H/M</v>
          </cell>
          <cell r="I22">
            <v>6.09</v>
          </cell>
          <cell r="J22">
            <v>1.7361111111111112</v>
          </cell>
        </row>
        <row r="23">
          <cell r="G23" t="str">
            <v>Escalera</v>
          </cell>
          <cell r="H23" t="str">
            <v>H/M</v>
          </cell>
          <cell r="I23">
            <v>1.5</v>
          </cell>
        </row>
        <row r="24">
          <cell r="G24" t="str">
            <v>GPS</v>
          </cell>
          <cell r="H24" t="str">
            <v>H/M</v>
          </cell>
        </row>
        <row r="25">
          <cell r="G25" t="str">
            <v xml:space="preserve">Camion grua 6TN</v>
          </cell>
          <cell r="H25" t="str">
            <v>H/M</v>
          </cell>
          <cell r="I25">
            <v>91.65</v>
          </cell>
          <cell r="J25">
            <v>26.111111111111111</v>
          </cell>
        </row>
        <row r="26">
          <cell r="G26" t="str">
            <v xml:space="preserve">Camion Volquete</v>
          </cell>
          <cell r="H26" t="str">
            <v>H/M</v>
          </cell>
          <cell r="I26">
            <v>58.5</v>
          </cell>
          <cell r="J26">
            <v>16.666666666666668</v>
          </cell>
        </row>
        <row r="27">
          <cell r="G27" t="str">
            <v>Metrater</v>
          </cell>
          <cell r="H27" t="str">
            <v>H/M</v>
          </cell>
          <cell r="I27">
            <v>3.75</v>
          </cell>
        </row>
        <row r="28">
          <cell r="G28" t="str">
            <v>Megóhmetro</v>
          </cell>
          <cell r="H28" t="str">
            <v>H/M</v>
          </cell>
          <cell r="I28">
            <v>3.75</v>
          </cell>
        </row>
        <row r="29">
          <cell r="G29" t="str">
            <v>Portabobina</v>
          </cell>
          <cell r="H29" t="str">
            <v>H/M</v>
          </cell>
          <cell r="I29">
            <v>0.35</v>
          </cell>
          <cell r="J29">
            <v>16.666666666666668</v>
          </cell>
        </row>
        <row r="30">
          <cell r="G30" t="str">
            <v>Tiralinea</v>
          </cell>
          <cell r="H30" t="str">
            <v>H/M</v>
          </cell>
          <cell r="I30">
            <v>0.85</v>
          </cell>
          <cell r="J30">
            <v>16.666666666666668</v>
          </cell>
        </row>
        <row r="31">
          <cell r="G31" t="str">
            <v>Polea</v>
          </cell>
          <cell r="H31" t="str">
            <v>H/M</v>
          </cell>
          <cell r="I31">
            <v>2.38</v>
          </cell>
          <cell r="J31">
            <v>16.666666666666668</v>
          </cell>
        </row>
        <row r="32">
          <cell r="G32" t="str">
            <v xml:space="preserve">Cable Guia</v>
          </cell>
          <cell r="H32" t="str">
            <v>H/M</v>
          </cell>
          <cell r="I32">
            <v>28.9</v>
          </cell>
          <cell r="J32">
            <v>16.666666666666668</v>
          </cell>
        </row>
        <row r="33">
          <cell r="G33" t="str">
            <v xml:space="preserve">Herramientas (5% M. O.)</v>
          </cell>
        </row>
        <row r="35">
          <cell r="G35" t="str">
            <v>Piedra</v>
          </cell>
          <cell r="H35" t="str">
            <v>m3</v>
          </cell>
          <cell r="I35">
            <v>29.66</v>
          </cell>
        </row>
        <row r="36">
          <cell r="G36" t="str">
            <v>Hormigón</v>
          </cell>
          <cell r="H36" t="str">
            <v>m3</v>
          </cell>
          <cell r="I36">
            <v>25.42</v>
          </cell>
        </row>
        <row r="37">
          <cell r="G37" t="str">
            <v>Cemento</v>
          </cell>
          <cell r="H37" t="str">
            <v>Bl.</v>
          </cell>
          <cell r="I37">
            <v>19.7</v>
          </cell>
        </row>
        <row r="38">
          <cell r="G38" t="str">
            <v>Agua</v>
          </cell>
          <cell r="H38" t="str">
            <v>m3</v>
          </cell>
          <cell r="I38">
            <v>1</v>
          </cell>
        </row>
        <row r="39">
          <cell r="G39" t="str">
            <v>Brea</v>
          </cell>
          <cell r="H39" t="str">
            <v>Kg.</v>
          </cell>
          <cell r="I39">
            <v>2</v>
          </cell>
        </row>
        <row r="40">
          <cell r="G40" t="str">
            <v>Estacas</v>
          </cell>
          <cell r="H40" t="str">
            <v>Pza.</v>
          </cell>
          <cell r="I40">
            <v>0.5</v>
          </cell>
        </row>
        <row r="41">
          <cell r="G41" t="str">
            <v>Pintura</v>
          </cell>
          <cell r="H41" t="str">
            <v>Gl.</v>
          </cell>
          <cell r="I41">
            <v>28</v>
          </cell>
        </row>
        <row r="42">
          <cell r="G42" t="str">
            <v>Sal</v>
          </cell>
          <cell r="H42" t="str">
            <v>Kg.</v>
          </cell>
          <cell r="I42">
            <v>0.6</v>
          </cell>
        </row>
        <row r="43">
          <cell r="G43" t="str">
            <v>Gel</v>
          </cell>
          <cell r="H43" t="str">
            <v>Bl.</v>
          </cell>
          <cell r="I43">
            <v>50</v>
          </cell>
        </row>
        <row r="44">
          <cell r="G44" t="str">
            <v>Yeso</v>
          </cell>
          <cell r="H44" t="str">
            <v>Qn</v>
          </cell>
          <cell r="I44">
            <v>3</v>
          </cell>
        </row>
        <row r="45">
          <cell r="G45" t="str">
            <v>Cordel</v>
          </cell>
          <cell r="H45" t="str">
            <v>m.</v>
          </cell>
          <cell r="I45">
            <v>0.3</v>
          </cell>
        </row>
        <row r="46">
          <cell r="G46" t="str">
            <v xml:space="preserve">Tierra prepara</v>
          </cell>
          <cell r="H46" t="str">
            <v>m3</v>
          </cell>
          <cell r="I46">
            <v>3.6</v>
          </cell>
        </row>
        <row r="47">
          <cell r="G47" t="str">
            <v xml:space="preserve">Cinta Aislante</v>
          </cell>
          <cell r="H47" t="str">
            <v>Rollo</v>
          </cell>
          <cell r="I47">
            <v>1.5</v>
          </cell>
        </row>
        <row r="48">
          <cell r="G48" t="str">
            <v>Arena</v>
          </cell>
          <cell r="H48" t="str">
            <v>m3</v>
          </cell>
          <cell r="I48">
            <v>40</v>
          </cell>
        </row>
      </sheetData>
      <sheetData sheetId="3">
        <row r="62">
          <cell r="D62" t="str">
            <v>Km/Día</v>
          </cell>
          <cell r="E62" t="str">
            <v>Km</v>
          </cell>
        </row>
        <row r="63">
          <cell r="D63" t="str">
            <v>Postes/Día</v>
          </cell>
          <cell r="E63" t="str">
            <v>Poste</v>
          </cell>
        </row>
        <row r="64">
          <cell r="D64" t="str">
            <v>Armado/Día</v>
          </cell>
          <cell r="E64" t="str">
            <v>Juego</v>
          </cell>
        </row>
        <row r="65">
          <cell r="D65" t="str">
            <v>Sección/Día</v>
          </cell>
          <cell r="E65" t="str">
            <v>Juego</v>
          </cell>
        </row>
        <row r="66">
          <cell r="D66" t="str">
            <v>Retenida/Día</v>
          </cell>
          <cell r="E66" t="str">
            <v>Juego</v>
          </cell>
        </row>
        <row r="67">
          <cell r="D67" t="str">
            <v>Equipo/Día</v>
          </cell>
          <cell r="E67" t="str">
            <v>Equipo</v>
          </cell>
        </row>
        <row r="68">
          <cell r="D68" t="str">
            <v>P.A.T./Día</v>
          </cell>
          <cell r="E68" t="str">
            <v>Juego</v>
          </cell>
        </row>
        <row r="69">
          <cell r="D69" t="str">
            <v>SS.EE./Día</v>
          </cell>
          <cell r="E69" t="str">
            <v>Juego</v>
          </cell>
        </row>
        <row r="70">
          <cell r="D70" t="str">
            <v>Cruceta/Día</v>
          </cell>
          <cell r="E70" t="str">
            <v>Unidad</v>
          </cell>
        </row>
        <row r="71">
          <cell r="D71" t="str">
            <v>Juego/Día</v>
          </cell>
          <cell r="E71" t="str">
            <v>Juego</v>
          </cell>
        </row>
        <row r="72">
          <cell r="D72" t="str">
            <v>Aislador/Día</v>
          </cell>
          <cell r="E72" t="str">
            <v>Juego</v>
          </cell>
        </row>
        <row r="73">
          <cell r="D73" t="str">
            <v>Cadena/Día</v>
          </cell>
          <cell r="E73" t="str">
            <v>Juego</v>
          </cell>
        </row>
        <row r="74">
          <cell r="D74" t="str">
            <v>Tablero/Día</v>
          </cell>
          <cell r="E74" t="str">
            <v>Equipo</v>
          </cell>
        </row>
        <row r="75">
          <cell r="D75" t="str">
            <v>Mt./Día</v>
          </cell>
          <cell r="E75" t="str">
            <v>Mt.</v>
          </cell>
        </row>
        <row r="76">
          <cell r="D76" t="str">
            <v>M2/Día</v>
          </cell>
          <cell r="E76" t="str">
            <v>M2</v>
          </cell>
        </row>
        <row r="77">
          <cell r="D77" t="str">
            <v>M3/Día</v>
          </cell>
          <cell r="E77" t="str">
            <v>M3</v>
          </cell>
        </row>
        <row r="78">
          <cell r="D78" t="str">
            <v>Conexión/Día</v>
          </cell>
          <cell r="E78" t="str">
            <v>Juego</v>
          </cell>
        </row>
        <row r="79">
          <cell r="D79" t="str">
            <v>Hoyos/Día</v>
          </cell>
          <cell r="E79" t="str">
            <v>Hoyo</v>
          </cell>
        </row>
        <row r="80">
          <cell r="D80" t="str">
            <v>Circuito/Día</v>
          </cell>
          <cell r="E80" t="str">
            <v>Circuito</v>
          </cell>
        </row>
        <row r="81">
          <cell r="D81" t="str">
            <v>Empalme/Día</v>
          </cell>
          <cell r="E81" t="str">
            <v>Empalme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 Mayo I"/>
      <sheetName val="Dos Mayo II"/>
      <sheetName val="Dos Mayo III"/>
      <sheetName val="FORMA-LS3"/>
      <sheetName val="FORMA-LS1-LS2"/>
      <sheetName val="FORMA- RE1"/>
      <sheetName val="FORMA-RL1"/>
      <sheetName val="FORMA-SE2"/>
      <sheetName val="FORMA-ST1"/>
      <sheetName val="LOCALIDADES"/>
      <sheetName val="Bas_Rec"/>
      <sheetName val="Datos de Entrada"/>
      <sheetName val="Presupuesto"/>
      <sheetName val="Dos_Mayo_I"/>
      <sheetName val="Dos_Mayo_II"/>
      <sheetName val="Dos_Mayo_III"/>
      <sheetName val="FORMA-_RE1"/>
      <sheetName val="Datos_de_Entrada"/>
      <sheetName val="MATERIALES"/>
      <sheetName val="M d 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"/>
      <sheetName val="Abrir Reporte AutoRed"/>
      <sheetName val="DATOS DE CAMPO"/>
      <sheetName val="INGRESO DE DATOS POR LOCALIDAD"/>
      <sheetName val="METRADO-TEMPORAL"/>
      <sheetName val="SUMINISTRO-RS"/>
      <sheetName val="MONTAJE-RS"/>
      <sheetName val="TRANSPORTE"/>
      <sheetName val="RESUMEN"/>
      <sheetName val="POLINOMICA"/>
    </sheetNames>
    <sheetDataSet>
      <sheetData sheetId="0"/>
      <sheetData sheetId="1"/>
      <sheetData sheetId="2" refreshError="1">
        <row r="22">
          <cell r="U22">
            <v>1500</v>
          </cell>
        </row>
        <row r="23">
          <cell r="U23">
            <v>390</v>
          </cell>
        </row>
        <row r="24">
          <cell r="U24">
            <v>180</v>
          </cell>
        </row>
        <row r="25">
          <cell r="U25">
            <v>40.5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- Montaje"/>
      <sheetName val="Planilla - Desmontaje"/>
      <sheetName val="C. U."/>
      <sheetName val="Metrado y Presupuesto"/>
      <sheetName val="GG"/>
      <sheetName val="F. Polinomica"/>
      <sheetName val="Calendario"/>
      <sheetName val="_"/>
      <sheetName val="__"/>
      <sheetName val="___"/>
    </sheetNames>
    <sheetDataSet>
      <sheetData sheetId="0" refreshError="1"/>
      <sheetData sheetId="1" refreshError="1"/>
      <sheetData sheetId="2" refreshError="1"/>
      <sheetData sheetId="3">
        <row r="540">
          <cell r="S540" t="str">
            <v>1.00</v>
          </cell>
          <cell r="T540">
            <v>1</v>
          </cell>
          <cell r="V540" t="str">
            <v xml:space="preserve">Replanteo topografico, Ubicación de estructuras e Ingenieria de Detalle </v>
          </cell>
          <cell r="X540" t="str">
            <v>Km.</v>
          </cell>
          <cell r="Y540">
            <v>2.6533999999999995</v>
          </cell>
          <cell r="Z540">
            <v>0.124</v>
          </cell>
          <cell r="AA540">
            <v>0.5182000000000001</v>
          </cell>
          <cell r="AB540">
            <v>0.74219999999999997</v>
          </cell>
          <cell r="AC540">
            <v>0.9274</v>
          </cell>
          <cell r="AD540">
            <v>1.9822</v>
          </cell>
          <cell r="AE540">
            <v>1.9239999999999999</v>
          </cell>
          <cell r="AF540">
            <v>1.8717999999999995</v>
          </cell>
          <cell r="AG540">
            <v>5.1293999999999995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102.13</v>
          </cell>
          <cell r="BX540">
            <v>270.99174199999993</v>
          </cell>
          <cell r="BY540">
            <v>12.664119999999999</v>
          </cell>
          <cell r="BZ540">
            <v>52.923766000000008</v>
          </cell>
          <cell r="CA540">
            <v>75.800885999999991</v>
          </cell>
          <cell r="CB540">
            <v>94.715361999999999</v>
          </cell>
          <cell r="CC540">
            <v>202.44208599999999</v>
          </cell>
          <cell r="CD540">
            <v>196.49811999999997</v>
          </cell>
          <cell r="CE540">
            <v>191.16693399999994</v>
          </cell>
          <cell r="CF540">
            <v>523.86562199999992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V540">
            <v>15.872599999999998</v>
          </cell>
          <cell r="DW540">
            <v>1621.0686379999997</v>
          </cell>
          <cell r="DX540">
            <v>15.872599999999995</v>
          </cell>
          <cell r="DY540">
            <v>1621.0686379999995</v>
          </cell>
        </row>
        <row r="541">
          <cell r="S541" t="str">
            <v>2.00</v>
          </cell>
          <cell r="T541">
            <v>2</v>
          </cell>
          <cell r="V541" t="str">
            <v xml:space="preserve">Izaje de poste de Cº Aº Cº de 8 a 9 m, incluye excavación de hoyo y vaciado con concreto ciclópeo </v>
          </cell>
          <cell r="X541" t="str">
            <v>Un</v>
          </cell>
          <cell r="Y541">
            <v>1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1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131.76</v>
          </cell>
          <cell r="BX541">
            <v>131.76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131.76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2</v>
          </cell>
          <cell r="DW541">
            <v>263.52</v>
          </cell>
          <cell r="DX541">
            <v>2</v>
          </cell>
          <cell r="DY541">
            <v>263.52</v>
          </cell>
        </row>
        <row r="542">
          <cell r="S542" t="str">
            <v>3.00</v>
          </cell>
          <cell r="T542">
            <v>3</v>
          </cell>
          <cell r="V542" t="str">
            <v xml:space="preserve">Izaje de poste de Cº Aº Cº de 10 a 13 m, incluye excavación de hoyo y vaciado con concreto ciclópeo </v>
          </cell>
          <cell r="X542" t="str">
            <v>Un</v>
          </cell>
          <cell r="Y542">
            <v>20</v>
          </cell>
          <cell r="Z542">
            <v>1</v>
          </cell>
          <cell r="AA542">
            <v>2</v>
          </cell>
          <cell r="AB542">
            <v>6</v>
          </cell>
          <cell r="AC542">
            <v>6</v>
          </cell>
          <cell r="AD542">
            <v>12</v>
          </cell>
          <cell r="AE542">
            <v>13</v>
          </cell>
          <cell r="AF542">
            <v>10</v>
          </cell>
          <cell r="AG542">
            <v>31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190.44</v>
          </cell>
          <cell r="BX542">
            <v>3808.8</v>
          </cell>
          <cell r="BY542">
            <v>190.44</v>
          </cell>
          <cell r="BZ542">
            <v>380.88</v>
          </cell>
          <cell r="CA542">
            <v>1142.6399999999999</v>
          </cell>
          <cell r="CB542">
            <v>1142.6399999999999</v>
          </cell>
          <cell r="CC542">
            <v>2285.2799999999997</v>
          </cell>
          <cell r="CD542">
            <v>2475.7199999999998</v>
          </cell>
          <cell r="CE542">
            <v>1904.4</v>
          </cell>
          <cell r="CF542">
            <v>5903.64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101</v>
          </cell>
          <cell r="DW542">
            <v>19234.439999999999</v>
          </cell>
          <cell r="DX542">
            <v>101</v>
          </cell>
          <cell r="DY542">
            <v>19234.439999999999</v>
          </cell>
        </row>
        <row r="543">
          <cell r="S543" t="str">
            <v>4.00</v>
          </cell>
          <cell r="T543">
            <v>4</v>
          </cell>
          <cell r="V543" t="str">
            <v xml:space="preserve">Izaje de poste de Cº Aº Cº de 15 m, incluye excavación de hoyo y vaciado con concreto ciclópeo </v>
          </cell>
          <cell r="X543" t="str">
            <v>Un</v>
          </cell>
          <cell r="Y543">
            <v>2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227.96</v>
          </cell>
          <cell r="BX543">
            <v>455.92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2</v>
          </cell>
          <cell r="DW543">
            <v>455.92</v>
          </cell>
          <cell r="DX543">
            <v>2</v>
          </cell>
          <cell r="DY543">
            <v>455.92</v>
          </cell>
        </row>
        <row r="544">
          <cell r="S544" t="str">
            <v>5.00</v>
          </cell>
          <cell r="T544">
            <v>5</v>
          </cell>
          <cell r="V544" t="str">
            <v xml:space="preserve">Montaje de Armados AT1 ,  AT1-M,  AT1-A, AB1</v>
          </cell>
          <cell r="X544" t="str">
            <v>Jgo</v>
          </cell>
          <cell r="Y544">
            <v>15</v>
          </cell>
          <cell r="Z544">
            <v>0</v>
          </cell>
          <cell r="AA544">
            <v>0</v>
          </cell>
          <cell r="AB544">
            <v>4</v>
          </cell>
          <cell r="AC544">
            <v>4</v>
          </cell>
          <cell r="AD544">
            <v>10</v>
          </cell>
          <cell r="AE544">
            <v>13</v>
          </cell>
          <cell r="AF544">
            <v>13</v>
          </cell>
          <cell r="AG544">
            <v>35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52.559999999999995</v>
          </cell>
          <cell r="BX544">
            <v>788.4</v>
          </cell>
          <cell r="BY544">
            <v>0</v>
          </cell>
          <cell r="BZ544">
            <v>0</v>
          </cell>
          <cell r="CA544">
            <v>210.23999999999998</v>
          </cell>
          <cell r="CB544">
            <v>210.23999999999998</v>
          </cell>
          <cell r="CC544">
            <v>525.59999999999991</v>
          </cell>
          <cell r="CD544">
            <v>683.28</v>
          </cell>
          <cell r="CE544">
            <v>683.28</v>
          </cell>
          <cell r="CF544">
            <v>1839.6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94</v>
          </cell>
          <cell r="DW544">
            <v>4940.6399999999994</v>
          </cell>
          <cell r="DX544">
            <v>94</v>
          </cell>
          <cell r="DY544">
            <v>4940.6399999999994</v>
          </cell>
        </row>
        <row r="545">
          <cell r="S545" t="str">
            <v>6.00</v>
          </cell>
          <cell r="T545">
            <v>6</v>
          </cell>
          <cell r="V545" t="str">
            <v xml:space="preserve">Montaje de Armados AB1 ,  AB1-A</v>
          </cell>
          <cell r="X545" t="str">
            <v>Jgo</v>
          </cell>
          <cell r="Y545">
            <v>0</v>
          </cell>
          <cell r="Z545">
            <v>0</v>
          </cell>
          <cell r="AA545">
            <v>0</v>
          </cell>
          <cell r="AB545">
            <v>4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45.47</v>
          </cell>
          <cell r="BX545">
            <v>0</v>
          </cell>
          <cell r="BY545">
            <v>0</v>
          </cell>
          <cell r="BZ545">
            <v>0</v>
          </cell>
          <cell r="CA545">
            <v>181.88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4</v>
          </cell>
          <cell r="DW545">
            <v>181.88</v>
          </cell>
          <cell r="DX545">
            <v>4</v>
          </cell>
          <cell r="DY545">
            <v>181.88</v>
          </cell>
        </row>
        <row r="546">
          <cell r="S546" t="str">
            <v>7.00</v>
          </cell>
          <cell r="T546">
            <v>7</v>
          </cell>
          <cell r="V546" t="str">
            <v xml:space="preserve">Montaje de Armados AT2,  AT3, AT4,  AT5.</v>
          </cell>
          <cell r="X546" t="str">
            <v>Jgo</v>
          </cell>
          <cell r="Y546">
            <v>6</v>
          </cell>
          <cell r="Z546">
            <v>1</v>
          </cell>
          <cell r="AA546">
            <v>2</v>
          </cell>
          <cell r="AB546">
            <v>0</v>
          </cell>
          <cell r="AC546">
            <v>3</v>
          </cell>
          <cell r="AD546">
            <v>4</v>
          </cell>
          <cell r="AE546">
            <v>1</v>
          </cell>
          <cell r="AF546">
            <v>2</v>
          </cell>
          <cell r="AG546">
            <v>11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90.45</v>
          </cell>
          <cell r="BX546">
            <v>542.70000000000005</v>
          </cell>
          <cell r="BY546">
            <v>90.45</v>
          </cell>
          <cell r="BZ546">
            <v>180.9</v>
          </cell>
          <cell r="CA546">
            <v>0</v>
          </cell>
          <cell r="CB546">
            <v>271.35000000000002</v>
          </cell>
          <cell r="CC546">
            <v>361.8</v>
          </cell>
          <cell r="CD546">
            <v>90.45</v>
          </cell>
          <cell r="CE546">
            <v>180.9</v>
          </cell>
          <cell r="CF546">
            <v>994.95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30</v>
          </cell>
          <cell r="DW546">
            <v>2713.5</v>
          </cell>
          <cell r="DX546">
            <v>30</v>
          </cell>
          <cell r="DY546">
            <v>2713.5</v>
          </cell>
        </row>
        <row r="547">
          <cell r="S547" t="str">
            <v>8.00</v>
          </cell>
          <cell r="T547">
            <v>8</v>
          </cell>
          <cell r="V547" t="str">
            <v xml:space="preserve">Montaje de Armados AT2-A, AT3-A, AT5-A</v>
          </cell>
          <cell r="X547" t="str">
            <v>Jgo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113.05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</row>
        <row r="548">
          <cell r="S548" t="str">
            <v>9.00</v>
          </cell>
          <cell r="T548">
            <v>9</v>
          </cell>
          <cell r="V548" t="str">
            <v xml:space="preserve">Montaje de Armados AB2,  AB3, AB4,  AB5</v>
          </cell>
          <cell r="X548" t="str">
            <v>Jgo</v>
          </cell>
          <cell r="Y548">
            <v>0</v>
          </cell>
          <cell r="Z548">
            <v>0</v>
          </cell>
          <cell r="AA548">
            <v>0</v>
          </cell>
          <cell r="AB548">
            <v>1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79.099999999999994</v>
          </cell>
          <cell r="BX548">
            <v>0</v>
          </cell>
          <cell r="BY548">
            <v>0</v>
          </cell>
          <cell r="BZ548">
            <v>0</v>
          </cell>
          <cell r="CA548">
            <v>79.099999999999994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1</v>
          </cell>
          <cell r="DW548">
            <v>79.099999999999994</v>
          </cell>
          <cell r="DX548">
            <v>1</v>
          </cell>
          <cell r="DY548">
            <v>79.099999999999994</v>
          </cell>
        </row>
        <row r="549">
          <cell r="S549" t="str">
            <v>10.00</v>
          </cell>
          <cell r="T549">
            <v>10</v>
          </cell>
          <cell r="V549" t="str">
            <v xml:space="preserve">Montaje de Armados ATV3, ATV4</v>
          </cell>
          <cell r="X549" t="str">
            <v>Jgo</v>
          </cell>
          <cell r="Y549">
            <v>1</v>
          </cell>
          <cell r="Z549">
            <v>0</v>
          </cell>
          <cell r="AA549">
            <v>1</v>
          </cell>
          <cell r="AB549">
            <v>0</v>
          </cell>
          <cell r="AC549">
            <v>0</v>
          </cell>
          <cell r="AD549">
            <v>0</v>
          </cell>
          <cell r="AE549">
            <v>1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45.22</v>
          </cell>
          <cell r="BX549">
            <v>45.22</v>
          </cell>
          <cell r="BY549">
            <v>0</v>
          </cell>
          <cell r="BZ549">
            <v>45.22</v>
          </cell>
          <cell r="CA549">
            <v>0</v>
          </cell>
          <cell r="CB549">
            <v>0</v>
          </cell>
          <cell r="CC549">
            <v>0</v>
          </cell>
          <cell r="CD549">
            <v>45.22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3</v>
          </cell>
          <cell r="DW549">
            <v>135.66</v>
          </cell>
          <cell r="DX549">
            <v>3</v>
          </cell>
          <cell r="DY549">
            <v>135.66</v>
          </cell>
        </row>
        <row r="550">
          <cell r="S550" t="str">
            <v>11.00</v>
          </cell>
          <cell r="T550">
            <v>11</v>
          </cell>
          <cell r="V550" t="str">
            <v xml:space="preserve">Montaje de Armados ABV3; ABV4</v>
          </cell>
          <cell r="X550" t="str">
            <v>Jgo</v>
          </cell>
          <cell r="Y550">
            <v>0</v>
          </cell>
          <cell r="Z550">
            <v>0</v>
          </cell>
          <cell r="AA550">
            <v>0</v>
          </cell>
          <cell r="AB550">
            <v>2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39.549999999999997</v>
          </cell>
          <cell r="BX550">
            <v>0</v>
          </cell>
          <cell r="BY550">
            <v>0</v>
          </cell>
          <cell r="BZ550">
            <v>0</v>
          </cell>
          <cell r="CA550">
            <v>79.099999999999994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2</v>
          </cell>
          <cell r="DW550">
            <v>79.099999999999994</v>
          </cell>
          <cell r="DX550">
            <v>2</v>
          </cell>
          <cell r="DY550">
            <v>79.099999999999994</v>
          </cell>
        </row>
        <row r="551">
          <cell r="S551" t="str">
            <v>12.00</v>
          </cell>
          <cell r="T551">
            <v>12</v>
          </cell>
          <cell r="V551" t="str">
            <v xml:space="preserve">Montaje de Armado ATXE, ATV5</v>
          </cell>
          <cell r="X551" t="str">
            <v>Jgo</v>
          </cell>
          <cell r="Y551">
            <v>5</v>
          </cell>
          <cell r="Z551">
            <v>0</v>
          </cell>
          <cell r="AA551">
            <v>0</v>
          </cell>
          <cell r="AB551">
            <v>0</v>
          </cell>
          <cell r="AC551">
            <v>4</v>
          </cell>
          <cell r="AD551">
            <v>0</v>
          </cell>
          <cell r="AE551">
            <v>0</v>
          </cell>
          <cell r="AF551">
            <v>2</v>
          </cell>
          <cell r="AG551">
            <v>8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77.740000000000009</v>
          </cell>
          <cell r="BX551">
            <v>388.70000000000005</v>
          </cell>
          <cell r="BY551">
            <v>0</v>
          </cell>
          <cell r="BZ551">
            <v>0</v>
          </cell>
          <cell r="CA551">
            <v>0</v>
          </cell>
          <cell r="CB551">
            <v>310.96000000000004</v>
          </cell>
          <cell r="CC551">
            <v>0</v>
          </cell>
          <cell r="CD551">
            <v>0</v>
          </cell>
          <cell r="CE551">
            <v>155.48000000000002</v>
          </cell>
          <cell r="CF551">
            <v>621.92000000000007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19</v>
          </cell>
          <cell r="DW551">
            <v>1477.0600000000002</v>
          </cell>
          <cell r="DX551">
            <v>19</v>
          </cell>
          <cell r="DY551">
            <v>1477.0600000000002</v>
          </cell>
        </row>
        <row r="552">
          <cell r="S552" t="str">
            <v>13.00</v>
          </cell>
          <cell r="T552">
            <v>13</v>
          </cell>
          <cell r="V552" t="str">
            <v xml:space="preserve">Montaje de Armado ATV1</v>
          </cell>
          <cell r="X552" t="str">
            <v>Jgo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55.53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</row>
        <row r="553">
          <cell r="S553" t="str">
            <v>14.00</v>
          </cell>
          <cell r="T553">
            <v>14</v>
          </cell>
          <cell r="V553" t="str">
            <v xml:space="preserve">Montaje de Armado ABV5</v>
          </cell>
          <cell r="X553" t="str">
            <v>Jgo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72.75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</row>
        <row r="554">
          <cell r="S554" t="str">
            <v>15.00</v>
          </cell>
          <cell r="T554">
            <v>15</v>
          </cell>
          <cell r="V554" t="str">
            <v xml:space="preserve">Montaje de Armados ATV6, ATV7,  ATV8, ATV9</v>
          </cell>
          <cell r="X554" t="str">
            <v>Jgo</v>
          </cell>
          <cell r="Y554">
            <v>1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1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159.06</v>
          </cell>
          <cell r="BX554">
            <v>159.06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159.06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2</v>
          </cell>
          <cell r="DW554">
            <v>318.12</v>
          </cell>
          <cell r="DX554">
            <v>2</v>
          </cell>
          <cell r="DY554">
            <v>318.12</v>
          </cell>
        </row>
        <row r="555">
          <cell r="S555" t="str">
            <v>16.00</v>
          </cell>
          <cell r="T555">
            <v>16</v>
          </cell>
          <cell r="V555" t="str">
            <v xml:space="preserve">Montaje de Armados ATP1, ATP2-A, ATP3-A</v>
          </cell>
          <cell r="X555" t="str">
            <v>Jgo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33.200000000000003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</row>
        <row r="556">
          <cell r="S556" t="str">
            <v>17.00</v>
          </cell>
          <cell r="T556">
            <v>17</v>
          </cell>
          <cell r="V556" t="str">
            <v xml:space="preserve">Montaje de Armados ATP2</v>
          </cell>
          <cell r="X556" t="str">
            <v>Jgo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27.669999999999998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</row>
        <row r="557">
          <cell r="S557" t="str">
            <v>18.00</v>
          </cell>
          <cell r="T557">
            <v>18</v>
          </cell>
          <cell r="V557" t="str">
            <v xml:space="preserve">Montaje de Armados ATP3 </v>
          </cell>
          <cell r="X557" t="str">
            <v>Jgo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20.010000000000002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</row>
        <row r="558">
          <cell r="S558" t="str">
            <v>19.00</v>
          </cell>
          <cell r="T558">
            <v>19</v>
          </cell>
          <cell r="V558" t="str">
            <v xml:space="preserve">Montaje de Armados ATH1</v>
          </cell>
          <cell r="X558" t="str">
            <v>Jgo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60.07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</row>
        <row r="559">
          <cell r="S559" t="str">
            <v>20.00</v>
          </cell>
          <cell r="T559">
            <v>20</v>
          </cell>
          <cell r="V559" t="str">
            <v xml:space="preserve">Montaje de Armados ATH3</v>
          </cell>
          <cell r="X559" t="str">
            <v>Jgo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2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105.11999999999999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210.23999999999998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V559">
            <v>2</v>
          </cell>
          <cell r="DW559">
            <v>210.23999999999998</v>
          </cell>
          <cell r="DX559">
            <v>2</v>
          </cell>
          <cell r="DY559">
            <v>210.23999999999998</v>
          </cell>
        </row>
        <row r="560">
          <cell r="S560" t="str">
            <v>21.00</v>
          </cell>
          <cell r="T560">
            <v>21</v>
          </cell>
          <cell r="V560" t="str">
            <v xml:space="preserve">Montaje de Armados A2TV1</v>
          </cell>
          <cell r="X560" t="str">
            <v>Jgo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119.28999999999999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</row>
        <row r="561">
          <cell r="S561" t="str">
            <v>22.00</v>
          </cell>
          <cell r="T561">
            <v>22</v>
          </cell>
          <cell r="V561" t="str">
            <v xml:space="preserve">Montaje de Armados A2TV2</v>
          </cell>
          <cell r="X561" t="str">
            <v>Jgo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188.54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</row>
        <row r="562">
          <cell r="S562" t="str">
            <v>23.00</v>
          </cell>
          <cell r="T562">
            <v>23</v>
          </cell>
          <cell r="V562" t="str">
            <v xml:space="preserve">Montaje de INTERRUPTOR DE ACCIONAMIENTO Y COMANDO MECANICO IACM</v>
          </cell>
          <cell r="X562" t="str">
            <v>Un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454.36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</row>
        <row r="563">
          <cell r="S563" t="str">
            <v>24.00</v>
          </cell>
          <cell r="T563">
            <v>24</v>
          </cell>
          <cell r="V563" t="str">
            <v xml:space="preserve">Desmontaje y Montaje de INTERRUPTOR DE ACCIONAMIENTO Y COMANDO MECANICO IACM</v>
          </cell>
          <cell r="X563" t="str">
            <v>Un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908.72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</row>
        <row r="564">
          <cell r="S564" t="str">
            <v>25.00</v>
          </cell>
          <cell r="T564">
            <v>25</v>
          </cell>
          <cell r="V564" t="str">
            <v xml:space="preserve">Instalación de retenida oblicua, incluye excavación de hoyo y material de relleno</v>
          </cell>
          <cell r="X564" t="str">
            <v>Un</v>
          </cell>
          <cell r="Y564">
            <v>4</v>
          </cell>
          <cell r="Z564">
            <v>0</v>
          </cell>
          <cell r="AA564">
            <v>1</v>
          </cell>
          <cell r="AB564">
            <v>3</v>
          </cell>
          <cell r="AC564">
            <v>0</v>
          </cell>
          <cell r="AD564">
            <v>1</v>
          </cell>
          <cell r="AE564">
            <v>9</v>
          </cell>
          <cell r="AF564">
            <v>0</v>
          </cell>
          <cell r="AG564">
            <v>5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70.069999999999993</v>
          </cell>
          <cell r="BX564">
            <v>280.27999999999997</v>
          </cell>
          <cell r="BY564">
            <v>0</v>
          </cell>
          <cell r="BZ564">
            <v>70.069999999999993</v>
          </cell>
          <cell r="CA564">
            <v>210.20999999999998</v>
          </cell>
          <cell r="CB564">
            <v>0</v>
          </cell>
          <cell r="CC564">
            <v>70.069999999999993</v>
          </cell>
          <cell r="CD564">
            <v>630.62999999999988</v>
          </cell>
          <cell r="CE564">
            <v>0</v>
          </cell>
          <cell r="CF564">
            <v>350.34999999999997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23</v>
          </cell>
          <cell r="DW564">
            <v>1611.6099999999997</v>
          </cell>
          <cell r="DX564">
            <v>23</v>
          </cell>
          <cell r="DY564">
            <v>1611.61</v>
          </cell>
        </row>
        <row r="565">
          <cell r="S565" t="str">
            <v>26.00</v>
          </cell>
          <cell r="T565">
            <v>26</v>
          </cell>
          <cell r="V565" t="str">
            <v xml:space="preserve">Instalación de retenida oblicua CON RIEL incluye excavación de hoyo y material de relleno</v>
          </cell>
          <cell r="X565" t="str">
            <v>Un</v>
          </cell>
          <cell r="Y565">
            <v>0</v>
          </cell>
          <cell r="Z565">
            <v>1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90.45</v>
          </cell>
          <cell r="BX565">
            <v>0</v>
          </cell>
          <cell r="BY565">
            <v>90.45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1</v>
          </cell>
          <cell r="DW565">
            <v>90.45</v>
          </cell>
          <cell r="DX565">
            <v>1</v>
          </cell>
          <cell r="DY565">
            <v>90.45</v>
          </cell>
        </row>
        <row r="566">
          <cell r="S566" t="str">
            <v>27.00</v>
          </cell>
          <cell r="T566">
            <v>27</v>
          </cell>
          <cell r="V566" t="str">
            <v xml:space="preserve">Instalación de Retenida Para ARMADO incluye excavación de hoyo y material de relleno</v>
          </cell>
          <cell r="X566" t="str">
            <v>Un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35.049999999999997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</row>
        <row r="567">
          <cell r="S567" t="str">
            <v>28.00</v>
          </cell>
          <cell r="T567">
            <v>28</v>
          </cell>
          <cell r="V567" t="str">
            <v xml:space="preserve">Instalación de retenida vertical, incluye excavación de hoyo y material de relleno</v>
          </cell>
          <cell r="X567" t="str">
            <v>Un</v>
          </cell>
          <cell r="Y567">
            <v>4</v>
          </cell>
          <cell r="Z567">
            <v>0</v>
          </cell>
          <cell r="AA567">
            <v>1</v>
          </cell>
          <cell r="AB567">
            <v>0</v>
          </cell>
          <cell r="AC567">
            <v>1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84.09</v>
          </cell>
          <cell r="BX567">
            <v>336.36</v>
          </cell>
          <cell r="BY567">
            <v>0</v>
          </cell>
          <cell r="BZ567">
            <v>84.09</v>
          </cell>
          <cell r="CA567">
            <v>0</v>
          </cell>
          <cell r="CB567">
            <v>84.09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0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6</v>
          </cell>
          <cell r="DW567">
            <v>504.54000000000008</v>
          </cell>
          <cell r="DX567">
            <v>6</v>
          </cell>
          <cell r="DY567">
            <v>504.54</v>
          </cell>
        </row>
        <row r="568">
          <cell r="S568" t="str">
            <v>29.00</v>
          </cell>
          <cell r="T568">
            <v>29</v>
          </cell>
          <cell r="V568" t="str">
            <v xml:space="preserve">Instalación de retenida vertical CON RIEL , incluye excavación de hoyo y material de relleno</v>
          </cell>
          <cell r="X568" t="str">
            <v>Un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90.45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</row>
        <row r="569">
          <cell r="S569" t="str">
            <v>30.00</v>
          </cell>
          <cell r="T569">
            <v>30</v>
          </cell>
          <cell r="V569" t="str">
            <v xml:space="preserve">Instalación de retenida vertical tipo violin, incluye excavación de hoyo y material de relleno</v>
          </cell>
          <cell r="X569" t="str">
            <v>Un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90.45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</row>
        <row r="570">
          <cell r="S570" t="str">
            <v>31.00</v>
          </cell>
          <cell r="T570">
            <v>31</v>
          </cell>
          <cell r="V570" t="str">
            <v xml:space="preserve">Instalación de retenida aérea</v>
          </cell>
          <cell r="X570" t="str">
            <v>Un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59.49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</row>
        <row r="571">
          <cell r="S571" t="str">
            <v>32.00</v>
          </cell>
          <cell r="T571">
            <v>32</v>
          </cell>
          <cell r="V571" t="str">
            <v xml:space="preserve">Instalación del sistema de puesta a tierra MT incluye  material de relleno y conexionado de ferreteria al SPT.</v>
          </cell>
          <cell r="X571" t="str">
            <v>Un</v>
          </cell>
          <cell r="Y571">
            <v>2</v>
          </cell>
          <cell r="Z571">
            <v>1</v>
          </cell>
          <cell r="AA571">
            <v>1</v>
          </cell>
          <cell r="AB571">
            <v>0</v>
          </cell>
          <cell r="AC571">
            <v>0</v>
          </cell>
          <cell r="AD571">
            <v>2</v>
          </cell>
          <cell r="AE571">
            <v>0</v>
          </cell>
          <cell r="AF571">
            <v>2</v>
          </cell>
          <cell r="AG571">
            <v>1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83.44</v>
          </cell>
          <cell r="BX571">
            <v>166.88</v>
          </cell>
          <cell r="BY571">
            <v>83.44</v>
          </cell>
          <cell r="BZ571">
            <v>83.44</v>
          </cell>
          <cell r="CA571">
            <v>0</v>
          </cell>
          <cell r="CB571">
            <v>0</v>
          </cell>
          <cell r="CC571">
            <v>166.88</v>
          </cell>
          <cell r="CD571">
            <v>0</v>
          </cell>
          <cell r="CE571">
            <v>166.88</v>
          </cell>
          <cell r="CF571">
            <v>83.44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9</v>
          </cell>
          <cell r="DW571">
            <v>750.96</v>
          </cell>
          <cell r="DX571">
            <v>9</v>
          </cell>
          <cell r="DY571">
            <v>750.96</v>
          </cell>
        </row>
        <row r="572">
          <cell r="S572" t="str">
            <v>33.00</v>
          </cell>
          <cell r="T572">
            <v>33</v>
          </cell>
          <cell r="V572" t="str">
            <v xml:space="preserve">Instalación del sistema de puesta a tierra BT incluye  material de relleno y conexionado de ferreteria al SPT.</v>
          </cell>
          <cell r="X572" t="str">
            <v>Un</v>
          </cell>
          <cell r="Y572">
            <v>2</v>
          </cell>
          <cell r="Z572">
            <v>1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81.19</v>
          </cell>
          <cell r="BX572">
            <v>162.38</v>
          </cell>
          <cell r="BY572">
            <v>81.19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3</v>
          </cell>
          <cell r="DW572">
            <v>243.57</v>
          </cell>
          <cell r="DX572">
            <v>3</v>
          </cell>
          <cell r="DY572">
            <v>243.57</v>
          </cell>
        </row>
        <row r="573">
          <cell r="S573" t="str">
            <v>34.00</v>
          </cell>
          <cell r="T573">
            <v>34</v>
          </cell>
          <cell r="V573" t="str">
            <v xml:space="preserve">Tendido de conductores de AAAC  16 50 mm2</v>
          </cell>
          <cell r="X573" t="str">
            <v>Km</v>
          </cell>
          <cell r="Y573">
            <v>0.8432670000000001</v>
          </cell>
          <cell r="Z573">
            <v>0</v>
          </cell>
          <cell r="AA573">
            <v>0</v>
          </cell>
          <cell r="AB573">
            <v>1.5883080000000001</v>
          </cell>
          <cell r="AC573">
            <v>2.976954000000001</v>
          </cell>
          <cell r="AD573">
            <v>6.0726779999999998</v>
          </cell>
          <cell r="AE573">
            <v>0</v>
          </cell>
          <cell r="AF573">
            <v>0</v>
          </cell>
          <cell r="AG573">
            <v>14.951859000000001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322.64999999999998</v>
          </cell>
          <cell r="BX573">
            <v>272.08009755</v>
          </cell>
          <cell r="BY573">
            <v>0</v>
          </cell>
          <cell r="BZ573">
            <v>0</v>
          </cell>
          <cell r="CA573">
            <v>512.46757619999994</v>
          </cell>
          <cell r="CB573">
            <v>960.51420810000025</v>
          </cell>
          <cell r="CC573">
            <v>1959.3495566999998</v>
          </cell>
          <cell r="CD573">
            <v>0</v>
          </cell>
          <cell r="CE573">
            <v>0</v>
          </cell>
          <cell r="CF573">
            <v>4824.2173063499995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26.433066000000004</v>
          </cell>
          <cell r="DW573">
            <v>8528.6287448999992</v>
          </cell>
          <cell r="DX573">
            <v>26.433066000000007</v>
          </cell>
          <cell r="DY573">
            <v>8528.628744900001</v>
          </cell>
        </row>
        <row r="574">
          <cell r="S574" t="str">
            <v>35.00</v>
          </cell>
          <cell r="T574">
            <v>35</v>
          </cell>
          <cell r="V574" t="str">
            <v xml:space="preserve">Tendido de conductores de AAAC  70 120 mm2</v>
          </cell>
          <cell r="X574" t="str">
            <v>Km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725.96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</row>
        <row r="575">
          <cell r="S575" t="str">
            <v>36.00</v>
          </cell>
          <cell r="T575">
            <v>36</v>
          </cell>
          <cell r="V575" t="str">
            <v xml:space="preserve">Tendido de cable autoportante de MT tipo NA2XS2Y 3x35 mm2 15kV</v>
          </cell>
          <cell r="X575" t="str">
            <v>Km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1276.6199999999999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</row>
        <row r="576">
          <cell r="S576" t="str">
            <v>37.00</v>
          </cell>
          <cell r="T576">
            <v>37</v>
          </cell>
          <cell r="V576" t="str">
            <v xml:space="preserve">Tendido de cable autoportante de MT tipo NA2XS2Y 3x50 mm2 15kV</v>
          </cell>
          <cell r="X576" t="str">
            <v>Km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1702.15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</row>
        <row r="577">
          <cell r="S577" t="str">
            <v>38.00</v>
          </cell>
          <cell r="T577">
            <v>38</v>
          </cell>
          <cell r="V577" t="str">
            <v xml:space="preserve">Tendido de cable autoportante de MT tipo NA2XS2Y 3x70 mm2 15kV</v>
          </cell>
          <cell r="X577" t="str">
            <v>Km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1914.92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</row>
        <row r="578">
          <cell r="S578" t="str">
            <v>39.00</v>
          </cell>
          <cell r="T578">
            <v>39</v>
          </cell>
          <cell r="V578" t="str">
            <v xml:space="preserve">Instalación de Terminación exterior unipolar para conductor de 50 mm2 Al.</v>
          </cell>
          <cell r="X578" t="str">
            <v>Km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17.920000000000002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</row>
        <row r="579">
          <cell r="S579" t="str">
            <v>40.00</v>
          </cell>
          <cell r="T579">
            <v>40</v>
          </cell>
          <cell r="V579" t="str">
            <v xml:space="preserve">Instalación de Terminación exterior unipolar para conductor de 70 mm2 Al.</v>
          </cell>
          <cell r="X579" t="str">
            <v>Km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22.380000000000003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</row>
        <row r="580">
          <cell r="S580" t="str">
            <v>41.00</v>
          </cell>
          <cell r="T580">
            <v>41</v>
          </cell>
          <cell r="V580" t="str">
            <v xml:space="preserve">Instalación de Terminación exterior unipolar para conductor de 120 mm2 Al.</v>
          </cell>
          <cell r="X580" t="str">
            <v>Km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26.86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</row>
        <row r="581">
          <cell r="S581" t="str">
            <v>42.00</v>
          </cell>
          <cell r="T581">
            <v>42</v>
          </cell>
          <cell r="V581" t="str">
            <v xml:space="preserve">Instalacion de subestacion aerea monoposte tipo SAM. Incluye sistema de proteccion.</v>
          </cell>
          <cell r="X581" t="str">
            <v>Un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353.03999999999996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</row>
        <row r="582">
          <cell r="S582" t="str">
            <v>43.00</v>
          </cell>
          <cell r="T582">
            <v>43</v>
          </cell>
          <cell r="V582" t="str">
            <v xml:space="preserve">Instalacion de subestacion aerea monoposte tipo SAB. Incluye sistema de proteccion.</v>
          </cell>
          <cell r="X582" t="str">
            <v>Un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615.14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</row>
        <row r="583">
          <cell r="S583" t="str">
            <v>44.00</v>
          </cell>
          <cell r="T583">
            <v>44</v>
          </cell>
          <cell r="V583" t="str">
            <v xml:space="preserve">Reubicación de S.E. Biposte incluye montaje armado, trafo, tablero, cut out, pararrayos  y conexionado</v>
          </cell>
          <cell r="X583" t="str">
            <v>Gbl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1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545.43000000000006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545.43000000000006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1</v>
          </cell>
          <cell r="DW583">
            <v>545.43000000000006</v>
          </cell>
          <cell r="DX583">
            <v>1</v>
          </cell>
          <cell r="DY583">
            <v>545.43000000000006</v>
          </cell>
        </row>
        <row r="584">
          <cell r="S584" t="str">
            <v>45.00</v>
          </cell>
          <cell r="T584">
            <v>45</v>
          </cell>
          <cell r="V584" t="str">
            <v xml:space="preserve">Reubicación de S.E. Monoposte incluye montaje armado, trafo, tablero, cut out, pararrayos  y conexionado</v>
          </cell>
          <cell r="X584" t="str">
            <v>Gbl</v>
          </cell>
          <cell r="Y584">
            <v>2</v>
          </cell>
          <cell r="Z584">
            <v>1</v>
          </cell>
          <cell r="AA584">
            <v>1</v>
          </cell>
          <cell r="AB584">
            <v>0</v>
          </cell>
          <cell r="AC584">
            <v>0</v>
          </cell>
          <cell r="AD584">
            <v>1</v>
          </cell>
          <cell r="AE584">
            <v>0</v>
          </cell>
          <cell r="AF584">
            <v>0</v>
          </cell>
          <cell r="AG584">
            <v>1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363.62</v>
          </cell>
          <cell r="BX584">
            <v>727.24</v>
          </cell>
          <cell r="BY584">
            <v>363.62</v>
          </cell>
          <cell r="BZ584">
            <v>363.62</v>
          </cell>
          <cell r="CA584">
            <v>0</v>
          </cell>
          <cell r="CB584">
            <v>0</v>
          </cell>
          <cell r="CC584">
            <v>363.62</v>
          </cell>
          <cell r="CD584">
            <v>0</v>
          </cell>
          <cell r="CE584">
            <v>0</v>
          </cell>
          <cell r="CF584">
            <v>363.62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V584">
            <v>6</v>
          </cell>
          <cell r="DW584">
            <v>2181.7199999999998</v>
          </cell>
          <cell r="DX584">
            <v>6</v>
          </cell>
          <cell r="DY584">
            <v>2181.7200000000003</v>
          </cell>
        </row>
        <row r="585">
          <cell r="S585" t="str">
            <v>46.00</v>
          </cell>
          <cell r="T585">
            <v>46</v>
          </cell>
          <cell r="V585" t="str">
            <v xml:space="preserve">Reubicación de Poste CAC de MT 12,13,... m</v>
          </cell>
          <cell r="X585" t="str">
            <v>Un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1</v>
          </cell>
          <cell r="AG585">
            <v>2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193.48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193.48</v>
          </cell>
          <cell r="CF585">
            <v>386.96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H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V585">
            <v>3</v>
          </cell>
          <cell r="DW585">
            <v>580.43999999999994</v>
          </cell>
          <cell r="DX585">
            <v>3</v>
          </cell>
          <cell r="DY585">
            <v>580.43999999999994</v>
          </cell>
        </row>
        <row r="586">
          <cell r="S586" t="str">
            <v>47.00</v>
          </cell>
          <cell r="T586">
            <v>47</v>
          </cell>
          <cell r="V586" t="str">
            <v xml:space="preserve">Pruebas y puesta en servicio</v>
          </cell>
          <cell r="X586" t="str">
            <v>km</v>
          </cell>
          <cell r="Y586">
            <v>2.6533999999999995</v>
          </cell>
          <cell r="Z586">
            <v>0.124</v>
          </cell>
          <cell r="AA586">
            <v>0.5182000000000001</v>
          </cell>
          <cell r="AB586">
            <v>0.74219999999999997</v>
          </cell>
          <cell r="AC586">
            <v>0.9274</v>
          </cell>
          <cell r="AD586">
            <v>1.9822</v>
          </cell>
          <cell r="AE586">
            <v>1.9239999999999999</v>
          </cell>
          <cell r="AF586">
            <v>1.8717999999999995</v>
          </cell>
          <cell r="AG586">
            <v>5.1293999999999995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78.7</v>
          </cell>
          <cell r="BX586">
            <v>208.82257999999996</v>
          </cell>
          <cell r="BY586">
            <v>9.7588000000000008</v>
          </cell>
          <cell r="BZ586">
            <v>40.782340000000012</v>
          </cell>
          <cell r="CA586">
            <v>58.411140000000003</v>
          </cell>
          <cell r="CB586">
            <v>72.986379999999997</v>
          </cell>
          <cell r="CC586">
            <v>155.99914000000001</v>
          </cell>
          <cell r="CD586">
            <v>151.4188</v>
          </cell>
          <cell r="CE586">
            <v>147.31065999999996</v>
          </cell>
          <cell r="CF586">
            <v>403.68377999999996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H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V586">
            <v>15.872599999999998</v>
          </cell>
          <cell r="DW586">
            <v>1249.17362</v>
          </cell>
          <cell r="DX586">
            <v>15.872599999999995</v>
          </cell>
          <cell r="DY586">
            <v>1249.1736199999996</v>
          </cell>
        </row>
        <row r="587">
          <cell r="S587" t="str">
            <v/>
          </cell>
          <cell r="T587" t="str">
            <v/>
          </cell>
          <cell r="V587" t="str">
            <v xml:space="preserve">MONTAJE RED SUBTERANEA</v>
          </cell>
        </row>
        <row r="588">
          <cell r="S588" t="str">
            <v>48.00</v>
          </cell>
          <cell r="T588">
            <v>48</v>
          </cell>
          <cell r="V588" t="str">
            <v xml:space="preserve">Empalme de Red Aérea con Red Subterranea</v>
          </cell>
          <cell r="X588" t="str">
            <v>Un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40.909999999999997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H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V588">
            <v>0</v>
          </cell>
          <cell r="DW588">
            <v>0</v>
          </cell>
          <cell r="DX588">
            <v>0</v>
          </cell>
          <cell r="DY588">
            <v>0</v>
          </cell>
        </row>
        <row r="589">
          <cell r="S589" t="str">
            <v>49.00</v>
          </cell>
          <cell r="T589">
            <v>49</v>
          </cell>
          <cell r="V589" t="str">
            <v xml:space="preserve">Intalacion del Tubo de F°G° de (Bajada/Subida) Hacia/Desde Red Subterranea</v>
          </cell>
          <cell r="X589" t="str">
            <v>Un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1876.1699999999998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H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V589">
            <v>0</v>
          </cell>
          <cell r="DW589">
            <v>0</v>
          </cell>
          <cell r="DX589">
            <v>0</v>
          </cell>
          <cell r="DY589">
            <v>0</v>
          </cell>
        </row>
        <row r="590">
          <cell r="S590" t="str">
            <v>50.00</v>
          </cell>
          <cell r="T590">
            <v>50</v>
          </cell>
          <cell r="V590" t="str">
            <v xml:space="preserve">Demolicion de pista</v>
          </cell>
          <cell r="X590" t="str">
            <v>m2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17.700000000000003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H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V590">
            <v>0</v>
          </cell>
          <cell r="DW590">
            <v>0</v>
          </cell>
          <cell r="DX590">
            <v>0</v>
          </cell>
          <cell r="DY590">
            <v>0</v>
          </cell>
        </row>
        <row r="591">
          <cell r="S591" t="str">
            <v>51.00</v>
          </cell>
          <cell r="T591">
            <v>51</v>
          </cell>
          <cell r="V591" t="str">
            <v xml:space="preserve">Demolicion de Vereda</v>
          </cell>
          <cell r="X591" t="str">
            <v>m2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11.059999999999999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H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V591">
            <v>0</v>
          </cell>
          <cell r="DW591">
            <v>0</v>
          </cell>
          <cell r="DX591">
            <v>0</v>
          </cell>
          <cell r="DY591">
            <v>0</v>
          </cell>
        </row>
        <row r="592">
          <cell r="S592" t="str">
            <v>52.00</v>
          </cell>
          <cell r="T592">
            <v>52</v>
          </cell>
          <cell r="V592" t="str">
            <v xml:space="preserve">Retiro de Empedrado</v>
          </cell>
          <cell r="X592" t="str">
            <v>m2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8.84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H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V592">
            <v>0</v>
          </cell>
          <cell r="DW592">
            <v>0</v>
          </cell>
          <cell r="DX592">
            <v>0</v>
          </cell>
          <cell r="DY592">
            <v>0</v>
          </cell>
        </row>
        <row r="593">
          <cell r="S593" t="str">
            <v>53.00</v>
          </cell>
          <cell r="T593">
            <v>53</v>
          </cell>
          <cell r="V593" t="str">
            <v xml:space="preserve">Excavación Manual y Refine de Zanja de 0.6m. Ancho x 1.20m. Profundidad</v>
          </cell>
          <cell r="X593" t="str">
            <v>m.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15.190000000000001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H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V593">
            <v>0</v>
          </cell>
          <cell r="DW593">
            <v>0</v>
          </cell>
          <cell r="DX593">
            <v>0</v>
          </cell>
          <cell r="DY593">
            <v>0</v>
          </cell>
        </row>
        <row r="594">
          <cell r="S594" t="str">
            <v>54.00</v>
          </cell>
          <cell r="T594">
            <v>54</v>
          </cell>
          <cell r="V594" t="str">
            <v xml:space="preserve">Excavación Manual y Refine de Zanja de 0.6m. Ancho x 0.7m. Profundidad</v>
          </cell>
          <cell r="X594" t="str">
            <v>m.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9.5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H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V594">
            <v>0</v>
          </cell>
          <cell r="DW594">
            <v>0</v>
          </cell>
          <cell r="DX594">
            <v>0</v>
          </cell>
          <cell r="DY594">
            <v>0</v>
          </cell>
        </row>
        <row r="595">
          <cell r="S595" t="str">
            <v>55.00</v>
          </cell>
          <cell r="T595">
            <v>55</v>
          </cell>
          <cell r="V595" t="str">
            <v xml:space="preserve">Colocacion de Ductos de Concreto</v>
          </cell>
          <cell r="X595" t="str">
            <v>Un.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12.36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H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V595">
            <v>0</v>
          </cell>
          <cell r="DW595">
            <v>0</v>
          </cell>
          <cell r="DX595">
            <v>0</v>
          </cell>
          <cell r="DY595">
            <v>0</v>
          </cell>
        </row>
        <row r="596">
          <cell r="S596" t="str">
            <v>56.00</v>
          </cell>
          <cell r="T596">
            <v>56</v>
          </cell>
          <cell r="V596" t="str">
            <v xml:space="preserve">Lecho de arena Fina</v>
          </cell>
          <cell r="X596" t="str">
            <v>m3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30.61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H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V596">
            <v>0</v>
          </cell>
          <cell r="DW596">
            <v>0</v>
          </cell>
          <cell r="DX596">
            <v>0</v>
          </cell>
          <cell r="DY596">
            <v>0</v>
          </cell>
        </row>
        <row r="597">
          <cell r="S597" t="str">
            <v>57.00</v>
          </cell>
          <cell r="T597">
            <v>57</v>
          </cell>
          <cell r="V597" t="str">
            <v xml:space="preserve">Tendido de Cond. Tipo N2XSY (XLPE) - Subterraneo Cobre, Unipolar de 50 mm2 ó 70 mm2</v>
          </cell>
          <cell r="X597" t="str">
            <v>m.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257.08000000000004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H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V597">
            <v>0</v>
          </cell>
          <cell r="DW597">
            <v>0</v>
          </cell>
          <cell r="DX597">
            <v>0</v>
          </cell>
          <cell r="DY597">
            <v>0</v>
          </cell>
        </row>
        <row r="598">
          <cell r="S598" t="str">
            <v>58.00</v>
          </cell>
          <cell r="T598">
            <v>58</v>
          </cell>
          <cell r="V598" t="str">
            <v xml:space="preserve">Tendido de Cond. Tipo N2XSY (XLPE) - Subterraneo Cobre, Unipolar de 120 mm2</v>
          </cell>
          <cell r="X598" t="str">
            <v>m.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385.61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H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V598">
            <v>0</v>
          </cell>
          <cell r="DW598">
            <v>0</v>
          </cell>
          <cell r="DX598">
            <v>0</v>
          </cell>
          <cell r="DY598">
            <v>0</v>
          </cell>
        </row>
        <row r="599">
          <cell r="S599" t="str">
            <v>59.00</v>
          </cell>
          <cell r="T599">
            <v>59</v>
          </cell>
          <cell r="V599" t="str">
            <v xml:space="preserve">Conexión de Empalme-Derivación Cond. Subt. M.T. N2XSY(Cobre) de 50 mm2. ó  70 mm2</v>
          </cell>
          <cell r="X599" t="str">
            <v>m.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14.739999999999998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H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V599">
            <v>0</v>
          </cell>
          <cell r="DW599">
            <v>0</v>
          </cell>
          <cell r="DX599">
            <v>0</v>
          </cell>
          <cell r="DY599">
            <v>0</v>
          </cell>
        </row>
        <row r="600">
          <cell r="S600" t="str">
            <v>60.00</v>
          </cell>
          <cell r="T600">
            <v>60</v>
          </cell>
          <cell r="V600" t="str">
            <v xml:space="preserve">Conexión de Empalme-Derivación Cond. Subt. M.T. N2XSY(Cobre) de 120 mm2</v>
          </cell>
          <cell r="X600" t="str">
            <v>m.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21.200000000000003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H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V600">
            <v>0</v>
          </cell>
          <cell r="DW600">
            <v>0</v>
          </cell>
          <cell r="DX600">
            <v>0</v>
          </cell>
          <cell r="DY600">
            <v>0</v>
          </cell>
        </row>
        <row r="601">
          <cell r="S601" t="str">
            <v>61.00</v>
          </cell>
          <cell r="T601">
            <v>61</v>
          </cell>
          <cell r="V601" t="str">
            <v xml:space="preserve">Colocacion de Cinta Plastica Señalizadora de Red Subterranea M.T.</v>
          </cell>
          <cell r="X601" t="str">
            <v>m.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0.58000000000000007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H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V601">
            <v>0</v>
          </cell>
          <cell r="DW601">
            <v>0</v>
          </cell>
          <cell r="DX601">
            <v>0</v>
          </cell>
          <cell r="DY601">
            <v>0</v>
          </cell>
        </row>
        <row r="602">
          <cell r="S602" t="str">
            <v>62.00</v>
          </cell>
          <cell r="T602">
            <v>62</v>
          </cell>
          <cell r="V602" t="str">
            <v xml:space="preserve">Colocacion de Ladrillos de Proteccion Mecánica de Red Subterranea M.T.</v>
          </cell>
          <cell r="X602" t="str">
            <v>m.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0.92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H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V602">
            <v>0</v>
          </cell>
          <cell r="DW602">
            <v>0</v>
          </cell>
          <cell r="DX602">
            <v>0</v>
          </cell>
          <cell r="DY602">
            <v>0</v>
          </cell>
        </row>
        <row r="603">
          <cell r="S603" t="str">
            <v>63.00</v>
          </cell>
          <cell r="T603">
            <v>63</v>
          </cell>
          <cell r="V603" t="str">
            <v xml:space="preserve">Relleno y Compactado de Zanja</v>
          </cell>
          <cell r="X603" t="str">
            <v>m3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21.9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H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V603">
            <v>0</v>
          </cell>
          <cell r="DW603">
            <v>0</v>
          </cell>
          <cell r="DX603">
            <v>0</v>
          </cell>
          <cell r="DY603">
            <v>0</v>
          </cell>
        </row>
        <row r="604">
          <cell r="S604" t="str">
            <v>64.00</v>
          </cell>
          <cell r="T604">
            <v>64</v>
          </cell>
          <cell r="V604" t="str">
            <v xml:space="preserve">Resane de Pista</v>
          </cell>
          <cell r="X604" t="str">
            <v>m2.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40.86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</row>
        <row r="605">
          <cell r="S605" t="str">
            <v>65.00</v>
          </cell>
          <cell r="T605">
            <v>65</v>
          </cell>
          <cell r="V605" t="str">
            <v xml:space="preserve">Resane de Vereda</v>
          </cell>
          <cell r="X605" t="str">
            <v>m2.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28.07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</row>
        <row r="606">
          <cell r="S606" t="str">
            <v>66.00</v>
          </cell>
          <cell r="T606">
            <v>66</v>
          </cell>
          <cell r="V606" t="str">
            <v xml:space="preserve">Eliminación de material excedente (solo trabajos red subterranea)</v>
          </cell>
          <cell r="X606" t="str">
            <v>m3.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22.35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</row>
        <row r="607">
          <cell r="S607" t="str">
            <v/>
          </cell>
          <cell r="T607" t="str">
            <v/>
          </cell>
          <cell r="V607" t="str">
            <v>DESMONTAJE.</v>
          </cell>
        </row>
        <row r="608">
          <cell r="S608" t="str">
            <v>67.00</v>
          </cell>
          <cell r="T608">
            <v>67</v>
          </cell>
          <cell r="V608" t="str">
            <v xml:space="preserve">Desmontaje de postes de CAC de 11,12,13 m, y entrega a almacen ELSE.</v>
          </cell>
          <cell r="X608" t="str">
            <v>Un</v>
          </cell>
          <cell r="Y608">
            <v>2</v>
          </cell>
          <cell r="Z608">
            <v>0</v>
          </cell>
          <cell r="AA608">
            <v>0</v>
          </cell>
          <cell r="AB608">
            <v>1</v>
          </cell>
          <cell r="AC608">
            <v>0</v>
          </cell>
          <cell r="AD608">
            <v>3</v>
          </cell>
          <cell r="AE608">
            <v>1</v>
          </cell>
          <cell r="AF608">
            <v>0</v>
          </cell>
          <cell r="AG608">
            <v>8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78.94</v>
          </cell>
          <cell r="BX608">
            <v>157.88</v>
          </cell>
          <cell r="BY608">
            <v>0</v>
          </cell>
          <cell r="BZ608">
            <v>0</v>
          </cell>
          <cell r="CA608">
            <v>78.94</v>
          </cell>
          <cell r="CB608">
            <v>0</v>
          </cell>
          <cell r="CC608">
            <v>236.82</v>
          </cell>
          <cell r="CD608">
            <v>78.94</v>
          </cell>
          <cell r="CE608">
            <v>0</v>
          </cell>
          <cell r="CF608">
            <v>631.52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15</v>
          </cell>
          <cell r="DW608">
            <v>1184.0999999999999</v>
          </cell>
          <cell r="DX608">
            <v>15</v>
          </cell>
          <cell r="DY608">
            <v>1184.0999999999999</v>
          </cell>
        </row>
        <row r="609">
          <cell r="S609" t="str">
            <v>68.00</v>
          </cell>
          <cell r="T609">
            <v>68</v>
          </cell>
          <cell r="V609" t="str">
            <v xml:space="preserve">Desmontaje de postes de Madera desde 9 hasta 12 mt. con entrega a almacen ELSE.</v>
          </cell>
          <cell r="X609" t="str">
            <v>Un</v>
          </cell>
          <cell r="Y609">
            <v>11</v>
          </cell>
          <cell r="Z609">
            <v>2</v>
          </cell>
          <cell r="AA609">
            <v>2</v>
          </cell>
          <cell r="AB609">
            <v>4</v>
          </cell>
          <cell r="AC609">
            <v>4</v>
          </cell>
          <cell r="AD609">
            <v>9</v>
          </cell>
          <cell r="AE609">
            <v>14</v>
          </cell>
          <cell r="AF609">
            <v>9</v>
          </cell>
          <cell r="AG609">
            <v>21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31.58</v>
          </cell>
          <cell r="BX609">
            <v>347.38</v>
          </cell>
          <cell r="BY609">
            <v>63.16</v>
          </cell>
          <cell r="BZ609">
            <v>63.16</v>
          </cell>
          <cell r="CA609">
            <v>126.32</v>
          </cell>
          <cell r="CB609">
            <v>126.32</v>
          </cell>
          <cell r="CC609">
            <v>284.21999999999997</v>
          </cell>
          <cell r="CD609">
            <v>442.12</v>
          </cell>
          <cell r="CE609">
            <v>284.21999999999997</v>
          </cell>
          <cell r="CF609">
            <v>663.18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76</v>
          </cell>
          <cell r="DW609">
            <v>2400.08</v>
          </cell>
          <cell r="DX609">
            <v>76</v>
          </cell>
          <cell r="DY609">
            <v>2400.08</v>
          </cell>
        </row>
        <row r="610">
          <cell r="S610" t="str">
            <v>69.00</v>
          </cell>
          <cell r="T610">
            <v>69</v>
          </cell>
          <cell r="V610" t="str">
            <v xml:space="preserve">Desmontaje de postes de Fierro desde 9 hasta 12 mt. con entrega a almacen ELSE.</v>
          </cell>
          <cell r="X610" t="str">
            <v>Un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23.69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</row>
        <row r="611">
          <cell r="S611" t="str">
            <v>70.00</v>
          </cell>
          <cell r="T611">
            <v>70</v>
          </cell>
          <cell r="V611" t="str">
            <v xml:space="preserve">Desmontaje de armados monoposte de alineamiento, con entrega a almacen ELSE.</v>
          </cell>
          <cell r="X611" t="str">
            <v>Jgo</v>
          </cell>
          <cell r="Y611">
            <v>14</v>
          </cell>
          <cell r="Z611">
            <v>0</v>
          </cell>
          <cell r="AA611">
            <v>1</v>
          </cell>
          <cell r="AB611">
            <v>5</v>
          </cell>
          <cell r="AC611">
            <v>9</v>
          </cell>
          <cell r="AD611">
            <v>12</v>
          </cell>
          <cell r="AE611">
            <v>20</v>
          </cell>
          <cell r="AF611">
            <v>15</v>
          </cell>
          <cell r="AG611">
            <v>7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15.01</v>
          </cell>
          <cell r="BX611">
            <v>210.14</v>
          </cell>
          <cell r="BY611">
            <v>0</v>
          </cell>
          <cell r="BZ611">
            <v>15.01</v>
          </cell>
          <cell r="CA611">
            <v>75.05</v>
          </cell>
          <cell r="CB611">
            <v>135.09</v>
          </cell>
          <cell r="CC611">
            <v>180.12</v>
          </cell>
          <cell r="CD611">
            <v>300.2</v>
          </cell>
          <cell r="CE611">
            <v>225.15</v>
          </cell>
          <cell r="CF611">
            <v>105.07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83</v>
          </cell>
          <cell r="DW611">
            <v>1245.83</v>
          </cell>
          <cell r="DX611">
            <v>83</v>
          </cell>
          <cell r="DY611">
            <v>1245.83</v>
          </cell>
        </row>
        <row r="612">
          <cell r="S612" t="str">
            <v>71.00</v>
          </cell>
          <cell r="T612">
            <v>71</v>
          </cell>
          <cell r="V612" t="str">
            <v xml:space="preserve">Desmontaje de armados monoposte de anclaje y/o ángulo con entrega a almacen ELSE.</v>
          </cell>
          <cell r="X612" t="str">
            <v>Jgo</v>
          </cell>
          <cell r="Y612">
            <v>3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3</v>
          </cell>
          <cell r="AE612">
            <v>1</v>
          </cell>
          <cell r="AF612">
            <v>2</v>
          </cell>
          <cell r="AG612">
            <v>4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18.189999999999998</v>
          </cell>
          <cell r="BX612">
            <v>54.569999999999993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54.569999999999993</v>
          </cell>
          <cell r="CD612">
            <v>18.189999999999998</v>
          </cell>
          <cell r="CE612">
            <v>36.379999999999995</v>
          </cell>
          <cell r="CF612">
            <v>72.759999999999991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13</v>
          </cell>
          <cell r="DW612">
            <v>236.46999999999997</v>
          </cell>
          <cell r="DX612">
            <v>13</v>
          </cell>
          <cell r="DY612">
            <v>236.46999999999997</v>
          </cell>
        </row>
        <row r="613">
          <cell r="S613" t="str">
            <v>72.00</v>
          </cell>
          <cell r="T613">
            <v>72</v>
          </cell>
          <cell r="V613" t="str">
            <v xml:space="preserve">Desmontaje de armados SE Monoposte, incl. sistema de protección y seccionamiento con entrega a almacen ELSE.</v>
          </cell>
          <cell r="X613" t="str">
            <v>Jgo</v>
          </cell>
          <cell r="Y613">
            <v>1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342.97</v>
          </cell>
          <cell r="BX613">
            <v>342.97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1</v>
          </cell>
          <cell r="DW613">
            <v>342.97</v>
          </cell>
          <cell r="DX613">
            <v>1</v>
          </cell>
          <cell r="DY613">
            <v>342.97</v>
          </cell>
        </row>
        <row r="614">
          <cell r="S614" t="str">
            <v>73.00</v>
          </cell>
          <cell r="T614">
            <v>73</v>
          </cell>
          <cell r="V614" t="str">
            <v xml:space="preserve">Desmontaje de armados SE Biposte, incl. sistema de protección y seccionamiento con entrega a almacen ELSE.</v>
          </cell>
          <cell r="X614" t="str">
            <v>Jgo</v>
          </cell>
          <cell r="Y614">
            <v>1</v>
          </cell>
          <cell r="Z614">
            <v>1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514.46</v>
          </cell>
          <cell r="BX614">
            <v>514.46</v>
          </cell>
          <cell r="BY614">
            <v>514.46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2</v>
          </cell>
          <cell r="DW614">
            <v>1028.92</v>
          </cell>
          <cell r="DX614">
            <v>2</v>
          </cell>
          <cell r="DY614">
            <v>1028.92</v>
          </cell>
        </row>
        <row r="615">
          <cell r="S615" t="str">
            <v>74.00</v>
          </cell>
          <cell r="T615">
            <v>74</v>
          </cell>
          <cell r="V615" t="str">
            <v xml:space="preserve">Desmontaje de  conductor de AL y/o Cu  16 mm² hasta 70mm2 y entrega a almacen ELSE.</v>
          </cell>
          <cell r="X615" t="str">
            <v>km</v>
          </cell>
          <cell r="Y615">
            <v>0</v>
          </cell>
          <cell r="Z615">
            <v>0</v>
          </cell>
          <cell r="AA615">
            <v>0</v>
          </cell>
          <cell r="AB615">
            <v>1.3443000000000001</v>
          </cell>
          <cell r="AC615">
            <v>2.4595500000000001</v>
          </cell>
          <cell r="AD615">
            <v>5.7584400000000002</v>
          </cell>
          <cell r="AE615">
            <v>0</v>
          </cell>
          <cell r="AF615">
            <v>0</v>
          </cell>
          <cell r="AG615">
            <v>14.024849999999997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151.43</v>
          </cell>
          <cell r="BX615">
            <v>0</v>
          </cell>
          <cell r="BY615">
            <v>0</v>
          </cell>
          <cell r="BZ615">
            <v>0</v>
          </cell>
          <cell r="CA615">
            <v>203.56734900000001</v>
          </cell>
          <cell r="CB615">
            <v>372.44965650000006</v>
          </cell>
          <cell r="CC615">
            <v>872.00056920000009</v>
          </cell>
          <cell r="CD615">
            <v>0</v>
          </cell>
          <cell r="CE615">
            <v>0</v>
          </cell>
          <cell r="CF615">
            <v>2123.7830354999996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23.587139999999998</v>
          </cell>
          <cell r="DW615">
            <v>3571.8006101999999</v>
          </cell>
          <cell r="DX615">
            <v>23.587140000000002</v>
          </cell>
          <cell r="DY615">
            <v>3571.8006102000004</v>
          </cell>
        </row>
        <row r="616">
          <cell r="S616" t="str">
            <v>75.00</v>
          </cell>
          <cell r="T616">
            <v>75</v>
          </cell>
          <cell r="V616" t="str">
            <v xml:space="preserve">Desmontaje de  conductor de AL y/o Cu  120mm2 y entrega a almacen ELSE.</v>
          </cell>
          <cell r="X616" t="str">
            <v>km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302.87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</row>
        <row r="617">
          <cell r="S617" t="str">
            <v>76.00</v>
          </cell>
          <cell r="T617">
            <v>76</v>
          </cell>
          <cell r="V617" t="str">
            <v xml:space="preserve">Demsontaje de conductor Autoportante MT, con entrega a almacen ELSE.</v>
          </cell>
          <cell r="X617" t="str">
            <v>km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1514.3799999999999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</row>
        <row r="618">
          <cell r="S618" t="str">
            <v>77.00</v>
          </cell>
          <cell r="T618">
            <v>77</v>
          </cell>
          <cell r="V618" t="str">
            <v xml:space="preserve">Desmontaje  conductor de BT: Convencional - CPI , por acondicionamiento y entrega a almacen ELSE.</v>
          </cell>
          <cell r="X618" t="str">
            <v>km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269.22000000000003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</row>
        <row r="619">
          <cell r="S619" t="str">
            <v>78.00</v>
          </cell>
          <cell r="T619">
            <v>78</v>
          </cell>
          <cell r="V619" t="str">
            <v xml:space="preserve">Desmontaje  conductor de BT: Autoportante, por acondicionamiento y entrega a almacen ELSE.</v>
          </cell>
          <cell r="X619" t="str">
            <v>km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247.54999999999995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</row>
        <row r="620">
          <cell r="S620" t="str">
            <v>79.00</v>
          </cell>
          <cell r="T620">
            <v>79</v>
          </cell>
          <cell r="V620" t="str">
            <v xml:space="preserve">Desmontaje de  retenida Simple, contrapunta o aérea, incluye accesorios y entrega a almacen ELSE.</v>
          </cell>
          <cell r="X620" t="str">
            <v>Jgo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0</v>
          </cell>
          <cell r="AD620">
            <v>1</v>
          </cell>
          <cell r="AE620">
            <v>1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15.21</v>
          </cell>
          <cell r="BX620">
            <v>15.21</v>
          </cell>
          <cell r="BY620">
            <v>15.21</v>
          </cell>
          <cell r="BZ620">
            <v>15.21</v>
          </cell>
          <cell r="CA620">
            <v>15.21</v>
          </cell>
          <cell r="CB620">
            <v>0</v>
          </cell>
          <cell r="CC620">
            <v>15.21</v>
          </cell>
          <cell r="CD620">
            <v>15.21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6</v>
          </cell>
          <cell r="DW620">
            <v>91.260000000000019</v>
          </cell>
          <cell r="DX620">
            <v>6</v>
          </cell>
          <cell r="DY620">
            <v>91.26</v>
          </cell>
        </row>
        <row r="621">
          <cell r="S621" t="str">
            <v>80.00</v>
          </cell>
          <cell r="T621">
            <v>80</v>
          </cell>
          <cell r="V621" t="str">
            <v xml:space="preserve">Desmontaje de Nodos BT en poste y entrega a almacen ELSE.</v>
          </cell>
          <cell r="X621" t="str">
            <v>Nodo</v>
          </cell>
          <cell r="Y621">
            <v>6</v>
          </cell>
          <cell r="Z621">
            <v>3</v>
          </cell>
          <cell r="AA621">
            <v>3</v>
          </cell>
          <cell r="AB621">
            <v>0</v>
          </cell>
          <cell r="AC621">
            <v>0</v>
          </cell>
          <cell r="AD621">
            <v>6</v>
          </cell>
          <cell r="AE621">
            <v>0</v>
          </cell>
          <cell r="AF621">
            <v>0</v>
          </cell>
          <cell r="AG621">
            <v>4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15.01</v>
          </cell>
          <cell r="BX621">
            <v>90.06</v>
          </cell>
          <cell r="BY621">
            <v>45.03</v>
          </cell>
          <cell r="BZ621">
            <v>45.03</v>
          </cell>
          <cell r="CA621">
            <v>0</v>
          </cell>
          <cell r="CB621">
            <v>0</v>
          </cell>
          <cell r="CC621">
            <v>90.06</v>
          </cell>
          <cell r="CD621">
            <v>0</v>
          </cell>
          <cell r="CE621">
            <v>0</v>
          </cell>
          <cell r="CF621">
            <v>60.04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22</v>
          </cell>
          <cell r="DW621">
            <v>330.22</v>
          </cell>
          <cell r="DX621">
            <v>22</v>
          </cell>
          <cell r="DY621">
            <v>330.21999999999997</v>
          </cell>
        </row>
        <row r="622">
          <cell r="S622" t="str">
            <v/>
          </cell>
          <cell r="T622" t="str">
            <v/>
          </cell>
          <cell r="V622" t="str">
            <v xml:space="preserve">TRABAJOS COMPLEMENTARIOS</v>
          </cell>
        </row>
        <row r="623">
          <cell r="S623" t="str">
            <v>81.00</v>
          </cell>
          <cell r="T623">
            <v>81</v>
          </cell>
          <cell r="V623" t="str">
            <v xml:space="preserve">Instalacion de tablero de distribucion trifasico</v>
          </cell>
          <cell r="X623" t="str">
            <v>Un.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1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49.08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49.08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1</v>
          </cell>
          <cell r="DW623">
            <v>49.08</v>
          </cell>
          <cell r="DX623">
            <v>1</v>
          </cell>
          <cell r="DY623">
            <v>49.08</v>
          </cell>
        </row>
        <row r="624">
          <cell r="S624" t="str">
            <v>82.00</v>
          </cell>
          <cell r="T624">
            <v>82</v>
          </cell>
          <cell r="V624" t="str">
            <v xml:space="preserve">Señalización y pintado de: Estruct., Simbologia SPT caja de registro del electrodo y Codigo de  SED.(numer. otorgada por ELSE, señal de peligro, fases)</v>
          </cell>
          <cell r="X624" t="str">
            <v>Estr</v>
          </cell>
          <cell r="Y624">
            <v>31</v>
          </cell>
          <cell r="Z624">
            <v>5</v>
          </cell>
          <cell r="AA624">
            <v>4</v>
          </cell>
          <cell r="AB624">
            <v>6</v>
          </cell>
          <cell r="AC624">
            <v>6</v>
          </cell>
          <cell r="AD624">
            <v>16</v>
          </cell>
          <cell r="AE624">
            <v>13</v>
          </cell>
          <cell r="AF624">
            <v>16</v>
          </cell>
          <cell r="AG624">
            <v>36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5.09</v>
          </cell>
          <cell r="BX624">
            <v>157.79</v>
          </cell>
          <cell r="BY624">
            <v>25.45</v>
          </cell>
          <cell r="BZ624">
            <v>20.36</v>
          </cell>
          <cell r="CA624">
            <v>30.54</v>
          </cell>
          <cell r="CB624">
            <v>30.54</v>
          </cell>
          <cell r="CC624">
            <v>81.44</v>
          </cell>
          <cell r="CD624">
            <v>66.17</v>
          </cell>
          <cell r="CE624">
            <v>81.44</v>
          </cell>
          <cell r="CF624">
            <v>183.24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133</v>
          </cell>
          <cell r="DW624">
            <v>676.97</v>
          </cell>
          <cell r="DX624">
            <v>133</v>
          </cell>
          <cell r="DY624">
            <v>676.97</v>
          </cell>
        </row>
        <row r="625">
          <cell r="S625" t="str">
            <v>83.00</v>
          </cell>
          <cell r="T625">
            <v>83</v>
          </cell>
          <cell r="V625" t="str">
            <v xml:space="preserve">Reflechado de  conductor de Al y/o Cu. hasta 35 mm² </v>
          </cell>
          <cell r="X625" t="str">
            <v>Km</v>
          </cell>
          <cell r="Y625">
            <v>7.6741470000000014</v>
          </cell>
          <cell r="Z625">
            <v>0.39804</v>
          </cell>
          <cell r="AA625">
            <v>0.66125999999999996</v>
          </cell>
          <cell r="AB625">
            <v>0</v>
          </cell>
          <cell r="AC625">
            <v>0</v>
          </cell>
          <cell r="AD625">
            <v>0</v>
          </cell>
          <cell r="AE625">
            <v>6.1760400000000022</v>
          </cell>
          <cell r="AF625">
            <v>0</v>
          </cell>
          <cell r="AG625">
            <v>1.1411549999999999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160.35999999999999</v>
          </cell>
          <cell r="BX625">
            <v>1230.6262129200002</v>
          </cell>
          <cell r="BY625">
            <v>63.829694399999994</v>
          </cell>
          <cell r="BZ625">
            <v>106.03965359999998</v>
          </cell>
          <cell r="CA625">
            <v>0</v>
          </cell>
          <cell r="CB625">
            <v>0</v>
          </cell>
          <cell r="CC625">
            <v>0</v>
          </cell>
          <cell r="CD625">
            <v>990.38977440000031</v>
          </cell>
          <cell r="CE625">
            <v>0</v>
          </cell>
          <cell r="CF625">
            <v>182.99561579999997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16.050642000000003</v>
          </cell>
          <cell r="DW625">
            <v>2573.8809511200006</v>
          </cell>
          <cell r="DX625">
            <v>16.050642000000003</v>
          </cell>
          <cell r="DY625">
            <v>2573.8809511200002</v>
          </cell>
        </row>
        <row r="626">
          <cell r="S626" t="str">
            <v>84.00</v>
          </cell>
          <cell r="T626">
            <v>84</v>
          </cell>
          <cell r="V626" t="str">
            <v xml:space="preserve">Reflechado de conductor de Al y/o Cu de 50-120mm2</v>
          </cell>
          <cell r="X626" t="str">
            <v>Km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227.15999999999997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</row>
        <row r="627">
          <cell r="S627" t="str">
            <v>85.00</v>
          </cell>
          <cell r="T627">
            <v>85</v>
          </cell>
          <cell r="V627" t="str">
            <v xml:space="preserve">Rotura y reposición de vereda</v>
          </cell>
          <cell r="X627" t="str">
            <v>m2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40.07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</row>
        <row r="628">
          <cell r="S628" t="str">
            <v>86.00</v>
          </cell>
          <cell r="T628">
            <v>86</v>
          </cell>
          <cell r="V628" t="str">
            <v xml:space="preserve">Eliminación de material excedente</v>
          </cell>
          <cell r="X628" t="str">
            <v>m3</v>
          </cell>
          <cell r="Y628">
            <v>15.9998</v>
          </cell>
          <cell r="Z628">
            <v>1.2499</v>
          </cell>
          <cell r="AA628">
            <v>2.2499000000000002</v>
          </cell>
          <cell r="AB628">
            <v>4.5</v>
          </cell>
          <cell r="AC628">
            <v>3.5</v>
          </cell>
          <cell r="AD628">
            <v>6.9998000000000005</v>
          </cell>
          <cell r="AE628">
            <v>11</v>
          </cell>
          <cell r="AF628">
            <v>5.4998000000000005</v>
          </cell>
          <cell r="AG628">
            <v>18.7499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22.35</v>
          </cell>
          <cell r="BX628">
            <v>357.59553000000005</v>
          </cell>
          <cell r="BY628">
            <v>27.935265000000001</v>
          </cell>
          <cell r="BZ628">
            <v>50.28526500000001</v>
          </cell>
          <cell r="CA628">
            <v>100.575</v>
          </cell>
          <cell r="CB628">
            <v>78.225000000000009</v>
          </cell>
          <cell r="CC628">
            <v>156.44553000000002</v>
          </cell>
          <cell r="CD628">
            <v>245.85000000000002</v>
          </cell>
          <cell r="CE628">
            <v>122.92053000000001</v>
          </cell>
          <cell r="CF628">
            <v>419.06026500000002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69.749099999999999</v>
          </cell>
          <cell r="DW628">
            <v>1558.8923850000003</v>
          </cell>
          <cell r="DX628">
            <v>69.749099999999984</v>
          </cell>
          <cell r="DY628">
            <v>1558.8923849999996</v>
          </cell>
        </row>
        <row r="629">
          <cell r="S629" t="str">
            <v>87.00</v>
          </cell>
          <cell r="T629">
            <v>87</v>
          </cell>
          <cell r="V629" t="str">
            <v xml:space="preserve">Corte y poda de arboles</v>
          </cell>
          <cell r="X629" t="str">
            <v>Un.</v>
          </cell>
          <cell r="Y629">
            <v>10</v>
          </cell>
          <cell r="Z629">
            <v>0</v>
          </cell>
          <cell r="AA629">
            <v>0</v>
          </cell>
          <cell r="AB629">
            <v>5</v>
          </cell>
          <cell r="AC629">
            <v>0</v>
          </cell>
          <cell r="AD629">
            <v>132</v>
          </cell>
          <cell r="AE629">
            <v>0</v>
          </cell>
          <cell r="AF629">
            <v>7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77.7</v>
          </cell>
          <cell r="BX629">
            <v>777</v>
          </cell>
          <cell r="BY629">
            <v>0</v>
          </cell>
          <cell r="BZ629">
            <v>0</v>
          </cell>
          <cell r="CA629">
            <v>388.5</v>
          </cell>
          <cell r="CB629">
            <v>0</v>
          </cell>
          <cell r="CC629">
            <v>10256.4</v>
          </cell>
          <cell r="CD629">
            <v>0</v>
          </cell>
          <cell r="CE629">
            <v>543.9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154</v>
          </cell>
          <cell r="DW629">
            <v>11965.8</v>
          </cell>
          <cell r="DX629">
            <v>154</v>
          </cell>
          <cell r="DY629">
            <v>11965.800000000001</v>
          </cell>
        </row>
        <row r="630">
          <cell r="S630" t="str">
            <v>88.00</v>
          </cell>
          <cell r="T630">
            <v>88</v>
          </cell>
          <cell r="V630" t="str">
            <v xml:space="preserve">Expediente de Replanteo de Red Primaria (4 ejemplares)</v>
          </cell>
          <cell r="X630" t="str">
            <v>Un.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332.2</v>
          </cell>
          <cell r="BX630">
            <v>332.2</v>
          </cell>
          <cell r="BY630">
            <v>332.2</v>
          </cell>
          <cell r="BZ630">
            <v>332.2</v>
          </cell>
          <cell r="CA630">
            <v>332.2</v>
          </cell>
          <cell r="CB630">
            <v>332.2</v>
          </cell>
          <cell r="CC630">
            <v>332.2</v>
          </cell>
          <cell r="CD630">
            <v>332.2</v>
          </cell>
          <cell r="CE630">
            <v>332.2</v>
          </cell>
          <cell r="CF630">
            <v>332.2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9</v>
          </cell>
          <cell r="DW630">
            <v>2989.7999999999997</v>
          </cell>
          <cell r="DX630">
            <v>9</v>
          </cell>
          <cell r="DY630">
            <v>2989.7999999999997</v>
          </cell>
        </row>
        <row r="631">
          <cell r="S631" t="str">
            <v/>
          </cell>
          <cell r="T631" t="str">
            <v/>
          </cell>
          <cell r="V631" t="str">
            <v xml:space="preserve">ACONDICIONAMIENTO DE BT</v>
          </cell>
        </row>
        <row r="632">
          <cell r="S632" t="str">
            <v>89.00</v>
          </cell>
          <cell r="T632">
            <v>89</v>
          </cell>
          <cell r="V632" t="str">
            <v xml:space="preserve">Acondicionamiento de Nodos BT por circuito : Montaje de grapas, mordazas, clevis, abrazaderas, etc (NUEVOS + Demont. Y Mont.. Exist..)</v>
          </cell>
          <cell r="X632" t="str">
            <v>Un</v>
          </cell>
          <cell r="Y632">
            <v>0</v>
          </cell>
          <cell r="Z632">
            <v>0</v>
          </cell>
          <cell r="AA632">
            <v>7</v>
          </cell>
          <cell r="AB632">
            <v>0</v>
          </cell>
          <cell r="AC632">
            <v>0</v>
          </cell>
          <cell r="AD632">
            <v>4</v>
          </cell>
          <cell r="AE632">
            <v>0</v>
          </cell>
          <cell r="AF632">
            <v>0</v>
          </cell>
          <cell r="AG632">
            <v>5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14.92</v>
          </cell>
          <cell r="BX632">
            <v>0</v>
          </cell>
          <cell r="BY632">
            <v>0</v>
          </cell>
          <cell r="BZ632">
            <v>104.44</v>
          </cell>
          <cell r="CA632">
            <v>0</v>
          </cell>
          <cell r="CB632">
            <v>0</v>
          </cell>
          <cell r="CC632">
            <v>59.68</v>
          </cell>
          <cell r="CD632">
            <v>0</v>
          </cell>
          <cell r="CE632">
            <v>0</v>
          </cell>
          <cell r="CF632">
            <v>74.599999999999994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16</v>
          </cell>
          <cell r="DW632">
            <v>238.72</v>
          </cell>
          <cell r="DX632">
            <v>16</v>
          </cell>
          <cell r="DY632">
            <v>238.72</v>
          </cell>
        </row>
        <row r="633">
          <cell r="S633" t="str">
            <v>90.00</v>
          </cell>
          <cell r="T633">
            <v>90</v>
          </cell>
          <cell r="V633" t="str">
            <v xml:space="preserve">Desconexion y Conexión de Acometidas Domiciuliaras</v>
          </cell>
          <cell r="X633" t="str">
            <v>Un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17.920000000000002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</row>
        <row r="634">
          <cell r="S634" t="str">
            <v>91.00</v>
          </cell>
          <cell r="T634">
            <v>91</v>
          </cell>
          <cell r="V634" t="str">
            <v xml:space="preserve">Demontaje y montaje de equipos de Alumbrado Público</v>
          </cell>
          <cell r="X634" t="str">
            <v>Un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24.419999999999998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</row>
        <row r="635">
          <cell r="S635" t="str">
            <v>92.00</v>
          </cell>
          <cell r="T635">
            <v>92</v>
          </cell>
          <cell r="V635" t="str">
            <v xml:space="preserve">Tendido de conductor autoportante de BT de 3x25+ N25mm² - 3x35+ N25mm², 3x25+16+ N25 mm² - 3x35+16+ N25 mm²</v>
          </cell>
          <cell r="X635" t="str">
            <v>Km</v>
          </cell>
          <cell r="Y635">
            <v>0</v>
          </cell>
          <cell r="Z635">
            <v>0</v>
          </cell>
          <cell r="AA635">
            <v>0.32780999999999999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6.090000000000001E-2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362.37</v>
          </cell>
          <cell r="BX635">
            <v>0</v>
          </cell>
          <cell r="BY635">
            <v>0</v>
          </cell>
          <cell r="BZ635">
            <v>118.78850969999999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22.068333000000003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0.38871</v>
          </cell>
          <cell r="DW635">
            <v>140.85684269999999</v>
          </cell>
          <cell r="DX635">
            <v>0.38871000000000006</v>
          </cell>
          <cell r="DY635">
            <v>140.85684270000002</v>
          </cell>
        </row>
        <row r="636">
          <cell r="S636" t="str">
            <v>93.00</v>
          </cell>
          <cell r="T636">
            <v>93</v>
          </cell>
          <cell r="V636" t="str">
            <v xml:space="preserve">Tendido de conductor autoportante de BT de 3x50+ N35 mm², 3x50+16+ N35 mm², 3x70+ N50 mm², 3x70+16+ N50 mm²</v>
          </cell>
          <cell r="X636" t="str">
            <v>Km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9.4920000000000018E-2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402.63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38.217639600000005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9.4920000000000018E-2</v>
          </cell>
          <cell r="DW636">
            <v>38.217639600000005</v>
          </cell>
          <cell r="DX636">
            <v>9.4920000000000018E-2</v>
          </cell>
          <cell r="DY636">
            <v>38.217639600000005</v>
          </cell>
        </row>
        <row r="637">
          <cell r="S637" t="str">
            <v>94.00</v>
          </cell>
          <cell r="T637">
            <v>94</v>
          </cell>
          <cell r="V637" t="str">
            <v xml:space="preserve">Tendido de conductor autoportante de BT de 3x120+ N70 mm², 3x120+16+ N70 mm².</v>
          </cell>
          <cell r="X637" t="str">
            <v>Km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575.29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</row>
        <row r="638">
          <cell r="V638" t="str">
            <v xml:space="preserve">SUB TOTAL MONTAJE ELECTROMECANICO</v>
          </cell>
          <cell r="BX638">
            <v>13333.476162469997</v>
          </cell>
          <cell r="BY638">
            <v>2009.2878794000001</v>
          </cell>
          <cell r="BZ638">
            <v>2172.4495342999999</v>
          </cell>
          <cell r="CA638">
            <v>3900.7519511999999</v>
          </cell>
          <cell r="CB638">
            <v>4222.3206066000002</v>
          </cell>
          <cell r="CC638">
            <v>19293.854521500001</v>
          </cell>
          <cell r="CD638">
            <v>6972.7266943999985</v>
          </cell>
          <cell r="CE638">
            <v>5298.1881239999993</v>
          </cell>
          <cell r="CF638">
            <v>21457.58395765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78660.639431519987</v>
          </cell>
          <cell r="DY638">
            <v>78660.639431520016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Prioriz por Loc-1.1-"/>
      <sheetName val="Determ. Tipo-Loc -1.2"/>
      <sheetName val=" Res Enc Campo-1.3"/>
      <sheetName val="Localidades Priorizadas - 2.1"/>
      <sheetName val="Analisis de la T.C. - 2.2"/>
      <sheetName val="Criterios-2.3"/>
      <sheetName val="Tasa Dist.- 2.4"/>
      <sheetName val="Tasa de crec. de Energ.-2.5"/>
      <sheetName val="Reg. de Cons.-2.6"/>
      <sheetName val="Factores de Carga-2.7"/>
      <sheetName val="Calc Consu Energ-2,8"/>
      <sheetName val="Justif.  Ponderados CUD - 2.10"/>
      <sheetName val="Param- A y B - 2.14"/>
      <sheetName val="%  de Cons Unit-2.15"/>
      <sheetName val="Pesos "/>
      <sheetName val="NBI- 2.16"/>
      <sheetName val="FORMA-LS3"/>
      <sheetName val="FORMA-LS1-LS2"/>
      <sheetName val="FORMA- RE1"/>
      <sheetName val="FORMA-RL1"/>
      <sheetName val="FORMA-SE2"/>
      <sheetName val="FORMA-ST1"/>
      <sheetName val="Loc.  - MEM"/>
      <sheetName val="DATOS DE CAM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B6">
            <v>0.01</v>
          </cell>
          <cell r="AC6">
            <v>1.7802744927027329E-2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GRAL"/>
      <sheetName val="GG"/>
      <sheetName val="RESUMEN-LP"/>
      <sheetName val="SUM-LP"/>
      <sheetName val="MON-LP"/>
      <sheetName val="TRAN-LP"/>
      <sheetName val="FP LP"/>
      <sheetName val="RESUMEN-RP"/>
      <sheetName val="SUM-RP"/>
      <sheetName val="MON-RP"/>
      <sheetName val="TRAN-RP"/>
      <sheetName val="FP-RP"/>
      <sheetName val="RESUMEN-RS"/>
      <sheetName val="SUM-RS"/>
      <sheetName val="MON-RS"/>
      <sheetName val="TRAN-RS"/>
      <sheetName val="FP-RS"/>
      <sheetName val="Cronograma"/>
      <sheetName val="Resúmen"/>
      <sheetName val="Resúmen_LP-RP"/>
      <sheetName val="APU_LP-RP"/>
      <sheetName val="APU_ObrasPrelim"/>
      <sheetName val="Exped. Final-LP-RP"/>
      <sheetName val="Resúmen_RS"/>
      <sheetName val="APU_RS"/>
      <sheetName val="Exped. Final-RS"/>
      <sheetName val="Costos-Insumos"/>
    </sheetNames>
    <sheetDataSet>
      <sheetData sheetId="0">
        <row r="1">
          <cell r="B1" t="str">
            <v xml:space="preserve">VALOR REFERENCIAL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-GRAL"/>
      <sheetName val="GG"/>
      <sheetName val="RES-SSEE"/>
      <sheetName val="SUM-SSEE"/>
      <sheetName val="MON-SSEE"/>
      <sheetName val="O.C POU"/>
      <sheetName val="FPOL-SSEE"/>
      <sheetName val="RES-LP-RP"/>
      <sheetName val="SUM-LP-RP"/>
      <sheetName val="MO-LP-RP"/>
      <sheetName val="FPOL-LP-RP"/>
      <sheetName val="RES-RS"/>
      <sheetName val="SUM-RS"/>
      <sheetName val="MON-RS"/>
      <sheetName val="FPOL-RS"/>
      <sheetName val="RES-TELE"/>
      <sheetName val="SUM-TELE"/>
      <sheetName val="MON-TELE"/>
      <sheetName val="FPOL-TEL"/>
      <sheetName val="Equipo"/>
      <sheetName val="MO"/>
      <sheetName val="Materiales"/>
      <sheetName val="Maquinaria"/>
    </sheetNames>
    <sheetDataSet>
      <sheetData sheetId="0">
        <row r="4">
          <cell r="F4" t="str">
            <v xml:space="preserve">MEJORAMIENTO Y AMPLIACION DEL SERVICIO DE ENERGIA ELECTRICA MEDIANTE SISTEMA CONVENCIONAL EN LA RED DE DISTRIBUCION DE PUQUINA - OMATE - UBINAS E ICHUÑA DE LA PROVINCIA GRAL. SANCHEZ CERRO, DEPARTAMENTO DE MOQUEGUA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/>
      <sheetData sheetId="15">
        <row r="19">
          <cell r="F19">
            <v>972787.26</v>
          </cell>
        </row>
      </sheetData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Estructuras"/>
      <sheetName val="Equip. - Inst. hidráulicas"/>
      <sheetName val="Líneas agua potable"/>
      <sheetName val="Lineas alcantarillado"/>
      <sheetName val="Precios Estruc."/>
      <sheetName val="Precios Hidraulicas"/>
      <sheetName val="Precios Estruc_"/>
      <sheetName val="CANT.UNITARIAS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 xml:space="preserve">LISTA DE PRECIOS</v>
          </cell>
        </row>
        <row r="4">
          <cell r="A4" t="str">
            <v>Código</v>
          </cell>
          <cell r="B4" t="str">
            <v>Descripción</v>
          </cell>
          <cell r="C4" t="str">
            <v xml:space="preserve">Precio S/.</v>
          </cell>
        </row>
        <row r="6">
          <cell r="A6" t="str">
            <v>011201100151-2043051-01</v>
          </cell>
          <cell r="B6" t="str">
            <v xml:space="preserve">Acabado puilido de piso con mortero 1:2 x 1,5 cm de espesor</v>
          </cell>
          <cell r="C6">
            <v>10.1</v>
          </cell>
        </row>
        <row r="7">
          <cell r="A7" t="str">
            <v>010401101101-2043051-01</v>
          </cell>
          <cell r="B7" t="str">
            <v xml:space="preserve">Acero estruc. trabajado p/anclaje ref. (costo prom. Incl. desperdicios)</v>
          </cell>
          <cell r="C7">
            <v>2.2599999999999998</v>
          </cell>
        </row>
        <row r="8">
          <cell r="A8" t="str">
            <v>010501121501-2043051-01</v>
          </cell>
          <cell r="B8" t="str">
            <v xml:space="preserve">Acero estruc. trabajado p/cúpula esférica (costo prom. Incl. desperdicios)</v>
          </cell>
          <cell r="C8">
            <v>2.29</v>
          </cell>
        </row>
        <row r="9">
          <cell r="A9" t="str">
            <v>010501111501-2043051-01</v>
          </cell>
          <cell r="B9" t="str">
            <v xml:space="preserve">Acero estruc. trabajado p/losa aligerada (costo prom. Incl. desperdicios)</v>
          </cell>
          <cell r="C9">
            <v>2.29</v>
          </cell>
        </row>
        <row r="10">
          <cell r="A10" t="str">
            <v>010501041501-2043051-01</v>
          </cell>
          <cell r="B10" t="str">
            <v xml:space="preserve">Acero estruc. trabajado p/losa de fondo - piso (costo prom. incl. desperdicios)</v>
          </cell>
          <cell r="C10">
            <v>2.2599999999999998</v>
          </cell>
        </row>
        <row r="11">
          <cell r="A11" t="str">
            <v>010501101501-2043051-01</v>
          </cell>
          <cell r="B11" t="str">
            <v xml:space="preserve">Acero estruc. trabajado p/losa removible (costo prom. Incl. desperdicios)</v>
          </cell>
          <cell r="C11">
            <v>2.29</v>
          </cell>
        </row>
        <row r="12">
          <cell r="A12" t="str">
            <v>010501091501-2043051-01</v>
          </cell>
          <cell r="B12" t="str">
            <v xml:space="preserve">Acero estruc. trabajado p/losas macizas (costo prom. Incl. desperdicios)</v>
          </cell>
          <cell r="C12">
            <v>2.29</v>
          </cell>
        </row>
        <row r="13">
          <cell r="A13" t="str">
            <v>010501061501-2043051-01</v>
          </cell>
          <cell r="B13" t="str">
            <v xml:space="preserve">Acero estruc. trabajado p/muro reforzado (costo prom. Incl. desperdicios)</v>
          </cell>
          <cell r="C13">
            <v>2.29</v>
          </cell>
        </row>
        <row r="14">
          <cell r="A14" t="str">
            <v>010501031501-2043051-01</v>
          </cell>
          <cell r="B14" t="str">
            <v xml:space="preserve">Acero estruc. Trabajado p/viga cimentac. (costo prom. Incl. desperdicios)</v>
          </cell>
          <cell r="C14">
            <v>2.2599999999999998</v>
          </cell>
        </row>
        <row r="15">
          <cell r="A15" t="str">
            <v>010501021501-2043051-01</v>
          </cell>
          <cell r="B15" t="str">
            <v xml:space="preserve">Acero estruc. Trabajado p/zapata armada (costo prom. Incl. desperdicios)</v>
          </cell>
          <cell r="C15">
            <v>2.2599999999999998</v>
          </cell>
        </row>
        <row r="16">
          <cell r="A16" t="str">
            <v>010501071501-2043051-01</v>
          </cell>
          <cell r="B16" t="str">
            <v xml:space="preserve">Acero estruc. trabajado para columnas (costo prom. Incl. desperdicios)</v>
          </cell>
          <cell r="C16">
            <v>2.29</v>
          </cell>
        </row>
        <row r="17">
          <cell r="A17" t="str">
            <v>010501151501-2043051-01</v>
          </cell>
          <cell r="B17" t="str">
            <v xml:space="preserve">Acero estruc. trabajado para escaleras (costo prom. Incl. desperdicios)</v>
          </cell>
          <cell r="C17">
            <v>2.29</v>
          </cell>
        </row>
        <row r="18">
          <cell r="A18" t="str">
            <v>010501081501-2043051-01</v>
          </cell>
          <cell r="B18" t="str">
            <v xml:space="preserve">Acero estruc. trabajado para vigas (costo prom. Incl. desperdicios)</v>
          </cell>
          <cell r="C18">
            <v>2.29</v>
          </cell>
        </row>
        <row r="19">
          <cell r="A19" t="str">
            <v>010401071101-2043051-01</v>
          </cell>
          <cell r="B19" t="str">
            <v xml:space="preserve">Acero estructural trabajado p/zapata armada (costo prom. incl. desperdicios)</v>
          </cell>
          <cell r="C19">
            <v>2.2599999999999998</v>
          </cell>
        </row>
        <row r="20">
          <cell r="A20" t="str">
            <v>010401071101-2043051-01</v>
          </cell>
          <cell r="B20" t="str">
            <v xml:space="preserve">Acero estructural trabajado para sobrecimientos</v>
          </cell>
          <cell r="C20">
            <v>2.2599999999999998</v>
          </cell>
        </row>
        <row r="21">
          <cell r="A21" t="str">
            <v>010510000110-2043051-01</v>
          </cell>
          <cell r="B21" t="str">
            <v xml:space="preserve">Aditivo desmoldeador para encofrados tipo caravista</v>
          </cell>
          <cell r="C21">
            <v>3.28</v>
          </cell>
        </row>
        <row r="22">
          <cell r="A22" t="str">
            <v>010510000121-2043051-01</v>
          </cell>
          <cell r="B22" t="str">
            <v xml:space="preserve">Aditivo plastificante para concreto f'c 210 kg/cm2 (por m3)</v>
          </cell>
          <cell r="C22">
            <v>10.78</v>
          </cell>
        </row>
        <row r="23">
          <cell r="A23" t="str">
            <v>010510000124-2043051-01</v>
          </cell>
          <cell r="B23" t="str">
            <v xml:space="preserve">Aditivo plastificante para concreto f'c 245 kg/cm2 (por m3)</v>
          </cell>
          <cell r="C23">
            <v>11.84</v>
          </cell>
        </row>
        <row r="24">
          <cell r="A24" t="str">
            <v>010510000136-2043051-01</v>
          </cell>
          <cell r="B24" t="str">
            <v xml:space="preserve">Aditivo poliepox "O" Universal pega concreto nuevo-viejo</v>
          </cell>
          <cell r="C24">
            <v>48.52</v>
          </cell>
        </row>
        <row r="25">
          <cell r="A25" t="str">
            <v>010901300108-2043051-01</v>
          </cell>
          <cell r="B25" t="str">
            <v xml:space="preserve">Alambre negro N° 8 para confinamiento de muros (incluye desperdicio)</v>
          </cell>
          <cell r="C25">
            <v>1.27</v>
          </cell>
        </row>
        <row r="26">
          <cell r="A26" t="str">
            <v>013901010101-2043051-01</v>
          </cell>
          <cell r="B26" t="str">
            <v xml:space="preserve">Antena para telemetría tipo yagui</v>
          </cell>
          <cell r="C26">
            <v>2754.37</v>
          </cell>
        </row>
        <row r="27">
          <cell r="A27" t="str">
            <v>013601200134-2043051-01</v>
          </cell>
          <cell r="B27" t="str">
            <v xml:space="preserve">Artefacto de alumbrado exterior público tipo MR O-83 V.M. de 250 W E40</v>
          </cell>
          <cell r="C27">
            <v>318.60000000000002</v>
          </cell>
        </row>
        <row r="28">
          <cell r="A28" t="str">
            <v>013601250102-2043051-01</v>
          </cell>
          <cell r="B28" t="str">
            <v xml:space="preserve">Artefacto de alumbrado interior braqueta B.F. De 1 x 40 W BE-1</v>
          </cell>
          <cell r="C28">
            <v>619.29999999999995</v>
          </cell>
        </row>
        <row r="29">
          <cell r="A29" t="str">
            <v>013601200157-2043051-01</v>
          </cell>
          <cell r="B29" t="str">
            <v xml:space="preserve">Artefacto de iluminación exterior BS-112 Josfel y lampara de 125 w</v>
          </cell>
          <cell r="C29">
            <v>293.60000000000002</v>
          </cell>
        </row>
        <row r="30">
          <cell r="A30" t="str">
            <v>011901140114-2043051-01</v>
          </cell>
          <cell r="B30" t="str">
            <v xml:space="preserve">Baranda c/tubo fo. Galv. Pasamano 1 1/2" y parante 1"x1 m en nivel 15,01 m - 20 m</v>
          </cell>
          <cell r="C30">
            <v>76.58</v>
          </cell>
        </row>
        <row r="31">
          <cell r="A31" t="str">
            <v>011901140110-2043051-01</v>
          </cell>
          <cell r="B31" t="str">
            <v xml:space="preserve">Baranda con tubo de fo. Galv. Pasamano 1 1/2" y parante de 1" x 1 m altura</v>
          </cell>
          <cell r="C31">
            <v>76.44</v>
          </cell>
        </row>
        <row r="32">
          <cell r="A32" t="str">
            <v>011901140110-2043051-01</v>
          </cell>
          <cell r="B32" t="str">
            <v xml:space="preserve">Baranda con tubo de fo. Galv. Pasamano 1 1/2" y parante de 1" x 1 m altura</v>
          </cell>
          <cell r="C32">
            <v>76.44</v>
          </cell>
        </row>
        <row r="33">
          <cell r="A33" t="str">
            <v>012001010001-2043051-01</v>
          </cell>
          <cell r="B33" t="str">
            <v xml:space="preserve">Bisagra de fierro para puerta (promedio)</v>
          </cell>
          <cell r="C33">
            <v>6.73</v>
          </cell>
        </row>
        <row r="34">
          <cell r="A34" t="str">
            <v>010510000197-2043051-01</v>
          </cell>
          <cell r="B34" t="str">
            <v xml:space="preserve">Bombeo de concreto para construcción</v>
          </cell>
          <cell r="C34">
            <v>35</v>
          </cell>
        </row>
        <row r="35">
          <cell r="A35" t="str">
            <v>013201166101-2043051-01</v>
          </cell>
          <cell r="B35" t="str">
            <v xml:space="preserve">Cable de señal apantallado 1 x 2.5 mm2</v>
          </cell>
          <cell r="C35">
            <v>2.86</v>
          </cell>
        </row>
        <row r="36">
          <cell r="A36" t="str">
            <v>013201166111-2043051-01</v>
          </cell>
          <cell r="B36" t="str">
            <v xml:space="preserve">Cable de señal tipo coaxial RG 213</v>
          </cell>
          <cell r="C36">
            <v>8.2899999999999991</v>
          </cell>
        </row>
        <row r="37">
          <cell r="A37" t="str">
            <v>013001319106-2043051-01</v>
          </cell>
          <cell r="B37" t="str">
            <v xml:space="preserve">Cable eléctrico NYY de 1 x 6 mm2</v>
          </cell>
          <cell r="C37">
            <v>1.48</v>
          </cell>
        </row>
        <row r="38">
          <cell r="A38" t="str">
            <v>013001319108-2043051-01</v>
          </cell>
          <cell r="B38" t="str">
            <v xml:space="preserve">Cable eléctrico NYY de 1x 10 mm2</v>
          </cell>
          <cell r="C38">
            <v>1.94</v>
          </cell>
        </row>
        <row r="39">
          <cell r="A39" t="str">
            <v>013201104008-2043051-01</v>
          </cell>
          <cell r="B39" t="str">
            <v xml:space="preserve">Cable eléctrico THW de 10 mm2 (7 alambres)</v>
          </cell>
          <cell r="C39">
            <v>1.32</v>
          </cell>
        </row>
        <row r="40">
          <cell r="A40" t="str">
            <v>013201104010-2043051-01</v>
          </cell>
          <cell r="B40" t="str">
            <v xml:space="preserve">Cable eléctrico THW de 16 mm2 (7 alambres)</v>
          </cell>
          <cell r="C40">
            <v>2.21</v>
          </cell>
        </row>
        <row r="41">
          <cell r="A41" t="str">
            <v>013201104038-2043051-01</v>
          </cell>
          <cell r="B41" t="str">
            <v xml:space="preserve">Cable eléctrico THW de 185 mm2 (37 alambres)</v>
          </cell>
          <cell r="C41">
            <v>27.04</v>
          </cell>
        </row>
        <row r="42">
          <cell r="A42" t="str">
            <v>013201104002-2043051-01</v>
          </cell>
          <cell r="B42" t="str">
            <v xml:space="preserve">Cable eléctrico THW de 2,5 mm2</v>
          </cell>
          <cell r="C42">
            <v>0.48</v>
          </cell>
        </row>
        <row r="43">
          <cell r="A43" t="str">
            <v>013201104044-2043051-01</v>
          </cell>
          <cell r="B43" t="str">
            <v xml:space="preserve">Cable eléctrico THW de 240 mm2 (61 alambres)</v>
          </cell>
          <cell r="C43">
            <v>31.73</v>
          </cell>
        </row>
        <row r="44">
          <cell r="A44" t="str">
            <v>013201104012-2043051-01</v>
          </cell>
          <cell r="B44" t="str">
            <v xml:space="preserve">Cable eléctrico THW de 25 mm2 (7 alambres)</v>
          </cell>
          <cell r="C44">
            <v>3.38</v>
          </cell>
        </row>
        <row r="45">
          <cell r="A45" t="str">
            <v>013201104014-2043051-01</v>
          </cell>
          <cell r="B45" t="str">
            <v xml:space="preserve">Cable eléctrico THW de 35 mm2 (7 alambres)</v>
          </cell>
          <cell r="C45">
            <v>5.34</v>
          </cell>
        </row>
        <row r="46">
          <cell r="A46" t="str">
            <v>013201104004-2043051-01</v>
          </cell>
          <cell r="B46" t="str">
            <v xml:space="preserve">Cable eléctrico THW de 4 mm2</v>
          </cell>
          <cell r="C46">
            <v>0.67</v>
          </cell>
        </row>
        <row r="47">
          <cell r="A47" t="str">
            <v>013201104021-2043051-01</v>
          </cell>
          <cell r="B47" t="str">
            <v xml:space="preserve">Cable eléctrico THW de 50 mm2 (19 alambres)</v>
          </cell>
          <cell r="C47">
            <v>8.14</v>
          </cell>
        </row>
        <row r="48">
          <cell r="A48" t="str">
            <v>013201104006-2043051-01</v>
          </cell>
          <cell r="B48" t="str">
            <v xml:space="preserve">Cable eléctrico THW de 6 mm2 (7 alambres)</v>
          </cell>
          <cell r="C48">
            <v>0.86</v>
          </cell>
        </row>
        <row r="49">
          <cell r="A49" t="str">
            <v>013201104022-2043051-01</v>
          </cell>
          <cell r="B49" t="str">
            <v xml:space="preserve">Cable eléctrico THW de 70 mm2 (19 alambres)</v>
          </cell>
          <cell r="C49">
            <v>10.65</v>
          </cell>
        </row>
        <row r="50">
          <cell r="A50" t="str">
            <v>013201104025-2043051-01</v>
          </cell>
          <cell r="B50" t="str">
            <v xml:space="preserve">Cable eléctrico THW de 95 mm2 (19 alambres)</v>
          </cell>
          <cell r="C50">
            <v>16.55</v>
          </cell>
        </row>
        <row r="51">
          <cell r="A51" t="str">
            <v>013201166004-2043051-01</v>
          </cell>
          <cell r="B51" t="str">
            <v xml:space="preserve">Cable eléctrico TW de 4 mm2 (7 alambres)</v>
          </cell>
          <cell r="C51">
            <v>0.62</v>
          </cell>
        </row>
        <row r="52">
          <cell r="A52" t="str">
            <v>013201166004-2043051-01</v>
          </cell>
          <cell r="B52" t="str">
            <v xml:space="preserve">Cable eléctrico TW de 4 mm2 (7 alambres) mm (5/8" a 3/4")</v>
          </cell>
          <cell r="C52">
            <v>0.62</v>
          </cell>
        </row>
        <row r="53">
          <cell r="A53" t="str">
            <v>013301050105-2043051-01</v>
          </cell>
          <cell r="B53" t="str">
            <v xml:space="preserve">Caja de fierro galvanizado de 100 x 100 x 50 mm incluye tapa</v>
          </cell>
          <cell r="C53">
            <v>6.9</v>
          </cell>
        </row>
        <row r="54">
          <cell r="A54" t="str">
            <v>013301050110-2043051-01</v>
          </cell>
          <cell r="B54" t="str">
            <v xml:space="preserve">Caja de fierro galvanizado de 150 x 150 x 100 mm incluye tapa</v>
          </cell>
          <cell r="C54">
            <v>9.5</v>
          </cell>
        </row>
        <row r="55">
          <cell r="A55" t="str">
            <v>013301050130-2043051-01</v>
          </cell>
          <cell r="B55" t="str">
            <v xml:space="preserve">Caja de fierro galvanizado de 200 x 200 x 100 mm incluye tapa</v>
          </cell>
          <cell r="C55">
            <v>8.4700000000000006</v>
          </cell>
        </row>
        <row r="56">
          <cell r="A56" t="str">
            <v>013301050163-2043051-01</v>
          </cell>
          <cell r="B56" t="str">
            <v xml:space="preserve">Caja de fierro galvanizado de 400 x 400 mm incluye tapa</v>
          </cell>
          <cell r="C56">
            <v>13.1</v>
          </cell>
        </row>
        <row r="57">
          <cell r="A57" t="str">
            <v>013301050190-2043051-01</v>
          </cell>
          <cell r="B57" t="str">
            <v xml:space="preserve">Caja de fierro galvanizado octogonal 4" x 2 1/8"</v>
          </cell>
          <cell r="C57">
            <v>1.2</v>
          </cell>
        </row>
        <row r="58">
          <cell r="A58" t="str">
            <v>016806070127-2043051-01</v>
          </cell>
          <cell r="B58" t="str">
            <v xml:space="preserve">Caja para medidor caudal cemento v</v>
          </cell>
          <cell r="C58">
            <v>17347.080000000002</v>
          </cell>
        </row>
        <row r="59">
          <cell r="A59" t="str">
            <v>016806070116-2043051-01</v>
          </cell>
          <cell r="B59" t="str">
            <v xml:space="preserve">Caja para válvula de altitud + cemento v</v>
          </cell>
          <cell r="C59">
            <v>5423.82</v>
          </cell>
        </row>
        <row r="60">
          <cell r="A60" t="str">
            <v>016807010127-2043051-01</v>
          </cell>
          <cell r="B60" t="str">
            <v xml:space="preserve">Caja para válvula medidor caudal - cemento V</v>
          </cell>
          <cell r="C60">
            <v>17347.080000000002</v>
          </cell>
        </row>
        <row r="61">
          <cell r="A61" t="str">
            <v>016806070106-2043051-01</v>
          </cell>
          <cell r="B61" t="str">
            <v xml:space="preserve">Caja para válvulas 1 y 2 cemento v</v>
          </cell>
          <cell r="C61">
            <v>8906.82</v>
          </cell>
        </row>
        <row r="62">
          <cell r="A62" t="str">
            <v>017801010150-2043051-01</v>
          </cell>
          <cell r="B62" t="str">
            <v xml:space="preserve">Caja rebose - limpia terreno normal eliminación desm. c/carg y volq. (C-V)</v>
          </cell>
          <cell r="C62">
            <v>1277.2</v>
          </cell>
        </row>
        <row r="63">
          <cell r="A63" t="str">
            <v>017802310150-2043051-01</v>
          </cell>
          <cell r="B63" t="str">
            <v xml:space="preserve">Caja rebose - purga terreno rocoso c/expl. Incluye eliminación desmonte (C-V)</v>
          </cell>
          <cell r="C63">
            <v>1887.91</v>
          </cell>
        </row>
        <row r="64">
          <cell r="A64" t="str">
            <v>017802350110-2043051-01</v>
          </cell>
          <cell r="B64" t="str">
            <v xml:space="preserve">Caja rebose - purga terreno rocoso sin explosivo incluye eliminación desmonte</v>
          </cell>
          <cell r="C64">
            <v>2130.34</v>
          </cell>
        </row>
        <row r="65">
          <cell r="A65" t="str">
            <v>017801350150-2043051-01</v>
          </cell>
          <cell r="B65" t="str">
            <v xml:space="preserve">Caja rebose-limpia terreno rocoso s/exp. Incluye eliminación desmonte (C-V)</v>
          </cell>
          <cell r="C65">
            <v>2188.04</v>
          </cell>
        </row>
        <row r="66">
          <cell r="A66" t="str">
            <v>016801010118-2043051-01</v>
          </cell>
          <cell r="B66" t="str">
            <v xml:space="preserve">Cámara para válvula aire terr-normal E.D. Carg + volq. p/matriz DN 450 a 600</v>
          </cell>
          <cell r="C66">
            <v>3855.47</v>
          </cell>
        </row>
        <row r="67">
          <cell r="A67" t="str">
            <v>010100001013-2043051-01</v>
          </cell>
          <cell r="B67" t="str">
            <v xml:space="preserve">Campamento provisional para la obra</v>
          </cell>
          <cell r="C67">
            <v>4010.5</v>
          </cell>
        </row>
        <row r="68">
          <cell r="A68" t="str">
            <v>012001020022-2043051-01</v>
          </cell>
          <cell r="B68" t="str">
            <v xml:space="preserve">Candado, incluyendo aldabas</v>
          </cell>
          <cell r="C68">
            <v>10.17</v>
          </cell>
        </row>
        <row r="69">
          <cell r="A69" t="str">
            <v>012681060101-2043051-01</v>
          </cell>
          <cell r="B69" t="str">
            <v xml:space="preserve">Caño de bronce estándar - llave DN 15</v>
          </cell>
          <cell r="C69">
            <v>7.63</v>
          </cell>
        </row>
        <row r="70">
          <cell r="A70" t="str">
            <v>019501011010-2043051-01</v>
          </cell>
          <cell r="B70" t="str">
            <v xml:space="preserve">Carpeta de afirmado compactada con equipo de 10 cm espesor</v>
          </cell>
          <cell r="C70">
            <v>3.31</v>
          </cell>
        </row>
        <row r="71">
          <cell r="A71" t="str">
            <v>019501011015-2043051-01</v>
          </cell>
          <cell r="B71" t="str">
            <v xml:space="preserve">Carpeta de afirmado compactada con equipo de 15 cm espesor</v>
          </cell>
          <cell r="C71">
            <v>4.97</v>
          </cell>
        </row>
        <row r="72">
          <cell r="A72" t="str">
            <v>010110030118-2040351-01</v>
          </cell>
          <cell r="B72" t="str">
            <v xml:space="preserve">Cartel de identificación de la obra de 3,60 m x 1,80m</v>
          </cell>
          <cell r="C72">
            <v>627.95000000000005</v>
          </cell>
        </row>
        <row r="73">
          <cell r="A73" t="str">
            <v>012001020001-2043051-01</v>
          </cell>
          <cell r="B73" t="str">
            <v xml:space="preserve">Cerradura para baño, con seguro interior perilla o manija</v>
          </cell>
          <cell r="C73">
            <v>16.95</v>
          </cell>
        </row>
        <row r="74">
          <cell r="A74" t="str">
            <v>012001020007-2043051-01</v>
          </cell>
          <cell r="B74" t="str">
            <v xml:space="preserve">Cerradura para exterior c/llaves inter. Y exterior de 2 golpes</v>
          </cell>
          <cell r="C74">
            <v>33.549999999999997</v>
          </cell>
        </row>
        <row r="75">
          <cell r="A75" t="str">
            <v>012001040005-2043051-01</v>
          </cell>
          <cell r="B75" t="str">
            <v xml:space="preserve">Cerrojos o pestillos</v>
          </cell>
          <cell r="C75">
            <v>3.39</v>
          </cell>
        </row>
        <row r="76">
          <cell r="A76" t="str">
            <v>011101010101-2043051-01</v>
          </cell>
          <cell r="B76" t="str">
            <v xml:space="preserve">Cielo rasos incluye vigas empotradas con mortero de 1:4 x 1,5 cm</v>
          </cell>
          <cell r="C76">
            <v>19.920000000000002</v>
          </cell>
        </row>
        <row r="77">
          <cell r="A77" t="str">
            <v>012602060101-2043051-01</v>
          </cell>
          <cell r="B77" t="str">
            <v xml:space="preserve">Codo de fo. Galvanizado unión roscada DN  15</v>
          </cell>
          <cell r="C77">
            <v>1.1399999999999999</v>
          </cell>
        </row>
        <row r="78">
          <cell r="A78" t="str">
            <v>012602260121-2043051-01</v>
          </cell>
          <cell r="B78" t="str">
            <v xml:space="preserve">Codo de P.V.C. 90° tipo unión roscada DN  15</v>
          </cell>
          <cell r="C78">
            <v>0.91</v>
          </cell>
        </row>
        <row r="79">
          <cell r="A79" t="str">
            <v>012503050411-2043051-01</v>
          </cell>
          <cell r="B79" t="str">
            <v xml:space="preserve">Codo de P.V.C. SAL 90° DN  50</v>
          </cell>
          <cell r="C79">
            <v>1.61</v>
          </cell>
        </row>
        <row r="80">
          <cell r="A80" t="str">
            <v>010501107001-2043051-01</v>
          </cell>
          <cell r="B80" t="str">
            <v xml:space="preserve">Colocación de losa removible, cámara o similar</v>
          </cell>
          <cell r="C80">
            <v>8.18</v>
          </cell>
        </row>
        <row r="81">
          <cell r="A81" t="str">
            <v>010401010105-2043051-01</v>
          </cell>
          <cell r="B81" t="str">
            <v xml:space="preserve">Concreto 1:10 + 30% piedra grande para cimiento corrido (Cemento P-V)</v>
          </cell>
          <cell r="C81">
            <v>137.19999999999999</v>
          </cell>
        </row>
        <row r="82">
          <cell r="A82" t="str">
            <v>010401070105-2043051-01</v>
          </cell>
          <cell r="B82" t="str">
            <v xml:space="preserve">Concreto 1:8 + 25% P.M. P/sobrecimientos (Cemenro P-V)</v>
          </cell>
          <cell r="C82">
            <v>159.62</v>
          </cell>
        </row>
        <row r="83">
          <cell r="A83" t="str">
            <v>010401030270-2043051-01</v>
          </cell>
          <cell r="B83" t="str">
            <v xml:space="preserve">Concreto f'c 100 kg/cm2 para soleados y/o sub bases (Cemento P-V)</v>
          </cell>
          <cell r="C83">
            <v>227.67</v>
          </cell>
        </row>
        <row r="84">
          <cell r="A84" t="str">
            <v>010401020114-2043051-01</v>
          </cell>
          <cell r="B84" t="str">
            <v xml:space="preserve">Concreto f'c 140 kg/cm2 + 25% P.G. Para falsas zapatas (Cemento P-I)</v>
          </cell>
          <cell r="C84">
            <v>157.66</v>
          </cell>
        </row>
        <row r="85">
          <cell r="A85" t="str">
            <v>010401020174-2043051-01</v>
          </cell>
          <cell r="B85" t="str">
            <v xml:space="preserve">Concreto f'c 140 kg/cm2 + 25% P.G. para falsas zapatas (Cemento P-V)</v>
          </cell>
          <cell r="C85">
            <v>202.95</v>
          </cell>
        </row>
        <row r="86">
          <cell r="A86" t="str">
            <v>010401010174-2043051-01</v>
          </cell>
          <cell r="B86" t="str">
            <v xml:space="preserve">Concreto f'c 140 kg/cm2 + 30% P.G. Para cimiento corrido (Cemento P-V)</v>
          </cell>
          <cell r="C86">
            <v>194.8</v>
          </cell>
        </row>
        <row r="87">
          <cell r="A87" t="str">
            <v>010401070174-2043051-01</v>
          </cell>
          <cell r="B87" t="str">
            <v xml:space="preserve">Concreto f'c 140 kg/cm2 + 30% P.M. para sobrescimientos (Cemento P-V)</v>
          </cell>
          <cell r="C87">
            <v>215.43</v>
          </cell>
        </row>
        <row r="88">
          <cell r="A88" t="str">
            <v>010401100174-2043051-01</v>
          </cell>
          <cell r="B88" t="str">
            <v xml:space="preserve">Concreto f'c 140 kg/cm2 para anclajes poste (cemento v)</v>
          </cell>
          <cell r="C88">
            <v>251.95</v>
          </cell>
        </row>
        <row r="89">
          <cell r="A89" t="str">
            <v>010401080174-2043051-01</v>
          </cell>
          <cell r="B89" t="str">
            <v xml:space="preserve">Concreto f'c 140 kg/cm2 para gradas y/o piso simple (Cemento P-V)</v>
          </cell>
          <cell r="C89">
            <v>277.55</v>
          </cell>
        </row>
        <row r="90">
          <cell r="A90" t="str">
            <v>010401030274-2043051-01</v>
          </cell>
          <cell r="B90" t="str">
            <v xml:space="preserve">Concreto f'c 140 kg/cm2 para solados y/o sub bases (Cemento P-V)</v>
          </cell>
          <cell r="C90">
            <v>242.72</v>
          </cell>
        </row>
        <row r="91">
          <cell r="A91" t="str">
            <v>010501030174-2043051-01</v>
          </cell>
          <cell r="B91" t="str">
            <v xml:space="preserve">Concreto f'c 140 kg/cm2 para vigas de cimentación (Cemento P-V)</v>
          </cell>
          <cell r="C91">
            <v>253.93</v>
          </cell>
        </row>
        <row r="92">
          <cell r="A92" t="str">
            <v>010501050177-2043051-01</v>
          </cell>
          <cell r="B92" t="str">
            <v xml:space="preserve">Concreto f'c 175 kg/cm2 p/sobrecimientos reforzados (Cemento P-V)</v>
          </cell>
          <cell r="C92">
            <v>275.89</v>
          </cell>
        </row>
        <row r="93">
          <cell r="A93" t="str">
            <v>010401100117-2043051-01</v>
          </cell>
          <cell r="B93" t="str">
            <v xml:space="preserve">Concreto f'c 175 kg/cm2 para anclajes y/o dados (cemento P-I)</v>
          </cell>
          <cell r="C93">
            <v>205.67</v>
          </cell>
        </row>
        <row r="94">
          <cell r="A94" t="str">
            <v>010401100177-2043051-01</v>
          </cell>
          <cell r="B94" t="str">
            <v xml:space="preserve">Concreto f'c 175 kg/cm2 para anclajes y/o dados (Cemento P-V)</v>
          </cell>
          <cell r="C94">
            <v>273.91000000000003</v>
          </cell>
        </row>
        <row r="95">
          <cell r="A95" t="str">
            <v>010501070117-2043051-01</v>
          </cell>
          <cell r="B95" t="str">
            <v xml:space="preserve">Concreto f'c 175 kg/cm2 para columnas (Cemento P-I)</v>
          </cell>
          <cell r="C95">
            <v>234.56</v>
          </cell>
        </row>
        <row r="96">
          <cell r="A96" t="str">
            <v>010401080177-2043051-01</v>
          </cell>
          <cell r="B96" t="str">
            <v xml:space="preserve">Concreto f'c 175 kg/cm2 para gradas y/o piso simple (Cemento P-V)</v>
          </cell>
          <cell r="C96">
            <v>299.51</v>
          </cell>
        </row>
        <row r="97">
          <cell r="A97" t="str">
            <v>010501110117-2043051-01</v>
          </cell>
          <cell r="B97" t="str">
            <v xml:space="preserve">Concreto f'c 175 kg/cm2 para losas aligeradas (Cemento P-I)</v>
          </cell>
          <cell r="C97">
            <v>214.41</v>
          </cell>
        </row>
        <row r="98">
          <cell r="A98" t="str">
            <v>010501040177-2043051-01</v>
          </cell>
          <cell r="B98" t="str">
            <v xml:space="preserve">Concreto f'c 175 kg/cm2 para losas de fondo-piso (Cemento P-V)</v>
          </cell>
          <cell r="C98">
            <v>282.20999999999998</v>
          </cell>
        </row>
        <row r="99">
          <cell r="A99" t="str">
            <v>010501060177-2043051-01</v>
          </cell>
          <cell r="B99" t="str">
            <v xml:space="preserve">Concreto f'c 175 kg/cm2 para muros reforzados (Cemento P-V)</v>
          </cell>
          <cell r="C99">
            <v>302.8</v>
          </cell>
        </row>
        <row r="100">
          <cell r="A100" t="str">
            <v>010501080117-2043051-01</v>
          </cell>
          <cell r="B100" t="str">
            <v xml:space="preserve">Concreto f'c 175 kg/cm2 para vigas (Cemento P-I)</v>
          </cell>
          <cell r="C100">
            <v>218.09</v>
          </cell>
        </row>
        <row r="101">
          <cell r="A101" t="str">
            <v>010501020177-2043051-01</v>
          </cell>
          <cell r="B101" t="str">
            <v xml:space="preserve">Concreto f'c 175 kg/cm2 para zapatasn (Cemento P-V)</v>
          </cell>
          <cell r="C101">
            <v>263.93</v>
          </cell>
        </row>
        <row r="102">
          <cell r="A102" t="str">
            <v>010401100181-2043051-01</v>
          </cell>
          <cell r="B102" t="str">
            <v xml:space="preserve">Concreto f'c 210 kg/cm2 para anclajes y/o dados (Cemento P-V)</v>
          </cell>
          <cell r="C102">
            <v>306.62</v>
          </cell>
        </row>
        <row r="103">
          <cell r="A103" t="str">
            <v>010501070121-2043051-01</v>
          </cell>
          <cell r="B103" t="str">
            <v xml:space="preserve">Concreto f'c 210 kg/cm2 para columnas (Cemento P-I)</v>
          </cell>
          <cell r="C103">
            <v>261.13</v>
          </cell>
        </row>
        <row r="104">
          <cell r="A104" t="str">
            <v>010501150121-2043051-01</v>
          </cell>
          <cell r="B104" t="str">
            <v xml:space="preserve">Concreto f'c 210 kg/cm2 para escalera (Cemento P-I)</v>
          </cell>
          <cell r="C104">
            <v>260.32</v>
          </cell>
        </row>
        <row r="105">
          <cell r="A105" t="str">
            <v>010501040181-2043051-01</v>
          </cell>
          <cell r="B105" t="str">
            <v xml:space="preserve">Concreto f'c 210 kg/cm2 para losas de fondo-piso (Cemento P-V)</v>
          </cell>
          <cell r="C105">
            <v>314.92</v>
          </cell>
        </row>
        <row r="106">
          <cell r="A106" t="str">
            <v>010501080121-2043051-01</v>
          </cell>
          <cell r="B106" t="str">
            <v xml:space="preserve">Concreto f'c 210 kg/cm2 para vigas (Cemento P-I)</v>
          </cell>
          <cell r="C106">
            <v>244.66</v>
          </cell>
        </row>
        <row r="107">
          <cell r="A107" t="str">
            <v>010501030121-2043051-01</v>
          </cell>
          <cell r="B107" t="str">
            <v xml:space="preserve">Concreto f'c 210 kg/cm2 para vigas de cimentación (Cemento P-I)</v>
          </cell>
          <cell r="C107">
            <v>234.22</v>
          </cell>
        </row>
        <row r="108">
          <cell r="A108" t="str">
            <v>010501020181-2043051-01</v>
          </cell>
          <cell r="B108" t="str">
            <v xml:space="preserve">Concreto f'c 210 kg/cm2 para zapatas (cemento P-V)</v>
          </cell>
          <cell r="C108">
            <v>296.64</v>
          </cell>
        </row>
        <row r="109">
          <cell r="A109" t="str">
            <v>010501110121-2043051-01</v>
          </cell>
          <cell r="B109" t="str">
            <v xml:space="preserve">Concreto f'c 210kg/cm2 para losas aligeradas (Cemento P-I)</v>
          </cell>
          <cell r="C109">
            <v>240.98</v>
          </cell>
        </row>
        <row r="110">
          <cell r="A110" t="str">
            <v>010501090121-2043051-01</v>
          </cell>
          <cell r="B110" t="str">
            <v xml:space="preserve">Concreto f'c 210kg/cm2 para losas macizas (Cemento P-I)</v>
          </cell>
          <cell r="C110">
            <v>244.66</v>
          </cell>
        </row>
        <row r="111">
          <cell r="A111" t="str">
            <v>010501100121-2043051-01</v>
          </cell>
          <cell r="B111" t="str">
            <v xml:space="preserve">Concreto f'c 210kg/cm2 para losas removibles (Cemento P-I)</v>
          </cell>
          <cell r="C111">
            <v>238.42</v>
          </cell>
        </row>
        <row r="112">
          <cell r="A112" t="str">
            <v>010501120124-2043051-01</v>
          </cell>
          <cell r="B112" t="str">
            <v xml:space="preserve">Concreto f'c 245 kg/cm2 para cúpula esférica (Cemento P-I)</v>
          </cell>
          <cell r="C112">
            <v>267.31</v>
          </cell>
        </row>
        <row r="113">
          <cell r="A113" t="str">
            <v>010501060124-2043051-01</v>
          </cell>
          <cell r="B113" t="str">
            <v xml:space="preserve">Concreto f'c 245 kg/cm2 para muros reforzados (Cemento P-I)</v>
          </cell>
          <cell r="C113">
            <v>279.32</v>
          </cell>
        </row>
        <row r="114">
          <cell r="A114" t="str">
            <v>010501060184-2043051-01</v>
          </cell>
          <cell r="B114" t="str">
            <v xml:space="preserve">Concreto f'c 245 kg/cm2 para muros reforzados (Cemento P-V)</v>
          </cell>
          <cell r="C114">
            <v>363.6</v>
          </cell>
        </row>
        <row r="115">
          <cell r="A115" t="str">
            <v>010501080124-2043051-01</v>
          </cell>
          <cell r="B115" t="str">
            <v xml:space="preserve">Concreto f'c 245 kg/cm2 para vigas (Cemento P-I)</v>
          </cell>
          <cell r="C115">
            <v>262.85000000000002</v>
          </cell>
        </row>
        <row r="116">
          <cell r="A116" t="str">
            <v>010501100535-2043051-01</v>
          </cell>
          <cell r="B116" t="str">
            <v xml:space="preserve">Concreto pre-mezclado f'c 350 kg/cm2 p/ losas removibles (Cemento P-I)</v>
          </cell>
          <cell r="C116">
            <v>350.85</v>
          </cell>
        </row>
        <row r="117">
          <cell r="A117" t="str">
            <v>013901500101-2043051-01</v>
          </cell>
          <cell r="B117" t="str">
            <v xml:space="preserve">Construcción de muro para colocación de caja para medidor eléctrico</v>
          </cell>
          <cell r="C117">
            <v>127.5</v>
          </cell>
        </row>
        <row r="118">
          <cell r="A118" t="str">
            <v>010110010104-2043051-01</v>
          </cell>
          <cell r="B118" t="str">
            <v xml:space="preserve">Construcción provisional p/oficinas de inspección y control obra (área=25,92 m2)</v>
          </cell>
          <cell r="C118">
            <v>636.5</v>
          </cell>
        </row>
        <row r="119">
          <cell r="A119" t="str">
            <v>010110010121-2043051-01</v>
          </cell>
          <cell r="B119" t="str">
            <v xml:space="preserve">Construcción provisional para guardiania (área=2,88 m2)</v>
          </cell>
          <cell r="C119">
            <v>113.69</v>
          </cell>
        </row>
        <row r="120">
          <cell r="A120" t="str">
            <v>010110010122-2043051-01</v>
          </cell>
          <cell r="B120" t="str">
            <v xml:space="preserve">Construcción provisional para guardiania (área=5,76 m2)</v>
          </cell>
          <cell r="C120">
            <v>133.9</v>
          </cell>
        </row>
        <row r="121">
          <cell r="A121" t="str">
            <v>011201010175-2043051-01</v>
          </cell>
          <cell r="B121" t="str">
            <v xml:space="preserve">Contrapiso de 25 mm c/mortero 1:5 x 15 mm en base 1:2 x 10 mm acabado</v>
          </cell>
          <cell r="C121">
            <v>13.02</v>
          </cell>
        </row>
        <row r="122">
          <cell r="A122" t="str">
            <v>011201010178-2043051-01</v>
          </cell>
          <cell r="B122" t="str">
            <v xml:space="preserve">Contrapiso de 48 mm c/mortero 1:5 x 36 mm en base 1:2 x 10 mm acabado</v>
          </cell>
          <cell r="C122">
            <v>15.95</v>
          </cell>
        </row>
        <row r="123">
          <cell r="A123" t="str">
            <v>011301031510-2043051-01</v>
          </cell>
          <cell r="B123" t="str">
            <v xml:space="preserve">Contrazócalo de cemento pulido con mortero 1:5 de 2 cm. x 0,10 m</v>
          </cell>
          <cell r="C123">
            <v>4.1900000000000004</v>
          </cell>
        </row>
        <row r="124">
          <cell r="A124" t="str">
            <v>011301031530-2043051-01</v>
          </cell>
          <cell r="B124" t="str">
            <v xml:space="preserve">Contrazócalo de cemento pulido con mortero 1:5 de 2 cm. x 0,30 m</v>
          </cell>
          <cell r="C124">
            <v>6.31</v>
          </cell>
        </row>
        <row r="125">
          <cell r="A125" t="str">
            <v>011701010110-2043051-01</v>
          </cell>
          <cell r="B125" t="str">
            <v xml:space="preserve">Cubierta ladrillo pastelero asentado de barro 3 cm. + gragua c/mortero 1:5</v>
          </cell>
          <cell r="C125">
            <v>18.170000000000002</v>
          </cell>
        </row>
        <row r="126">
          <cell r="A126" t="str">
            <v>010120043095-2043051-01</v>
          </cell>
          <cell r="B126" t="str">
            <v xml:space="preserve">Demolición de buzón en mal estado 2 m. Prof.</v>
          </cell>
          <cell r="C126">
            <v>75.930000000000007</v>
          </cell>
        </row>
        <row r="127">
          <cell r="A127" t="str">
            <v>010120043096-2043051-01</v>
          </cell>
          <cell r="B127" t="str">
            <v xml:space="preserve">Demolición de caja exit. 0.80 x 1.00 m. Prof.</v>
          </cell>
          <cell r="C127">
            <v>65.45</v>
          </cell>
        </row>
        <row r="128">
          <cell r="A128" t="str">
            <v>010120043050-2043051-01</v>
          </cell>
          <cell r="B128" t="str">
            <v xml:space="preserve">Demolición de columnas concreto armado (aisladas)</v>
          </cell>
          <cell r="C128">
            <v>118.64</v>
          </cell>
        </row>
        <row r="129">
          <cell r="A129" t="str">
            <v>010120043010-2043051-01</v>
          </cell>
          <cell r="B129" t="str">
            <v xml:space="preserve">Demolición de estructuras de concreto con compresora</v>
          </cell>
          <cell r="C129">
            <v>75.930000000000007</v>
          </cell>
        </row>
        <row r="130">
          <cell r="A130" t="str">
            <v>010120043060-2043051-01</v>
          </cell>
          <cell r="B130" t="str">
            <v xml:space="preserve">Demolición de losa de piso y/o muro simple</v>
          </cell>
          <cell r="C130">
            <v>90.95</v>
          </cell>
        </row>
        <row r="131">
          <cell r="A131" t="str">
            <v>010120043020-2043051-01</v>
          </cell>
          <cell r="B131" t="str">
            <v xml:space="preserve">Demolición de losa de techo aligerado</v>
          </cell>
          <cell r="C131">
            <v>7.58</v>
          </cell>
        </row>
        <row r="132">
          <cell r="A132" t="str">
            <v>010120043030-2043051-01</v>
          </cell>
          <cell r="B132" t="str">
            <v xml:space="preserve">Demolición de muro de ladrillo soga</v>
          </cell>
          <cell r="C132">
            <v>2.5</v>
          </cell>
        </row>
        <row r="133">
          <cell r="A133" t="str">
            <v>012401090010-2043051-01</v>
          </cell>
          <cell r="B133" t="str">
            <v xml:space="preserve">Ducha cromada de una (1) llave incl. Griferia</v>
          </cell>
          <cell r="C133">
            <v>20.309999999999999</v>
          </cell>
        </row>
        <row r="134">
          <cell r="A134" t="str">
            <v>010306071010-2043051-01</v>
          </cell>
          <cell r="B134" t="str">
            <v xml:space="preserve">Eliminación de demonte en terreno rocoso R = 10 km con maquinaria</v>
          </cell>
          <cell r="C134">
            <v>23.95</v>
          </cell>
        </row>
        <row r="135">
          <cell r="A135" t="str">
            <v>010306011010-2043051-01</v>
          </cell>
          <cell r="B135" t="str">
            <v xml:space="preserve">Eliminación de desmonte en terrenonormal R = 10 km. Con maquinaria</v>
          </cell>
          <cell r="C135">
            <v>19.97</v>
          </cell>
        </row>
        <row r="136">
          <cell r="A136" t="str">
            <v>010120010305-2043051-01</v>
          </cell>
          <cell r="B136" t="str">
            <v xml:space="preserve">Eliminación de desmonte, basura y maleza con cargador frontal y volquete</v>
          </cell>
          <cell r="C136">
            <v>7.3</v>
          </cell>
        </row>
        <row r="137">
          <cell r="A137" t="str">
            <v>010120045101-2043051-01</v>
          </cell>
          <cell r="B137" t="str">
            <v xml:space="preserve">Eliminación desmonte por demoliciones</v>
          </cell>
          <cell r="C137">
            <v>20.86</v>
          </cell>
        </row>
        <row r="138">
          <cell r="A138" t="str">
            <v>010401101001-2043051-01</v>
          </cell>
          <cell r="B138" t="str">
            <v xml:space="preserve">Encofrado (incl. habilitación de madera) para anclajes y/o dados</v>
          </cell>
          <cell r="C138">
            <v>17.690000000000001</v>
          </cell>
        </row>
        <row r="139">
          <cell r="A139" t="str">
            <v>010401011001-2043051-01</v>
          </cell>
          <cell r="B139" t="str">
            <v xml:space="preserve">Encofrado (incl. habilitación de madera) para cimiento corrido</v>
          </cell>
          <cell r="C139">
            <v>17.920000000000002</v>
          </cell>
        </row>
        <row r="140">
          <cell r="A140" t="str">
            <v>010501071001-2043051-01</v>
          </cell>
          <cell r="B140" t="str">
            <v xml:space="preserve">Encofrado (incl. habilitación de madera) para columnas</v>
          </cell>
          <cell r="C140">
            <v>26.6</v>
          </cell>
        </row>
        <row r="141">
          <cell r="A141" t="str">
            <v>010501071003-2043051-01</v>
          </cell>
          <cell r="B141" t="str">
            <v xml:space="preserve">Encofrado (incl. habilitación de madera) para columnas tipo caravista</v>
          </cell>
          <cell r="C141">
            <v>29.47</v>
          </cell>
        </row>
        <row r="142">
          <cell r="A142" t="str">
            <v>010501121001-2043051-01</v>
          </cell>
          <cell r="B142" t="str">
            <v xml:space="preserve">Encofrado (incl. habilitación de madera) para cúpula esférica</v>
          </cell>
          <cell r="C142">
            <v>36.04</v>
          </cell>
        </row>
        <row r="143">
          <cell r="A143" t="str">
            <v>010501151001-2043051-01</v>
          </cell>
          <cell r="B143" t="str">
            <v xml:space="preserve">Encofrado (incl. habilitación de madera) para escaleras</v>
          </cell>
          <cell r="C143">
            <v>33.590000000000003</v>
          </cell>
        </row>
        <row r="144">
          <cell r="A144" t="str">
            <v>010401081001-2043051-01</v>
          </cell>
          <cell r="B144" t="str">
            <v xml:space="preserve">Encofrado (incl. habilitación de madera) para gradas y/o piso simple</v>
          </cell>
          <cell r="C144">
            <v>17.920000000000002</v>
          </cell>
        </row>
        <row r="145">
          <cell r="A145" t="str">
            <v>010501111001-2043051-01</v>
          </cell>
          <cell r="B145" t="str">
            <v xml:space="preserve">Encofrado (incl. habilitación de madera) para losas aligeradas</v>
          </cell>
          <cell r="C145">
            <v>19.600000000000001</v>
          </cell>
        </row>
        <row r="146">
          <cell r="A146" t="str">
            <v>010501041001-2043051-01</v>
          </cell>
          <cell r="B146" t="str">
            <v xml:space="preserve">Encofrado (incl. habilitación de madera) para losas de fondo-piso</v>
          </cell>
          <cell r="C146">
            <v>17.920000000000002</v>
          </cell>
        </row>
        <row r="147">
          <cell r="A147" t="str">
            <v>010501091001-2043051-01</v>
          </cell>
          <cell r="B147" t="str">
            <v xml:space="preserve">Encofrado (incl. Habilitación de madera) para losas macizas</v>
          </cell>
          <cell r="C147">
            <v>24.31</v>
          </cell>
        </row>
        <row r="148">
          <cell r="A148" t="str">
            <v>010501101001-2043051-01</v>
          </cell>
          <cell r="B148" t="str">
            <v xml:space="preserve">Encofrado (incl. Habilitación de madera) para losas removibles</v>
          </cell>
          <cell r="C148">
            <v>14.04</v>
          </cell>
        </row>
        <row r="149">
          <cell r="A149" t="str">
            <v>010501061003-2043051-01</v>
          </cell>
          <cell r="B149" t="str">
            <v xml:space="preserve">Encofrado (incl. habilitación de madera) para muro cilindrico de cuba</v>
          </cell>
          <cell r="C149">
            <v>31.18</v>
          </cell>
        </row>
        <row r="150">
          <cell r="A150" t="str">
            <v>010501061002-2043051-01</v>
          </cell>
          <cell r="B150" t="str">
            <v xml:space="preserve">Encofrado (incl. habilitación de madera) para muros tipo caravista</v>
          </cell>
          <cell r="C150">
            <v>30.73</v>
          </cell>
        </row>
        <row r="151">
          <cell r="A151" t="str">
            <v>010401071001-2043051-01</v>
          </cell>
          <cell r="B151" t="str">
            <v xml:space="preserve">Encofrado (incl. habilitación de madera) para sobrecimientos</v>
          </cell>
          <cell r="C151">
            <v>19.95</v>
          </cell>
        </row>
        <row r="152">
          <cell r="A152" t="str">
            <v>010401071002-2043051-01</v>
          </cell>
          <cell r="B152" t="str">
            <v xml:space="preserve">Encofrado (incl. Habilitación de madera) para sobrecimientos tipo caravista</v>
          </cell>
          <cell r="C152">
            <v>23.96</v>
          </cell>
        </row>
        <row r="153">
          <cell r="A153" t="str">
            <v>010401031001-2043051-01</v>
          </cell>
          <cell r="B153" t="str">
            <v xml:space="preserve">Encofrado (incl. habilitación de madera) para solados y/o sub-bases</v>
          </cell>
          <cell r="C153">
            <v>17.920000000000002</v>
          </cell>
        </row>
        <row r="154">
          <cell r="A154" t="str">
            <v>010501081002-2043051-01</v>
          </cell>
          <cell r="B154" t="str">
            <v xml:space="preserve">Encofrado (incl. habilitación de madera) para vigas circulares</v>
          </cell>
          <cell r="C154">
            <v>37.97</v>
          </cell>
        </row>
        <row r="155">
          <cell r="A155" t="str">
            <v>010501031001-2043051-01</v>
          </cell>
          <cell r="B155" t="str">
            <v xml:space="preserve">Encofrado (incl. habilitación de madera) para vigas de cimentación recta</v>
          </cell>
          <cell r="C155">
            <v>24.92</v>
          </cell>
        </row>
        <row r="156">
          <cell r="A156" t="str">
            <v>010501081001-2043051-01</v>
          </cell>
          <cell r="B156" t="str">
            <v xml:space="preserve">Encofrado (incl. habilitación de madera) para vigas rectas y dinteles</v>
          </cell>
          <cell r="C156">
            <v>30.52</v>
          </cell>
        </row>
        <row r="157">
          <cell r="A157" t="str">
            <v>010501081003-2043051-01</v>
          </cell>
          <cell r="B157" t="str">
            <v xml:space="preserve">Encofrado (incl. habilitación de madera) para vigas rectas y dinteles t/caravista</v>
          </cell>
          <cell r="C157">
            <v>32.24</v>
          </cell>
        </row>
        <row r="158">
          <cell r="A158" t="str">
            <v>010501021002-2043051-01</v>
          </cell>
          <cell r="B158" t="str">
            <v xml:space="preserve">Encofrado (incl. habilitación de madera) para zapatas circulares</v>
          </cell>
          <cell r="C158">
            <v>24.31</v>
          </cell>
        </row>
        <row r="159">
          <cell r="A159" t="str">
            <v>010501021001-2043051-01</v>
          </cell>
          <cell r="B159" t="str">
            <v xml:space="preserve">Encofrado (incl. Habilitación de madera) para zapatas rectas</v>
          </cell>
          <cell r="C159">
            <v>19.989999999999998</v>
          </cell>
        </row>
        <row r="160">
          <cell r="A160" t="str">
            <v>011901170116-2043051-01</v>
          </cell>
          <cell r="B160" t="str">
            <v xml:space="preserve">Escalera de tubo fo. Galv. con parantes 1 1/2" por peldaños de 3/4"</v>
          </cell>
          <cell r="C160">
            <v>117.11</v>
          </cell>
        </row>
        <row r="161">
          <cell r="A161" t="str">
            <v>011901170132-2043051-01</v>
          </cell>
          <cell r="B161" t="str">
            <v xml:space="preserve">Escalera de tubo fo. Galv. Con parantes 2" x peldaños 3/4" de 5,01 - 10 m s.n.t.</v>
          </cell>
          <cell r="C161">
            <v>136.07</v>
          </cell>
        </row>
        <row r="162">
          <cell r="A162" t="str">
            <v>011901170118-2043051-01</v>
          </cell>
          <cell r="B162" t="str">
            <v xml:space="preserve">Escalera de tubo fo. Galvanizado con parantes de 2" por peldaños de 3/4"</v>
          </cell>
          <cell r="C162">
            <v>136</v>
          </cell>
        </row>
        <row r="163">
          <cell r="A163" t="str">
            <v>013901010151-2043051-01</v>
          </cell>
          <cell r="B163" t="str">
            <v xml:space="preserve">Estructura metálica para antena yagui</v>
          </cell>
          <cell r="C163">
            <v>1230.3699999999999</v>
          </cell>
        </row>
        <row r="164">
          <cell r="A164" t="str">
            <v>019601010310-2043051-01</v>
          </cell>
          <cell r="B164" t="str">
            <v xml:space="preserve">Evacuación del agua de prueba con empleo de la línea de salida</v>
          </cell>
          <cell r="C164">
            <v>0.45</v>
          </cell>
        </row>
        <row r="165">
          <cell r="A165" t="str">
            <v>013002020120-2043051-01</v>
          </cell>
          <cell r="B165" t="str">
            <v xml:space="preserve">Excavación con interferencia (s/exp) en t. Rocoso para instalar cable eléctrico</v>
          </cell>
          <cell r="C165">
            <v>51.95</v>
          </cell>
        </row>
        <row r="166">
          <cell r="A166" t="str">
            <v>019501010320-2043051-01</v>
          </cell>
          <cell r="B166" t="str">
            <v xml:space="preserve">Excavaciones - cortes en terreno normal a pulso a nivel de sub rasante</v>
          </cell>
          <cell r="C166">
            <v>15.79</v>
          </cell>
        </row>
        <row r="167">
          <cell r="A167" t="str">
            <v>010301011010-2043051-01</v>
          </cell>
          <cell r="B167" t="str">
            <v xml:space="preserve">Excavaciones - cortes en terreno normal con tractor</v>
          </cell>
          <cell r="C167">
            <v>2.79</v>
          </cell>
        </row>
        <row r="168">
          <cell r="A168" t="str">
            <v>010301021020-2043051-01</v>
          </cell>
          <cell r="B168" t="str">
            <v xml:space="preserve">Excavaciones - cortes en terreno normal deleznable a pulso</v>
          </cell>
          <cell r="C168">
            <v>13.34</v>
          </cell>
        </row>
        <row r="169">
          <cell r="A169" t="str">
            <v>010301072020-2043051-01</v>
          </cell>
          <cell r="B169" t="str">
            <v xml:space="preserve">Excavaciones y corte t. rocoso p/veredas zapatas vigas</v>
          </cell>
          <cell r="C169">
            <v>97.24</v>
          </cell>
        </row>
        <row r="170">
          <cell r="A170" t="str">
            <v>010301071030-2043051-01</v>
          </cell>
          <cell r="B170" t="str">
            <v xml:space="preserve">Excavaciones-cortes en terreno rocoso con compresora (sin emplear explosivos)</v>
          </cell>
          <cell r="C170">
            <v>97.24</v>
          </cell>
        </row>
        <row r="171">
          <cell r="A171" t="str">
            <v>010302011020-2043051-01</v>
          </cell>
          <cell r="B171" t="str">
            <v xml:space="preserve">Excavaciones en terreno normal a pulso hasta 1,00 m profundidad</v>
          </cell>
          <cell r="C171">
            <v>14.18</v>
          </cell>
        </row>
        <row r="172">
          <cell r="A172" t="str">
            <v>010302011022-2043051-01</v>
          </cell>
          <cell r="B172" t="str">
            <v xml:space="preserve">Excavaciones en terreno normal a pulso hasta 2,00 m profundidad</v>
          </cell>
          <cell r="C172">
            <v>18.91</v>
          </cell>
        </row>
        <row r="173">
          <cell r="A173" t="str">
            <v>010302072010-2043051-01</v>
          </cell>
          <cell r="B173" t="str">
            <v xml:space="preserve">Excavaciones terreno rocoso c/compresora hasta 1,00 m prof. (empleo de explosivos)</v>
          </cell>
          <cell r="C173">
            <v>52.53</v>
          </cell>
        </row>
        <row r="174">
          <cell r="A174" t="str">
            <v>010302072020-2043051-01</v>
          </cell>
          <cell r="B174" t="str">
            <v xml:space="preserve">Excavaciones terreno rocoso c/compresora hasta 1.00 m prof. (sin emplear explosivo)</v>
          </cell>
          <cell r="C174">
            <v>97.24</v>
          </cell>
        </row>
        <row r="175">
          <cell r="A175" t="str">
            <v>011201010104-2043051-01</v>
          </cell>
          <cell r="B175" t="str">
            <v xml:space="preserve">Falso piso de concreto 1:10 de espesor 4" (cemento P-I)</v>
          </cell>
          <cell r="C175">
            <v>13.67</v>
          </cell>
        </row>
        <row r="176">
          <cell r="A176" t="str">
            <v>013601010104-2043051-01</v>
          </cell>
          <cell r="B176" t="str">
            <v xml:space="preserve">Fluorescente circular de 22 W.</v>
          </cell>
          <cell r="C176">
            <v>24.6</v>
          </cell>
        </row>
        <row r="177">
          <cell r="A177" t="str">
            <v>013601010122-2043051-01</v>
          </cell>
          <cell r="B177" t="str">
            <v xml:space="preserve">Fluorescente recto ISPE de 2 x 40 W con equipo y pantalla</v>
          </cell>
          <cell r="C177">
            <v>70</v>
          </cell>
        </row>
        <row r="178">
          <cell r="A178" t="str">
            <v>012401140010-2043051-01</v>
          </cell>
          <cell r="B178" t="str">
            <v xml:space="preserve">Gancho de losa color blanco tipo doble</v>
          </cell>
          <cell r="C178">
            <v>3.66</v>
          </cell>
        </row>
        <row r="179">
          <cell r="A179" t="str">
            <v>012201050015-2043051-01</v>
          </cell>
          <cell r="B179" t="str">
            <v xml:space="preserve">Imprimación asfáltica</v>
          </cell>
          <cell r="C179">
            <v>4.75</v>
          </cell>
        </row>
        <row r="180">
          <cell r="A180" t="str">
            <v>012401010010-2043051-01</v>
          </cell>
          <cell r="B180" t="str">
            <v xml:space="preserve">Inodoro tanque bajo c/griferia de bronce (tornado o similar)</v>
          </cell>
          <cell r="C180">
            <v>154.84</v>
          </cell>
        </row>
        <row r="181">
          <cell r="A181" t="str">
            <v>013002150104-2043051-01</v>
          </cell>
          <cell r="B181" t="str">
            <v xml:space="preserve">Instalación cables eléctricos en ductos, formando terna (cables de 6 a 16 mm2)</v>
          </cell>
          <cell r="C181">
            <v>0.83</v>
          </cell>
        </row>
        <row r="182">
          <cell r="A182" t="str">
            <v>012401500105-2043051-01</v>
          </cell>
          <cell r="B182" t="str">
            <v xml:space="preserve">Instalación de accesorios sanitarios complementarios</v>
          </cell>
          <cell r="C182">
            <v>13.16</v>
          </cell>
        </row>
        <row r="183">
          <cell r="A183" t="str">
            <v>012401500101-2043051-01</v>
          </cell>
          <cell r="B183" t="str">
            <v xml:space="preserve">Instalación de aparatos sanitarios</v>
          </cell>
          <cell r="C183">
            <v>52.62</v>
          </cell>
        </row>
        <row r="184">
          <cell r="A184" t="str">
            <v>013601010190-2043051-01</v>
          </cell>
          <cell r="B184" t="str">
            <v xml:space="preserve">Instalación de artefactos</v>
          </cell>
          <cell r="C184">
            <v>3.29</v>
          </cell>
        </row>
        <row r="185">
          <cell r="A185" t="str">
            <v>012504080110-2043051-01</v>
          </cell>
          <cell r="B185" t="str">
            <v xml:space="preserve">Instalación de caja de concreto y colocado de tapa</v>
          </cell>
          <cell r="C185">
            <v>21.56</v>
          </cell>
        </row>
        <row r="186">
          <cell r="A186" t="str">
            <v>013101020114-2043051-01</v>
          </cell>
          <cell r="B186" t="str">
            <v xml:space="preserve">Instalación de tubería empotrada P.V.C. DN 100 mm (4")</v>
          </cell>
          <cell r="C186">
            <v>14.9</v>
          </cell>
        </row>
        <row r="187">
          <cell r="A187" t="str">
            <v>013101020116-2043051-01</v>
          </cell>
          <cell r="B187" t="str">
            <v xml:space="preserve">Instalación de tubería empotrada P.V.C. DN 150 mm (6")</v>
          </cell>
          <cell r="C187">
            <v>19.87</v>
          </cell>
        </row>
        <row r="188">
          <cell r="A188" t="str">
            <v>013101020107-2043051-01</v>
          </cell>
          <cell r="B188" t="str">
            <v xml:space="preserve">Instalación de tubería empotrada P.V.C. DN 16 mm a 20 mm (5/8" a 3/4")</v>
          </cell>
          <cell r="C188">
            <v>5.97</v>
          </cell>
        </row>
        <row r="189">
          <cell r="A189" t="str">
            <v>013101020110-2043051-01</v>
          </cell>
          <cell r="B189" t="str">
            <v xml:space="preserve">Instalación de tubería empotrada P.V.C. DN 25 mm a 40 mm (1" a 11/2")</v>
          </cell>
          <cell r="C189">
            <v>7.46</v>
          </cell>
        </row>
        <row r="190">
          <cell r="A190" t="str">
            <v>013101020113-2043051-01</v>
          </cell>
          <cell r="B190" t="str">
            <v xml:space="preserve">Instalación de tubería empotrada P.V.C. DN 50 mm a 80 mm (2" a 3")</v>
          </cell>
          <cell r="C190">
            <v>9.93</v>
          </cell>
        </row>
        <row r="191">
          <cell r="A191" t="str">
            <v>013101020147-2043051-01</v>
          </cell>
          <cell r="B191" t="str">
            <v xml:space="preserve">Instalación de tubería visible P.V.C. DN 16 mm a 20 mm (5/8" a 3/4")</v>
          </cell>
          <cell r="C191">
            <v>2</v>
          </cell>
        </row>
        <row r="192">
          <cell r="A192" t="str">
            <v>013101020150-2043051-01</v>
          </cell>
          <cell r="B192" t="str">
            <v xml:space="preserve">Instalación de tubería visible P.V.C. DN 25 mm a 40 mm (1" a 1 1/2")</v>
          </cell>
          <cell r="C192">
            <v>2.4900000000000002</v>
          </cell>
        </row>
        <row r="193">
          <cell r="A193" t="str">
            <v>013101020153-2043051-01</v>
          </cell>
          <cell r="B193" t="str">
            <v xml:space="preserve">Instalación de tubería visible P.V.C. DN 50 mm a 80 mm (2" a 3")</v>
          </cell>
          <cell r="C193">
            <v>3.32</v>
          </cell>
        </row>
        <row r="194">
          <cell r="A194" t="str">
            <v>012401110010-2043051-01</v>
          </cell>
          <cell r="B194" t="str">
            <v xml:space="preserve">Jabonera de losa color blanco</v>
          </cell>
          <cell r="C194">
            <v>5.5</v>
          </cell>
        </row>
        <row r="195">
          <cell r="A195" t="str">
            <v>012401020010-2043051-01</v>
          </cell>
          <cell r="B195" t="str">
            <v xml:space="preserve">Lavatorio de pared con griferia cromada 20x17 cm (jamaica o similar)</v>
          </cell>
          <cell r="C195">
            <v>90</v>
          </cell>
        </row>
        <row r="196">
          <cell r="A196" t="str">
            <v>019601010401-2043051-01</v>
          </cell>
          <cell r="B196" t="str">
            <v xml:space="preserve">Limpieza y detección de reservorios apoyados</v>
          </cell>
          <cell r="C196">
            <v>0.62</v>
          </cell>
        </row>
        <row r="197">
          <cell r="A197" t="str">
            <v>011901110160-2043051-01</v>
          </cell>
          <cell r="B197" t="str">
            <v xml:space="preserve">Malla metálica protectora con alambre N° 12 por cocadas de 1"</v>
          </cell>
          <cell r="C197">
            <v>46.02</v>
          </cell>
        </row>
        <row r="198">
          <cell r="A198" t="str">
            <v>011901180242-2043051-01</v>
          </cell>
          <cell r="B198" t="str">
            <v xml:space="preserve">Marco y tapa de plancha LAC 0.7 x 0.7 m con mecanismo de seguridad s/diseño</v>
          </cell>
          <cell r="C198">
            <v>208.74</v>
          </cell>
        </row>
        <row r="199">
          <cell r="A199" t="str">
            <v>011901180244-2043051-01</v>
          </cell>
          <cell r="B199" t="str">
            <v xml:space="preserve">Marco y tapa de plancha LAC 1/4" con mecanismo de seguridad según diseño</v>
          </cell>
          <cell r="C199">
            <v>208.74</v>
          </cell>
        </row>
        <row r="200">
          <cell r="A200" t="str">
            <v>011901180246-2043051-01</v>
          </cell>
          <cell r="B200" t="str">
            <v xml:space="preserve">Marco y tapa de planchas Lac estriada de 3/16" con mecanismo seguridad s/diseño</v>
          </cell>
          <cell r="C200">
            <v>649.83000000000004</v>
          </cell>
        </row>
        <row r="201">
          <cell r="A201" t="str">
            <v>010303072041-2043051-01</v>
          </cell>
          <cell r="B201" t="str">
            <v xml:space="preserve">Mejoramiento terreno para habilitacion de camino acceso</v>
          </cell>
          <cell r="C201">
            <v>8.35</v>
          </cell>
        </row>
        <row r="202">
          <cell r="A202" t="str">
            <v>012310000070-2043051-01</v>
          </cell>
          <cell r="B202" t="str">
            <v xml:space="preserve">Mortero 1:3 + impermeabilizante para juntas de construcción muros - concreto</v>
          </cell>
          <cell r="C202">
            <v>335.4</v>
          </cell>
        </row>
        <row r="203">
          <cell r="A203" t="str">
            <v>010120050140-2043051-01</v>
          </cell>
          <cell r="B203" t="str">
            <v xml:space="preserve">Movilización de campamentos, maquinarias, herramientas para la obra</v>
          </cell>
          <cell r="C203">
            <v>4330.0200000000004</v>
          </cell>
        </row>
        <row r="204">
          <cell r="A204" t="str">
            <v>010401060101-2043051-01</v>
          </cell>
          <cell r="B204" t="str">
            <v xml:space="preserve">Muro de contensón concreto f'c 140 kg/cm2 + 30% P.G. </v>
          </cell>
          <cell r="C204">
            <v>231.92</v>
          </cell>
        </row>
        <row r="205">
          <cell r="A205" t="str">
            <v>010901011402-2043051-01</v>
          </cell>
          <cell r="B205" t="str">
            <v xml:space="preserve">Muros de ladrillo king kong de arcilla de cabeza con mortero 1:4 x 1,5 cm.</v>
          </cell>
          <cell r="C205">
            <v>48.34</v>
          </cell>
        </row>
        <row r="206">
          <cell r="A206" t="str">
            <v>010901011414-2043051-01</v>
          </cell>
          <cell r="B206" t="str">
            <v xml:space="preserve">Muros de ladrillo king kong de arcilla de soga caravista c/mortero 1:4 x 1,5 cm.</v>
          </cell>
          <cell r="C206">
            <v>35.74</v>
          </cell>
        </row>
        <row r="207">
          <cell r="A207" t="str">
            <v>010901011404-2043051-01</v>
          </cell>
          <cell r="B207" t="str">
            <v xml:space="preserve">Muros de ladrillo king kong de arcilla de soga con mortero 1:4 x 1,5 cm.</v>
          </cell>
          <cell r="C207">
            <v>30.26</v>
          </cell>
        </row>
        <row r="208">
          <cell r="A208" t="str">
            <v>010901041412-2043051-01</v>
          </cell>
          <cell r="B208" t="str">
            <v xml:space="preserve">Muros de ladrillo pandereta de arcilla de cabeza con mortero 1:4 x 1,5 cm.</v>
          </cell>
          <cell r="C208">
            <v>40.47</v>
          </cell>
        </row>
        <row r="209">
          <cell r="A209" t="str">
            <v>010901041404-2043051-01</v>
          </cell>
          <cell r="B209" t="str">
            <v xml:space="preserve">Muros de ladrillo pandereta de arcilla de soga con mortero 1:4 x 1,5 cm.</v>
          </cell>
          <cell r="C209">
            <v>21.37</v>
          </cell>
        </row>
        <row r="210">
          <cell r="A210" t="str">
            <v>012401130010-2043051-01</v>
          </cell>
          <cell r="B210" t="str">
            <v xml:space="preserve">Papelera de losa y barra plástica color blanco</v>
          </cell>
          <cell r="C210">
            <v>6.41</v>
          </cell>
        </row>
        <row r="211">
          <cell r="A211" t="str">
            <v>010120045058-2043051-01</v>
          </cell>
          <cell r="B211" t="str">
            <v xml:space="preserve">Picado y resanes de muro para nuevas instalaciones hidráulicas (pases)</v>
          </cell>
          <cell r="C211">
            <v>190.92</v>
          </cell>
        </row>
        <row r="212">
          <cell r="A212" t="str">
            <v>012001040001-2043051-01</v>
          </cell>
          <cell r="B212" t="str">
            <v>Picaportes</v>
          </cell>
          <cell r="C212">
            <v>7.63</v>
          </cell>
        </row>
        <row r="213">
          <cell r="A213" t="str">
            <v>012201010105-2043051-01</v>
          </cell>
          <cell r="B213" t="str">
            <v xml:space="preserve">Pintado de cielo raso con látex vinilico (vinilatex o similar)</v>
          </cell>
          <cell r="C213">
            <v>5.9</v>
          </cell>
        </row>
        <row r="214">
          <cell r="A214" t="str">
            <v>012201010135-2043051-01</v>
          </cell>
          <cell r="B214" t="str">
            <v xml:space="preserve">Pintado de muro exterior con látex vinilico (vinilatex o similar)</v>
          </cell>
          <cell r="C214">
            <v>5.24</v>
          </cell>
        </row>
        <row r="215">
          <cell r="A215" t="str">
            <v>012201010140-2043051-01</v>
          </cell>
          <cell r="B215" t="str">
            <v xml:space="preserve">Pintado de muro exterior teknomate o supermate (similar)</v>
          </cell>
          <cell r="C215">
            <v>5.47</v>
          </cell>
        </row>
        <row r="216">
          <cell r="A216" t="str">
            <v>012201010120-2043051-01</v>
          </cell>
          <cell r="B216" t="str">
            <v xml:space="preserve">Pintado de muro interior con látex vinilico (vinilatex o similar)</v>
          </cell>
          <cell r="C216">
            <v>5.0599999999999996</v>
          </cell>
        </row>
        <row r="217">
          <cell r="A217" t="str">
            <v>012201020010-2043051-01</v>
          </cell>
          <cell r="B217" t="str">
            <v xml:space="preserve">Pintado de puertas de madera con barniz</v>
          </cell>
          <cell r="C217">
            <v>4.87</v>
          </cell>
        </row>
        <row r="218">
          <cell r="A218" t="str">
            <v>012201020045-2043051-01</v>
          </cell>
          <cell r="B218" t="str">
            <v xml:space="preserve">Pintado de puertas metálicas LAC (2 manos anticorrosiva + 2 esmalte)</v>
          </cell>
          <cell r="C218">
            <v>6.46</v>
          </cell>
        </row>
        <row r="219">
          <cell r="A219" t="str">
            <v>012201020050-2043051-01</v>
          </cell>
          <cell r="B219" t="str">
            <v xml:space="preserve">Pintado de ventanas metálicas (2 manos anticorrosiva + 2 esmalte)</v>
          </cell>
          <cell r="C219">
            <v>4.04</v>
          </cell>
        </row>
        <row r="220">
          <cell r="A220" t="str">
            <v>012201040101-2043051-01</v>
          </cell>
          <cell r="B220" t="str">
            <v xml:space="preserve">Pintado exterior c/teknomate o similar de reservorio apoyado incl. Mensaje</v>
          </cell>
          <cell r="C220">
            <v>6.31</v>
          </cell>
        </row>
        <row r="221">
          <cell r="A221" t="str">
            <v>013301070102-2043051-01</v>
          </cell>
          <cell r="B221" t="str">
            <v xml:space="preserve">Placa interruptor de bakelita doble</v>
          </cell>
          <cell r="C221">
            <v>3.6</v>
          </cell>
        </row>
        <row r="222">
          <cell r="A222" t="str">
            <v>013301070101-2043051-01</v>
          </cell>
          <cell r="B222" t="str">
            <v xml:space="preserve">Placa interruptor de bakelita simple</v>
          </cell>
          <cell r="C222">
            <v>3</v>
          </cell>
        </row>
        <row r="223">
          <cell r="A223" t="str">
            <v>013301070103-2043051-01</v>
          </cell>
          <cell r="B223" t="str">
            <v xml:space="preserve">Placa interruptor de bakelita triple</v>
          </cell>
          <cell r="C223">
            <v>7.2</v>
          </cell>
        </row>
        <row r="224">
          <cell r="A224" t="str">
            <v>013301090132-2043051-01</v>
          </cell>
          <cell r="B224" t="str">
            <v xml:space="preserve">Placa tomacorriente doble de bakelita t/universal 2 polos c/conexión a tierra</v>
          </cell>
          <cell r="C224">
            <v>6.35</v>
          </cell>
        </row>
        <row r="225">
          <cell r="A225" t="str">
            <v>013501110101-2043051-01</v>
          </cell>
          <cell r="B225" t="str">
            <v xml:space="preserve">Pozo conexión a tierra en sistema de bombeo, alumbrado y  tomacorriente</v>
          </cell>
          <cell r="C225">
            <v>355.65</v>
          </cell>
        </row>
        <row r="226">
          <cell r="A226" t="str">
            <v>019501010755-2043051-01</v>
          </cell>
          <cell r="B226" t="str">
            <v xml:space="preserve">Preparación a pulso de la sub rasante de 15 cm prof. (incluye escarificado)</v>
          </cell>
          <cell r="C226">
            <v>2.5299999999999998</v>
          </cell>
        </row>
        <row r="227">
          <cell r="A227" t="str">
            <v>019501010770-2043051-01</v>
          </cell>
          <cell r="B227" t="str">
            <v xml:space="preserve">Preparación a pulso de la sub rasante de 35 cm prof. (incluye escarificado)</v>
          </cell>
          <cell r="C227">
            <v>4.97</v>
          </cell>
        </row>
        <row r="228">
          <cell r="A228" t="str">
            <v>019501010715-2043051-01</v>
          </cell>
          <cell r="B228" t="str">
            <v xml:space="preserve">Preparación con equipo de la sub rasante de 15 cm prof. (incluye escarificado)</v>
          </cell>
          <cell r="C228">
            <v>1.54</v>
          </cell>
        </row>
        <row r="229">
          <cell r="A229" t="str">
            <v>012310000026-2043051-01</v>
          </cell>
          <cell r="B229" t="str">
            <v xml:space="preserve">Provisión y colocado de junta water stop de neoprene e=15 cm (6")</v>
          </cell>
          <cell r="C229">
            <v>30.54</v>
          </cell>
        </row>
        <row r="230">
          <cell r="A230" t="str">
            <v>010501112015-2043051-01</v>
          </cell>
          <cell r="B230" t="str">
            <v xml:space="preserve">Provisión y colocado de ladrillos de arcilla hueco de 15x30x30 cm</v>
          </cell>
          <cell r="C230">
            <v>1.17</v>
          </cell>
        </row>
        <row r="231">
          <cell r="A231" t="str">
            <v>012504060122-2043051-01</v>
          </cell>
          <cell r="B231" t="str">
            <v xml:space="preserve">Provisión y colocado de registro de bronce DN 50</v>
          </cell>
          <cell r="C231">
            <v>37.020000000000003</v>
          </cell>
        </row>
        <row r="232">
          <cell r="A232" t="str">
            <v>012310000050-2043051-01</v>
          </cell>
          <cell r="B232" t="str">
            <v xml:space="preserve">Provisión y colocado de sello vigas negro (envase por 25 kg)</v>
          </cell>
          <cell r="C232">
            <v>436.95</v>
          </cell>
        </row>
        <row r="233">
          <cell r="A233" t="str">
            <v>012504060102-2043051-01</v>
          </cell>
          <cell r="B233" t="str">
            <v xml:space="preserve">Provisión y colocado de sumidero de bronce DN 50</v>
          </cell>
          <cell r="C233">
            <v>40.75</v>
          </cell>
        </row>
        <row r="234">
          <cell r="A234" t="str">
            <v>012310000007-2043051-01</v>
          </cell>
          <cell r="B234" t="str">
            <v xml:space="preserve">Provisión y colocado de tecknoport de 1"</v>
          </cell>
          <cell r="C234">
            <v>12.44</v>
          </cell>
        </row>
        <row r="235">
          <cell r="A235" t="str">
            <v>012310000006-2043051-01</v>
          </cell>
          <cell r="B235" t="str">
            <v xml:space="preserve">Provisión y colocado de tecknoport de 3/4"</v>
          </cell>
          <cell r="C235">
            <v>10.62</v>
          </cell>
        </row>
        <row r="236">
          <cell r="A236" t="str">
            <v>012101010020-2043051-01</v>
          </cell>
          <cell r="B236" t="str">
            <v xml:space="preserve">Provisión y colocado de vidrio semidoble en ventana de fierro</v>
          </cell>
          <cell r="C236">
            <v>3.75</v>
          </cell>
        </row>
        <row r="237">
          <cell r="A237" t="str">
            <v>019601020120-2043051-01</v>
          </cell>
          <cell r="B237" t="str">
            <v xml:space="preserve">Prueba de calidad del concreto (prueba a la comprensión)</v>
          </cell>
          <cell r="C237">
            <v>20.67</v>
          </cell>
        </row>
        <row r="238">
          <cell r="A238" t="str">
            <v>019601020110-2043051-01</v>
          </cell>
          <cell r="B238" t="str">
            <v xml:space="preserve">Prueba de compactación de suelos (procto modif. Densidad campo)</v>
          </cell>
          <cell r="C238">
            <v>105.67</v>
          </cell>
        </row>
        <row r="239">
          <cell r="A239" t="str">
            <v>019601010110-2043051-01</v>
          </cell>
          <cell r="B239" t="str">
            <v xml:space="preserve">Prueba hidráulica con empleo de la línea de ingreso (captación)</v>
          </cell>
          <cell r="C239">
            <v>1.29</v>
          </cell>
        </row>
        <row r="240">
          <cell r="A240" t="str">
            <v>011901020140-2043051-01</v>
          </cell>
          <cell r="B240" t="str">
            <v xml:space="preserve">Puerta con marco de tubo fierro galv. de 2" y 4" y plancha LAC 1/16"</v>
          </cell>
          <cell r="C240">
            <v>381.95</v>
          </cell>
        </row>
        <row r="241">
          <cell r="A241" t="str">
            <v>011901020150-2043051-01</v>
          </cell>
          <cell r="B241" t="str">
            <v xml:space="preserve">Puerta con marco de tubo fierro galv. De 2" y 4" y plancha LAC 1/8"</v>
          </cell>
          <cell r="C241">
            <v>394.32</v>
          </cell>
        </row>
        <row r="242">
          <cell r="A242" t="str">
            <v>011901020145-2043051-01</v>
          </cell>
          <cell r="B242" t="str">
            <v xml:space="preserve">Puerta con marco de tubo fierro galv. De marco 2" y plancha LAC 1/8"</v>
          </cell>
          <cell r="C242">
            <v>281.3</v>
          </cell>
        </row>
        <row r="243">
          <cell r="A243" t="str">
            <v>011901020125-2043051-01</v>
          </cell>
          <cell r="B243" t="str">
            <v xml:space="preserve">Puerta con perfil 3/4" x 3/4" x 1/8" marco canal 4" x 1" x 5/8" plancha LAC 1/16"</v>
          </cell>
          <cell r="C243">
            <v>292.49</v>
          </cell>
        </row>
        <row r="244">
          <cell r="A244" t="str">
            <v>011801010110-2043051-01</v>
          </cell>
          <cell r="B244" t="str">
            <v xml:space="preserve">Puerta contraplacada de 45 mm c/triplay 4 mm +  marco de cedro 2 x 4"</v>
          </cell>
          <cell r="C244">
            <v>152.12</v>
          </cell>
        </row>
        <row r="245">
          <cell r="A245" t="str">
            <v>011901020101-2043051-01</v>
          </cell>
          <cell r="B245" t="str">
            <v xml:space="preserve">Puerta metálica LAC 1/16" con marco de 11/4"x1/8" y refuerzos</v>
          </cell>
          <cell r="C245">
            <v>504.26</v>
          </cell>
        </row>
        <row r="246">
          <cell r="A246" t="str">
            <v>011901020105-2043051-01</v>
          </cell>
          <cell r="B246" t="str">
            <v xml:space="preserve">Puerta metálica LAC 1/16" con marco de 2" x 2" x 1/4" y refuerzos</v>
          </cell>
          <cell r="C246">
            <v>551.07000000000005</v>
          </cell>
        </row>
        <row r="247">
          <cell r="A247" t="str">
            <v>011901020120-2043051-01</v>
          </cell>
          <cell r="B247" t="str">
            <v xml:space="preserve">Puerta metálica LAC 1/8" con marco de 2"x 2" x 1/4" y refuerzos</v>
          </cell>
          <cell r="C247">
            <v>564.02</v>
          </cell>
        </row>
        <row r="248">
          <cell r="A248" t="str">
            <v>012501030014-2043051-01</v>
          </cell>
          <cell r="B248" t="str">
            <v xml:space="preserve">Red de derivación P.V.C. SAL p/desague DN 100</v>
          </cell>
          <cell r="C248">
            <v>16.77</v>
          </cell>
        </row>
        <row r="249">
          <cell r="A249" t="str">
            <v>012501030016-2043051-01</v>
          </cell>
          <cell r="B249" t="str">
            <v xml:space="preserve">Red de derivación P.V.C. SAL p/desague DN 150</v>
          </cell>
          <cell r="C249">
            <v>25.77</v>
          </cell>
        </row>
        <row r="250">
          <cell r="A250" t="str">
            <v>012502030012-2043051-01</v>
          </cell>
          <cell r="B250" t="str">
            <v xml:space="preserve">Red de derivación P.V.C. SAL p/desague DN 50</v>
          </cell>
          <cell r="C250">
            <v>9.6999999999999993</v>
          </cell>
        </row>
        <row r="251">
          <cell r="A251" t="str">
            <v>012601020101-2043051-01</v>
          </cell>
          <cell r="B251" t="str">
            <v xml:space="preserve">Red de fo. Galvanizado tipo pesada C-40 DN 15 (incl. instalación accesorios)</v>
          </cell>
          <cell r="C251">
            <v>17.850000000000001</v>
          </cell>
        </row>
        <row r="252">
          <cell r="A252" t="str">
            <v>010303011020-2043051-01</v>
          </cell>
          <cell r="B252" t="str">
            <v xml:space="preserve">Refine, nivelación y compactación en terreno normal a pulso</v>
          </cell>
          <cell r="C252">
            <v>0.82</v>
          </cell>
        </row>
        <row r="253">
          <cell r="A253" t="str">
            <v>010303072010-2043051-01</v>
          </cell>
          <cell r="B253" t="str">
            <v xml:space="preserve">Refine, nivelación y compactación en terreno rocoso</v>
          </cell>
          <cell r="C253">
            <v>6.03</v>
          </cell>
        </row>
        <row r="254">
          <cell r="A254" t="str">
            <v>011901180111-2043051-01</v>
          </cell>
          <cell r="B254" t="str">
            <v xml:space="preserve">Rejilla sumidero - platina de 1" x 1/4" x 1/2 y marco "L" 1 1/4" x 1/4"</v>
          </cell>
          <cell r="C254">
            <v>131.84</v>
          </cell>
        </row>
        <row r="255">
          <cell r="A255" t="str">
            <v>013002030120-2043051-01</v>
          </cell>
          <cell r="B255" t="str">
            <v xml:space="preserve">Relleno compactado de zanja en terreno rocoso para instalar cable eléctrico</v>
          </cell>
          <cell r="C255">
            <v>10.25</v>
          </cell>
        </row>
        <row r="256">
          <cell r="A256" t="str">
            <v>010304011020-2043051-01</v>
          </cell>
          <cell r="B256" t="str">
            <v xml:space="preserve">Relleno compactado en terreno normal (zarandeado y/o escogido) a pulso</v>
          </cell>
          <cell r="C256">
            <v>10.63</v>
          </cell>
        </row>
        <row r="257">
          <cell r="A257" t="str">
            <v>010304011030-2043051-01</v>
          </cell>
          <cell r="B257" t="str">
            <v xml:space="preserve">Relleno con material propio</v>
          </cell>
          <cell r="C257">
            <v>8.58</v>
          </cell>
        </row>
        <row r="258">
          <cell r="A258" t="str">
            <v>010120070235-2043051-01</v>
          </cell>
          <cell r="B258" t="str">
            <v xml:space="preserve">Replanteo final de la obra p/ampliación y mejoramiento de caseta</v>
          </cell>
          <cell r="C258">
            <v>85.06</v>
          </cell>
        </row>
        <row r="259">
          <cell r="A259" t="str">
            <v>010120070215-2043051-01</v>
          </cell>
          <cell r="B259" t="str">
            <v xml:space="preserve">Replanteo final de la obra, p/reservorio y/o cisterna o sim com estación final</v>
          </cell>
          <cell r="C259">
            <v>638.96</v>
          </cell>
        </row>
        <row r="260">
          <cell r="A260" t="str">
            <v>010305071001-2043051-01</v>
          </cell>
          <cell r="B260" t="str">
            <v xml:space="preserve">Retiro y acomodo de desmonte en zona aledaña t. Rocoso</v>
          </cell>
          <cell r="C260">
            <v>10.29</v>
          </cell>
        </row>
        <row r="261">
          <cell r="A261" t="str">
            <v>011601020110-2043051-01</v>
          </cell>
          <cell r="B261" t="str">
            <v xml:space="preserve">Revestimiento de descanso con mortero de 1:4 x 2 cm. + pulido 1:2 x 1 cm.</v>
          </cell>
          <cell r="C261">
            <v>16.190000000000001</v>
          </cell>
        </row>
        <row r="262">
          <cell r="A262" t="str">
            <v>011601010110-2043051-01</v>
          </cell>
          <cell r="B262" t="str">
            <v xml:space="preserve">Revestimiento de gradas con mortero de 1:4 x 2 cm + pulido 1:2 x 1 cm</v>
          </cell>
          <cell r="C262">
            <v>23.2</v>
          </cell>
        </row>
        <row r="263">
          <cell r="A263" t="str">
            <v>011501010115-2043051-01</v>
          </cell>
          <cell r="B263" t="str">
            <v xml:space="preserve">Revestimiento de pisos con mayólica blanca de primera de 15 cm. X 15 cm.</v>
          </cell>
          <cell r="C263">
            <v>44.92</v>
          </cell>
        </row>
        <row r="264">
          <cell r="A264" t="str">
            <v>012901030134-2043051-01</v>
          </cell>
          <cell r="B264" t="str">
            <v xml:space="preserve">Salida de pared c/cable AWG TW 2,50 mm (14)+d PVC SEL DN 16 mm (5/8") (punto)</v>
          </cell>
          <cell r="C264">
            <v>36.950000000000003</v>
          </cell>
        </row>
        <row r="265">
          <cell r="A265" t="str">
            <v>012901030115-2043051-01</v>
          </cell>
          <cell r="B265" t="str">
            <v xml:space="preserve">Salida de pared c/cable AWG TW 4,00 mm (12)+d PVC SEL DN 20 mm (3/4") (punto)</v>
          </cell>
          <cell r="C265">
            <v>39.57</v>
          </cell>
        </row>
        <row r="266">
          <cell r="A266" t="str">
            <v>012501010102-2043051-01</v>
          </cell>
          <cell r="B266" t="str">
            <v xml:space="preserve">Salida de PVC SAL p/ventilación (punto) DN 50</v>
          </cell>
          <cell r="C266">
            <v>38.81</v>
          </cell>
        </row>
        <row r="267">
          <cell r="A267" t="str">
            <v>012501020104-2043051-01</v>
          </cell>
          <cell r="B267" t="str">
            <v xml:space="preserve">Salida de PVC SAL para desague (punto) DN 100</v>
          </cell>
          <cell r="C267">
            <v>65.81</v>
          </cell>
        </row>
        <row r="268">
          <cell r="A268" t="str">
            <v>012501020102-2043051-01</v>
          </cell>
          <cell r="B268" t="str">
            <v xml:space="preserve">Salida de PVC SAL para desague (punto) DN 50</v>
          </cell>
          <cell r="C268">
            <v>49.79</v>
          </cell>
        </row>
        <row r="269">
          <cell r="A269" t="str">
            <v>012601010121-2043051-01</v>
          </cell>
          <cell r="B269" t="str">
            <v xml:space="preserve">Salida de PVC tipo unión roscada PN 10 DN 15 (punto)</v>
          </cell>
          <cell r="C269">
            <v>40.51</v>
          </cell>
        </row>
        <row r="270">
          <cell r="A270" t="str">
            <v>012901020134-2043051-01</v>
          </cell>
          <cell r="B270" t="str">
            <v xml:space="preserve">Salida de techo c/cable AWG TW 2,50 mm (14)+d PVC SEL DN 16 mm (5/8") (punto)</v>
          </cell>
          <cell r="C270">
            <v>36.950000000000003</v>
          </cell>
        </row>
        <row r="271">
          <cell r="A271" t="str">
            <v>012901070175-2043051-01</v>
          </cell>
          <cell r="B271" t="str">
            <v xml:space="preserve">Salida tomacorr. + CT C/AWG TW 2,50 mm (14)+d PVC SAP DN 120mm (3/4") (punto)</v>
          </cell>
          <cell r="C271">
            <v>47.41</v>
          </cell>
        </row>
        <row r="272">
          <cell r="A272" t="str">
            <v>012901070134-2043051-01</v>
          </cell>
          <cell r="B272" t="str">
            <v xml:space="preserve">Salida tomacorriente C/AWG TW 2,50 mm (14)+d PVC SEL DN 16 mm (5/8") (punto)</v>
          </cell>
          <cell r="C272">
            <v>36.700000000000003</v>
          </cell>
        </row>
        <row r="273">
          <cell r="A273" t="str">
            <v>019501022117-2043051-01</v>
          </cell>
          <cell r="B273" t="str">
            <v xml:space="preserve">Sardinel concreto armado f'c 175 kg/cm2 de 15 cm x 45 cm (aislado)</v>
          </cell>
          <cell r="C273">
            <v>24.15</v>
          </cell>
        </row>
        <row r="274">
          <cell r="A274" t="str">
            <v>010901350111-2043051-01</v>
          </cell>
          <cell r="B274" t="str">
            <v xml:space="preserve">Solaqueado de muro caravista de ladrillo king kong soga con mortero 1:3</v>
          </cell>
          <cell r="C274">
            <v>13.59</v>
          </cell>
        </row>
        <row r="275">
          <cell r="A275" t="str">
            <v>012504060152-2043051-01</v>
          </cell>
          <cell r="B275" t="str">
            <v xml:space="preserve">Sombrero para ventilación de P.V.C. DN 50</v>
          </cell>
          <cell r="C275">
            <v>2.6</v>
          </cell>
        </row>
        <row r="276">
          <cell r="A276" t="str">
            <v>011901180706-2043051-01</v>
          </cell>
          <cell r="B276" t="str">
            <v xml:space="preserve">Soporte metálico tipo abrazadera para tubería DN 100 a 150</v>
          </cell>
          <cell r="C276">
            <v>14.81</v>
          </cell>
        </row>
        <row r="277">
          <cell r="A277" t="str">
            <v>011901180703-2043051-01</v>
          </cell>
          <cell r="B277" t="str">
            <v xml:space="preserve">Soporte metálico tipo abrazadera para tubería DN 150</v>
          </cell>
          <cell r="C277">
            <v>9.56</v>
          </cell>
        </row>
        <row r="278">
          <cell r="A278" t="str">
            <v>011901180710-2043051-01</v>
          </cell>
          <cell r="B278" t="str">
            <v xml:space="preserve">Soporte metálico tipo abrazadera para tubería DN 200 a 250</v>
          </cell>
          <cell r="C278">
            <v>22.74</v>
          </cell>
        </row>
        <row r="279">
          <cell r="A279" t="str">
            <v>011901180714-2043051-01</v>
          </cell>
          <cell r="B279" t="str">
            <v xml:space="preserve">Soporte metálico tipo abrazadera para tubería DN 300 a 350</v>
          </cell>
          <cell r="C279">
            <v>44.07</v>
          </cell>
        </row>
        <row r="280">
          <cell r="A280" t="str">
            <v>011901180703-2043051-01</v>
          </cell>
          <cell r="B280" t="str">
            <v xml:space="preserve">Soporte metálico tipo abrazadera para tubería DN 50 a 80</v>
          </cell>
          <cell r="C280">
            <v>9.56</v>
          </cell>
        </row>
        <row r="281">
          <cell r="A281" t="str">
            <v>011901180756-2043051-01</v>
          </cell>
          <cell r="B281" t="str">
            <v xml:space="preserve">Soporte metálico tipo tripode p/tubería DN 100 a 150</v>
          </cell>
          <cell r="C281">
            <v>106.51</v>
          </cell>
        </row>
        <row r="282">
          <cell r="A282" t="str">
            <v>011901180753-2043051-01</v>
          </cell>
          <cell r="B282" t="str">
            <v xml:space="preserve">Soporte metálico tipo tripode p/tubería DN 50 a 80</v>
          </cell>
          <cell r="C282">
            <v>75.34</v>
          </cell>
        </row>
        <row r="283">
          <cell r="A283" t="str">
            <v>012504070110-2043051-01</v>
          </cell>
          <cell r="B283" t="str">
            <v xml:space="preserve">Suministro de caja de concreto simple y tapa concreto armado de 0.30 m x 0.60 m</v>
          </cell>
          <cell r="C283">
            <v>61.09</v>
          </cell>
        </row>
        <row r="284">
          <cell r="A284" t="str">
            <v>013101010154-2043051-01</v>
          </cell>
          <cell r="B284" t="str">
            <v xml:space="preserve">Suministro de tubería P.V.C. SAP DN 100 mm (4")</v>
          </cell>
          <cell r="C284">
            <v>11.76</v>
          </cell>
        </row>
        <row r="285">
          <cell r="A285" t="str">
            <v>013101010156-2043051-01</v>
          </cell>
          <cell r="B285" t="str">
            <v xml:space="preserve">Suministro de tubería P.V.C. SAP DN 150 mm (6")</v>
          </cell>
          <cell r="C285">
            <v>19.149999999999999</v>
          </cell>
        </row>
        <row r="286">
          <cell r="A286" t="str">
            <v>013101010151-2043051-01</v>
          </cell>
          <cell r="B286" t="str">
            <v xml:space="preserve">Suministro de tubería P.V.C. SAP DN 20 mm (2")</v>
          </cell>
          <cell r="C286">
            <v>4.34</v>
          </cell>
        </row>
        <row r="287">
          <cell r="A287" t="str">
            <v>013101010147-2043051-01</v>
          </cell>
          <cell r="B287" t="str">
            <v xml:space="preserve">Suministro de tubería P.V.C. SAP DN 20 mm (3/4")</v>
          </cell>
          <cell r="C287">
            <v>1.5</v>
          </cell>
        </row>
        <row r="288">
          <cell r="A288" t="str">
            <v>013101010148-2043051-01</v>
          </cell>
          <cell r="B288" t="str">
            <v xml:space="preserve">Suministro de tubería P.V.C. SAP DN 25 mm (1")</v>
          </cell>
          <cell r="C288">
            <v>1.98</v>
          </cell>
        </row>
        <row r="289">
          <cell r="A289" t="str">
            <v>013101010150-2043051-01</v>
          </cell>
          <cell r="B289" t="str">
            <v xml:space="preserve">Suministro de tubería P.V.C. SAP DN 40 mm (1 1/2")</v>
          </cell>
          <cell r="C289">
            <v>3.08</v>
          </cell>
        </row>
        <row r="290">
          <cell r="A290" t="str">
            <v>013101010151-2043051-01</v>
          </cell>
          <cell r="B290" t="str">
            <v xml:space="preserve">Suministro de tubería P.V.C. SAP DN 50 mm (2")</v>
          </cell>
          <cell r="C290">
            <v>4.34</v>
          </cell>
        </row>
        <row r="291">
          <cell r="A291" t="str">
            <v>013101010152-2043051-01</v>
          </cell>
          <cell r="B291" t="str">
            <v xml:space="preserve">Suministro de tubería P.V.C. SAP DN 65 mm (2 1/2")</v>
          </cell>
          <cell r="C291">
            <v>6.53</v>
          </cell>
        </row>
        <row r="292">
          <cell r="A292" t="str">
            <v>013101010153-2043051-01</v>
          </cell>
          <cell r="B292" t="str">
            <v xml:space="preserve">Suministro de tubería P.V.C. SAP DN 80 mm (3")</v>
          </cell>
          <cell r="C292">
            <v>8.6300000000000008</v>
          </cell>
        </row>
        <row r="293">
          <cell r="A293" t="str">
            <v>013101010107-2043051-01</v>
          </cell>
          <cell r="B293" t="str">
            <v xml:space="preserve">Suministro de tubería P.V.C. SEL DN 20 mm (3/4")</v>
          </cell>
          <cell r="C293">
            <v>0.59</v>
          </cell>
        </row>
        <row r="294">
          <cell r="A294" t="str">
            <v>013101010111-2043051-01</v>
          </cell>
          <cell r="B294" t="str">
            <v xml:space="preserve">Suministro de tubería P.V.C. SEL DN 50 mm (2")</v>
          </cell>
          <cell r="C294">
            <v>2.4300000000000002</v>
          </cell>
        </row>
        <row r="295">
          <cell r="A295" t="str">
            <v>013002100102-2043051-01</v>
          </cell>
          <cell r="B295" t="str">
            <v xml:space="preserve">Suministro e instalación de ducto de concreto de 2 vías</v>
          </cell>
          <cell r="C295">
            <v>22.58</v>
          </cell>
        </row>
        <row r="296">
          <cell r="A296" t="str">
            <v>013502010122-2043051-01</v>
          </cell>
          <cell r="B296" t="str">
            <v xml:space="preserve">Suministro e instalación de Pastoral de C.A. 1:5/1.30/100</v>
          </cell>
          <cell r="C296">
            <v>180.52</v>
          </cell>
        </row>
        <row r="297">
          <cell r="A297" t="str">
            <v>013502010101-2043051-01</v>
          </cell>
          <cell r="B297" t="str">
            <v xml:space="preserve">Suministro e instalación de poste de C.A. 11/200/120/285</v>
          </cell>
          <cell r="C297">
            <v>590.55999999999995</v>
          </cell>
        </row>
        <row r="298">
          <cell r="A298" t="str">
            <v>013301020154-2043051-01</v>
          </cell>
          <cell r="B298" t="str">
            <v xml:space="preserve">Tablero eléct. Gabinete metálico p/distribución 4 circuitos c/interruptor horario</v>
          </cell>
          <cell r="C298">
            <v>620.07000000000005</v>
          </cell>
        </row>
        <row r="299">
          <cell r="A299" t="str">
            <v>013301020156-2043051-01</v>
          </cell>
          <cell r="B299" t="str">
            <v xml:space="preserve">Tablero eléct. Gabinete metálico p/distribución 6 circuitos c/interruptor horario</v>
          </cell>
          <cell r="C299">
            <v>620.07000000000005</v>
          </cell>
        </row>
        <row r="300">
          <cell r="A300" t="str">
            <v>013301020103-2043051-01</v>
          </cell>
          <cell r="B300" t="str">
            <v xml:space="preserve">Tablero eléctrico gabinete metálico p/distribución 3 circuitos</v>
          </cell>
          <cell r="C300">
            <v>217.32</v>
          </cell>
        </row>
        <row r="301">
          <cell r="A301" t="str">
            <v>013301020104-2043051-01</v>
          </cell>
          <cell r="B301" t="str">
            <v xml:space="preserve">Tablero eléctrico gabinete metálico para distribución 4 circuitos</v>
          </cell>
          <cell r="C301">
            <v>275.32</v>
          </cell>
        </row>
        <row r="302">
          <cell r="A302" t="str">
            <v>018701100202-2043051-01</v>
          </cell>
          <cell r="B302" t="str">
            <v xml:space="preserve">Tablero UPS de 1.5 Kva. - 220v</v>
          </cell>
          <cell r="C302">
            <v>645</v>
          </cell>
        </row>
        <row r="303">
          <cell r="A303" t="str">
            <v>011001080101-2043051-01</v>
          </cell>
          <cell r="B303" t="str">
            <v xml:space="preserve">Tarrajeo con impermeabilizante de losa de fondo-piso canales</v>
          </cell>
          <cell r="C303">
            <v>17.8</v>
          </cell>
        </row>
        <row r="304">
          <cell r="A304" t="str">
            <v>011001080105-2043051-01</v>
          </cell>
          <cell r="B304" t="str">
            <v xml:space="preserve">Tarrajeo con impermeabilizante de muros (incluye vertedero)</v>
          </cell>
          <cell r="C304">
            <v>19.55</v>
          </cell>
        </row>
        <row r="305">
          <cell r="A305" t="str">
            <v>011001080110-2043051-01</v>
          </cell>
          <cell r="B305" t="str">
            <v xml:space="preserve">Tarrajeo con impermeabilizante de muros en reservorio apoyado</v>
          </cell>
          <cell r="C305">
            <v>24.42</v>
          </cell>
        </row>
        <row r="306">
          <cell r="A306" t="str">
            <v>011001010105-2043051-01</v>
          </cell>
          <cell r="B306" t="str">
            <v xml:space="preserve">Tarrajeo de sobrecimiento de muro 1:5 x 1,5 cm. (incl. columnas empotradas</v>
          </cell>
          <cell r="C306">
            <v>9.9499999999999993</v>
          </cell>
        </row>
        <row r="307">
          <cell r="A307" t="str">
            <v>011001060102-2043051-01</v>
          </cell>
          <cell r="B307" t="str">
            <v xml:space="preserve">Tarrajeo de superficie vigas peraltadas independientes (en exteriores)</v>
          </cell>
          <cell r="C307">
            <v>23.14</v>
          </cell>
        </row>
        <row r="308">
          <cell r="A308" t="str">
            <v>011001060101-2043051-01</v>
          </cell>
          <cell r="B308" t="str">
            <v xml:space="preserve">Tarrajeo de superficie vigas peraltadas independientes (en interiores)</v>
          </cell>
          <cell r="C308">
            <v>17.88</v>
          </cell>
        </row>
        <row r="309">
          <cell r="A309" t="str">
            <v>011001010101-2043051-01</v>
          </cell>
          <cell r="B309" t="str">
            <v xml:space="preserve">Tarrajeo del tipo rayado o primerio con mortero 1:5</v>
          </cell>
          <cell r="C309">
            <v>8.84</v>
          </cell>
        </row>
        <row r="310">
          <cell r="A310" t="str">
            <v>011001030101-2043051-01</v>
          </cell>
          <cell r="B310" t="str">
            <v xml:space="preserve">Tarrajeo exterior con mortero 1:5 x 1,5 cm. (incluye columnas empotradas</v>
          </cell>
          <cell r="C310">
            <v>15.01</v>
          </cell>
        </row>
        <row r="311">
          <cell r="A311" t="str">
            <v>011001021001-2043051-01</v>
          </cell>
          <cell r="B311" t="str">
            <v xml:space="preserve">Tarrajeo interior con mortero 1:5 x 1,5 cm. (incluye columnas empotradas</v>
          </cell>
          <cell r="C311">
            <v>10.14</v>
          </cell>
        </row>
        <row r="312">
          <cell r="A312" t="str">
            <v>011001050102-2043051-01</v>
          </cell>
          <cell r="B312" t="str">
            <v xml:space="preserve">Tarrajeo superficie de columnas tipo independientes(en exteriores)</v>
          </cell>
          <cell r="C312">
            <v>19.600000000000001</v>
          </cell>
        </row>
        <row r="313">
          <cell r="A313" t="str">
            <v>011001050101-2043051-01</v>
          </cell>
          <cell r="B313" t="str">
            <v xml:space="preserve">Tarrajeo superficies de columnas tipo independientes(en interiores)</v>
          </cell>
          <cell r="C313">
            <v>14.89</v>
          </cell>
        </row>
        <row r="314">
          <cell r="A314" t="str">
            <v>012503354002-2043051-01</v>
          </cell>
          <cell r="B314" t="str">
            <v xml:space="preserve">Tee de PVC SP, ramal simple DN 50</v>
          </cell>
          <cell r="C314">
            <v>2.76</v>
          </cell>
        </row>
        <row r="315">
          <cell r="A315" t="str">
            <v>012602320101-2043051-01</v>
          </cell>
          <cell r="B315" t="str">
            <v xml:space="preserve">Tee de PVC tipo unión roscada DN 15</v>
          </cell>
          <cell r="C315">
            <v>0.79</v>
          </cell>
        </row>
        <row r="316">
          <cell r="A316" t="str">
            <v>013001031050-2043051-01</v>
          </cell>
          <cell r="B316" t="str">
            <v xml:space="preserve">Timbre zumbador</v>
          </cell>
          <cell r="C316">
            <v>44.66</v>
          </cell>
        </row>
        <row r="317">
          <cell r="A317" t="str">
            <v>012401120010-2043051-01</v>
          </cell>
          <cell r="B317" t="str">
            <v xml:space="preserve">Toallera con soportes de losa y barra plástica color blanco</v>
          </cell>
          <cell r="C317">
            <v>5.35</v>
          </cell>
        </row>
        <row r="318">
          <cell r="A318" t="str">
            <v>012503253502-2043051-01</v>
          </cell>
          <cell r="B318" t="str">
            <v xml:space="preserve">Trampa "P" de PVC SAL para desague DN 50</v>
          </cell>
          <cell r="C318">
            <v>4.88</v>
          </cell>
        </row>
        <row r="319">
          <cell r="A319" t="str">
            <v>010120080755-2043051-01</v>
          </cell>
          <cell r="B319" t="str">
            <v xml:space="preserve">Transporte a zona s/acceso: materiales equipos, desmonte reservorio etc.</v>
          </cell>
          <cell r="C319">
            <v>13720.7</v>
          </cell>
        </row>
        <row r="320">
          <cell r="A320" t="str">
            <v>010120080753-2043051-01</v>
          </cell>
          <cell r="B320" t="str">
            <v xml:space="preserve">Transporte a zona s/acceso: materiales equipos, reservorio etc.</v>
          </cell>
          <cell r="C320">
            <v>22996.32</v>
          </cell>
        </row>
        <row r="321">
          <cell r="A321" t="str">
            <v>010120080756-2043051-01</v>
          </cell>
          <cell r="B321" t="str">
            <v xml:space="preserve">Transporte a zona s/acceso: materiales, equipos, para const. cerco perimetrico</v>
          </cell>
          <cell r="C321">
            <v>1092</v>
          </cell>
        </row>
        <row r="322">
          <cell r="A322" t="str">
            <v>010120080757-2043051-01</v>
          </cell>
          <cell r="B322" t="str">
            <v xml:space="preserve">Transporte a zona s/acceso: materiales, equipos, para const. cerco perimetrico RP-7</v>
          </cell>
          <cell r="C322">
            <v>1300.77</v>
          </cell>
        </row>
        <row r="323">
          <cell r="A323" t="str">
            <v>010120070015-2043051-01</v>
          </cell>
          <cell r="B323" t="str">
            <v xml:space="preserve">Trazo y replanteo inicial del proyecto, p/resrevorio-cisterna o sim c/Est. total</v>
          </cell>
          <cell r="C323">
            <v>794.17</v>
          </cell>
        </row>
        <row r="324">
          <cell r="A324" t="str">
            <v>010120070035-2043051-01</v>
          </cell>
          <cell r="B324" t="str">
            <v xml:space="preserve">Trazo y replanteo inicial p/ampliación y mejoramiento de caseta</v>
          </cell>
          <cell r="C324">
            <v>81.45</v>
          </cell>
        </row>
        <row r="325">
          <cell r="A325" t="str">
            <v>010120070061-2043051-01</v>
          </cell>
          <cell r="B325" t="str">
            <v xml:space="preserve">Trazo y replanteo inicial para cerco perimetrico</v>
          </cell>
          <cell r="C325">
            <v>9.26</v>
          </cell>
        </row>
        <row r="326">
          <cell r="A326" t="str">
            <v>012602340101-2043051-01</v>
          </cell>
          <cell r="B326" t="str">
            <v xml:space="preserve">Unión de P.V.C. t/unión roscada DN 15</v>
          </cell>
          <cell r="C326">
            <v>0.8</v>
          </cell>
        </row>
        <row r="327">
          <cell r="A327" t="str">
            <v>012602140101-2043051-01</v>
          </cell>
          <cell r="B327" t="str">
            <v xml:space="preserve">Unión universal de fierro galvanizado DN 15</v>
          </cell>
          <cell r="C327">
            <v>3.56</v>
          </cell>
        </row>
        <row r="328">
          <cell r="A328" t="str">
            <v>012605051001-2043051-01</v>
          </cell>
          <cell r="B328" t="str">
            <v xml:space="preserve">Válvula compuerta de bronce unión roscada DN 15</v>
          </cell>
          <cell r="C328">
            <v>14.41</v>
          </cell>
        </row>
        <row r="329">
          <cell r="A329" t="str">
            <v>011901010122-2043051-01</v>
          </cell>
          <cell r="B329" t="str">
            <v xml:space="preserve">Ventana de fierro barras Co 3/4" x 0.10 y marco platina de 2" x 1/4"</v>
          </cell>
          <cell r="C329">
            <v>81.849999999999994</v>
          </cell>
        </row>
        <row r="330">
          <cell r="A330" t="str">
            <v>011901010110-2043051-01</v>
          </cell>
          <cell r="B330" t="str">
            <v xml:space="preserve">Ventana de fierro c/perfil de 1" x 1/8" + hoja bast "L" de 3/4"</v>
          </cell>
          <cell r="C330">
            <v>125.18</v>
          </cell>
        </row>
        <row r="331">
          <cell r="A331" t="str">
            <v>011901010114-2043051-01</v>
          </cell>
          <cell r="B331" t="str">
            <v xml:space="preserve">Ventana de fierro c/perfil de 1" x 1/8" fija + refuerzo "T" de 1"</v>
          </cell>
          <cell r="C331">
            <v>128.62</v>
          </cell>
        </row>
        <row r="332">
          <cell r="A332" t="str">
            <v>011901010120-2043051-01</v>
          </cell>
          <cell r="B332" t="str">
            <v xml:space="preserve">Ventana fierro barras Co. 3/8" x 0.10 ymarco platina de 2" x 1/4"</v>
          </cell>
          <cell r="C332">
            <v>81.849999999999994</v>
          </cell>
        </row>
        <row r="333">
          <cell r="A333" t="str">
            <v>011901180506-2043051-01</v>
          </cell>
          <cell r="B333" t="str">
            <v xml:space="preserve">Ventilación con tubería de acceso según diseño DN 150</v>
          </cell>
          <cell r="C333">
            <v>75.94</v>
          </cell>
        </row>
        <row r="334">
          <cell r="A334" t="str">
            <v>019501021254-2043051-01</v>
          </cell>
          <cell r="B334" t="str">
            <v xml:space="preserve">Vereda de concreto f'c 140 kg/cm2 e= 10 cm. Pasta (1:2 (P-V) c/empleo de mezcladora</v>
          </cell>
          <cell r="C334">
            <v>32.71</v>
          </cell>
        </row>
        <row r="335">
          <cell r="A335" t="str">
            <v>019501021257-2043051-01</v>
          </cell>
          <cell r="B335" t="str">
            <v xml:space="preserve">Vereda de concreto f'c 175 kg/cm2 e= 10 cm. Pasta (1:2 (P-V) c/empleo de mezcladora</v>
          </cell>
          <cell r="C335">
            <v>36.549999999999997</v>
          </cell>
        </row>
        <row r="336">
          <cell r="A336" t="str">
            <v>011101040105-2043051-01</v>
          </cell>
          <cell r="B336" t="str">
            <v xml:space="preserve">Vestidura de aristas en fondo escalera con mortero 1:4</v>
          </cell>
          <cell r="C336">
            <v>8.02</v>
          </cell>
        </row>
        <row r="337">
          <cell r="A337" t="str">
            <v>011001110110-2043051-01</v>
          </cell>
          <cell r="B337" t="str">
            <v xml:space="preserve">Vestidura de derrame en puerta, ventana y vano</v>
          </cell>
          <cell r="C337">
            <v>6.05</v>
          </cell>
        </row>
        <row r="338">
          <cell r="A338" t="str">
            <v>011101040101-2043051-01</v>
          </cell>
          <cell r="B338" t="str">
            <v xml:space="preserve">Vestidura de superficie fondo escalera con mortero 1:4 x  1,5 cm</v>
          </cell>
          <cell r="C338">
            <v>15.21</v>
          </cell>
        </row>
        <row r="339">
          <cell r="A339" t="str">
            <v>011601030320-2043051-01</v>
          </cell>
          <cell r="B339" t="str">
            <v xml:space="preserve">Vestidura de superficie lateral de escalera c/mortero 1:4 x 1,5 cm</v>
          </cell>
          <cell r="C339">
            <v>7.92</v>
          </cell>
        </row>
      </sheetData>
      <sheetData sheetId="6"/>
      <sheetData sheetId="7"/>
      <sheetData sheetId="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"/>
      <sheetName val="BTR"/>
      <sheetName val="BD_LP"/>
      <sheetName val="DATOS"/>
      <sheetName val="P_0"/>
      <sheetName val="M_0"/>
      <sheetName val="Heaths"/>
    </sheetNames>
    <sheetDataSet>
      <sheetData sheetId="0" refreshError="1"/>
      <sheetData sheetId="1">
        <row r="16">
          <cell r="C16" t="str">
            <v xml:space="preserve">SUMINISTRO DE MATERIALES</v>
          </cell>
        </row>
      </sheetData>
      <sheetData sheetId="2">
        <row r="1">
          <cell r="E1" t="str">
            <v>PS1-0</v>
          </cell>
        </row>
      </sheetData>
      <sheetData sheetId="3">
        <row r="2">
          <cell r="F2">
            <v>1.0349999999999999</v>
          </cell>
        </row>
        <row r="37">
          <cell r="K37">
            <v>2</v>
          </cell>
          <cell r="L37">
            <v>3</v>
          </cell>
          <cell r="M37">
            <v>4</v>
          </cell>
          <cell r="N37">
            <v>5</v>
          </cell>
        </row>
        <row r="38">
          <cell r="K38" t="str">
            <v>1x16</v>
          </cell>
          <cell r="L38" t="str">
            <v>1x25</v>
          </cell>
          <cell r="M38" t="str">
            <v>1x35</v>
          </cell>
          <cell r="N38" t="str">
            <v>1x50</v>
          </cell>
        </row>
        <row r="39">
          <cell r="K39">
            <v>5</v>
          </cell>
          <cell r="L39">
            <v>10</v>
          </cell>
        </row>
        <row r="40">
          <cell r="K40">
            <v>5</v>
          </cell>
          <cell r="L40">
            <v>10</v>
          </cell>
        </row>
        <row r="41">
          <cell r="L41">
            <v>5</v>
          </cell>
          <cell r="M41">
            <v>10</v>
          </cell>
        </row>
        <row r="42">
          <cell r="L42">
            <v>5</v>
          </cell>
          <cell r="M42">
            <v>10</v>
          </cell>
        </row>
        <row r="43">
          <cell r="L43">
            <v>5</v>
          </cell>
          <cell r="M43">
            <v>10</v>
          </cell>
        </row>
        <row r="44">
          <cell r="M44">
            <v>5</v>
          </cell>
        </row>
        <row r="45">
          <cell r="M45">
            <v>7</v>
          </cell>
          <cell r="N45">
            <v>14</v>
          </cell>
        </row>
      </sheetData>
      <sheetData sheetId="4" refreshError="1"/>
      <sheetData sheetId="5">
        <row r="53">
          <cell r="A53">
            <v>1</v>
          </cell>
        </row>
      </sheetData>
      <sheetData sheetId="6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. por Proy."/>
      <sheetName val="Resumen General"/>
      <sheetName val="Res Gen"/>
      <sheetName val="Res CT"/>
      <sheetName val="Res LP"/>
      <sheetName val="SUMI LP"/>
      <sheetName val="MONT LP"/>
      <sheetName val="TRAN LP"/>
      <sheetName val="Res RP"/>
      <sheetName val="SUMI RP"/>
      <sheetName val="MONT RP"/>
      <sheetName val="TRAN RP"/>
      <sheetName val="Res RS"/>
      <sheetName val="SUMI RS"/>
      <sheetName val="MONT RS"/>
      <sheetName val="TRAN RS"/>
      <sheetName val="Ratio Aproxsumaproduc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V4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to"/>
      <sheetName val="Líneas"/>
      <sheetName val="Redes"/>
      <sheetName val="Resumen General"/>
      <sheetName val="SUMI LP"/>
      <sheetName val="MONT LP"/>
      <sheetName val="TRAN LP"/>
      <sheetName val="SUMI RP"/>
      <sheetName val="MONT RP"/>
      <sheetName val="TRAN RP"/>
      <sheetName val="SUMI RS"/>
      <sheetName val="MONT RS"/>
      <sheetName val="TRAN RS"/>
      <sheetName val="stee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>
        <row r="288"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</row>
        <row r="289">
          <cell r="I289">
            <v>810.81000000000006</v>
          </cell>
          <cell r="J289">
            <v>1495.7100000000003</v>
          </cell>
          <cell r="K289">
            <v>747.93000000000006</v>
          </cell>
          <cell r="L289">
            <v>1314.28</v>
          </cell>
          <cell r="M289">
            <v>672.71999999999991</v>
          </cell>
          <cell r="N289">
            <v>1545.04</v>
          </cell>
          <cell r="O289">
            <v>687.8399999999998</v>
          </cell>
          <cell r="P289">
            <v>677.8399999999998</v>
          </cell>
          <cell r="Q289">
            <v>4466.6799999999985</v>
          </cell>
          <cell r="R289">
            <v>1493.6800000000003</v>
          </cell>
          <cell r="S289">
            <v>399.08000000000004</v>
          </cell>
          <cell r="T289">
            <v>2437.0699999999997</v>
          </cell>
          <cell r="U289">
            <v>1882.3700000000001</v>
          </cell>
          <cell r="V289">
            <v>408.09000000000003</v>
          </cell>
          <cell r="W289">
            <v>1082.81</v>
          </cell>
          <cell r="X289">
            <v>2944.54</v>
          </cell>
          <cell r="Y289">
            <v>3</v>
          </cell>
          <cell r="Z289">
            <v>2452.2699999999995</v>
          </cell>
          <cell r="AA289">
            <v>3428.6400000000003</v>
          </cell>
          <cell r="AB289">
            <v>1779.19</v>
          </cell>
          <cell r="AC289">
            <v>400.09000000000003</v>
          </cell>
          <cell r="AD289">
            <v>1092.9899999999998</v>
          </cell>
          <cell r="AE289">
            <v>410.09000000000003</v>
          </cell>
          <cell r="AF289">
            <v>402.09000000000003</v>
          </cell>
          <cell r="AG289">
            <v>2206.8999999999996</v>
          </cell>
          <cell r="AH289">
            <v>956.01</v>
          </cell>
          <cell r="AI289">
            <v>420.09000000000003</v>
          </cell>
          <cell r="AJ289">
            <v>1295.33</v>
          </cell>
          <cell r="AK289">
            <v>1182.4299999999998</v>
          </cell>
          <cell r="AL289">
            <v>882.8</v>
          </cell>
          <cell r="AM289">
            <v>668.75</v>
          </cell>
          <cell r="AN289">
            <v>1562.68</v>
          </cell>
          <cell r="AO289">
            <v>1081.31</v>
          </cell>
          <cell r="AP289">
            <v>890.93999999999983</v>
          </cell>
          <cell r="AQ289">
            <v>880.73999999999978</v>
          </cell>
          <cell r="AR289">
            <v>1387.0900000000001</v>
          </cell>
          <cell r="AS289">
            <v>3336.8799999999992</v>
          </cell>
          <cell r="AT289">
            <v>832.85</v>
          </cell>
          <cell r="AU289">
            <v>884.73999999999978</v>
          </cell>
          <cell r="AV289">
            <v>2647.09</v>
          </cell>
          <cell r="AW289">
            <v>876.73999999999978</v>
          </cell>
          <cell r="AX289">
            <v>410.09000000000003</v>
          </cell>
          <cell r="AY289">
            <v>406.09000000000003</v>
          </cell>
          <cell r="AZ289">
            <v>404.09000000000003</v>
          </cell>
          <cell r="BA289">
            <v>674.78</v>
          </cell>
          <cell r="BB289">
            <v>1283.4499999999998</v>
          </cell>
          <cell r="BC289">
            <v>406.12</v>
          </cell>
          <cell r="BD289">
            <v>1568.5199999999998</v>
          </cell>
          <cell r="BE289">
            <v>1297.58</v>
          </cell>
          <cell r="BF289">
            <v>3347.57</v>
          </cell>
          <cell r="BG289">
            <v>3</v>
          </cell>
          <cell r="BH289">
            <v>1366.7399999999998</v>
          </cell>
          <cell r="BI289">
            <v>1371.77</v>
          </cell>
          <cell r="BJ289">
            <v>955.82999999999993</v>
          </cell>
          <cell r="BK289">
            <v>1301.44</v>
          </cell>
          <cell r="BL289">
            <v>3</v>
          </cell>
          <cell r="BM289">
            <v>668.65999999999985</v>
          </cell>
          <cell r="BN289">
            <v>672.75</v>
          </cell>
          <cell r="BO289">
            <v>2705.7</v>
          </cell>
          <cell r="BP289">
            <v>1088.96</v>
          </cell>
          <cell r="BQ289">
            <v>404.09000000000003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</row>
        <row r="290">
          <cell r="I290" t="str">
            <v>I</v>
          </cell>
          <cell r="J290" t="str">
            <v>J</v>
          </cell>
          <cell r="K290" t="str">
            <v>K</v>
          </cell>
          <cell r="L290" t="str">
            <v>L</v>
          </cell>
          <cell r="M290" t="str">
            <v>M</v>
          </cell>
          <cell r="N290" t="str">
            <v>N</v>
          </cell>
          <cell r="O290" t="str">
            <v>O</v>
          </cell>
          <cell r="P290" t="str">
            <v>P</v>
          </cell>
          <cell r="Q290" t="str">
            <v>Q</v>
          </cell>
          <cell r="R290" t="str">
            <v>R</v>
          </cell>
          <cell r="S290" t="str">
            <v>S</v>
          </cell>
          <cell r="T290" t="str">
            <v>T</v>
          </cell>
          <cell r="U290" t="str">
            <v>U</v>
          </cell>
          <cell r="V290" t="str">
            <v>V</v>
          </cell>
          <cell r="W290" t="str">
            <v>W</v>
          </cell>
          <cell r="X290" t="str">
            <v>X</v>
          </cell>
          <cell r="Y290" t="str">
            <v>Y</v>
          </cell>
          <cell r="Z290" t="str">
            <v>Z</v>
          </cell>
          <cell r="AA290" t="str">
            <v>AA</v>
          </cell>
          <cell r="AB290" t="str">
            <v>AB</v>
          </cell>
          <cell r="AC290" t="str">
            <v>AC</v>
          </cell>
          <cell r="AD290" t="str">
            <v>AD</v>
          </cell>
          <cell r="AE290" t="str">
            <v>AE</v>
          </cell>
          <cell r="AF290" t="str">
            <v>AF</v>
          </cell>
          <cell r="AG290" t="str">
            <v>AG</v>
          </cell>
          <cell r="AH290" t="str">
            <v>AH</v>
          </cell>
          <cell r="AI290" t="str">
            <v>AI</v>
          </cell>
          <cell r="AJ290" t="str">
            <v>AJ</v>
          </cell>
          <cell r="AK290" t="str">
            <v>AK</v>
          </cell>
          <cell r="AL290" t="str">
            <v>AL</v>
          </cell>
          <cell r="AM290" t="str">
            <v>AM</v>
          </cell>
          <cell r="AN290" t="str">
            <v>AN</v>
          </cell>
          <cell r="AO290" t="str">
            <v>AO</v>
          </cell>
          <cell r="AP290" t="str">
            <v>AP</v>
          </cell>
          <cell r="AQ290" t="str">
            <v>AQ</v>
          </cell>
          <cell r="AR290" t="str">
            <v>AR</v>
          </cell>
          <cell r="AS290" t="str">
            <v>AS</v>
          </cell>
          <cell r="AT290" t="str">
            <v>AT</v>
          </cell>
          <cell r="AU290" t="str">
            <v>AU</v>
          </cell>
          <cell r="AV290" t="str">
            <v>AV</v>
          </cell>
          <cell r="AW290" t="str">
            <v>AW</v>
          </cell>
          <cell r="AX290" t="str">
            <v>AX</v>
          </cell>
          <cell r="AY290" t="str">
            <v>AY</v>
          </cell>
          <cell r="AZ290" t="str">
            <v>AZ</v>
          </cell>
          <cell r="BA290" t="str">
            <v>BA</v>
          </cell>
          <cell r="BB290" t="str">
            <v>BB</v>
          </cell>
          <cell r="BC290" t="str">
            <v>BC</v>
          </cell>
          <cell r="BD290" t="str">
            <v>BD</v>
          </cell>
          <cell r="BE290" t="str">
            <v>BE</v>
          </cell>
          <cell r="BF290" t="str">
            <v>BF</v>
          </cell>
          <cell r="BG290" t="str">
            <v>BG</v>
          </cell>
          <cell r="BH290" t="str">
            <v>BH</v>
          </cell>
          <cell r="BI290" t="str">
            <v>BI</v>
          </cell>
          <cell r="BJ290" t="str">
            <v>BJ</v>
          </cell>
          <cell r="BK290" t="str">
            <v>BK</v>
          </cell>
          <cell r="BL290" t="str">
            <v>BL</v>
          </cell>
          <cell r="BM290" t="str">
            <v>BM</v>
          </cell>
          <cell r="BN290" t="str">
            <v>BN</v>
          </cell>
          <cell r="BO290" t="str">
            <v>BO</v>
          </cell>
          <cell r="BP290" t="str">
            <v>BP</v>
          </cell>
          <cell r="BQ290" t="str">
            <v>BQ</v>
          </cell>
          <cell r="BR290" t="str">
            <v>BR</v>
          </cell>
          <cell r="BS290" t="str">
            <v>BS</v>
          </cell>
          <cell r="BT290" t="str">
            <v>BT</v>
          </cell>
          <cell r="BU290" t="str">
            <v>BU</v>
          </cell>
          <cell r="BV290" t="str">
            <v>BV</v>
          </cell>
          <cell r="BW290" t="str">
            <v>BW</v>
          </cell>
          <cell r="BX290" t="str">
            <v>BX</v>
          </cell>
          <cell r="BY290" t="str">
            <v>BY</v>
          </cell>
          <cell r="BZ290" t="str">
            <v>BZ</v>
          </cell>
          <cell r="CA290" t="str">
            <v>CA</v>
          </cell>
          <cell r="CB290" t="str">
            <v>CB</v>
          </cell>
          <cell r="CC290" t="str">
            <v>CC</v>
          </cell>
          <cell r="CD290" t="str">
            <v>CD</v>
          </cell>
          <cell r="CE290" t="str">
            <v>CE</v>
          </cell>
          <cell r="CF290" t="str">
            <v>CF</v>
          </cell>
          <cell r="CG290" t="str">
            <v>CG</v>
          </cell>
          <cell r="CH290" t="str">
            <v>CH</v>
          </cell>
          <cell r="CI290" t="str">
            <v>CI</v>
          </cell>
          <cell r="CJ290" t="str">
            <v>CJ</v>
          </cell>
          <cell r="CK290" t="str">
            <v>CK</v>
          </cell>
          <cell r="CL290" t="str">
            <v>CL</v>
          </cell>
          <cell r="CM290" t="str">
            <v>CM</v>
          </cell>
          <cell r="CN290" t="str">
            <v>CN</v>
          </cell>
          <cell r="CO290" t="str">
            <v>CO</v>
          </cell>
          <cell r="CP290" t="str">
            <v>CP</v>
          </cell>
          <cell r="CQ290" t="str">
            <v>CQ</v>
          </cell>
          <cell r="CR290" t="str">
            <v>CR</v>
          </cell>
          <cell r="CS290" t="str">
            <v>CS</v>
          </cell>
          <cell r="CT290" t="str">
            <v>CT</v>
          </cell>
          <cell r="CU290" t="str">
            <v>CU</v>
          </cell>
          <cell r="CV290" t="str">
            <v>CV</v>
          </cell>
          <cell r="CW290" t="str">
            <v>CW</v>
          </cell>
          <cell r="CX290" t="str">
            <v>CX</v>
          </cell>
          <cell r="CY290" t="str">
            <v>CY</v>
          </cell>
          <cell r="CZ290" t="str">
            <v>CZ</v>
          </cell>
          <cell r="DA290" t="str">
            <v>DA</v>
          </cell>
          <cell r="DB290" t="str">
            <v>DB</v>
          </cell>
          <cell r="DC290" t="str">
            <v>DC</v>
          </cell>
          <cell r="DD290" t="str">
            <v>DD</v>
          </cell>
        </row>
      </sheetData>
      <sheetData sheetId="8"/>
      <sheetData sheetId="9"/>
      <sheetData sheetId="10" refreshError="1">
        <row r="139">
          <cell r="I139" t="e">
            <v>#DIV/0!</v>
          </cell>
          <cell r="J139" t="e">
            <v>#DIV/0!</v>
          </cell>
          <cell r="K139" t="e">
            <v>#DIV/0!</v>
          </cell>
          <cell r="L139" t="e">
            <v>#DIV/0!</v>
          </cell>
          <cell r="M139" t="e">
            <v>#DIV/0!</v>
          </cell>
          <cell r="N139" t="e">
            <v>#DIV/0!</v>
          </cell>
          <cell r="O139" t="e">
            <v>#DIV/0!</v>
          </cell>
          <cell r="P139" t="e">
            <v>#DIV/0!</v>
          </cell>
          <cell r="Q139" t="e">
            <v>#DIV/0!</v>
          </cell>
          <cell r="R139" t="e">
            <v>#DIV/0!</v>
          </cell>
          <cell r="S139" t="e">
            <v>#DIV/0!</v>
          </cell>
          <cell r="T139" t="e">
            <v>#DIV/0!</v>
          </cell>
          <cell r="U139" t="e">
            <v>#DIV/0!</v>
          </cell>
          <cell r="V139" t="e">
            <v>#DIV/0!</v>
          </cell>
          <cell r="W139" t="e">
            <v>#DIV/0!</v>
          </cell>
          <cell r="X139" t="e">
            <v>#DIV/0!</v>
          </cell>
          <cell r="Y139" t="e">
            <v>#DIV/0!</v>
          </cell>
          <cell r="Z139" t="e">
            <v>#DIV/0!</v>
          </cell>
          <cell r="AA139" t="e">
            <v>#DIV/0!</v>
          </cell>
          <cell r="AB139" t="e">
            <v>#DIV/0!</v>
          </cell>
          <cell r="AC139" t="e">
            <v>#DIV/0!</v>
          </cell>
          <cell r="AD139" t="e">
            <v>#DIV/0!</v>
          </cell>
          <cell r="AE139" t="e">
            <v>#DIV/0!</v>
          </cell>
          <cell r="AF139" t="e">
            <v>#DIV/0!</v>
          </cell>
          <cell r="AG139" t="e">
            <v>#DIV/0!</v>
          </cell>
          <cell r="AH139" t="e">
            <v>#DIV/0!</v>
          </cell>
          <cell r="AI139" t="e">
            <v>#DIV/0!</v>
          </cell>
          <cell r="AJ139" t="e">
            <v>#DIV/0!</v>
          </cell>
          <cell r="AK139" t="e">
            <v>#DIV/0!</v>
          </cell>
          <cell r="AL139" t="e">
            <v>#DIV/0!</v>
          </cell>
          <cell r="AM139" t="e">
            <v>#DIV/0!</v>
          </cell>
          <cell r="AN139" t="e">
            <v>#DIV/0!</v>
          </cell>
          <cell r="AO139" t="e">
            <v>#DIV/0!</v>
          </cell>
          <cell r="AP139" t="e">
            <v>#DIV/0!</v>
          </cell>
          <cell r="AQ139" t="e">
            <v>#DIV/0!</v>
          </cell>
          <cell r="AR139" t="e">
            <v>#DIV/0!</v>
          </cell>
          <cell r="AS139" t="e">
            <v>#DIV/0!</v>
          </cell>
          <cell r="AT139" t="e">
            <v>#DIV/0!</v>
          </cell>
          <cell r="AU139" t="e">
            <v>#DIV/0!</v>
          </cell>
          <cell r="AV139" t="e">
            <v>#DIV/0!</v>
          </cell>
          <cell r="AW139" t="e">
            <v>#DIV/0!</v>
          </cell>
          <cell r="AX139" t="e">
            <v>#DIV/0!</v>
          </cell>
          <cell r="AY139" t="e">
            <v>#DIV/0!</v>
          </cell>
          <cell r="AZ139" t="e">
            <v>#DIV/0!</v>
          </cell>
          <cell r="BA139" t="e">
            <v>#DIV/0!</v>
          </cell>
          <cell r="BB139" t="e">
            <v>#DIV/0!</v>
          </cell>
          <cell r="BC139" t="e">
            <v>#DIV/0!</v>
          </cell>
          <cell r="BD139" t="e">
            <v>#DIV/0!</v>
          </cell>
          <cell r="BE139" t="e">
            <v>#DIV/0!</v>
          </cell>
          <cell r="BF139" t="e">
            <v>#DIV/0!</v>
          </cell>
          <cell r="BG139" t="e">
            <v>#DIV/0!</v>
          </cell>
          <cell r="BH139" t="e">
            <v>#DIV/0!</v>
          </cell>
          <cell r="BI139" t="e">
            <v>#DIV/0!</v>
          </cell>
          <cell r="BJ139" t="e">
            <v>#DIV/0!</v>
          </cell>
          <cell r="BK139" t="e">
            <v>#DIV/0!</v>
          </cell>
          <cell r="BL139" t="e">
            <v>#DIV/0!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</row>
        <row r="140">
          <cell r="I140">
            <v>6569.5</v>
          </cell>
          <cell r="J140">
            <v>9905.7900000000009</v>
          </cell>
          <cell r="K140">
            <v>11478.089999999997</v>
          </cell>
          <cell r="L140">
            <v>3505.9699999999993</v>
          </cell>
          <cell r="M140">
            <v>4097.88</v>
          </cell>
          <cell r="N140">
            <v>4992.0599999999995</v>
          </cell>
          <cell r="O140">
            <v>5023.8399999999992</v>
          </cell>
          <cell r="P140">
            <v>6769.1700000000019</v>
          </cell>
          <cell r="Q140">
            <v>12701.080000000002</v>
          </cell>
          <cell r="R140">
            <v>3473.8</v>
          </cell>
          <cell r="S140">
            <v>2887.89</v>
          </cell>
          <cell r="T140">
            <v>5320.61</v>
          </cell>
          <cell r="U140">
            <v>3855.9399999999996</v>
          </cell>
          <cell r="V140">
            <v>10968.27</v>
          </cell>
          <cell r="W140">
            <v>10767.420000000002</v>
          </cell>
          <cell r="X140">
            <v>11320.79</v>
          </cell>
          <cell r="Y140" t="e">
            <v>#DIV/0!</v>
          </cell>
          <cell r="Z140">
            <v>15100.890000000003</v>
          </cell>
          <cell r="AA140">
            <v>23068.61</v>
          </cell>
          <cell r="AB140">
            <v>10946.62</v>
          </cell>
          <cell r="AC140">
            <v>6948.0499999999993</v>
          </cell>
          <cell r="AD140">
            <v>12732.96</v>
          </cell>
          <cell r="AE140">
            <v>7908.7900000000009</v>
          </cell>
          <cell r="AF140">
            <v>6214.42</v>
          </cell>
          <cell r="AG140">
            <v>12188.150000000001</v>
          </cell>
          <cell r="AH140">
            <v>5402.7</v>
          </cell>
          <cell r="AI140">
            <v>12808.07</v>
          </cell>
          <cell r="AJ140">
            <v>20242.879999999997</v>
          </cell>
          <cell r="AK140">
            <v>6464.67</v>
          </cell>
          <cell r="AL140">
            <v>5075.58</v>
          </cell>
          <cell r="AM140">
            <v>4412.74</v>
          </cell>
          <cell r="AN140">
            <v>2518.8199999999997</v>
          </cell>
          <cell r="AO140">
            <v>8551.4800000000014</v>
          </cell>
          <cell r="AP140">
            <v>6971.0199999999995</v>
          </cell>
          <cell r="AQ140">
            <v>6325.75</v>
          </cell>
          <cell r="AR140">
            <v>10108.559999999998</v>
          </cell>
          <cell r="AS140">
            <v>10557.390000000003</v>
          </cell>
          <cell r="AT140">
            <v>8880.1099999999988</v>
          </cell>
          <cell r="AU140">
            <v>8992.7200000000012</v>
          </cell>
          <cell r="AV140">
            <v>8720.66</v>
          </cell>
          <cell r="AW140">
            <v>7156.23</v>
          </cell>
          <cell r="AX140">
            <v>6949.9500000000007</v>
          </cell>
          <cell r="AY140">
            <v>4122.91</v>
          </cell>
          <cell r="AZ140">
            <v>7229.38</v>
          </cell>
          <cell r="BA140">
            <v>4859.4000000000005</v>
          </cell>
          <cell r="BB140">
            <v>8134.19</v>
          </cell>
          <cell r="BC140">
            <v>2454.6100000000006</v>
          </cell>
          <cell r="BD140">
            <v>10902.790000000005</v>
          </cell>
          <cell r="BE140">
            <v>1905.6499999999999</v>
          </cell>
          <cell r="BF140">
            <v>13149.779999999999</v>
          </cell>
          <cell r="BG140" t="e">
            <v>#DIV/0!</v>
          </cell>
          <cell r="BH140">
            <v>3243.8900000000003</v>
          </cell>
          <cell r="BI140">
            <v>6660.4000000000005</v>
          </cell>
          <cell r="BJ140">
            <v>5193.869999999999</v>
          </cell>
          <cell r="BK140">
            <v>9500.5</v>
          </cell>
          <cell r="BL140" t="e">
            <v>#DIV/0!</v>
          </cell>
          <cell r="BM140">
            <v>7673.6900000000005</v>
          </cell>
          <cell r="BN140">
            <v>12957.869999999999</v>
          </cell>
          <cell r="BO140">
            <v>14291.679999999998</v>
          </cell>
          <cell r="BP140">
            <v>5350.59</v>
          </cell>
          <cell r="BQ140">
            <v>4167.3500000000004</v>
          </cell>
          <cell r="BR140" t="e">
            <v>#REF!</v>
          </cell>
          <cell r="BS140" t="e">
            <v>#REF!</v>
          </cell>
          <cell r="BT140" t="e">
            <v>#REF!</v>
          </cell>
          <cell r="BU140" t="e">
            <v>#REF!</v>
          </cell>
          <cell r="BV140" t="e">
            <v>#REF!</v>
          </cell>
          <cell r="BW140" t="e">
            <v>#REF!</v>
          </cell>
          <cell r="BX140" t="e">
            <v>#REF!</v>
          </cell>
          <cell r="BY140" t="e">
            <v>#REF!</v>
          </cell>
          <cell r="BZ140" t="e">
            <v>#REF!</v>
          </cell>
          <cell r="CA140" t="e">
            <v>#REF!</v>
          </cell>
          <cell r="CB140" t="e">
            <v>#REF!</v>
          </cell>
          <cell r="CC140" t="e">
            <v>#REF!</v>
          </cell>
          <cell r="CD140" t="e">
            <v>#REF!</v>
          </cell>
          <cell r="CE140" t="e">
            <v>#REF!</v>
          </cell>
          <cell r="CF140" t="e">
            <v>#REF!</v>
          </cell>
          <cell r="CG140" t="e">
            <v>#REF!</v>
          </cell>
          <cell r="CH140" t="e">
            <v>#REF!</v>
          </cell>
          <cell r="CI140" t="e">
            <v>#REF!</v>
          </cell>
          <cell r="CJ140" t="e">
            <v>#REF!</v>
          </cell>
          <cell r="CK140" t="e">
            <v>#REF!</v>
          </cell>
          <cell r="CL140" t="e">
            <v>#REF!</v>
          </cell>
          <cell r="CM140" t="e">
            <v>#REF!</v>
          </cell>
          <cell r="CN140" t="e">
            <v>#REF!</v>
          </cell>
          <cell r="CO140" t="e">
            <v>#REF!</v>
          </cell>
          <cell r="CP140" t="e">
            <v>#REF!</v>
          </cell>
          <cell r="CQ140" t="e">
            <v>#REF!</v>
          </cell>
          <cell r="CR140" t="e">
            <v>#REF!</v>
          </cell>
          <cell r="CS140" t="e">
            <v>#REF!</v>
          </cell>
          <cell r="CT140" t="e">
            <v>#REF!</v>
          </cell>
          <cell r="CU140" t="e">
            <v>#REF!</v>
          </cell>
          <cell r="CV140" t="e">
            <v>#REF!</v>
          </cell>
          <cell r="CW140" t="e">
            <v>#REF!</v>
          </cell>
          <cell r="CX140" t="e">
            <v>#REF!</v>
          </cell>
          <cell r="CY140" t="e">
            <v>#REF!</v>
          </cell>
          <cell r="CZ140" t="e">
            <v>#REF!</v>
          </cell>
          <cell r="DA140" t="e">
            <v>#REF!</v>
          </cell>
          <cell r="DB140" t="e">
            <v>#REF!</v>
          </cell>
          <cell r="DC140" t="e">
            <v>#REF!</v>
          </cell>
          <cell r="DD140" t="e">
            <v>#REF!</v>
          </cell>
        </row>
        <row r="141">
          <cell r="I141" t="str">
            <v>I</v>
          </cell>
          <cell r="J141" t="str">
            <v>J</v>
          </cell>
          <cell r="K141" t="str">
            <v>K</v>
          </cell>
          <cell r="L141" t="str">
            <v>L</v>
          </cell>
          <cell r="M141" t="str">
            <v>M</v>
          </cell>
          <cell r="N141" t="str">
            <v>N</v>
          </cell>
          <cell r="O141" t="str">
            <v>O</v>
          </cell>
          <cell r="P141" t="str">
            <v>P</v>
          </cell>
          <cell r="Q141" t="str">
            <v>Q</v>
          </cell>
          <cell r="R141" t="str">
            <v>R</v>
          </cell>
          <cell r="S141" t="str">
            <v>S</v>
          </cell>
          <cell r="T141" t="str">
            <v>T</v>
          </cell>
          <cell r="U141" t="str">
            <v>U</v>
          </cell>
          <cell r="V141" t="str">
            <v>V</v>
          </cell>
          <cell r="W141" t="str">
            <v>W</v>
          </cell>
          <cell r="X141" t="str">
            <v>X</v>
          </cell>
          <cell r="Y141" t="str">
            <v>Y</v>
          </cell>
          <cell r="Z141" t="str">
            <v>Z</v>
          </cell>
          <cell r="AA141" t="str">
            <v>AA</v>
          </cell>
          <cell r="AB141" t="str">
            <v>AB</v>
          </cell>
          <cell r="AC141" t="str">
            <v>AC</v>
          </cell>
          <cell r="AD141" t="str">
            <v>AD</v>
          </cell>
          <cell r="AE141" t="str">
            <v>AE</v>
          </cell>
          <cell r="AF141" t="str">
            <v>AF</v>
          </cell>
          <cell r="AG141" t="str">
            <v>AG</v>
          </cell>
          <cell r="AH141" t="str">
            <v>AH</v>
          </cell>
          <cell r="AI141" t="str">
            <v>AI</v>
          </cell>
          <cell r="AJ141" t="str">
            <v>AJ</v>
          </cell>
          <cell r="AK141" t="str">
            <v>AK</v>
          </cell>
          <cell r="AL141" t="str">
            <v>AL</v>
          </cell>
          <cell r="AM141" t="str">
            <v>AM</v>
          </cell>
          <cell r="AN141" t="str">
            <v>AN</v>
          </cell>
          <cell r="AO141" t="str">
            <v>AO</v>
          </cell>
          <cell r="AP141" t="str">
            <v>AP</v>
          </cell>
          <cell r="AQ141" t="str">
            <v>AQ</v>
          </cell>
          <cell r="AR141" t="str">
            <v>AR</v>
          </cell>
          <cell r="AS141" t="str">
            <v>AS</v>
          </cell>
          <cell r="AT141" t="str">
            <v>AT</v>
          </cell>
          <cell r="AU141" t="str">
            <v>AU</v>
          </cell>
          <cell r="AV141" t="str">
            <v>AV</v>
          </cell>
          <cell r="AW141" t="str">
            <v>AW</v>
          </cell>
          <cell r="AX141" t="str">
            <v>AX</v>
          </cell>
          <cell r="AY141" t="str">
            <v>AY</v>
          </cell>
          <cell r="AZ141" t="str">
            <v>AZ</v>
          </cell>
          <cell r="BA141" t="str">
            <v>BA</v>
          </cell>
          <cell r="BB141" t="str">
            <v>BB</v>
          </cell>
          <cell r="BC141" t="str">
            <v>BC</v>
          </cell>
          <cell r="BD141" t="str">
            <v>BD</v>
          </cell>
          <cell r="BE141" t="str">
            <v>BE</v>
          </cell>
          <cell r="BF141" t="str">
            <v>BF</v>
          </cell>
          <cell r="BG141" t="str">
            <v>BG</v>
          </cell>
          <cell r="BH141" t="str">
            <v>BH</v>
          </cell>
          <cell r="BI141" t="str">
            <v>BI</v>
          </cell>
          <cell r="BJ141" t="str">
            <v>BJ</v>
          </cell>
          <cell r="BK141" t="str">
            <v>BK</v>
          </cell>
          <cell r="BL141" t="str">
            <v>BL</v>
          </cell>
          <cell r="BM141" t="str">
            <v>BM</v>
          </cell>
          <cell r="BN141" t="str">
            <v>BN</v>
          </cell>
          <cell r="BO141" t="str">
            <v>BO</v>
          </cell>
          <cell r="BP141" t="str">
            <v>BP</v>
          </cell>
          <cell r="BQ141" t="str">
            <v>BQ</v>
          </cell>
          <cell r="BR141" t="str">
            <v>BR</v>
          </cell>
          <cell r="BS141" t="str">
            <v>BS</v>
          </cell>
          <cell r="BT141" t="str">
            <v>BT</v>
          </cell>
          <cell r="BU141" t="str">
            <v>BU</v>
          </cell>
          <cell r="BV141" t="str">
            <v>BV</v>
          </cell>
          <cell r="BW141" t="str">
            <v>BW</v>
          </cell>
          <cell r="BX141" t="str">
            <v>BX</v>
          </cell>
          <cell r="BY141" t="str">
            <v>BY</v>
          </cell>
          <cell r="BZ141" t="str">
            <v>BZ</v>
          </cell>
          <cell r="CA141" t="str">
            <v>CA</v>
          </cell>
          <cell r="CB141" t="str">
            <v>CB</v>
          </cell>
          <cell r="CC141" t="str">
            <v>CC</v>
          </cell>
          <cell r="CD141" t="str">
            <v>CD</v>
          </cell>
          <cell r="CE141" t="str">
            <v>CE</v>
          </cell>
          <cell r="CF141" t="str">
            <v>CF</v>
          </cell>
          <cell r="CG141" t="str">
            <v>CG</v>
          </cell>
          <cell r="CH141" t="str">
            <v>CH</v>
          </cell>
          <cell r="CI141" t="str">
            <v>CI</v>
          </cell>
          <cell r="CJ141" t="str">
            <v>CJ</v>
          </cell>
          <cell r="CK141" t="str">
            <v>CK</v>
          </cell>
          <cell r="CL141" t="str">
            <v>CL</v>
          </cell>
          <cell r="CM141" t="str">
            <v>CM</v>
          </cell>
          <cell r="CN141" t="str">
            <v>CN</v>
          </cell>
          <cell r="CO141" t="str">
            <v>CO</v>
          </cell>
          <cell r="CP141" t="str">
            <v>CP</v>
          </cell>
          <cell r="CQ141" t="str">
            <v>CQ</v>
          </cell>
          <cell r="CR141" t="str">
            <v>CR</v>
          </cell>
          <cell r="CS141" t="str">
            <v>CS</v>
          </cell>
          <cell r="CT141" t="str">
            <v>CT</v>
          </cell>
          <cell r="CU141" t="str">
            <v>CU</v>
          </cell>
          <cell r="CV141" t="str">
            <v>CV</v>
          </cell>
          <cell r="CW141" t="str">
            <v>CW</v>
          </cell>
          <cell r="CX141" t="str">
            <v>CX</v>
          </cell>
          <cell r="CY141" t="str">
            <v>CY</v>
          </cell>
          <cell r="CZ141" t="str">
            <v>CZ</v>
          </cell>
          <cell r="DA141" t="str">
            <v>DA</v>
          </cell>
          <cell r="DB141" t="str">
            <v>DB</v>
          </cell>
          <cell r="DC141" t="str">
            <v>DC</v>
          </cell>
          <cell r="DD141" t="str">
            <v>DD</v>
          </cell>
        </row>
      </sheetData>
      <sheetData sheetId="11"/>
      <sheetData sheetId="12"/>
      <sheetData sheetId="13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CALCULO"/>
      <sheetName val="Datos de la lkcalidad"/>
      <sheetName val="#¡RED"/>
      <sheetName val="DATA"/>
      <sheetName val="PLANILLA LP 22.9 kV"/>
      <sheetName val="DATOS TECNICOS SE SANTUARIO"/>
      <sheetName val="PROC MANT LT 1"/>
      <sheetName val="HIDRANDINA"/>
      <sheetName val="CALENDARIO"/>
      <sheetName val="REV3"/>
      <sheetName val="CAP-120mm2"/>
      <sheetName val="INGRESO"/>
      <sheetName val="RES"/>
      <sheetName val="CENSO93"/>
      <sheetName val="FORMA-SE2"/>
      <sheetName val="UNITARIOS-RP"/>
      <sheetName val="Datos de Entrada"/>
      <sheetName val="1.2.1 RENDIMIENTO"/>
      <sheetName val="Plani"/>
      <sheetName val="Hoja79"/>
      <sheetName val="CC"/>
      <sheetName val="Datos_de_la_localidad"/>
      <sheetName val="Analisis_de_la_T_C__-_2_2"/>
      <sheetName val="PLANILLA_GENERAL"/>
      <sheetName val="Datos_de_la_lkcalidad"/>
      <sheetName val="PLANILLA_LP_22_9_kV"/>
      <sheetName val="DATOS_TECNICOS_SE_SANTUARIO"/>
      <sheetName val="PROC_MANT_LT_1"/>
      <sheetName val="Datos_de_Entrada"/>
      <sheetName val="1_2_1_RENDIMIENTO"/>
      <sheetName val="Resumen-RS"/>
      <sheetName val="3. Manpower"/>
      <sheetName val="Matriz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P-A-D"/>
      <sheetName val="DATOS DE CAMPO"/>
      <sheetName val="FORMA-LS3"/>
      <sheetName val="FORMA-LS1-LS2"/>
      <sheetName val="FORMA- RE1"/>
      <sheetName val="FORMA-RL1"/>
      <sheetName val="FORMA-ST1"/>
      <sheetName val="Desmonteras"/>
      <sheetName val="PLAN RS"/>
      <sheetName val="Precios Estruc."/>
      <sheetName val="FlujoTJ"/>
      <sheetName val="EVAL"/>
      <sheetName val="Tipo de Cambio"/>
      <sheetName val="YTD Comments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BasE"/>
      <sheetName val="ARRS"/>
      <sheetName val="fp"/>
      <sheetName val="OBRAS CIVILES"/>
      <sheetName val="Curva S diaria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CuadroIyII"/>
      <sheetName val="Costos Alt2"/>
      <sheetName val="AnexoVI"/>
      <sheetName val="TABLA PROVEEDORES"/>
      <sheetName val="RP_JIMBE2"/>
      <sheetName val="Proyecciones"/>
      <sheetName val="B_DATOS"/>
      <sheetName val="Datos_de_la_localidad2"/>
      <sheetName val="Analisis_de_la_T_C__-_2_22"/>
      <sheetName val="PLANILLA_GENERAL2"/>
      <sheetName val="Datos_de_la_lkcalidad2"/>
      <sheetName val="PLANILLA_LP_22_9_kV2"/>
      <sheetName val="DATOS_TECNICOS_SE_SANTUARIO1"/>
      <sheetName val="PROC_MANT_LT_11"/>
      <sheetName val="FORMA-_RE1"/>
      <sheetName val="Datos_de_Entrada2"/>
      <sheetName val="1_2_1_RENDIMIENTO2"/>
      <sheetName val="3__Manpower2"/>
      <sheetName val="DATOS_DE_CAMPO2"/>
      <sheetName val="Costos_Alt2"/>
      <sheetName val="PLAN_RS"/>
      <sheetName val="Precios_Estruc_"/>
      <sheetName val="Tipo_de_Cambio2"/>
      <sheetName val="YTD_Comments"/>
      <sheetName val="OBRAS_CIVILES"/>
      <sheetName val="Curva_S_diaria"/>
      <sheetName val="TABLA_PROVEEDORES"/>
      <sheetName val="Aux. Disgregados"/>
      <sheetName val="BT_DATOS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F-110"/>
      <sheetName val="oeste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Liquidación"/>
      <sheetName val="MONTAJE"/>
      <sheetName val="GASTOS GENERALES"/>
      <sheetName val="BLP"/>
      <sheetName val="BRP"/>
      <sheetName val="BRS"/>
      <sheetName val="ACTA Pactacion Precios"/>
      <sheetName val="Comparacion de Preci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PPTO HUANCAYO CENTRO TDD"/>
      <sheetName val="DESMONTAJE CASAGRANDE"/>
      <sheetName val="PESOS"/>
      <sheetName val="S&amp;U OF FUNDS"/>
      <sheetName val="BALANCE"/>
      <sheetName val="DETAL0598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Tapa_29"/>
      <sheetName val="M_d_O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FinData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YTD_Comments1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YTD_Comments2"/>
      <sheetName val="RES,MET,ADI1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JORNADAS_TRABAJO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APU_cn_torca"/>
      <sheetName val="Esquema_UTE_(2)"/>
      <sheetName val="Wind_Load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Resumen02"/>
      <sheetName val="PROG"/>
      <sheetName val="PLANILLA"/>
      <sheetName val="Presupuesto "/>
      <sheetName val="Calendario Valorizado (2)"/>
      <sheetName val="CAOA Valorizado"/>
      <sheetName val="BDATOS"/>
      <sheetName val="10241EQLIST"/>
      <sheetName val="Resumen01"/>
      <sheetName val="CAOA_Valorizado"/>
      <sheetName val="Entrega"/>
      <sheetName val="Proy RELAVE"/>
      <sheetName val="Control de Facturacion y Pagos"/>
      <sheetName val="Comparativo Valorizaciones"/>
      <sheetName val="Distrib. de anexos"/>
      <sheetName val="CRONOGRAMA"/>
      <sheetName val="batu hijau"/>
      <sheetName val="BASES"/>
      <sheetName val="bd_ll"/>
      <sheetName val="Curva S - Proyecto (Mensual)"/>
      <sheetName val="PROGRAMADO"/>
      <sheetName val="Montara Opex"/>
      <sheetName val="Anexo 1 LookAhead"/>
      <sheetName val="XREF"/>
      <sheetName val="FYEP-2"/>
      <sheetName val="18O"/>
      <sheetName val="INSTR"/>
      <sheetName val="INDICADORES (2)"/>
      <sheetName val="Fundacion"/>
      <sheetName val="cantidades"/>
      <sheetName val="Ratio Redes"/>
      <sheetName val="PLAN_CONFORME"/>
      <sheetName val="Estudio Suministros MEM"/>
      <sheetName val="HH  HM"/>
      <sheetName val="RES-GRAL"/>
      <sheetName val="Resúmen"/>
      <sheetName val="Metrado y Presupuesto"/>
      <sheetName val="Validación"/>
      <sheetName val="LP MONT"/>
      <sheetName val="METRADO"/>
      <sheetName val="Datos_Proyectos"/>
      <sheetName val="Datos_Redes"/>
      <sheetName val="Datos_Líneas"/>
      <sheetName val="Datos_de_la_localidad5"/>
      <sheetName val="Analisis_de_la_T_C__-_2_25"/>
      <sheetName val="PLANILLA_GENERAL5"/>
      <sheetName val="Datos_de_la_lkcalidad5"/>
      <sheetName val="PLANILLA_LP_22_9_kV5"/>
      <sheetName val="FORMA-_RE13"/>
      <sheetName val="DATOS_TECNICOS_SE_SANTUARIO4"/>
      <sheetName val="PROC_MANT_LT_14"/>
      <sheetName val="Datos_de_Entrada5"/>
      <sheetName val="1_2_1_RENDIMIENTO5"/>
      <sheetName val="3__Manpower5"/>
      <sheetName val="DATOS_DE_CAMPO5"/>
      <sheetName val="PLAN_RS2"/>
      <sheetName val="Costos_Alt23"/>
      <sheetName val="Precios_Estruc_3"/>
      <sheetName val="Tipo_de_Cambio5"/>
      <sheetName val="YTD_Comments5"/>
      <sheetName val="OBRAS_CIVILES3"/>
      <sheetName val="Curva_S_diaria3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TABLA_PROVEEDORES3"/>
      <sheetName val="Aux__Disgregados1"/>
      <sheetName val="M_d_O3"/>
      <sheetName val="Tapa_293"/>
      <sheetName val="MONTAJE_R_S_3"/>
      <sheetName val="Datos_Entrada3"/>
      <sheetName val="INGRESO_DE_DATOS_POR_LOCALIDAD3"/>
      <sheetName val="DT_Palcaz3"/>
      <sheetName val="Base_Ret__y_Pt_3"/>
      <sheetName val="U_A_3"/>
      <sheetName val="PPTO_HUANCAYO_CENTRO_TDD2"/>
      <sheetName val="DESMONTAJE_CASAGRANDE2"/>
      <sheetName val="GASTOS_GENERALES2"/>
      <sheetName val="ACTA_Pactacion_Precios2"/>
      <sheetName val="Comparacion_de_Precios2"/>
      <sheetName val="JORNADAS_TRABAJO3"/>
      <sheetName val="APU_cn_torca2"/>
      <sheetName val="Esquema_UTE_(2)2"/>
      <sheetName val="Wind_Loads2"/>
      <sheetName val="B-DAT_12"/>
      <sheetName val="Resumen_General2"/>
      <sheetName val="B-DAT_3"/>
      <sheetName val="2-3_DUEÑ2"/>
      <sheetName val="C_-_C2"/>
      <sheetName val="C_-_I2"/>
      <sheetName val="RESUMEN_COMUNIDAD2"/>
      <sheetName val="S&amp;U_OF_FUNDS2"/>
      <sheetName val="Resu_Como3"/>
      <sheetName val="Commodities_LB013"/>
      <sheetName val="Curvas_Com__LB013"/>
      <sheetName val="REPORTE_HH3"/>
      <sheetName val="Resu_Look3"/>
      <sheetName val="Anexo_1_LookAhead-LB013"/>
      <sheetName val="Resu_Restricciones3"/>
      <sheetName val="Anexo_2_PAC_SEM233"/>
      <sheetName val="Anexo_2_PAC_SEM243"/>
      <sheetName val="Anexo_2_PAC_SEM263"/>
      <sheetName val="Anexo_2_PAC_SEM253"/>
      <sheetName val="Datos_PAC3"/>
      <sheetName val="Presupuesto_"/>
      <sheetName val="Calendario_Valorizado_(2)"/>
      <sheetName val="CAOA_Valorizado1"/>
    </sheetNames>
    <sheetDataSet>
      <sheetData sheetId="0" refreshError="1"/>
      <sheetData sheetId="1">
        <row r="287">
          <cell r="A287" t="str">
            <v>PT_03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287">
          <cell r="B287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287">
          <cell r="B287">
            <v>0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>
        <row r="287">
          <cell r="B287">
            <v>0</v>
          </cell>
        </row>
      </sheetData>
      <sheetData sheetId="307">
        <row r="287">
          <cell r="B287">
            <v>0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287">
          <cell r="B287">
            <v>0</v>
          </cell>
        </row>
      </sheetData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287">
          <cell r="B287">
            <v>0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287">
          <cell r="B287">
            <v>0</v>
          </cell>
        </row>
      </sheetData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 refreshError="1"/>
      <sheetData sheetId="431" refreshError="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287">
          <cell r="B287">
            <v>0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4"/>
    </sheetNames>
    <sheetDataSet>
      <sheetData sheetId="0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C-95-18%-desnivel"/>
      <sheetName val="CMC-95-16%-desnivel"/>
      <sheetName val="c-50-18%-desnivel"/>
      <sheetName val="cmc-70-18%-plano"/>
      <sheetName val="cmc-50-18%-plano"/>
      <sheetName val="cmc-35-18%-plano"/>
      <sheetName val="c-95-desnivel"/>
      <sheetName val="c-70-desnivel"/>
      <sheetName val="c-35-desnivel"/>
      <sheetName val="c-95-plano"/>
      <sheetName val="c-70-plano"/>
      <sheetName val="c-50-plano"/>
      <sheetName val="c-35-plano"/>
      <sheetName val="CMC-95-14%-desnivel "/>
      <sheetName val="PS1-PA1-ST-95-13-300"/>
      <sheetName val=" PA2-PA3-ST-95-13-300"/>
      <sheetName val="PR3-PA1H-PRH-TS-ST1-95-13-300"/>
      <sheetName val=" P3A1-P3A2-TS-ST2-95-13-300"/>
      <sheetName val="PS1-PA1-DT1-95-15"/>
      <sheetName val="PS1-PA1-DT2-95"/>
      <sheetName val=" TSV-DT1-2-TSV-ST-95-13-400-500"/>
      <sheetName val="Cruceta-Vano Peso"/>
      <sheetName val="Sep-Horizontal"/>
      <sheetName val="PRESTACIONES"/>
      <sheetName val="Base de Datos"/>
      <sheetName val="Cálculo Factores de Seguridad"/>
      <sheetName val="C Espi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21">
          <cell r="D21">
            <v>180</v>
          </cell>
          <cell r="H21">
            <v>375</v>
          </cell>
          <cell r="J21">
            <v>40</v>
          </cell>
          <cell r="L21">
            <v>215</v>
          </cell>
        </row>
        <row r="22">
          <cell r="D22">
            <v>180</v>
          </cell>
          <cell r="H22">
            <v>375</v>
          </cell>
          <cell r="J22">
            <v>40</v>
          </cell>
          <cell r="L22">
            <v>215</v>
          </cell>
        </row>
      </sheetData>
      <sheetData sheetId="25" refreshError="1"/>
      <sheetData sheetId="26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r Reporte AutoRed"/>
      <sheetName val="RP ADECUACIÓN"/>
      <sheetName val="DATOS DE CAMPO"/>
      <sheetName val="Datos de Entrada"/>
      <sheetName val="Metrado Armados"/>
      <sheetName val="RESUMEN-RP"/>
      <sheetName val="SUMINISTRO-RP"/>
      <sheetName val="MONTAJE-RP"/>
      <sheetName val="TRANSPORTE-RP"/>
      <sheetName val="POLINOMICA-R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Postes y Accesorios"/>
      <sheetName val="Macro LP"/>
      <sheetName val="Macro RP"/>
      <sheetName val="Macro RS"/>
    </sheetNames>
    <sheetDataSet>
      <sheetData sheetId="0">
        <row r="1">
          <cell r="CW1" t="str">
            <v>NO</v>
          </cell>
        </row>
        <row r="2">
          <cell r="A2">
            <v>5</v>
          </cell>
        </row>
        <row r="3">
          <cell r="A3">
            <v>10</v>
          </cell>
        </row>
        <row r="4">
          <cell r="A4">
            <v>15</v>
          </cell>
        </row>
        <row r="5">
          <cell r="A5">
            <v>25</v>
          </cell>
        </row>
        <row r="6">
          <cell r="A6">
            <v>37.5</v>
          </cell>
        </row>
        <row r="7">
          <cell r="A7">
            <v>40</v>
          </cell>
        </row>
        <row r="8">
          <cell r="A8">
            <v>5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25</v>
          </cell>
        </row>
        <row r="12">
          <cell r="A12">
            <v>37.5</v>
          </cell>
        </row>
        <row r="13">
          <cell r="A13">
            <v>40</v>
          </cell>
        </row>
        <row r="14">
          <cell r="A14">
            <v>5</v>
          </cell>
        </row>
        <row r="15">
          <cell r="A15">
            <v>10</v>
          </cell>
        </row>
        <row r="16">
          <cell r="A16">
            <v>15</v>
          </cell>
        </row>
        <row r="17">
          <cell r="A17">
            <v>25</v>
          </cell>
        </row>
        <row r="18">
          <cell r="A18">
            <v>37.5</v>
          </cell>
        </row>
        <row r="19">
          <cell r="A19">
            <v>40</v>
          </cell>
        </row>
        <row r="20">
          <cell r="A20">
            <v>5</v>
          </cell>
        </row>
        <row r="21">
          <cell r="A21">
            <v>10</v>
          </cell>
        </row>
        <row r="22">
          <cell r="A22">
            <v>15</v>
          </cell>
        </row>
        <row r="23">
          <cell r="A23">
            <v>25</v>
          </cell>
        </row>
        <row r="24">
          <cell r="A24">
            <v>37.5</v>
          </cell>
        </row>
        <row r="25">
          <cell r="A25">
            <v>40</v>
          </cell>
        </row>
        <row r="26">
          <cell r="A26">
            <v>5</v>
          </cell>
        </row>
        <row r="27">
          <cell r="A27">
            <v>10</v>
          </cell>
        </row>
        <row r="28">
          <cell r="A28">
            <v>15</v>
          </cell>
        </row>
        <row r="29">
          <cell r="A29">
            <v>25</v>
          </cell>
        </row>
        <row r="30">
          <cell r="A30">
            <v>37.5</v>
          </cell>
        </row>
        <row r="31">
          <cell r="A31">
            <v>40</v>
          </cell>
        </row>
        <row r="32">
          <cell r="A32">
            <v>5</v>
          </cell>
        </row>
        <row r="33">
          <cell r="A33">
            <v>10</v>
          </cell>
        </row>
        <row r="34">
          <cell r="A34">
            <v>15</v>
          </cell>
        </row>
        <row r="35">
          <cell r="A35">
            <v>25</v>
          </cell>
        </row>
        <row r="36">
          <cell r="A36">
            <v>37.5</v>
          </cell>
        </row>
        <row r="37">
          <cell r="A37">
            <v>40</v>
          </cell>
        </row>
        <row r="38">
          <cell r="A38">
            <v>5</v>
          </cell>
        </row>
        <row r="39">
          <cell r="A39">
            <v>10</v>
          </cell>
        </row>
        <row r="40">
          <cell r="A40">
            <v>15</v>
          </cell>
        </row>
        <row r="41">
          <cell r="A41">
            <v>25</v>
          </cell>
        </row>
        <row r="42">
          <cell r="A42">
            <v>37.5</v>
          </cell>
        </row>
        <row r="43">
          <cell r="A43">
            <v>40</v>
          </cell>
        </row>
        <row r="44">
          <cell r="A44">
            <v>5</v>
          </cell>
        </row>
        <row r="45">
          <cell r="A45">
            <v>10</v>
          </cell>
        </row>
        <row r="46">
          <cell r="A46">
            <v>15</v>
          </cell>
        </row>
        <row r="47">
          <cell r="A47">
            <v>25</v>
          </cell>
        </row>
        <row r="48">
          <cell r="A48">
            <v>37.5</v>
          </cell>
        </row>
        <row r="49">
          <cell r="A49">
            <v>40</v>
          </cell>
        </row>
        <row r="50">
          <cell r="A50">
            <v>5</v>
          </cell>
        </row>
        <row r="51">
          <cell r="A51">
            <v>10</v>
          </cell>
        </row>
        <row r="52">
          <cell r="A52">
            <v>15</v>
          </cell>
        </row>
        <row r="53">
          <cell r="A53">
            <v>25</v>
          </cell>
        </row>
        <row r="54">
          <cell r="A54">
            <v>37.5</v>
          </cell>
        </row>
        <row r="55">
          <cell r="A55">
            <v>40</v>
          </cell>
        </row>
        <row r="56">
          <cell r="A56">
            <v>5</v>
          </cell>
        </row>
        <row r="57">
          <cell r="A57">
            <v>10</v>
          </cell>
        </row>
        <row r="58">
          <cell r="A58">
            <v>15</v>
          </cell>
        </row>
        <row r="59">
          <cell r="A59">
            <v>25</v>
          </cell>
        </row>
        <row r="60">
          <cell r="A60">
            <v>37.5</v>
          </cell>
        </row>
        <row r="61">
          <cell r="A61">
            <v>40</v>
          </cell>
        </row>
        <row r="62">
          <cell r="A62">
            <v>5</v>
          </cell>
        </row>
        <row r="63">
          <cell r="A63">
            <v>10</v>
          </cell>
        </row>
        <row r="64">
          <cell r="A64">
            <v>15</v>
          </cell>
        </row>
        <row r="65">
          <cell r="A65">
            <v>25</v>
          </cell>
        </row>
        <row r="66">
          <cell r="A66">
            <v>37.5</v>
          </cell>
        </row>
        <row r="67">
          <cell r="A67">
            <v>40</v>
          </cell>
        </row>
        <row r="68">
          <cell r="A68">
            <v>5</v>
          </cell>
        </row>
        <row r="69">
          <cell r="A69">
            <v>10</v>
          </cell>
        </row>
        <row r="70">
          <cell r="A70">
            <v>15</v>
          </cell>
        </row>
        <row r="71">
          <cell r="A71">
            <v>25</v>
          </cell>
        </row>
        <row r="72">
          <cell r="A72">
            <v>37.5</v>
          </cell>
        </row>
        <row r="73">
          <cell r="A73">
            <v>40</v>
          </cell>
        </row>
        <row r="74">
          <cell r="A74">
            <v>5</v>
          </cell>
        </row>
        <row r="75">
          <cell r="A75">
            <v>10</v>
          </cell>
        </row>
        <row r="76">
          <cell r="A76">
            <v>15</v>
          </cell>
        </row>
        <row r="77">
          <cell r="A77">
            <v>25</v>
          </cell>
        </row>
        <row r="78">
          <cell r="A78">
            <v>37.5</v>
          </cell>
        </row>
        <row r="79">
          <cell r="A79">
            <v>40</v>
          </cell>
        </row>
        <row r="80">
          <cell r="A80">
            <v>5</v>
          </cell>
        </row>
        <row r="81">
          <cell r="A81">
            <v>10</v>
          </cell>
        </row>
        <row r="82">
          <cell r="A82">
            <v>15</v>
          </cell>
        </row>
        <row r="83">
          <cell r="A83">
            <v>25</v>
          </cell>
        </row>
        <row r="84">
          <cell r="A84">
            <v>37.5</v>
          </cell>
        </row>
        <row r="85">
          <cell r="A85">
            <v>40</v>
          </cell>
        </row>
        <row r="86">
          <cell r="A86">
            <v>5</v>
          </cell>
        </row>
        <row r="87">
          <cell r="A87">
            <v>10</v>
          </cell>
        </row>
        <row r="88">
          <cell r="A88">
            <v>15</v>
          </cell>
        </row>
        <row r="89">
          <cell r="A89">
            <v>25</v>
          </cell>
        </row>
        <row r="90">
          <cell r="A90">
            <v>37.5</v>
          </cell>
        </row>
        <row r="91">
          <cell r="A91">
            <v>40</v>
          </cell>
        </row>
        <row r="92">
          <cell r="A92">
            <v>5</v>
          </cell>
        </row>
        <row r="93">
          <cell r="A93">
            <v>10</v>
          </cell>
        </row>
        <row r="94">
          <cell r="A94">
            <v>15</v>
          </cell>
        </row>
        <row r="95">
          <cell r="A95">
            <v>25</v>
          </cell>
        </row>
        <row r="96">
          <cell r="A96">
            <v>37.5</v>
          </cell>
        </row>
        <row r="97">
          <cell r="A97">
            <v>40</v>
          </cell>
        </row>
        <row r="98">
          <cell r="A98">
            <v>5</v>
          </cell>
        </row>
        <row r="99">
          <cell r="A99">
            <v>10</v>
          </cell>
        </row>
        <row r="100">
          <cell r="A100">
            <v>15</v>
          </cell>
        </row>
        <row r="101">
          <cell r="A101">
            <v>25</v>
          </cell>
        </row>
        <row r="102">
          <cell r="A102">
            <v>37.5</v>
          </cell>
        </row>
        <row r="103">
          <cell r="A103">
            <v>40</v>
          </cell>
        </row>
        <row r="104">
          <cell r="A104">
            <v>50</v>
          </cell>
        </row>
        <row r="105">
          <cell r="A105">
            <v>75</v>
          </cell>
        </row>
        <row r="106">
          <cell r="A106">
            <v>100</v>
          </cell>
        </row>
        <row r="107">
          <cell r="A107">
            <v>160</v>
          </cell>
        </row>
        <row r="108">
          <cell r="A108">
            <v>5</v>
          </cell>
        </row>
        <row r="109">
          <cell r="A109">
            <v>10</v>
          </cell>
        </row>
        <row r="110">
          <cell r="A110">
            <v>15</v>
          </cell>
        </row>
        <row r="111">
          <cell r="A111">
            <v>25</v>
          </cell>
        </row>
        <row r="112">
          <cell r="A112">
            <v>37.5</v>
          </cell>
        </row>
        <row r="113">
          <cell r="A113">
            <v>40</v>
          </cell>
        </row>
        <row r="114">
          <cell r="A114">
            <v>50</v>
          </cell>
        </row>
        <row r="115">
          <cell r="A115">
            <v>75</v>
          </cell>
        </row>
        <row r="116">
          <cell r="A116">
            <v>100</v>
          </cell>
        </row>
        <row r="117">
          <cell r="A117">
            <v>160</v>
          </cell>
        </row>
        <row r="118">
          <cell r="A118">
            <v>5</v>
          </cell>
        </row>
        <row r="119">
          <cell r="A119">
            <v>10</v>
          </cell>
        </row>
        <row r="120">
          <cell r="A120">
            <v>15</v>
          </cell>
        </row>
        <row r="121">
          <cell r="A121">
            <v>25</v>
          </cell>
        </row>
        <row r="122">
          <cell r="A122">
            <v>37.5</v>
          </cell>
        </row>
        <row r="123">
          <cell r="A123">
            <v>40</v>
          </cell>
        </row>
        <row r="124">
          <cell r="A124">
            <v>50</v>
          </cell>
        </row>
        <row r="125">
          <cell r="A125">
            <v>75</v>
          </cell>
        </row>
        <row r="126">
          <cell r="A126">
            <v>100</v>
          </cell>
        </row>
        <row r="127">
          <cell r="A127">
            <v>160</v>
          </cell>
        </row>
        <row r="128">
          <cell r="A128">
            <v>5</v>
          </cell>
        </row>
        <row r="129">
          <cell r="A129">
            <v>10</v>
          </cell>
        </row>
        <row r="130">
          <cell r="A130">
            <v>15</v>
          </cell>
        </row>
        <row r="131">
          <cell r="A131">
            <v>25</v>
          </cell>
        </row>
        <row r="132">
          <cell r="A132">
            <v>37.5</v>
          </cell>
        </row>
        <row r="133">
          <cell r="A133">
            <v>40</v>
          </cell>
        </row>
        <row r="134">
          <cell r="A134">
            <v>50</v>
          </cell>
        </row>
        <row r="135">
          <cell r="A135">
            <v>75</v>
          </cell>
        </row>
        <row r="136">
          <cell r="A136">
            <v>100</v>
          </cell>
        </row>
        <row r="137">
          <cell r="A137">
            <v>160</v>
          </cell>
        </row>
        <row r="138">
          <cell r="A138">
            <v>5</v>
          </cell>
        </row>
        <row r="139">
          <cell r="A139">
            <v>10</v>
          </cell>
        </row>
        <row r="140">
          <cell r="A140">
            <v>15</v>
          </cell>
        </row>
        <row r="141">
          <cell r="A141">
            <v>25</v>
          </cell>
        </row>
        <row r="142">
          <cell r="A142">
            <v>37.5</v>
          </cell>
        </row>
        <row r="143">
          <cell r="A143">
            <v>40</v>
          </cell>
        </row>
        <row r="144">
          <cell r="A144">
            <v>50</v>
          </cell>
        </row>
        <row r="145">
          <cell r="A145">
            <v>75</v>
          </cell>
        </row>
        <row r="146">
          <cell r="A146">
            <v>100</v>
          </cell>
        </row>
        <row r="147">
          <cell r="A147">
            <v>160</v>
          </cell>
        </row>
        <row r="148">
          <cell r="A148">
            <v>5</v>
          </cell>
        </row>
        <row r="149">
          <cell r="A149">
            <v>10</v>
          </cell>
        </row>
        <row r="150">
          <cell r="A150">
            <v>15</v>
          </cell>
        </row>
        <row r="151">
          <cell r="A151">
            <v>25</v>
          </cell>
        </row>
        <row r="152">
          <cell r="A152">
            <v>37.5</v>
          </cell>
        </row>
        <row r="153">
          <cell r="A153">
            <v>40</v>
          </cell>
        </row>
        <row r="154">
          <cell r="A154">
            <v>50</v>
          </cell>
        </row>
        <row r="155">
          <cell r="A155">
            <v>75</v>
          </cell>
        </row>
        <row r="156">
          <cell r="A156">
            <v>100</v>
          </cell>
        </row>
        <row r="157">
          <cell r="A157">
            <v>160</v>
          </cell>
        </row>
        <row r="158">
          <cell r="A158">
            <v>5</v>
          </cell>
        </row>
        <row r="159">
          <cell r="A159">
            <v>10</v>
          </cell>
        </row>
        <row r="160">
          <cell r="A160">
            <v>15</v>
          </cell>
        </row>
        <row r="161">
          <cell r="A161">
            <v>25</v>
          </cell>
        </row>
        <row r="162">
          <cell r="A162">
            <v>37.5</v>
          </cell>
        </row>
        <row r="163">
          <cell r="A163">
            <v>40</v>
          </cell>
        </row>
        <row r="164">
          <cell r="A164">
            <v>50</v>
          </cell>
        </row>
        <row r="165">
          <cell r="A165">
            <v>75</v>
          </cell>
        </row>
        <row r="166">
          <cell r="A166">
            <v>100</v>
          </cell>
        </row>
        <row r="167">
          <cell r="A167">
            <v>160</v>
          </cell>
        </row>
        <row r="168">
          <cell r="A168">
            <v>5</v>
          </cell>
        </row>
        <row r="169">
          <cell r="A169">
            <v>10</v>
          </cell>
        </row>
        <row r="170">
          <cell r="A170">
            <v>15</v>
          </cell>
        </row>
        <row r="171">
          <cell r="A171">
            <v>25</v>
          </cell>
        </row>
        <row r="172">
          <cell r="A172">
            <v>37.5</v>
          </cell>
        </row>
        <row r="173">
          <cell r="A173">
            <v>40</v>
          </cell>
        </row>
        <row r="174">
          <cell r="A174">
            <v>50</v>
          </cell>
        </row>
        <row r="175">
          <cell r="A175">
            <v>75</v>
          </cell>
        </row>
        <row r="176">
          <cell r="A176">
            <v>100</v>
          </cell>
        </row>
        <row r="177">
          <cell r="A177">
            <v>160</v>
          </cell>
        </row>
        <row r="178">
          <cell r="A178">
            <v>5</v>
          </cell>
        </row>
        <row r="179">
          <cell r="A179">
            <v>10</v>
          </cell>
        </row>
        <row r="180">
          <cell r="A180">
            <v>15</v>
          </cell>
        </row>
        <row r="181">
          <cell r="A181">
            <v>25</v>
          </cell>
        </row>
        <row r="182">
          <cell r="A182">
            <v>37.5</v>
          </cell>
        </row>
        <row r="183">
          <cell r="A183">
            <v>40</v>
          </cell>
        </row>
        <row r="184">
          <cell r="A184">
            <v>50</v>
          </cell>
        </row>
        <row r="185">
          <cell r="A185">
            <v>75</v>
          </cell>
        </row>
        <row r="186">
          <cell r="A186">
            <v>100</v>
          </cell>
        </row>
        <row r="187">
          <cell r="A187">
            <v>160</v>
          </cell>
        </row>
        <row r="188">
          <cell r="A188">
            <v>5</v>
          </cell>
        </row>
        <row r="189">
          <cell r="A189">
            <v>10</v>
          </cell>
        </row>
        <row r="190">
          <cell r="A190">
            <v>15</v>
          </cell>
        </row>
        <row r="191">
          <cell r="A191">
            <v>25</v>
          </cell>
        </row>
        <row r="192">
          <cell r="A192">
            <v>37.5</v>
          </cell>
        </row>
        <row r="193">
          <cell r="A193">
            <v>40</v>
          </cell>
        </row>
        <row r="194">
          <cell r="A194">
            <v>50</v>
          </cell>
        </row>
        <row r="195">
          <cell r="A195">
            <v>75</v>
          </cell>
        </row>
        <row r="196">
          <cell r="A196">
            <v>100</v>
          </cell>
        </row>
        <row r="197">
          <cell r="A197">
            <v>160</v>
          </cell>
        </row>
        <row r="198">
          <cell r="A198">
            <v>5</v>
          </cell>
        </row>
        <row r="199">
          <cell r="A199">
            <v>10</v>
          </cell>
        </row>
        <row r="200">
          <cell r="A200">
            <v>15</v>
          </cell>
        </row>
        <row r="201">
          <cell r="A201">
            <v>25</v>
          </cell>
        </row>
        <row r="202">
          <cell r="A202">
            <v>37.5</v>
          </cell>
        </row>
        <row r="203">
          <cell r="A203">
            <v>40</v>
          </cell>
        </row>
        <row r="204">
          <cell r="A204">
            <v>50</v>
          </cell>
        </row>
        <row r="205">
          <cell r="A205">
            <v>75</v>
          </cell>
        </row>
        <row r="206">
          <cell r="A206">
            <v>100</v>
          </cell>
        </row>
        <row r="207">
          <cell r="A207">
            <v>160</v>
          </cell>
        </row>
      </sheetData>
      <sheetData sheetId="1"/>
      <sheetData sheetId="2"/>
      <sheetData sheetId="3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so de Información"/>
      <sheetName val="Demanda Agua"/>
      <sheetName val="Demanda Alcantarillado"/>
      <sheetName val="NºLagunas"/>
      <sheetName val="AreaLaguna"/>
      <sheetName val="Tanq.Imhoff"/>
      <sheetName val="DeficitOxig."/>
      <sheetName val="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A DE TIERRA"/>
      <sheetName val="distancias"/>
      <sheetName val="Hoja1"/>
      <sheetName val="SE TUCARI(Medición)"/>
      <sheetName val="sep01"/>
      <sheetName val="sep02"/>
      <sheetName val="sep03"/>
      <sheetName val="sep04"/>
      <sheetName val="K"/>
      <sheetName val="MALLA DE TIERRA (casa)"/>
      <sheetName val="DATOS DE CAMPO"/>
      <sheetName val="DATOS TECNICOS SE SANTUARIO"/>
      <sheetName val="PROC MANT LT 1"/>
      <sheetName val="Base de Datos"/>
      <sheetName val="Anexo B"/>
      <sheetName val="MALLA_DE_TIERRA"/>
      <sheetName val="SE_TUCARI(Medición)"/>
      <sheetName val="MALLA_DE_TIERRA_(casa)"/>
      <sheetName val="DATOS_DE_CAMPO"/>
      <sheetName val="DATOS_TECNICOS_SE_SANTUARIO"/>
      <sheetName val="PROC_MANT_LT_1"/>
      <sheetName val="Base_de_Datos"/>
      <sheetName val="CAP_120mm2"/>
      <sheetName val="Macro RP"/>
      <sheetName val="Datos_Proyectos"/>
      <sheetName val="CAP-120mm2"/>
      <sheetName val="OBRAS CIVILES"/>
      <sheetName val="SUMINISTRO RP"/>
      <sheetName val="MALLA_DE_TIERRA1"/>
      <sheetName val="SE_TUCARI(Medición)1"/>
      <sheetName val="MALLA_DE_TIERRA_(casa)1"/>
      <sheetName val="DATOS_DE_CAMPO1"/>
      <sheetName val="DATOS_TECNICOS_SE_SANTUARIO1"/>
      <sheetName val="PROC_MANT_LT_11"/>
      <sheetName val="Base_de_Datos1"/>
      <sheetName val="Anexo_B"/>
    </sheetNames>
    <sheetDataSet>
      <sheetData sheetId="0" refreshError="1">
        <row r="1">
          <cell r="B1" t="str">
            <v xml:space="preserve">ANEXO N° 3.1</v>
          </cell>
        </row>
        <row r="3">
          <cell r="B3" t="str">
            <v xml:space="preserve">CALCULO DE LA MALLA A TIERRA</v>
          </cell>
        </row>
        <row r="4">
          <cell r="B4" t="str">
            <v xml:space="preserve">SUBESTACION CAMANA 138/60/10 kV - 15 MVA</v>
          </cell>
        </row>
        <row r="6">
          <cell r="C6" t="str">
            <v xml:space="preserve">CARACTERISTICAS DE LA MALLA</v>
          </cell>
          <cell r="D6" t="str">
            <v>UNID.</v>
          </cell>
          <cell r="E6" t="str">
            <v>VALOR</v>
          </cell>
        </row>
        <row r="7">
          <cell r="B7" t="str">
            <v>(1)</v>
          </cell>
          <cell r="C7" t="str">
            <v xml:space="preserve">ANCHO DE LA MALLA </v>
          </cell>
          <cell r="D7" t="str">
            <v>m</v>
          </cell>
          <cell r="E7">
            <v>10</v>
          </cell>
        </row>
        <row r="8">
          <cell r="B8" t="str">
            <v>(2)</v>
          </cell>
          <cell r="C8" t="str">
            <v xml:space="preserve">LARGO DE LA MALLA</v>
          </cell>
          <cell r="D8" t="str">
            <v>m</v>
          </cell>
          <cell r="E8">
            <v>10</v>
          </cell>
        </row>
        <row r="9">
          <cell r="B9" t="str">
            <v>(3)</v>
          </cell>
          <cell r="C9" t="str">
            <v xml:space="preserve">NUMERO DE CONDUCTORES </v>
          </cell>
        </row>
        <row r="10">
          <cell r="C10" t="str">
            <v xml:space="preserve">A LO LARGO DE LA MALLA</v>
          </cell>
          <cell r="D10" t="str">
            <v>U</v>
          </cell>
          <cell r="E10">
            <v>7</v>
          </cell>
        </row>
        <row r="11">
          <cell r="C11" t="str">
            <v xml:space="preserve">A LO ANCHO DE LA MALLA</v>
          </cell>
          <cell r="D11" t="str">
            <v>U</v>
          </cell>
          <cell r="E11">
            <v>6</v>
          </cell>
        </row>
        <row r="12">
          <cell r="C12" t="str">
            <v xml:space="preserve">LONGITUD TOTAL DE CONDUCTOR</v>
          </cell>
          <cell r="D12" t="str">
            <v>m</v>
          </cell>
          <cell r="E12">
            <v>130</v>
          </cell>
        </row>
        <row r="13">
          <cell r="B13" t="str">
            <v>(4)</v>
          </cell>
          <cell r="C13" t="str">
            <v xml:space="preserve">PROFUNDIDAD DE ENTERRAMIENTO</v>
          </cell>
          <cell r="D13" t="str">
            <v>m</v>
          </cell>
          <cell r="E13">
            <v>1</v>
          </cell>
        </row>
        <row r="14">
          <cell r="B14" t="str">
            <v>(5)</v>
          </cell>
          <cell r="C14" t="str">
            <v xml:space="preserve">SECCION DEL CONDUCTOR </v>
          </cell>
          <cell r="D14" t="str">
            <v>mm²</v>
          </cell>
          <cell r="E14">
            <v>120</v>
          </cell>
        </row>
        <row r="15">
          <cell r="C15" t="str">
            <v xml:space="preserve">DIAMETRO DEL CONDUCTOR</v>
          </cell>
          <cell r="D15" t="str">
            <v>mm</v>
          </cell>
          <cell r="E15">
            <v>14</v>
          </cell>
        </row>
        <row r="16">
          <cell r="B16" t="str">
            <v>(6)</v>
          </cell>
          <cell r="C16" t="str">
            <v xml:space="preserve">NUMERO DE JABALINAS DE LA MALLA</v>
          </cell>
          <cell r="D16" t="str">
            <v>U</v>
          </cell>
          <cell r="E16">
            <v>9</v>
          </cell>
        </row>
        <row r="17">
          <cell r="B17" t="str">
            <v>(7)</v>
          </cell>
          <cell r="C17" t="str">
            <v xml:space="preserve">LONGITUD DE CADA JABALINA</v>
          </cell>
          <cell r="D17" t="str">
            <v>m</v>
          </cell>
          <cell r="E17">
            <v>2.4</v>
          </cell>
        </row>
        <row r="18">
          <cell r="B18" t="str">
            <v>(8)</v>
          </cell>
          <cell r="C18" t="str">
            <v xml:space="preserve">DIAMETRO DE LA JABALINA</v>
          </cell>
          <cell r="D18" t="str">
            <v>pulg</v>
          </cell>
          <cell r="E18">
            <v>0.625</v>
          </cell>
        </row>
        <row r="20">
          <cell r="C20" t="str">
            <v xml:space="preserve">CARACTERISTICAS DEL TERRENO</v>
          </cell>
        </row>
        <row r="21">
          <cell r="B21" t="str">
            <v>(9)</v>
          </cell>
          <cell r="C21" t="str">
            <v xml:space="preserve">RESISTIVIDAD DEL TERRENO</v>
          </cell>
          <cell r="D21" t="str">
            <v>Ohm-m</v>
          </cell>
          <cell r="E21">
            <v>542.60487135996493</v>
          </cell>
        </row>
        <row r="22">
          <cell r="B22" t="str">
            <v>(10)</v>
          </cell>
          <cell r="C22" t="str">
            <v>TRATAMIENTO</v>
          </cell>
          <cell r="E22">
            <v>2</v>
          </cell>
        </row>
        <row r="23">
          <cell r="C23" t="str">
            <v xml:space="preserve">1  SIN TRATAMIENTO</v>
          </cell>
        </row>
        <row r="24">
          <cell r="C24" t="str">
            <v xml:space="preserve">2  TIERRA CERNIDA + SAL Y CARBÓN</v>
          </cell>
        </row>
        <row r="25">
          <cell r="C25" t="str">
            <v xml:space="preserve">3  TRATAMIENTO ELECTROLITICO</v>
          </cell>
        </row>
        <row r="26">
          <cell r="C26" t="str">
            <v xml:space="preserve">4  TRAT. ELECTROLITICO + HELICOIDE</v>
          </cell>
        </row>
        <row r="27">
          <cell r="B27" t="str">
            <v>(11)</v>
          </cell>
          <cell r="C27" t="str">
            <v xml:space="preserve">RESISTIVIDAD RESULTANTE</v>
          </cell>
          <cell r="D27" t="str">
            <v>Ohm-m</v>
          </cell>
          <cell r="E27">
            <v>135.65121783999123</v>
          </cell>
        </row>
        <row r="29">
          <cell r="C29" t="str">
            <v xml:space="preserve">CARACTERISTICAS DE OPERACION</v>
          </cell>
        </row>
        <row r="30">
          <cell r="B30" t="str">
            <v>(12)</v>
          </cell>
          <cell r="C30" t="str">
            <v xml:space="preserve">MINIMO TIEMPO DE OPERACION DE</v>
          </cell>
        </row>
        <row r="31">
          <cell r="C31" t="str">
            <v xml:space="preserve">LOS ELEMENTOS DE PROTECCION</v>
          </cell>
          <cell r="D31" t="str">
            <v>seg</v>
          </cell>
          <cell r="E31">
            <v>0.25</v>
          </cell>
        </row>
        <row r="32">
          <cell r="B32" t="str">
            <v>(13)</v>
          </cell>
          <cell r="C32" t="str">
            <v xml:space="preserve">MAXIMA CORRIENTE DE FALLA</v>
          </cell>
        </row>
        <row r="33">
          <cell r="C33" t="str">
            <v xml:space="preserve">MONOFASICA A TIERRA</v>
          </cell>
          <cell r="D33" t="str">
            <v>A</v>
          </cell>
          <cell r="E33">
            <v>3000</v>
          </cell>
        </row>
        <row r="34">
          <cell r="B34" t="str">
            <v>(14)</v>
          </cell>
          <cell r="C34" t="str">
            <v xml:space="preserve">NIVEL DE TENSION DEL SISTEMA</v>
          </cell>
          <cell r="D34" t="str">
            <v>kV</v>
          </cell>
          <cell r="E34">
            <v>33</v>
          </cell>
        </row>
        <row r="35">
          <cell r="B35" t="str">
            <v>(15)</v>
          </cell>
          <cell r="C35" t="str">
            <v xml:space="preserve">TENSION DE TOQUE PERMITIDA</v>
          </cell>
          <cell r="D35" t="str">
            <v>V</v>
          </cell>
          <cell r="E35">
            <v>1252</v>
          </cell>
        </row>
        <row r="36">
          <cell r="B36" t="str">
            <v>(16)</v>
          </cell>
          <cell r="C36" t="str">
            <v xml:space="preserve">TENSION DE PASO PERMITIDA</v>
          </cell>
          <cell r="D36" t="str">
            <v>V</v>
          </cell>
          <cell r="E36">
            <v>4432</v>
          </cell>
        </row>
        <row r="38">
          <cell r="C38" t="str">
            <v>RESULTADOS</v>
          </cell>
        </row>
        <row r="39">
          <cell r="B39" t="str">
            <v>(17)</v>
          </cell>
          <cell r="C39" t="str">
            <v xml:space="preserve">RESISTENCIA DEL RETICULADO</v>
          </cell>
          <cell r="D39" t="str">
            <v>Ohm</v>
          </cell>
          <cell r="E39">
            <v>5.9696900922398424</v>
          </cell>
        </row>
        <row r="40">
          <cell r="B40" t="str">
            <v>(18)</v>
          </cell>
          <cell r="C40" t="str">
            <v xml:space="preserve">RESISTENCIA DE LAS JABALINAS</v>
          </cell>
          <cell r="D40" t="str">
            <v>Ohm</v>
          </cell>
          <cell r="E40">
            <v>7.0954972937214151</v>
          </cell>
        </row>
        <row r="41">
          <cell r="B41" t="str">
            <v>(19)</v>
          </cell>
          <cell r="C41" t="str">
            <v xml:space="preserve">RESISTENCIA MUTUA</v>
          </cell>
          <cell r="D41" t="str">
            <v>Ohm</v>
          </cell>
          <cell r="E41">
            <v>5.3021349566605886</v>
          </cell>
        </row>
        <row r="42">
          <cell r="B42" t="str">
            <v>(20)</v>
          </cell>
          <cell r="C42" t="str">
            <v xml:space="preserve">RESISTENCIA TOTAL COMBINADA</v>
          </cell>
          <cell r="D42" t="str">
            <v>Ohm</v>
          </cell>
          <cell r="E42">
            <v>5.7886072790237755</v>
          </cell>
        </row>
        <row r="43">
          <cell r="B43" t="str">
            <v>(21)</v>
          </cell>
          <cell r="C43" t="str">
            <v xml:space="preserve">COEFICIENTE DE ESPARCIMIENTO (Km)</v>
          </cell>
          <cell r="E43">
            <v>0.14736898569036344</v>
          </cell>
        </row>
        <row r="44">
          <cell r="B44" t="str">
            <v>(22)</v>
          </cell>
          <cell r="C44" t="str">
            <v xml:space="preserve">FACTOR DE IRREGULARIDAD    (Ki)</v>
          </cell>
          <cell r="E44">
            <v>1.8540000000000001</v>
          </cell>
        </row>
        <row r="45">
          <cell r="B45" t="str">
            <v>(23)</v>
          </cell>
          <cell r="C45" t="str">
            <v xml:space="preserve">FACTOR DE ESPACIAMIENTO  (Ks)</v>
          </cell>
          <cell r="E45">
            <v>0.37401411626595404</v>
          </cell>
        </row>
        <row r="46">
          <cell r="B46" t="str">
            <v>(24)</v>
          </cell>
          <cell r="C46" t="str">
            <v xml:space="preserve">TENSION DE TOQUE</v>
          </cell>
          <cell r="D46" t="str">
            <v>V</v>
          </cell>
          <cell r="E46">
            <v>855.29793539759407</v>
          </cell>
        </row>
        <row r="47">
          <cell r="B47" t="str">
            <v>(25)</v>
          </cell>
          <cell r="C47" t="str">
            <v xml:space="preserve">TENSIO DE PASO</v>
          </cell>
          <cell r="D47" t="str">
            <v>V</v>
          </cell>
          <cell r="E47">
            <v>2170.6975857454399</v>
          </cell>
        </row>
        <row r="48">
          <cell r="B48" t="str">
            <v>(26)</v>
          </cell>
          <cell r="C48" t="str">
            <v xml:space="preserve">LONGITUD MINIMA DEL CONDUCTOR</v>
          </cell>
          <cell r="E48">
            <v>88.808891055660737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B1" t="str">
            <v xml:space="preserve">ANEXO N° 3.1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B1" t="str">
            <v xml:space="preserve">ANEXO N° 3.1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_120mm2"/>
      <sheetName val="CAP-95mm2 "/>
      <sheetName val="CAP-120mm2"/>
      <sheetName val="pheasant"/>
      <sheetName val="MALLA DE TIERRA"/>
      <sheetName val="BASE"/>
      <sheetName val="CTGART"/>
      <sheetName val="Analisis de la T.C. - 2.2"/>
      <sheetName val="Aux. Disgregados"/>
      <sheetName val="DATOS DE CAMPO"/>
      <sheetName val="FORMA-RL1"/>
      <sheetName val="FORMA-SE2"/>
      <sheetName val="MDV"/>
      <sheetName val="Res"/>
      <sheetName val="MDV_1"/>
      <sheetName val="MDV_2"/>
      <sheetName val="MDV_3"/>
      <sheetName val="Eje_1"/>
      <sheetName val="Eje_2"/>
      <sheetName val="Eje_3"/>
      <sheetName val="IFV_1"/>
      <sheetName val="Rpr_C-1"/>
      <sheetName val="Rpr_A-1"/>
      <sheetName val="IU"/>
      <sheetName val="Date"/>
      <sheetName val="Res_Presup"/>
      <sheetName val="AD"/>
      <sheetName val="CAOV"/>
      <sheetName val="FlujoTJ"/>
      <sheetName val="LP"/>
      <sheetName val="RP"/>
      <sheetName val="RS"/>
      <sheetName val="AM1"/>
      <sheetName val="AM2"/>
      <sheetName val="E-4"/>
      <sheetName val="E-4 (2)"/>
      <sheetName val="Res_VC"/>
      <sheetName val="VC_lp"/>
      <sheetName val="VC_rp"/>
      <sheetName val="VC_rs"/>
      <sheetName val="PE_LP"/>
      <sheetName val="Res_VA"/>
      <sheetName val="VA_lp"/>
      <sheetName val="VA_rp"/>
      <sheetName val="VA_rs"/>
      <sheetName val="CMR-LP"/>
      <sheetName val="Tipo de Cambio"/>
      <sheetName val="CAP-95mm2_"/>
      <sheetName val="MALLA_DE_TIERRA"/>
      <sheetName val="Analisis_de_la_T_C__-_2_2"/>
      <sheetName val="Aux__Disgregados"/>
      <sheetName val="DATOS_DE_CAMPO"/>
      <sheetName val="E-4_(2)"/>
      <sheetName val="CAP-95mm2_1"/>
      <sheetName val="MALLA_DE_TIERRA1"/>
      <sheetName val="Analisis_de_la_T_C__-_2_21"/>
      <sheetName val="Aux__Disgregados1"/>
      <sheetName val="DATOS_DE_CAMPO1"/>
      <sheetName val="E-4_(2)1"/>
      <sheetName val="Presupuesto"/>
      <sheetName val="RES,MET,ADI1"/>
      <sheetName val="FORMA-LS3"/>
      <sheetName val="FORMA-LS1-LS2"/>
      <sheetName val="FORMA- RE1"/>
      <sheetName val="FORMA-ST1"/>
      <sheetName val="A2"/>
      <sheetName val="A3"/>
      <sheetName val="AMC Margin Setting v.2.0.0"/>
      <sheetName val="Vers C"/>
      <sheetName val="C-WATT"/>
      <sheetName val="Impuestos"/>
      <sheetName val="Montaje."/>
      <sheetName val="PTTOREDES"/>
      <sheetName val="QURR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EVAL"/>
      <sheetName val="LINEAS"/>
      <sheetName val="Hoja4"/>
      <sheetName val="FP"/>
      <sheetName val="Hoja1"/>
      <sheetName val="CENSO93"/>
      <sheetName val="HIDRANDINA"/>
      <sheetName val="Rel_Loc"/>
      <sheetName val="data"/>
      <sheetName val="Valorizacion"/>
      <sheetName val="desagregado"/>
      <sheetName val="Valorizacion (SIGMA)"/>
      <sheetName val="desagregado (SIGMA)"/>
      <sheetName val="CONTROL."/>
      <sheetName val="DETALLADO (2)"/>
      <sheetName val="CONTROL"/>
      <sheetName val="PlanillaRP"/>
      <sheetName val="Metrado RP"/>
      <sheetName val="DATOS_xLOC"/>
      <sheetName val="MONT. RP-Z1B"/>
      <sheetName val="RES. GENERAL-Z1B"/>
      <sheetName val="17"/>
      <sheetName val="18"/>
      <sheetName val="19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54"/>
      <sheetName val="166"/>
      <sheetName val="169"/>
      <sheetName val="PlanillaLP"/>
      <sheetName val="Metrado LP"/>
      <sheetName val="MONT. LP"/>
      <sheetName val="RES. GENERAL"/>
      <sheetName val="05"/>
      <sheetName val="07"/>
      <sheetName val="49"/>
      <sheetName val="52"/>
      <sheetName val="65"/>
      <sheetName val="73"/>
      <sheetName val="74"/>
      <sheetName val="76"/>
      <sheetName val="78"/>
      <sheetName val="79"/>
      <sheetName val="80"/>
      <sheetName val="CALENDARIO"/>
      <sheetName val="Model"/>
      <sheetName val="1"/>
      <sheetName val="LIMA-CANTA"/>
      <sheetName val="RESUMEN"/>
      <sheetName val="RDP SUMINISTRO"/>
      <sheetName val="RDP MONTAJE"/>
      <sheetName val="RDS SUMINISTRO"/>
      <sheetName val="RDS MONTAJE"/>
      <sheetName val="CAP-95mm2_2"/>
      <sheetName val="MALLA_DE_TIERRA2"/>
      <sheetName val="Analisis_de_la_T_C__-_2_22"/>
      <sheetName val="Aux__Disgregados2"/>
      <sheetName val="DATOS_DE_CAMPO2"/>
      <sheetName val="E-4_(2)2"/>
      <sheetName val="Tipo_de_Cambio"/>
      <sheetName val="FORMA-_RE1"/>
      <sheetName val="AMC_Margin_Setting_v_2_0_0"/>
      <sheetName val="Vers_C"/>
      <sheetName val="TRANSPORTE"/>
      <sheetName val="#¡ref"/>
      <sheetName val="POBLACION"/>
      <sheetName val="Datos de Entrada"/>
      <sheetName val="Macro RP"/>
      <sheetName val="Montaje_"/>
      <sheetName val="BDATOS"/>
      <sheetName val="산근"/>
      <sheetName val="Salary Schedules"/>
      <sheetName val="tolva hora"/>
      <sheetName val="variables"/>
      <sheetName val="DATOS"/>
      <sheetName val="BD_LP"/>
      <sheetName val="tolva_hora"/>
      <sheetName val="Quantity"/>
      <sheetName val="CAOA Valorizado"/>
      <sheetName val="mft toc"/>
      <sheetName val="Planilla RS"/>
      <sheetName val="SUMINISTRO RP"/>
      <sheetName val="FORMATO"/>
      <sheetName val="civ_roma"/>
      <sheetName val="Resumen General"/>
      <sheetName val="FORMA-LM3"/>
      <sheetName val="FORMA-LM1"/>
      <sheetName val="FORMA-(SE1)"/>
      <sheetName val="CALCULO"/>
      <sheetName val="Anexo F.3.1 "/>
      <sheetName val="DATOS_RP"/>
      <sheetName val="DATOS_LP"/>
      <sheetName val="CAP-95mm2_3"/>
      <sheetName val="MALLA_DE_TIERRA3"/>
      <sheetName val="Analisis_de_la_T_C__-_2_23"/>
      <sheetName val="Aux__Disgregados3"/>
      <sheetName val="DATOS_DE_CAMPO3"/>
      <sheetName val="E-4_(2)3"/>
      <sheetName val="Tipo_de_Cambio1"/>
      <sheetName val="FORMA-_RE11"/>
      <sheetName val="AMC_Margin_Setting_v_2_0_01"/>
      <sheetName val="Vers_C1"/>
      <sheetName val="Montaje_1"/>
      <sheetName val="Valorizacion_(SIGMA)"/>
      <sheetName val="desagregado_(SIGMA)"/>
      <sheetName val="CONTROL_"/>
      <sheetName val="DETALLADO_(2)"/>
      <sheetName val="Metrado_RP"/>
      <sheetName val="MONT__RP-Z1B"/>
      <sheetName val="RES__GENERAL-Z1B"/>
      <sheetName val="Metrado_LP"/>
      <sheetName val="MONT__LP"/>
      <sheetName val="RES__GENERAL"/>
      <sheetName val="RDP_SUMINISTRO"/>
      <sheetName val="RDP_MONTAJE"/>
      <sheetName val="RDS_SUMINISTRO"/>
      <sheetName val="RDS_MONTAJE"/>
      <sheetName val="Macro_RP"/>
      <sheetName val="Salary_Schedules"/>
      <sheetName val="tolva_hora1"/>
      <sheetName val="Datos_de_Entrada"/>
      <sheetName val="CAOA_Valorizado"/>
    </sheetNames>
    <sheetDataSet>
      <sheetData sheetId="0" refreshError="1">
        <row r="3">
          <cell r="B3" t="str">
            <v xml:space="preserve">( ALEACION DE ALUMINIO ACCC 120 mm²)</v>
          </cell>
        </row>
      </sheetData>
      <sheetData sheetId="1">
        <row r="3">
          <cell r="B3" t="str">
            <v xml:space="preserve">( ALEACION DE ALUMINIO ACCC 120 mm²)</v>
          </cell>
        </row>
      </sheetData>
      <sheetData sheetId="2" refreshError="1"/>
      <sheetData sheetId="3">
        <row r="3">
          <cell r="B3" t="str">
            <v xml:space="preserve">( ALEACION DE ALUMINIO ACCC 120 mm²)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3">
          <cell r="B3" t="str">
            <v xml:space="preserve">( ALEACION DE ALUMINIO ACCC 120 mm²)</v>
          </cell>
        </row>
      </sheetData>
      <sheetData sheetId="48">
        <row r="3">
          <cell r="B3" t="str">
            <v xml:space="preserve">( ALEACION DE ALUMINIO ACCC 120 mm²)</v>
          </cell>
        </row>
      </sheetData>
      <sheetData sheetId="49">
        <row r="3">
          <cell r="B3" t="str">
            <v xml:space="preserve">( ALEACION DE ALUMINIO ACCC 120 mm²)</v>
          </cell>
        </row>
      </sheetData>
      <sheetData sheetId="50">
        <row r="3">
          <cell r="B3" t="str">
            <v xml:space="preserve">( ALEACION DE ALUMINIO ACCC 120 mm²)</v>
          </cell>
        </row>
      </sheetData>
      <sheetData sheetId="51">
        <row r="3">
          <cell r="B3" t="str">
            <v xml:space="preserve">( ALEACION DE ALUMINIO ACCC 120 mm²)</v>
          </cell>
        </row>
      </sheetData>
      <sheetData sheetId="52">
        <row r="3">
          <cell r="B3" t="str">
            <v xml:space="preserve">( ALEACION DE ALUMINIO ACCC 120 mm²)</v>
          </cell>
        </row>
      </sheetData>
      <sheetData sheetId="53">
        <row r="3">
          <cell r="B3" t="str">
            <v xml:space="preserve">( ALEACION DE ALUMINIO ACCC 120 mm²)</v>
          </cell>
        </row>
      </sheetData>
      <sheetData sheetId="54">
        <row r="3">
          <cell r="B3" t="str">
            <v xml:space="preserve">( ALEACION DE ALUMINIO ACCC 120 mm²)</v>
          </cell>
        </row>
      </sheetData>
      <sheetData sheetId="55">
        <row r="3">
          <cell r="B3" t="str">
            <v xml:space="preserve">( ALEACION DE ALUMINIO ACCC 120 mm²)</v>
          </cell>
        </row>
      </sheetData>
      <sheetData sheetId="56">
        <row r="3">
          <cell r="B3" t="str">
            <v xml:space="preserve">( ALEACION DE ALUMINIO ACCC 120 mm²)</v>
          </cell>
        </row>
      </sheetData>
      <sheetData sheetId="57">
        <row r="3">
          <cell r="B3" t="str">
            <v xml:space="preserve">( ALEACION DE ALUMINIO ACCC 120 mm²)</v>
          </cell>
        </row>
      </sheetData>
      <sheetData sheetId="58">
        <row r="3">
          <cell r="B3" t="str">
            <v xml:space="preserve">( ALEACION DE ALUMINIO ACCC 120 mm²)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3">
          <cell r="B3" t="str">
            <v>Mes</v>
          </cell>
        </row>
      </sheetData>
      <sheetData sheetId="93">
        <row r="3">
          <cell r="B3" t="str">
            <v>Mes</v>
          </cell>
        </row>
      </sheetData>
      <sheetData sheetId="94">
        <row r="3">
          <cell r="B3" t="str">
            <v>Mes</v>
          </cell>
        </row>
      </sheetData>
      <sheetData sheetId="95">
        <row r="3">
          <cell r="B3" t="str">
            <v>Mes</v>
          </cell>
        </row>
      </sheetData>
      <sheetData sheetId="96">
        <row r="3">
          <cell r="B3" t="str">
            <v>Mes</v>
          </cell>
        </row>
      </sheetData>
      <sheetData sheetId="97">
        <row r="3">
          <cell r="B3" t="str">
            <v>Mes</v>
          </cell>
        </row>
      </sheetData>
      <sheetData sheetId="98">
        <row r="3">
          <cell r="B3" t="str">
            <v>Mes</v>
          </cell>
        </row>
      </sheetData>
      <sheetData sheetId="99">
        <row r="3">
          <cell r="B3" t="str">
            <v>Mes</v>
          </cell>
        </row>
      </sheetData>
      <sheetData sheetId="100">
        <row r="3">
          <cell r="B3" t="str">
            <v>Mes</v>
          </cell>
        </row>
      </sheetData>
      <sheetData sheetId="101">
        <row r="3">
          <cell r="B3" t="str">
            <v>Mes</v>
          </cell>
        </row>
      </sheetData>
      <sheetData sheetId="102">
        <row r="3">
          <cell r="B3" t="str">
            <v>Mes</v>
          </cell>
        </row>
      </sheetData>
      <sheetData sheetId="103">
        <row r="3">
          <cell r="B3" t="str">
            <v>Mes</v>
          </cell>
        </row>
      </sheetData>
      <sheetData sheetId="104">
        <row r="3">
          <cell r="B3" t="str">
            <v>Mes</v>
          </cell>
        </row>
      </sheetData>
      <sheetData sheetId="105">
        <row r="3">
          <cell r="B3" t="str">
            <v>Mes</v>
          </cell>
        </row>
      </sheetData>
      <sheetData sheetId="106">
        <row r="3">
          <cell r="B3" t="str">
            <v>Mes</v>
          </cell>
        </row>
      </sheetData>
      <sheetData sheetId="107">
        <row r="3">
          <cell r="B3" t="str">
            <v>Mes</v>
          </cell>
        </row>
      </sheetData>
      <sheetData sheetId="108">
        <row r="3">
          <cell r="B3" t="str">
            <v>Mes</v>
          </cell>
        </row>
      </sheetData>
      <sheetData sheetId="109">
        <row r="3">
          <cell r="B3" t="str">
            <v>Mes</v>
          </cell>
        </row>
      </sheetData>
      <sheetData sheetId="110">
        <row r="3">
          <cell r="B3" t="str">
            <v>Mes</v>
          </cell>
        </row>
      </sheetData>
      <sheetData sheetId="111">
        <row r="3">
          <cell r="B3" t="str">
            <v>Mes</v>
          </cell>
        </row>
      </sheetData>
      <sheetData sheetId="112">
        <row r="3">
          <cell r="B3" t="str">
            <v>Mes</v>
          </cell>
        </row>
      </sheetData>
      <sheetData sheetId="113">
        <row r="3">
          <cell r="B3" t="str">
            <v>Mes</v>
          </cell>
        </row>
      </sheetData>
      <sheetData sheetId="114">
        <row r="3">
          <cell r="B3" t="str">
            <v>Mes</v>
          </cell>
        </row>
      </sheetData>
      <sheetData sheetId="115">
        <row r="3">
          <cell r="B3" t="str">
            <v>Mes</v>
          </cell>
        </row>
      </sheetData>
      <sheetData sheetId="116">
        <row r="3">
          <cell r="B3" t="str">
            <v>Mes</v>
          </cell>
        </row>
      </sheetData>
      <sheetData sheetId="117">
        <row r="3">
          <cell r="B3" t="str">
            <v>Mes</v>
          </cell>
        </row>
      </sheetData>
      <sheetData sheetId="118">
        <row r="3">
          <cell r="B3" t="str">
            <v>Mes</v>
          </cell>
        </row>
      </sheetData>
      <sheetData sheetId="119">
        <row r="3">
          <cell r="B3" t="str">
            <v>Mes</v>
          </cell>
        </row>
      </sheetData>
      <sheetData sheetId="120">
        <row r="3">
          <cell r="B3" t="str">
            <v>Mes</v>
          </cell>
        </row>
      </sheetData>
      <sheetData sheetId="121">
        <row r="3">
          <cell r="B3" t="str">
            <v>Mes</v>
          </cell>
        </row>
      </sheetData>
      <sheetData sheetId="122">
        <row r="3">
          <cell r="B3" t="str">
            <v>Mes</v>
          </cell>
        </row>
      </sheetData>
      <sheetData sheetId="123">
        <row r="3">
          <cell r="B3" t="str">
            <v>Mes</v>
          </cell>
        </row>
      </sheetData>
      <sheetData sheetId="124">
        <row r="3">
          <cell r="B3" t="str">
            <v>Mes</v>
          </cell>
        </row>
      </sheetData>
      <sheetData sheetId="125">
        <row r="3">
          <cell r="B3" t="str">
            <v>Mes</v>
          </cell>
        </row>
      </sheetData>
      <sheetData sheetId="126">
        <row r="3">
          <cell r="B3" t="str">
            <v>Mes</v>
          </cell>
        </row>
      </sheetData>
      <sheetData sheetId="127">
        <row r="3">
          <cell r="B3" t="str">
            <v>Mes</v>
          </cell>
        </row>
      </sheetData>
      <sheetData sheetId="128">
        <row r="3">
          <cell r="B3" t="str">
            <v>Mes</v>
          </cell>
        </row>
      </sheetData>
      <sheetData sheetId="129">
        <row r="3">
          <cell r="B3" t="str">
            <v>Mes</v>
          </cell>
        </row>
      </sheetData>
      <sheetData sheetId="130">
        <row r="3">
          <cell r="B3" t="str">
            <v>Mes</v>
          </cell>
        </row>
      </sheetData>
      <sheetData sheetId="131">
        <row r="3">
          <cell r="B3" t="str">
            <v>Mes</v>
          </cell>
        </row>
      </sheetData>
      <sheetData sheetId="132">
        <row r="3">
          <cell r="B3" t="str">
            <v>Mes</v>
          </cell>
        </row>
      </sheetData>
      <sheetData sheetId="133">
        <row r="3">
          <cell r="B3" t="str">
            <v>Mes</v>
          </cell>
        </row>
      </sheetData>
      <sheetData sheetId="134">
        <row r="3">
          <cell r="B3" t="str">
            <v>Mes</v>
          </cell>
        </row>
      </sheetData>
      <sheetData sheetId="135">
        <row r="3">
          <cell r="B3" t="str">
            <v>Mes</v>
          </cell>
        </row>
      </sheetData>
      <sheetData sheetId="136">
        <row r="3">
          <cell r="B3" t="str">
            <v>Mes</v>
          </cell>
        </row>
      </sheetData>
      <sheetData sheetId="137">
        <row r="3">
          <cell r="B3" t="str">
            <v>Mes</v>
          </cell>
        </row>
      </sheetData>
      <sheetData sheetId="138">
        <row r="3">
          <cell r="B3" t="str">
            <v>Mes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>
        <row r="3">
          <cell r="B3" t="str">
            <v xml:space="preserve">( ALEACION DE ALUMINIO ACCC 120 mm²)</v>
          </cell>
        </row>
      </sheetData>
      <sheetData sheetId="144">
        <row r="9">
          <cell r="E9">
            <v>119954.02999999997</v>
          </cell>
        </row>
      </sheetData>
      <sheetData sheetId="145"/>
      <sheetData sheetId="146">
        <row r="3">
          <cell r="B3" t="str">
            <v xml:space="preserve">( ALEACION DE ALUMINIO ACCC 120 mm²)</v>
          </cell>
        </row>
      </sheetData>
      <sheetData sheetId="147">
        <row r="9">
          <cell r="E9">
            <v>119954.02999999997</v>
          </cell>
        </row>
      </sheetData>
      <sheetData sheetId="148">
        <row r="3">
          <cell r="B3" t="str">
            <v xml:space="preserve">( ALEACION DE ALUMINIO ACCC 120 mm²)</v>
          </cell>
        </row>
      </sheetData>
      <sheetData sheetId="149">
        <row r="3">
          <cell r="B3" t="str">
            <v xml:space="preserve">( ALEACION DE ALUMINIO ACCC 120 mm²)</v>
          </cell>
        </row>
      </sheetData>
      <sheetData sheetId="150">
        <row r="3">
          <cell r="B3" t="str">
            <v xml:space="preserve">( ALEACION DE ALUMINIO ACCC 120 mm²)</v>
          </cell>
        </row>
      </sheetData>
      <sheetData sheetId="151">
        <row r="9">
          <cell r="E9">
            <v>0</v>
          </cell>
        </row>
      </sheetData>
      <sheetData sheetId="152">
        <row r="9">
          <cell r="E9">
            <v>0</v>
          </cell>
        </row>
      </sheetData>
      <sheetData sheetId="153">
        <row r="3">
          <cell r="B3" t="str">
            <v xml:space="preserve">( ALEACION DE ALUMINIO ACCC 120 mm²)</v>
          </cell>
        </row>
      </sheetData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3">
          <cell r="B3" t="str">
            <v xml:space="preserve">( ALEACION DE ALUMINIO ACCC 120 mm²)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3">
          <cell r="B3" t="str">
            <v>Mes</v>
          </cell>
        </row>
      </sheetData>
      <sheetData sheetId="199">
        <row r="3">
          <cell r="B3" t="str">
            <v>Mes</v>
          </cell>
        </row>
      </sheetData>
      <sheetData sheetId="200">
        <row r="3">
          <cell r="B3" t="str">
            <v>Mes</v>
          </cell>
        </row>
      </sheetData>
      <sheetData sheetId="201">
        <row r="3">
          <cell r="B3" t="str">
            <v>Mes</v>
          </cell>
        </row>
      </sheetData>
      <sheetData sheetId="202">
        <row r="3">
          <cell r="B3" t="str">
            <v>Mes</v>
          </cell>
        </row>
      </sheetData>
      <sheetData sheetId="203">
        <row r="3">
          <cell r="B3" t="str">
            <v>Mes</v>
          </cell>
        </row>
      </sheetData>
      <sheetData sheetId="204">
        <row r="3">
          <cell r="B3" t="str">
            <v>Mes</v>
          </cell>
        </row>
      </sheetData>
      <sheetData sheetId="205">
        <row r="9">
          <cell r="E9">
            <v>0</v>
          </cell>
        </row>
      </sheetData>
      <sheetData sheetId="206">
        <row r="9">
          <cell r="E9">
            <v>0</v>
          </cell>
        </row>
      </sheetData>
      <sheetData sheetId="207">
        <row r="3">
          <cell r="B3" t="str">
            <v>Mes</v>
          </cell>
        </row>
      </sheetData>
      <sheetData sheetId="208">
        <row r="9">
          <cell r="E9">
            <v>119954.02999999997</v>
          </cell>
        </row>
      </sheetData>
      <sheetData sheetId="209"/>
      <sheetData sheetId="210">
        <row r="3">
          <cell r="B3" t="str">
            <v xml:space="preserve">( ALEACION DE ALUMINIO ACCC 120 mm²)</v>
          </cell>
        </row>
      </sheetData>
      <sheetData sheetId="211">
        <row r="9">
          <cell r="E9">
            <v>119954.02999999997</v>
          </cell>
        </row>
      </sheetData>
      <sheetData sheetId="212"/>
      <sheetData sheetId="213"/>
      <sheetData sheetId="214"/>
      <sheetData sheetId="215"/>
      <sheetData sheetId="216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  <sheetName val="FORMATO_A"/>
      <sheetName val="FORMATO_B"/>
      <sheetName val="FORMATO_C"/>
      <sheetName val="FORMATO_D"/>
      <sheetName val="FORMATO_E"/>
      <sheetName val="CALCULO"/>
      <sheetName val="Datos de Entrada"/>
      <sheetName val="BASE DATOS"/>
      <sheetName val="LINEAS"/>
      <sheetName val="FORMA-LS3"/>
      <sheetName val="FORMA-LS1-LS2"/>
      <sheetName val="FORMA- RE1"/>
      <sheetName val="FORMA-RL1"/>
      <sheetName val="FORMA-SE2"/>
      <sheetName val="FORMA-ST1"/>
      <sheetName val="Base de Datos"/>
      <sheetName val="RES,MET,ADI1"/>
      <sheetName val="Basis"/>
      <sheetName val="FORMATO_A1"/>
      <sheetName val="FORMATO_B1"/>
      <sheetName val="FORMATO_C1"/>
      <sheetName val="FORMATO_D1"/>
      <sheetName val="FORMATO_E1"/>
      <sheetName val="BD_LP"/>
      <sheetName val="DATOS DE CAMPO"/>
      <sheetName val="BASE"/>
      <sheetName val="Dos Mayo I"/>
      <sheetName val="Anexo B"/>
      <sheetName val="CONFIG."/>
      <sheetName val="CANT.UNITARIAS"/>
      <sheetName val="MATERIALES"/>
      <sheetName val="M d O"/>
      <sheetName val="RES-GRAL"/>
      <sheetName val="FORMATO_A2"/>
      <sheetName val="FORMATO_B2"/>
      <sheetName val="FORMATO_C2"/>
      <sheetName val="FORMATO_D2"/>
      <sheetName val="FORMATO_E2"/>
      <sheetName val="Datos_de_Entrada"/>
      <sheetName val="BASE_DATOS"/>
      <sheetName val="FORMA-_RE1"/>
      <sheetName val="Base_de_Datos"/>
      <sheetName val="DATOS_DE_CAMPO"/>
    </sheetNames>
    <sheetDataSet>
      <sheetData sheetId="0">
        <row r="2">
          <cell r="C2" t="str">
            <v>PUNO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G"/>
      <sheetName val="RESUMEN DEL PR"/>
      <sheetName val="PRESUPUESTO"/>
      <sheetName val="METRADO REF"/>
      <sheetName val="EQUIPO MIN"/>
      <sheetName val="RECURSOS"/>
      <sheetName val="5.1 P.a.T"/>
      <sheetName val="4.1 cond"/>
      <sheetName val="3.2 anc"/>
      <sheetName val="3.1 susp"/>
      <sheetName val="2.1.5 E"/>
      <sheetName val="2.1.4 T+3"/>
      <sheetName val="2.1.4 T+0"/>
      <sheetName val="2.1.4 T-3"/>
      <sheetName val="2.1.4 T-6"/>
      <sheetName val="2.1.3 A+3"/>
      <sheetName val="2.1.3 A+0"/>
      <sheetName val="2.1.3 A-3"/>
      <sheetName val="2.1.3 A-6"/>
      <sheetName val="2.1.2 S2+3"/>
      <sheetName val="2.1.2 S2+0"/>
      <sheetName val="2.1.2 S2-3"/>
      <sheetName val="2.1.2 S2-6"/>
      <sheetName val="2.1.1 S+3"/>
      <sheetName val="2.1.1 S1+0"/>
      <sheetName val="2.1.1 S1-3"/>
      <sheetName val="2.1.1 S1-6"/>
      <sheetName val="1.30"/>
      <sheetName val="1.20"/>
      <sheetName val="1.10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A4">
            <v>1</v>
          </cell>
          <cell r="B4" t="str">
            <v>PRIMERO</v>
          </cell>
        </row>
        <row r="5">
          <cell r="A5">
            <v>4701</v>
          </cell>
          <cell r="B5" t="str">
            <v>Capataz</v>
          </cell>
          <cell r="C5" t="str">
            <v>HH</v>
          </cell>
          <cell r="D5">
            <v>12</v>
          </cell>
        </row>
        <row r="6">
          <cell r="A6">
            <v>4702</v>
          </cell>
          <cell r="B6" t="str">
            <v>Operario</v>
          </cell>
          <cell r="C6" t="str">
            <v>HH</v>
          </cell>
          <cell r="D6">
            <v>10.75</v>
          </cell>
        </row>
        <row r="7">
          <cell r="A7">
            <v>4703</v>
          </cell>
          <cell r="B7" t="str">
            <v>Oficial</v>
          </cell>
          <cell r="C7" t="str">
            <v>HH</v>
          </cell>
          <cell r="D7">
            <v>9</v>
          </cell>
        </row>
        <row r="8">
          <cell r="A8">
            <v>4704</v>
          </cell>
          <cell r="B8" t="str">
            <v>Peón</v>
          </cell>
          <cell r="C8" t="str">
            <v>HH</v>
          </cell>
          <cell r="D8">
            <v>8</v>
          </cell>
        </row>
        <row r="9">
          <cell r="A9">
            <v>4705</v>
          </cell>
          <cell r="B9" t="str">
            <v>Liniero</v>
          </cell>
          <cell r="C9" t="str">
            <v>HH</v>
          </cell>
          <cell r="D9">
            <v>10</v>
          </cell>
        </row>
        <row r="10">
          <cell r="A10">
            <v>4706</v>
          </cell>
          <cell r="B10" t="str">
            <v>Topógrafo</v>
          </cell>
          <cell r="C10" t="str">
            <v>HH</v>
          </cell>
          <cell r="D10">
            <v>10.75</v>
          </cell>
        </row>
        <row r="11">
          <cell r="A11">
            <v>4711</v>
          </cell>
          <cell r="B11" t="str">
            <v xml:space="preserve">Operario liniero 1</v>
          </cell>
          <cell r="C11" t="str">
            <v>HH</v>
          </cell>
          <cell r="D11">
            <v>12</v>
          </cell>
        </row>
        <row r="12">
          <cell r="A12">
            <v>4712</v>
          </cell>
          <cell r="B12" t="str">
            <v xml:space="preserve">Operario liniero 2</v>
          </cell>
          <cell r="C12" t="str">
            <v>HH</v>
          </cell>
          <cell r="D12">
            <v>10</v>
          </cell>
        </row>
        <row r="13">
          <cell r="A13">
            <v>4713</v>
          </cell>
          <cell r="B13" t="str">
            <v xml:space="preserve">Ayudante de línea</v>
          </cell>
          <cell r="C13" t="str">
            <v>HH</v>
          </cell>
          <cell r="D13">
            <v>8</v>
          </cell>
        </row>
        <row r="14">
          <cell r="A14">
            <v>4714</v>
          </cell>
          <cell r="B14" t="str">
            <v>Guardian</v>
          </cell>
          <cell r="C14" t="str">
            <v>HH</v>
          </cell>
          <cell r="D14">
            <v>8</v>
          </cell>
        </row>
        <row r="15">
          <cell r="A15">
            <v>3701</v>
          </cell>
          <cell r="B15" t="str">
            <v>Herramientas</v>
          </cell>
          <cell r="C15" t="str">
            <v>%MO</v>
          </cell>
        </row>
        <row r="16">
          <cell r="A16">
            <v>3715</v>
          </cell>
          <cell r="B16" t="str">
            <v xml:space="preserve">Cable de acero para vientos 20 ml y grapas (20 usos)</v>
          </cell>
          <cell r="C16" t="str">
            <v>jgo</v>
          </cell>
          <cell r="D16">
            <v>5</v>
          </cell>
        </row>
        <row r="17">
          <cell r="A17">
            <v>2101</v>
          </cell>
          <cell r="B17" t="str">
            <v xml:space="preserve">Cemento Portland tipo I</v>
          </cell>
          <cell r="C17" t="str">
            <v>Bolsa</v>
          </cell>
          <cell r="D17">
            <v>25</v>
          </cell>
        </row>
        <row r="18">
          <cell r="A18">
            <v>2105</v>
          </cell>
          <cell r="B18" t="str">
            <v xml:space="preserve">Cemento Portland tipo II</v>
          </cell>
          <cell r="C18" t="str">
            <v>Bolsa</v>
          </cell>
          <cell r="D18">
            <v>23</v>
          </cell>
        </row>
        <row r="19">
          <cell r="A19">
            <v>2110</v>
          </cell>
          <cell r="B19" t="str">
            <v xml:space="preserve">Dado de concreto </v>
          </cell>
          <cell r="C19" t="str">
            <v>m3</v>
          </cell>
          <cell r="D19">
            <v>300</v>
          </cell>
        </row>
        <row r="20">
          <cell r="A20">
            <v>201</v>
          </cell>
          <cell r="B20" t="str">
            <v xml:space="preserve">Clavos p/madera c/cabeza</v>
          </cell>
          <cell r="C20" t="str">
            <v>Kg</v>
          </cell>
          <cell r="D20">
            <v>3.8</v>
          </cell>
        </row>
        <row r="21">
          <cell r="A21">
            <v>202</v>
          </cell>
          <cell r="B21" t="str">
            <v xml:space="preserve">Alambre negro recocido N° 16</v>
          </cell>
          <cell r="C21" t="str">
            <v>Kg</v>
          </cell>
          <cell r="D21">
            <v>3.8</v>
          </cell>
        </row>
        <row r="22">
          <cell r="A22">
            <v>203</v>
          </cell>
          <cell r="B22" t="str">
            <v xml:space="preserve">Alambre negro recocido N° 8</v>
          </cell>
          <cell r="C22" t="str">
            <v>Kg</v>
          </cell>
          <cell r="D22">
            <v>3.5</v>
          </cell>
        </row>
        <row r="23">
          <cell r="A23">
            <v>210</v>
          </cell>
          <cell r="B23" t="str">
            <v xml:space="preserve">Conector barra 5/8"</v>
          </cell>
          <cell r="C23" t="str">
            <v>Und</v>
          </cell>
          <cell r="D23">
            <v>16.03</v>
          </cell>
        </row>
        <row r="24">
          <cell r="A24">
            <v>211</v>
          </cell>
          <cell r="B24" t="str">
            <v xml:space="preserve">Varilla de cobre de 15mmx2.5 m</v>
          </cell>
          <cell r="C24" t="str">
            <v>Und</v>
          </cell>
          <cell r="D24">
            <v>97.894999999999996</v>
          </cell>
        </row>
        <row r="25">
          <cell r="A25">
            <v>212</v>
          </cell>
          <cell r="B25" t="str">
            <v xml:space="preserve">Cable de Cobre N°2 AWG</v>
          </cell>
          <cell r="C25" t="str">
            <v>ml</v>
          </cell>
          <cell r="D25">
            <v>18.165000000000003</v>
          </cell>
        </row>
        <row r="26">
          <cell r="A26">
            <v>213</v>
          </cell>
          <cell r="B26" t="str">
            <v xml:space="preserve">Dosis química Canik-Gel o simil 5 kg</v>
          </cell>
          <cell r="C26" t="str">
            <v>jgo</v>
          </cell>
          <cell r="D26">
            <v>88.97</v>
          </cell>
        </row>
        <row r="27">
          <cell r="A27">
            <v>250</v>
          </cell>
          <cell r="B27" t="str">
            <v xml:space="preserve">Perfil de acero para anclaje 1.5 m</v>
          </cell>
          <cell r="C27" t="str">
            <v>Und</v>
          </cell>
          <cell r="D27">
            <v>5</v>
          </cell>
        </row>
        <row r="28">
          <cell r="A28">
            <v>401</v>
          </cell>
          <cell r="B28" t="str">
            <v xml:space="preserve">Arena fina</v>
          </cell>
          <cell r="C28" t="str">
            <v>m3</v>
          </cell>
          <cell r="D28">
            <v>35</v>
          </cell>
        </row>
        <row r="29">
          <cell r="A29">
            <v>402</v>
          </cell>
          <cell r="B29" t="str">
            <v xml:space="preserve">Arena gruesa</v>
          </cell>
          <cell r="C29" t="str">
            <v>m3</v>
          </cell>
          <cell r="D29">
            <v>35</v>
          </cell>
        </row>
        <row r="30">
          <cell r="A30">
            <v>403</v>
          </cell>
          <cell r="B30" t="str">
            <v>Afirmado</v>
          </cell>
          <cell r="C30" t="str">
            <v>m3</v>
          </cell>
          <cell r="D30">
            <v>35</v>
          </cell>
        </row>
        <row r="31">
          <cell r="A31">
            <v>410</v>
          </cell>
          <cell r="B31" t="str">
            <v xml:space="preserve">Material de prestamo</v>
          </cell>
          <cell r="C31" t="str">
            <v>m3</v>
          </cell>
          <cell r="D31">
            <v>35</v>
          </cell>
        </row>
        <row r="32">
          <cell r="A32">
            <v>3005</v>
          </cell>
          <cell r="B32" t="str">
            <v xml:space="preserve">Igol Primer -balde  3 kg</v>
          </cell>
          <cell r="C32" t="str">
            <v>bal</v>
          </cell>
          <cell r="D32">
            <v>59.5</v>
          </cell>
        </row>
        <row r="33">
          <cell r="A33">
            <v>3006</v>
          </cell>
          <cell r="B33" t="str">
            <v xml:space="preserve">Igol Denso - balde 17 kg</v>
          </cell>
          <cell r="C33" t="str">
            <v>bal</v>
          </cell>
          <cell r="D33">
            <v>238</v>
          </cell>
        </row>
        <row r="34">
          <cell r="A34">
            <v>3007</v>
          </cell>
          <cell r="B34" t="str">
            <v>Disolvente</v>
          </cell>
          <cell r="C34" t="str">
            <v>Gln</v>
          </cell>
          <cell r="D34">
            <v>30</v>
          </cell>
        </row>
        <row r="35">
          <cell r="A35">
            <v>3008</v>
          </cell>
          <cell r="B35" t="str">
            <v xml:space="preserve">Desmoldante Z-LAC</v>
          </cell>
          <cell r="C35" t="str">
            <v>Gln</v>
          </cell>
          <cell r="D35">
            <v>32</v>
          </cell>
        </row>
        <row r="36">
          <cell r="A36">
            <v>3901</v>
          </cell>
          <cell r="B36" t="str">
            <v>Agua</v>
          </cell>
          <cell r="C36" t="str">
            <v>m3</v>
          </cell>
          <cell r="D36">
            <v>8</v>
          </cell>
        </row>
        <row r="37">
          <cell r="A37">
            <v>3902</v>
          </cell>
          <cell r="B37" t="str">
            <v xml:space="preserve">Aceite para motor</v>
          </cell>
          <cell r="C37" t="str">
            <v>Gln</v>
          </cell>
          <cell r="D37">
            <v>75</v>
          </cell>
        </row>
        <row r="38">
          <cell r="A38">
            <v>3950</v>
          </cell>
          <cell r="B38" t="str">
            <v xml:space="preserve">Alquiler de carpa 2x3m</v>
          </cell>
          <cell r="C38" t="str">
            <v>mes</v>
          </cell>
          <cell r="D38">
            <v>100</v>
          </cell>
        </row>
        <row r="39">
          <cell r="A39">
            <v>3951</v>
          </cell>
          <cell r="B39" t="str">
            <v xml:space="preserve">Alquiler de letrina tipo Foncodes</v>
          </cell>
          <cell r="C39" t="str">
            <v>mes</v>
          </cell>
          <cell r="D39">
            <v>80</v>
          </cell>
        </row>
        <row r="40">
          <cell r="A40">
            <v>3952</v>
          </cell>
          <cell r="B40" t="str">
            <v xml:space="preserve">Cilindro ( 5 usos)</v>
          </cell>
          <cell r="C40" t="str">
            <v>und</v>
          </cell>
          <cell r="D40">
            <v>20</v>
          </cell>
        </row>
        <row r="41">
          <cell r="A41">
            <v>3953</v>
          </cell>
          <cell r="B41" t="str">
            <v xml:space="preserve">Cinta señalizadora peligro rollo 100 ml</v>
          </cell>
          <cell r="C41" t="str">
            <v>und</v>
          </cell>
          <cell r="D41">
            <v>65</v>
          </cell>
        </row>
        <row r="42">
          <cell r="A42">
            <v>3960</v>
          </cell>
          <cell r="B42" t="str">
            <v xml:space="preserve">Brocha de 4"</v>
          </cell>
          <cell r="C42" t="str">
            <v>und</v>
          </cell>
          <cell r="D42">
            <v>9</v>
          </cell>
        </row>
        <row r="43">
          <cell r="A43">
            <v>301</v>
          </cell>
          <cell r="B43" t="str">
            <v xml:space="preserve">Acero Corrugado</v>
          </cell>
          <cell r="C43" t="str">
            <v>Kg</v>
          </cell>
          <cell r="D43">
            <v>4.2</v>
          </cell>
        </row>
        <row r="44">
          <cell r="A44">
            <v>501</v>
          </cell>
          <cell r="B44" t="str">
            <v xml:space="preserve">Piedra chancada TM 1/2"</v>
          </cell>
          <cell r="C44" t="str">
            <v>m3</v>
          </cell>
          <cell r="D44">
            <v>60</v>
          </cell>
        </row>
        <row r="45">
          <cell r="A45">
            <v>4800</v>
          </cell>
          <cell r="B45" t="str">
            <v xml:space="preserve">Trailer para 30 Tn de capacidad</v>
          </cell>
          <cell r="C45" t="str">
            <v>Tn</v>
          </cell>
          <cell r="D45">
            <v>250</v>
          </cell>
        </row>
        <row r="46">
          <cell r="A46">
            <v>4801</v>
          </cell>
          <cell r="B46" t="str">
            <v xml:space="preserve">Camioneta cabina simple 4x4</v>
          </cell>
          <cell r="C46" t="str">
            <v>HM</v>
          </cell>
          <cell r="D46">
            <v>25</v>
          </cell>
        </row>
        <row r="47">
          <cell r="A47">
            <v>4802</v>
          </cell>
          <cell r="B47" t="str">
            <v xml:space="preserve">Camioneta doble cabina 4x4</v>
          </cell>
          <cell r="C47" t="str">
            <v>HM</v>
          </cell>
          <cell r="D47">
            <v>30</v>
          </cell>
        </row>
        <row r="48">
          <cell r="A48">
            <v>4803</v>
          </cell>
          <cell r="B48" t="str">
            <v>Unimog</v>
          </cell>
          <cell r="C48" t="str">
            <v>HM</v>
          </cell>
          <cell r="D48">
            <v>120</v>
          </cell>
        </row>
        <row r="49">
          <cell r="A49">
            <v>4804</v>
          </cell>
          <cell r="B49" t="str">
            <v xml:space="preserve">Camión grua</v>
          </cell>
          <cell r="C49" t="str">
            <v>HM</v>
          </cell>
          <cell r="D49">
            <v>140</v>
          </cell>
        </row>
        <row r="50">
          <cell r="A50">
            <v>4805</v>
          </cell>
          <cell r="B50" t="str">
            <v xml:space="preserve">Compresora neumatica 76 HP 125-17</v>
          </cell>
          <cell r="C50" t="str">
            <v>HM</v>
          </cell>
          <cell r="D50">
            <v>180</v>
          </cell>
        </row>
        <row r="51">
          <cell r="A51">
            <v>4806</v>
          </cell>
          <cell r="B51" t="str">
            <v xml:space="preserve">Martillo Neumatico 24 kgs</v>
          </cell>
          <cell r="C51" t="str">
            <v>HM</v>
          </cell>
          <cell r="D51">
            <v>30</v>
          </cell>
        </row>
        <row r="52">
          <cell r="A52">
            <v>4807</v>
          </cell>
          <cell r="B52" t="str">
            <v xml:space="preserve">Compactadora tipo plancha 7 hp</v>
          </cell>
          <cell r="C52" t="str">
            <v>HM</v>
          </cell>
          <cell r="D52">
            <v>25</v>
          </cell>
        </row>
        <row r="53">
          <cell r="A53">
            <v>4808</v>
          </cell>
          <cell r="B53" t="str">
            <v xml:space="preserve">Volquete de 6 m3</v>
          </cell>
          <cell r="C53" t="str">
            <v>HM</v>
          </cell>
          <cell r="D53">
            <v>100</v>
          </cell>
        </row>
        <row r="54">
          <cell r="A54">
            <v>4809</v>
          </cell>
          <cell r="B54" t="str">
            <v>vibrador</v>
          </cell>
          <cell r="C54" t="str">
            <v>HM</v>
          </cell>
          <cell r="D54">
            <v>10</v>
          </cell>
        </row>
        <row r="55">
          <cell r="A55">
            <v>4810</v>
          </cell>
          <cell r="B55" t="str">
            <v xml:space="preserve">Mezcladora de concreto de 11 p3</v>
          </cell>
          <cell r="C55" t="str">
            <v>HM</v>
          </cell>
          <cell r="D55">
            <v>35</v>
          </cell>
        </row>
        <row r="56">
          <cell r="A56">
            <v>4811</v>
          </cell>
          <cell r="B56" t="str">
            <v xml:space="preserve">Tecle de cadena</v>
          </cell>
          <cell r="C56" t="str">
            <v>HM</v>
          </cell>
          <cell r="D56">
            <v>12</v>
          </cell>
        </row>
        <row r="57">
          <cell r="A57">
            <v>4812</v>
          </cell>
          <cell r="B57" t="str">
            <v xml:space="preserve">Winche de 1.5 Ton</v>
          </cell>
          <cell r="C57" t="str">
            <v>HM</v>
          </cell>
          <cell r="D57">
            <v>25</v>
          </cell>
        </row>
        <row r="58">
          <cell r="A58">
            <v>4813</v>
          </cell>
          <cell r="B58" t="str">
            <v xml:space="preserve">Pluma para montaje de torre metálica</v>
          </cell>
          <cell r="C58" t="str">
            <v>HM</v>
          </cell>
          <cell r="D58">
            <v>4</v>
          </cell>
        </row>
        <row r="59">
          <cell r="A59">
            <v>4814</v>
          </cell>
          <cell r="B59" t="str">
            <v xml:space="preserve">Polea de 3 Ton</v>
          </cell>
          <cell r="C59" t="str">
            <v>HM</v>
          </cell>
          <cell r="D59">
            <v>1.5</v>
          </cell>
        </row>
        <row r="60">
          <cell r="A60">
            <v>4815</v>
          </cell>
          <cell r="B60" t="str">
            <v xml:space="preserve">Cable de acero de 1/2" x 120m</v>
          </cell>
          <cell r="C60" t="str">
            <v>HM</v>
          </cell>
          <cell r="D60">
            <v>2</v>
          </cell>
        </row>
        <row r="61">
          <cell r="A61">
            <v>4816</v>
          </cell>
          <cell r="B61" t="str">
            <v xml:space="preserve">Soga de 1/2" x 100 m</v>
          </cell>
          <cell r="C61" t="str">
            <v>dia</v>
          </cell>
          <cell r="D61">
            <v>1.8</v>
          </cell>
        </row>
        <row r="62">
          <cell r="A62">
            <v>4817</v>
          </cell>
          <cell r="B62" t="str">
            <v xml:space="preserve">Empalmadora de conductores</v>
          </cell>
          <cell r="C62" t="str">
            <v>HM</v>
          </cell>
          <cell r="D62">
            <v>20</v>
          </cell>
        </row>
        <row r="63">
          <cell r="A63">
            <v>4818</v>
          </cell>
          <cell r="B63" t="str">
            <v xml:space="preserve">Camion plataforma</v>
          </cell>
          <cell r="C63" t="str">
            <v>HM</v>
          </cell>
          <cell r="D63">
            <v>90</v>
          </cell>
        </row>
        <row r="64">
          <cell r="A64">
            <v>4301</v>
          </cell>
          <cell r="B64" t="str">
            <v xml:space="preserve">Madera tornillo p/encofrado</v>
          </cell>
          <cell r="C64" t="str">
            <v>p2</v>
          </cell>
          <cell r="D64">
            <v>3</v>
          </cell>
        </row>
        <row r="65">
          <cell r="A65">
            <v>4302</v>
          </cell>
          <cell r="B65" t="str">
            <v>Estacas</v>
          </cell>
          <cell r="C65" t="str">
            <v>p2</v>
          </cell>
          <cell r="D65">
            <v>3</v>
          </cell>
        </row>
        <row r="66">
          <cell r="A66">
            <v>4303</v>
          </cell>
          <cell r="B66" t="str">
            <v>Cal</v>
          </cell>
          <cell r="C66" t="str">
            <v>Bolsa</v>
          </cell>
          <cell r="D66">
            <v>4</v>
          </cell>
        </row>
        <row r="67">
          <cell r="A67">
            <v>4315</v>
          </cell>
          <cell r="B67" t="str">
            <v xml:space="preserve">Triplay de 3/4" ( 5 usos) 1.2x2.4m</v>
          </cell>
          <cell r="C67" t="str">
            <v>pl</v>
          </cell>
          <cell r="D67">
            <v>70</v>
          </cell>
        </row>
        <row r="68">
          <cell r="A68">
            <v>4901</v>
          </cell>
          <cell r="B68" t="str">
            <v>Teodolito</v>
          </cell>
          <cell r="C68" t="str">
            <v>HM</v>
          </cell>
          <cell r="D68">
            <v>10</v>
          </cell>
        </row>
        <row r="69">
          <cell r="A69">
            <v>4902</v>
          </cell>
          <cell r="B69" t="str">
            <v xml:space="preserve">Nivel topográfoco</v>
          </cell>
          <cell r="C69" t="str">
            <v>HM</v>
          </cell>
          <cell r="D69">
            <v>6</v>
          </cell>
        </row>
        <row r="70">
          <cell r="A70">
            <v>4903</v>
          </cell>
          <cell r="B70" t="str">
            <v xml:space="preserve">Mira y jalon</v>
          </cell>
          <cell r="C70" t="str">
            <v>HM</v>
          </cell>
          <cell r="D70">
            <v>2</v>
          </cell>
        </row>
        <row r="71">
          <cell r="A71">
            <v>4904</v>
          </cell>
          <cell r="B71" t="str">
            <v>campamento</v>
          </cell>
          <cell r="C71" t="str">
            <v>mes</v>
          </cell>
          <cell r="D71">
            <v>1950</v>
          </cell>
        </row>
        <row r="72">
          <cell r="A72">
            <v>4905</v>
          </cell>
          <cell r="B72" t="str">
            <v xml:space="preserve">come along mayor a 8000 lbs.</v>
          </cell>
          <cell r="C72" t="str">
            <v>dia</v>
          </cell>
          <cell r="D72">
            <v>7</v>
          </cell>
        </row>
        <row r="73">
          <cell r="A73">
            <v>4906</v>
          </cell>
          <cell r="B73" t="str">
            <v>petroleo</v>
          </cell>
          <cell r="C73" t="str">
            <v>Gl.</v>
          </cell>
          <cell r="D73">
            <v>9.5</v>
          </cell>
        </row>
        <row r="76">
          <cell r="A76">
            <v>9999</v>
          </cell>
          <cell r="B76" t="str">
            <v>ULTIMO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 de Datos"/>
      <sheetName val="RES-GRAL"/>
      <sheetName val="GG"/>
      <sheetName val="Crong-Valoriz"/>
      <sheetName val="Hoja de Control"/>
      <sheetName val="RES-LP"/>
      <sheetName val="SUM-LP"/>
      <sheetName val="MON-LP"/>
      <sheetName val="TRANSP-LP"/>
      <sheetName val="FPOL-LP"/>
      <sheetName val="RES-RP"/>
      <sheetName val="SUM-RP"/>
      <sheetName val="MON-RP"/>
      <sheetName val="TRANSP-RP"/>
      <sheetName val="FPOL-RP"/>
      <sheetName val="RES-RS"/>
      <sheetName val="SUM-RS"/>
      <sheetName val="MON-RS"/>
      <sheetName val="TRANSP-RS"/>
      <sheetName val="FPOL-RS"/>
      <sheetName val="DGER_30 Enero 2021"/>
      <sheetName val="Resúmen"/>
      <sheetName val="PN SUM"/>
      <sheetName val="Transporte"/>
      <sheetName val="Resúmen_LP-RP"/>
      <sheetName val="APU_ObrasPrelim"/>
      <sheetName val="Exped. Replanteo"/>
      <sheetName val="APU_LP-RP"/>
      <sheetName val="Exped. Final-LP-RP"/>
      <sheetName val="Resúmen_RS"/>
      <sheetName val="APU_RS"/>
      <sheetName val="Exped. Final-RS"/>
      <sheetName val="Costos-Insumos"/>
      <sheetName val="CeI_DGER 30mayo2017"/>
      <sheetName val="Equipo"/>
      <sheetName val="MO"/>
      <sheetName val="Materiales"/>
      <sheetName val="Maquinaria"/>
      <sheetName val="Expediente de Replante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5">
          <cell r="D15" t="str">
            <v xml:space="preserve">CRUCETAS  DE MADERA DE PROCEDENCIA NACIONAL</v>
          </cell>
        </row>
      </sheetData>
      <sheetData sheetId="25"/>
      <sheetData sheetId="26"/>
      <sheetData sheetId="27"/>
      <sheetData sheetId="28"/>
      <sheetData sheetId="29"/>
      <sheetData sheetId="30">
        <row r="5">
          <cell r="B5" t="str">
            <v xml:space="preserve">Obras Preliminares</v>
          </cell>
        </row>
        <row r="6">
          <cell r="B6" t="str">
            <v xml:space="preserve">Replanteo topográfico, ubicación de estructuras de redes secundarias. </v>
          </cell>
          <cell r="C6" t="str">
            <v>Localidad</v>
          </cell>
          <cell r="D6">
            <v>3</v>
          </cell>
          <cell r="E6">
            <v>569.3900000000001</v>
          </cell>
        </row>
        <row r="8">
          <cell r="B8" t="str">
            <v xml:space="preserve">Instalación de Postes</v>
          </cell>
        </row>
        <row r="9">
          <cell r="B9" t="str">
            <v xml:space="preserve">Excavación en Terreno Tipo I (Arcilloso y Conglomerado)</v>
          </cell>
          <cell r="C9" t="str">
            <v>m3</v>
          </cell>
          <cell r="D9">
            <v>9</v>
          </cell>
          <cell r="E9">
            <v>62.490000000000009</v>
          </cell>
        </row>
        <row r="10">
          <cell r="B10" t="str">
            <v xml:space="preserve">Excavación en Terreno Tipo II (Rocoso)</v>
          </cell>
          <cell r="C10" t="str">
            <v>m3</v>
          </cell>
          <cell r="D10">
            <v>10</v>
          </cell>
          <cell r="E10">
            <v>204.71</v>
          </cell>
        </row>
        <row r="11">
          <cell r="B11" t="str">
            <v xml:space="preserve">Transporte de Poste de 8 m/200 daN de Almacen a Punto de Izaje, en Terreno con Acceso Carrozable (Incluye transporte de punto de descraga de camion plataforma a punto de instalacion en carreta o maniobra)</v>
          </cell>
          <cell r="C11" t="str">
            <v>Und</v>
          </cell>
          <cell r="D11">
            <v>13</v>
          </cell>
          <cell r="E11">
            <v>196.71999999999997</v>
          </cell>
        </row>
        <row r="12">
          <cell r="B12" t="str">
            <v xml:space="preserve">Transporte de Poste de 8 m/300 daN de Almacen a Punto de Izaje, en Terreno con Acceso Carrozable </v>
          </cell>
          <cell r="C12" t="str">
            <v>Und</v>
          </cell>
          <cell r="D12">
            <v>11</v>
          </cell>
          <cell r="E12">
            <v>211.57999999999998</v>
          </cell>
        </row>
        <row r="13">
          <cell r="B13" t="str">
            <v xml:space="preserve">Transporte de Poste de 9 m/200 daN de Almacen a Punto de Izaje, en Terreno con Acceso Carrozable </v>
          </cell>
          <cell r="C13" t="str">
            <v>Und</v>
          </cell>
          <cell r="D13">
            <v>10.5</v>
          </cell>
          <cell r="E13">
            <v>220.10000000000002</v>
          </cell>
        </row>
        <row r="14">
          <cell r="B14" t="str">
            <v xml:space="preserve">Transporte de Poste de 9 m/300 daN de Almacen a Punto de Izaje, en Terreno con Acceso Carrozable </v>
          </cell>
          <cell r="C14" t="str">
            <v>Und</v>
          </cell>
          <cell r="D14">
            <v>10.1</v>
          </cell>
          <cell r="E14">
            <v>228.39</v>
          </cell>
        </row>
        <row r="15">
          <cell r="B15" t="str">
            <v xml:space="preserve">Transporte de Poste de 11 m/200 daN de Almacen a Punto de Izaje, en Terreno con Acceso Carrozable </v>
          </cell>
          <cell r="C15" t="str">
            <v>Und</v>
          </cell>
          <cell r="D15">
            <v>10</v>
          </cell>
          <cell r="E15">
            <v>275.86</v>
          </cell>
        </row>
        <row r="16">
          <cell r="B16" t="str">
            <v xml:space="preserve">Transporte de Poste de 11 m/300 daN de Almacen a Punto de Izaje, en Terreno con Acceso Carrozable </v>
          </cell>
          <cell r="C16" t="str">
            <v>Und</v>
          </cell>
          <cell r="D16">
            <v>9.8000000000000007</v>
          </cell>
          <cell r="E16">
            <v>280.85000000000002</v>
          </cell>
        </row>
        <row r="17">
          <cell r="B17" t="str">
            <v xml:space="preserve">Transporte de Poste de 8 m/200 daN de Almacen a Punto de Izaje, en Terreno Llano sin Acceso Carrozable</v>
          </cell>
          <cell r="C17" t="str">
            <v>Und</v>
          </cell>
          <cell r="D17">
            <v>9.8000000000000007</v>
          </cell>
          <cell r="E17">
            <v>231.28999999999996</v>
          </cell>
        </row>
        <row r="18">
          <cell r="B18" t="str">
            <v xml:space="preserve">Transporte de Poste de 8 m/300 daN de Almacen a Punto de Izaje, en Terreno Llano sin Acceso Carrozable</v>
          </cell>
          <cell r="C18" t="str">
            <v>Und</v>
          </cell>
          <cell r="D18">
            <v>8.8000000000000007</v>
          </cell>
          <cell r="E18">
            <v>257.81</v>
          </cell>
        </row>
        <row r="19">
          <cell r="B19" t="str">
            <v xml:space="preserve">Transporte de Poste de 9 m/200 daN de Almacen a Punto de Izaje, en Terreno Llano sin Acceso Carrozable</v>
          </cell>
          <cell r="C19" t="str">
            <v>Und</v>
          </cell>
          <cell r="D19">
            <v>8.6999999999999993</v>
          </cell>
          <cell r="E19">
            <v>260.57</v>
          </cell>
        </row>
        <row r="20">
          <cell r="B20" t="str">
            <v xml:space="preserve">Transporte de Poste de 9 m/300 daN de Almacen a Punto de Izaje, en Terreno Llano sin Acceso Carrozable</v>
          </cell>
          <cell r="C20" t="str">
            <v>Und</v>
          </cell>
          <cell r="D20">
            <v>7.8</v>
          </cell>
          <cell r="E20">
            <v>0</v>
          </cell>
        </row>
        <row r="21">
          <cell r="B21" t="str">
            <v xml:space="preserve">Transporte de Poste de 11 m/200 daN de Almacen a Punto de Izaje, en Terreno Llano sin Acceso Carrozable</v>
          </cell>
          <cell r="C21" t="str">
            <v>Und</v>
          </cell>
          <cell r="D21">
            <v>10.4</v>
          </cell>
          <cell r="E21">
            <v>317.36</v>
          </cell>
        </row>
        <row r="22">
          <cell r="B22" t="str">
            <v xml:space="preserve">Transporte de Poste de 11 m/300 daN de Almacen a Punto de Izaje, en Terreno Llano sin Acceso Carrozable</v>
          </cell>
          <cell r="C22" t="str">
            <v>Und</v>
          </cell>
          <cell r="D22">
            <v>9.3000000000000007</v>
          </cell>
          <cell r="E22">
            <v>354.93</v>
          </cell>
        </row>
        <row r="23">
          <cell r="B23" t="str">
            <v xml:space="preserve">Transporte de Poste de 8 m/200 daN Seccionado de Almacen a Punto de Izaje, en Terreno con Acceso Carrozable </v>
          </cell>
          <cell r="C23" t="str">
            <v>Und</v>
          </cell>
          <cell r="D23">
            <v>13.1</v>
          </cell>
          <cell r="E23">
            <v>177.01</v>
          </cell>
        </row>
        <row r="24">
          <cell r="B24" t="str">
            <v xml:space="preserve">Transporte de Poste de 8 m/300 daN Seccionado de Almacen a Punto de Izaje, en Terreno con Acceso Carrozable </v>
          </cell>
          <cell r="C24" t="str">
            <v>Und</v>
          </cell>
          <cell r="D24">
            <v>11.8</v>
          </cell>
          <cell r="E24">
            <v>196.78</v>
          </cell>
        </row>
        <row r="25">
          <cell r="B25" t="str">
            <v xml:space="preserve">Transporte de Poste de 9 m/200 daN Seccionado de Almacen a Punto de Izaje, en Terreno con Acceso Carrozable </v>
          </cell>
          <cell r="C25" t="str">
            <v>Und</v>
          </cell>
          <cell r="D25">
            <v>11.7</v>
          </cell>
          <cell r="E25">
            <v>197.51</v>
          </cell>
        </row>
        <row r="26">
          <cell r="B26" t="str">
            <v xml:space="preserve">Transporte de Poste de 9 m/300 daN Seccionado de Almacen a Punto de Izaje, en Terreno con Acceso Carrozable </v>
          </cell>
          <cell r="C26" t="str">
            <v>Und</v>
          </cell>
          <cell r="D26">
            <v>10.5</v>
          </cell>
          <cell r="E26">
            <v>220.10000000000002</v>
          </cell>
        </row>
        <row r="27">
          <cell r="B27" t="str">
            <v xml:space="preserve">Transporte de Poste de 8 m/200 daN Seccionado de Almacen a Punto de Izaje, en Terreno Llano sin Acceso Carrozable</v>
          </cell>
          <cell r="C27" t="str">
            <v>Und</v>
          </cell>
          <cell r="D27">
            <v>8.6</v>
          </cell>
          <cell r="E27">
            <v>263.86</v>
          </cell>
        </row>
        <row r="28">
          <cell r="B28" t="str">
            <v xml:space="preserve">Transporte de Poste de 8 m/300 daN Seccionado de Almacen a Punto de Izaje, en Terreno Llano sin Acceso Carrozable</v>
          </cell>
          <cell r="C28" t="str">
            <v>Und</v>
          </cell>
          <cell r="D28">
            <v>7.7</v>
          </cell>
          <cell r="E28">
            <v>294.62</v>
          </cell>
        </row>
        <row r="29">
          <cell r="B29" t="str">
            <v xml:space="preserve">Transporte de Poste de 9 m/200 daN Seccionado de Almacen a Punto de Izaje, en Terreno Llano sin Acceso Carrozable</v>
          </cell>
          <cell r="C29" t="str">
            <v>Und</v>
          </cell>
          <cell r="D29">
            <v>7.6</v>
          </cell>
          <cell r="E29">
            <v>298.51</v>
          </cell>
        </row>
        <row r="30">
          <cell r="B30" t="str">
            <v xml:space="preserve">Transporte de Poste de 9 m/300 daN Seccionado de Almacen a Punto de Izaje, en Terreno Llano sin Acceso Carrozable</v>
          </cell>
          <cell r="C30" t="str">
            <v>Und</v>
          </cell>
          <cell r="D30">
            <v>6.8</v>
          </cell>
          <cell r="E30">
            <v>333.83000000000004</v>
          </cell>
        </row>
        <row r="31">
          <cell r="B31" t="str">
            <v xml:space="preserve">Transporte de Poste de madera importado de 8 m, Clase 7 de Almacen a Punto de Izaje, en Terreno con Acceso Carrozable </v>
          </cell>
          <cell r="C31" t="str">
            <v>Und</v>
          </cell>
          <cell r="D31">
            <v>18.5</v>
          </cell>
          <cell r="E31">
            <v>108.39000000000001</v>
          </cell>
        </row>
        <row r="32">
          <cell r="B32" t="str">
            <v xml:space="preserve">Transporte de Poste de madera importado de 8 m, Clase 6 de Almacen a Punto de Izaje, en Terreno con Acceso Carrozable </v>
          </cell>
          <cell r="C32" t="str">
            <v>Und</v>
          </cell>
          <cell r="D32">
            <v>16.899999999999999</v>
          </cell>
          <cell r="E32">
            <v>120.47</v>
          </cell>
        </row>
        <row r="33">
          <cell r="B33" t="str">
            <v xml:space="preserve">Transporte de Poste de madera importado de 8 m, Clase 7 de Almacen a Punto de Izaje, en Terreno Llano sin Acceso Carrozable</v>
          </cell>
          <cell r="C33" t="str">
            <v>Und</v>
          </cell>
          <cell r="D33">
            <v>10.3</v>
          </cell>
          <cell r="E33">
            <v>163</v>
          </cell>
        </row>
        <row r="34">
          <cell r="B34" t="str">
            <v xml:space="preserve">Transporte de Poste de madera importado de 8 m, Clase 6 de Almacen a Punto de Izaje, en Terreno Llano sin Acceso Carrozable</v>
          </cell>
          <cell r="C34" t="str">
            <v>Und</v>
          </cell>
          <cell r="D34">
            <v>9.3000000000000007</v>
          </cell>
          <cell r="E34">
            <v>180.32999999999998</v>
          </cell>
        </row>
        <row r="35">
          <cell r="B35" t="str">
            <v xml:space="preserve">Transporte de Poste de madera importado de 8 m, Clase 7 de Almacen a Punto de Izaje, en Terreno Accidentado sin Acceso Carrozable</v>
          </cell>
          <cell r="C35" t="str">
            <v>Und</v>
          </cell>
          <cell r="D35">
            <v>7.8</v>
          </cell>
          <cell r="E35">
            <v>215.25</v>
          </cell>
        </row>
        <row r="36">
          <cell r="B36" t="str">
            <v xml:space="preserve">Transporte de Poste de madera importado de 8 m, Clase 6 de Almacen a Punto de Izaje, en Terreno Accidentado sin Acceso Carrozable</v>
          </cell>
          <cell r="C36" t="str">
            <v>Und</v>
          </cell>
          <cell r="D36">
            <v>7</v>
          </cell>
          <cell r="E36">
            <v>239.74</v>
          </cell>
        </row>
        <row r="37">
          <cell r="B37" t="str">
            <v xml:space="preserve">Izaje, Identificación y/o codificación, y Señalización de Poste de 8 m/200 daN (*)</v>
          </cell>
          <cell r="C37" t="str">
            <v>Und</v>
          </cell>
          <cell r="D37">
            <v>22</v>
          </cell>
          <cell r="E37">
            <v>75.83</v>
          </cell>
        </row>
        <row r="38">
          <cell r="B38" t="str">
            <v xml:space="preserve">Izaje, Identificación y/o codificación, y Señalización de Poste de 8 m/300 daN (*)</v>
          </cell>
          <cell r="C38" t="str">
            <v>Und</v>
          </cell>
          <cell r="D38">
            <v>20</v>
          </cell>
          <cell r="E38">
            <v>84.73</v>
          </cell>
        </row>
        <row r="39">
          <cell r="B39" t="str">
            <v xml:space="preserve">Izaje, Identificación y/o codificación, y Señalización de Poste de 9 m/200 daN (*)</v>
          </cell>
          <cell r="C39" t="str">
            <v>Und</v>
          </cell>
          <cell r="D39">
            <v>19.7</v>
          </cell>
          <cell r="E39">
            <v>86.02</v>
          </cell>
        </row>
        <row r="40">
          <cell r="B40" t="str">
            <v xml:space="preserve">Izaje, Identificación y/o codificación, y Señalización de Poste de 9 m/300 daN (*)</v>
          </cell>
          <cell r="C40" t="str">
            <v>Und</v>
          </cell>
          <cell r="D40">
            <v>17.8</v>
          </cell>
          <cell r="E40">
            <v>95.69</v>
          </cell>
        </row>
        <row r="41">
          <cell r="B41" t="str">
            <v xml:space="preserve">Izaje, Identificación y/o codificación, y Señalización de Poste de 11 m/200 daN (*)</v>
          </cell>
          <cell r="C41" t="str">
            <v>Und</v>
          </cell>
          <cell r="D41">
            <v>23</v>
          </cell>
          <cell r="E41">
            <v>98.640000000000015</v>
          </cell>
        </row>
        <row r="42">
          <cell r="B42" t="str">
            <v xml:space="preserve">Izaje, Identificación y/o codificación, y Señalización de Poste de madera importado de 8 m, Clase 7</v>
          </cell>
          <cell r="C42" t="str">
            <v>Und</v>
          </cell>
          <cell r="D42">
            <v>28</v>
          </cell>
          <cell r="E42">
            <v>60.180000000000007</v>
          </cell>
        </row>
        <row r="43">
          <cell r="B43" t="str">
            <v xml:space="preserve">Izaje, Identificación y/o codificación, y Señalización de Poste de madera importado de 8 m, Clase 6</v>
          </cell>
          <cell r="C43" t="str">
            <v>Und</v>
          </cell>
          <cell r="D43">
            <v>26</v>
          </cell>
          <cell r="E43">
            <v>66.039999999999992</v>
          </cell>
        </row>
        <row r="44">
          <cell r="B44" t="str">
            <v xml:space="preserve">Relleno y Compactación para cimentación de Poste 8m, en Terreno Tipo I (Arcilloso y Conglomerado)</v>
          </cell>
          <cell r="C44" t="str">
            <v>m3</v>
          </cell>
          <cell r="D44">
            <v>9.25</v>
          </cell>
          <cell r="E44">
            <v>83.7</v>
          </cell>
        </row>
        <row r="45">
          <cell r="B45" t="str">
            <v xml:space="preserve">Relleno y Compactación para cimentación de Poste 8m, en Terreno Tipo II (Rocoso)</v>
          </cell>
          <cell r="C45" t="str">
            <v>m3</v>
          </cell>
          <cell r="D45">
            <v>7.5</v>
          </cell>
          <cell r="E45">
            <v>101.6</v>
          </cell>
        </row>
        <row r="46">
          <cell r="B46" t="str">
            <v xml:space="preserve">Relleno y Compactación para cimentación de Poste 9m, en Terreno Tipo I (Arcilloso y Conglomerado)</v>
          </cell>
          <cell r="C46" t="str">
            <v>m3</v>
          </cell>
          <cell r="D46">
            <v>8.3000000000000007</v>
          </cell>
          <cell r="E46">
            <v>91.6</v>
          </cell>
        </row>
        <row r="47">
          <cell r="B47" t="str">
            <v xml:space="preserve">Relleno y Compactación para cimentación de Poste 9m, en Terreno Tipo II (Rocoso)</v>
          </cell>
          <cell r="C47" t="str">
            <v>m3</v>
          </cell>
          <cell r="D47">
            <v>7.2</v>
          </cell>
          <cell r="E47">
            <v>106.1</v>
          </cell>
        </row>
        <row r="48">
          <cell r="B48" t="str">
            <v xml:space="preserve">Relleno y Compactación para cimentación de Poste 11m, en Terreno Tipo I (Arcilloso y Conglomerado)</v>
          </cell>
          <cell r="C48" t="str">
            <v>m3</v>
          </cell>
          <cell r="D48">
            <v>8.5</v>
          </cell>
          <cell r="E48">
            <v>100.24</v>
          </cell>
        </row>
        <row r="49">
          <cell r="B49" t="str">
            <v xml:space="preserve">Relleno y Compactación para cimentación de Poste 11m, en Terreno Tipo II (Rocoso)</v>
          </cell>
          <cell r="C49" t="str">
            <v>m3</v>
          </cell>
          <cell r="D49">
            <v>8</v>
          </cell>
          <cell r="E49">
            <v>105.88</v>
          </cell>
        </row>
        <row r="50">
          <cell r="B50" t="str">
            <v xml:space="preserve">Relleno y Compactación para cimentación de Poste 12m, en Terreno Tipo I (Arcilloso y Conglomerado)</v>
          </cell>
          <cell r="C50" t="str">
            <v>m3</v>
          </cell>
          <cell r="D50">
            <v>7.5</v>
          </cell>
          <cell r="E50">
            <v>111.9</v>
          </cell>
        </row>
        <row r="51">
          <cell r="B51" t="str">
            <v xml:space="preserve">Relleno y Compactación para cimentación de Poste 12m, en Terreno Tipo II (Rocoso)</v>
          </cell>
          <cell r="C51" t="str">
            <v>m3</v>
          </cell>
          <cell r="D51">
            <v>7</v>
          </cell>
          <cell r="E51">
            <v>118.13999999999999</v>
          </cell>
        </row>
        <row r="52">
          <cell r="B52" t="str">
            <v xml:space="preserve">Solado para poste de concreto</v>
          </cell>
          <cell r="C52" t="str">
            <v>m3</v>
          </cell>
          <cell r="D52">
            <v>30</v>
          </cell>
          <cell r="E52">
            <v>25.8</v>
          </cell>
        </row>
        <row r="53">
          <cell r="B53" t="str">
            <v xml:space="preserve">Relleno y compactación para cimentación de poste</v>
          </cell>
          <cell r="C53" t="str">
            <v>m3</v>
          </cell>
          <cell r="D53">
            <v>10</v>
          </cell>
          <cell r="E53">
            <v>137.5</v>
          </cell>
        </row>
        <row r="54">
          <cell r="B54" t="str">
            <v xml:space="preserve">Cimentación con Concreto Ciclópeo de Poste de 8m en Terreno Tipo I (Arcilloso y Conglomerado)</v>
          </cell>
          <cell r="C54" t="str">
            <v>Und</v>
          </cell>
          <cell r="D54">
            <v>10</v>
          </cell>
          <cell r="E54">
            <v>199.7</v>
          </cell>
        </row>
        <row r="55">
          <cell r="B55" t="str">
            <v xml:space="preserve">Cimentación con Concreto Ciclópeo de Poste de 8m en Terreno Tipo II (Rocoso)</v>
          </cell>
          <cell r="C55" t="str">
            <v>Und</v>
          </cell>
          <cell r="D55">
            <v>10</v>
          </cell>
          <cell r="E55">
            <v>194.3</v>
          </cell>
        </row>
        <row r="56">
          <cell r="B56" t="str">
            <v xml:space="preserve">Cimentación con Concreto Ciclópeo de Poste de 8m en Terreno Tipo III (Húmedo)</v>
          </cell>
          <cell r="C56" t="str">
            <v>Und</v>
          </cell>
          <cell r="D56">
            <v>10</v>
          </cell>
          <cell r="E56">
            <v>215</v>
          </cell>
        </row>
        <row r="57">
          <cell r="B57" t="str">
            <v xml:space="preserve">Cimentación con Concreto Ciclópeo de Poste de 11m en Terreno Tipo I (Arcilloso y Conglomerado)</v>
          </cell>
          <cell r="C57" t="str">
            <v>Und</v>
          </cell>
          <cell r="D57">
            <v>10</v>
          </cell>
          <cell r="E57">
            <v>263.10000000000002</v>
          </cell>
        </row>
        <row r="58">
          <cell r="B58" t="str">
            <v xml:space="preserve">Cimentación con Concreto Ciclópeo de Poste de 11m en Terreno Tipo II (Rocoso)</v>
          </cell>
          <cell r="C58" t="str">
            <v>Und</v>
          </cell>
          <cell r="D58">
            <v>10</v>
          </cell>
          <cell r="E58">
            <v>252.4</v>
          </cell>
        </row>
        <row r="59">
          <cell r="B59" t="str">
            <v xml:space="preserve">Cimentación con Concreto Ciclópeo de Poste de 12m en Terreno Tipo I (Arcilloso y Conglomerado)</v>
          </cell>
          <cell r="C59" t="str">
            <v>Und</v>
          </cell>
          <cell r="D59">
            <v>10</v>
          </cell>
          <cell r="E59">
            <v>270.2</v>
          </cell>
        </row>
        <row r="60">
          <cell r="B60" t="str">
            <v xml:space="preserve">Cimentación con Concreto Ciclópeo de Poste de 12 en Terreno Tipo II (Rocoso)</v>
          </cell>
          <cell r="C60" t="str">
            <v>Und</v>
          </cell>
          <cell r="D60">
            <v>10</v>
          </cell>
          <cell r="E60">
            <v>261.3</v>
          </cell>
        </row>
        <row r="62">
          <cell r="B62" t="str">
            <v xml:space="preserve">Instalación de Retenidas</v>
          </cell>
        </row>
        <row r="63">
          <cell r="B63" t="str">
            <v xml:space="preserve">Excavación en Terreno Tipo I (Arcilloso y Conglomerado)</v>
          </cell>
          <cell r="C63" t="str">
            <v>m3</v>
          </cell>
          <cell r="D63">
            <v>9</v>
          </cell>
          <cell r="E63">
            <v>62.490000000000009</v>
          </cell>
        </row>
        <row r="64">
          <cell r="B64" t="str">
            <v xml:space="preserve">Excavación en Terreno Tipo II (Rocoso)</v>
          </cell>
          <cell r="C64" t="str">
            <v>m3</v>
          </cell>
          <cell r="D64">
            <v>10</v>
          </cell>
          <cell r="E64">
            <v>204.71</v>
          </cell>
        </row>
        <row r="65">
          <cell r="B65" t="str">
            <v xml:space="preserve">Instalación de Retenida Inclinada</v>
          </cell>
          <cell r="C65" t="str">
            <v>Und</v>
          </cell>
          <cell r="D65" t="str">
            <v>Und</v>
          </cell>
          <cell r="E65">
            <v>61.17</v>
          </cell>
        </row>
        <row r="66">
          <cell r="B66" t="str">
            <v xml:space="preserve">Instalación de Retenida Vertical</v>
          </cell>
          <cell r="C66" t="str">
            <v>Und</v>
          </cell>
          <cell r="D66">
            <v>14</v>
          </cell>
          <cell r="E66">
            <v>67.05</v>
          </cell>
        </row>
        <row r="67">
          <cell r="B67" t="str">
            <v xml:space="preserve">Relleno y Compactación en Terreno Tipo I de Retenida </v>
          </cell>
          <cell r="C67" t="str">
            <v>m3</v>
          </cell>
          <cell r="D67">
            <v>14</v>
          </cell>
          <cell r="E67">
            <v>66.430000000000007</v>
          </cell>
        </row>
        <row r="68">
          <cell r="B68" t="str">
            <v xml:space="preserve">Relleno y Compactación en Terreno Tipo II de Retenida </v>
          </cell>
          <cell r="C68" t="str">
            <v>m3</v>
          </cell>
          <cell r="D68">
            <v>8.8000000000000007</v>
          </cell>
          <cell r="E68">
            <v>73.349999999999994</v>
          </cell>
        </row>
        <row r="69">
          <cell r="B69" t="str">
            <v xml:space="preserve">Relleno y Compactación en Terreno Tipo III de Retenida </v>
          </cell>
          <cell r="C69" t="str">
            <v>m3</v>
          </cell>
          <cell r="D69">
            <v>8</v>
          </cell>
          <cell r="E69">
            <v>96</v>
          </cell>
        </row>
        <row r="71">
          <cell r="B71" t="str">
            <v xml:space="preserve">Montaje de Armados</v>
          </cell>
        </row>
        <row r="72">
          <cell r="B72" t="str">
            <v xml:space="preserve">Armado Tipo E1, Alineamiento y Angulo - Conductor Autoportante con Caja de Derivación para Acometida</v>
          </cell>
          <cell r="C72" t="str">
            <v>Jgo.</v>
          </cell>
          <cell r="D72">
            <v>35</v>
          </cell>
          <cell r="E72">
            <v>32.25</v>
          </cell>
        </row>
        <row r="73">
          <cell r="B73" t="str">
            <v xml:space="preserve">Armado Tipo E1/S, Alineamiento y Angulo - Conductor Autoportante sin Caja de Derivación para Acometida</v>
          </cell>
          <cell r="C73" t="str">
            <v>Jgo.</v>
          </cell>
          <cell r="D73">
            <v>45</v>
          </cell>
          <cell r="E73">
            <v>25.740000000000002</v>
          </cell>
        </row>
        <row r="74">
          <cell r="B74" t="str">
            <v xml:space="preserve">Armado Tipo E2, Anclaje y Cambio de Sección - Conductor Autoportante con Caja de Derivación para Acometida</v>
          </cell>
          <cell r="C74" t="str">
            <v>Jgo.</v>
          </cell>
          <cell r="D74">
            <v>30</v>
          </cell>
          <cell r="E74">
            <v>35.56</v>
          </cell>
        </row>
        <row r="75">
          <cell r="B75" t="str">
            <v xml:space="preserve">Armado Tipo E2/S, Anclaje y Cambio de Sección - Conductor Autoportante sin Caja de Derivación para Acometida</v>
          </cell>
          <cell r="C75" t="str">
            <v>Jgo.</v>
          </cell>
          <cell r="D75">
            <v>35</v>
          </cell>
          <cell r="E75">
            <v>32.25</v>
          </cell>
        </row>
        <row r="76">
          <cell r="B76" t="str">
            <v xml:space="preserve">Armado Tipo E3, Extremo de Línea - Conductor Autoportante con Caja de Derivación para Acometida</v>
          </cell>
          <cell r="C76" t="str">
            <v>Jgo.</v>
          </cell>
          <cell r="D76">
            <v>35</v>
          </cell>
          <cell r="E76">
            <v>32.25</v>
          </cell>
        </row>
        <row r="77">
          <cell r="B77" t="str">
            <v xml:space="preserve">Armado Tipo E3/S, Extremo de Línea - Conductor Autoportante sin Caja de Derivación para Acometida</v>
          </cell>
          <cell r="C77" t="str">
            <v>Jgo.</v>
          </cell>
          <cell r="D77">
            <v>45</v>
          </cell>
          <cell r="E77">
            <v>25.42</v>
          </cell>
        </row>
        <row r="78">
          <cell r="B78" t="str">
            <v xml:space="preserve">Armado Tipo E4, Extremo de Línea con Derivación - Conductor Autoportante con Caja de Derivación para Acometida</v>
          </cell>
          <cell r="C78" t="str">
            <v>Jgo.</v>
          </cell>
          <cell r="D78">
            <v>30</v>
          </cell>
          <cell r="E78">
            <v>35.56</v>
          </cell>
        </row>
        <row r="79">
          <cell r="B79" t="str">
            <v xml:space="preserve">Armado Tipo E4/S, Extremo de Línea con Derivación - Conductor Autoportante sin Caja de Derivación para Acometida</v>
          </cell>
          <cell r="C79" t="str">
            <v>Jgo.</v>
          </cell>
          <cell r="D79">
            <v>35</v>
          </cell>
          <cell r="E79">
            <v>32.25</v>
          </cell>
        </row>
        <row r="80">
          <cell r="B80" t="str">
            <v xml:space="preserve">Armado Tipo E5, Alineamiento con Derivación - Conductor Autoportante con Caja de Derivación para Acometida</v>
          </cell>
          <cell r="C80" t="str">
            <v>Jgo.</v>
          </cell>
          <cell r="D80">
            <v>20</v>
          </cell>
          <cell r="E80">
            <v>46.190000000000005</v>
          </cell>
        </row>
        <row r="81">
          <cell r="B81" t="str">
            <v xml:space="preserve">Armado Tipo E5/S, Alineamiento con Derivación - Conductor Autoportante sin Caja de Derivación para Acometida</v>
          </cell>
          <cell r="C81" t="str">
            <v>Jgo.</v>
          </cell>
          <cell r="D81">
            <v>25</v>
          </cell>
          <cell r="E81">
            <v>40.520000000000003</v>
          </cell>
        </row>
        <row r="82">
          <cell r="B82" t="str">
            <v xml:space="preserve">Armado Tipo E6, Anclaje con Derivación - Conductor Autoportante con Caja de Derivación para Acometida</v>
          </cell>
          <cell r="C82" t="str">
            <v>Jgo.</v>
          </cell>
          <cell r="D82">
            <v>18</v>
          </cell>
          <cell r="E82">
            <v>56.42</v>
          </cell>
        </row>
        <row r="83">
          <cell r="B83" t="str">
            <v xml:space="preserve">Armado Tipo E6/S, Anclaje con Derivación - Conductor Autoportante sin Caja de Derivación para Acometida</v>
          </cell>
          <cell r="C83" t="str">
            <v>Jgo.</v>
          </cell>
          <cell r="D83">
            <v>21</v>
          </cell>
          <cell r="E83">
            <v>48.52</v>
          </cell>
        </row>
        <row r="85">
          <cell r="B85" t="str">
            <v xml:space="preserve">Montaje de Conductores Autoportantes</v>
          </cell>
        </row>
        <row r="86">
          <cell r="B86" t="str">
            <v xml:space="preserve">Tendido y Puesta en Flecha de Conductor Autoportante de Aluminio de 3x35+16/25 mm²</v>
          </cell>
          <cell r="C86" t="str">
            <v>km</v>
          </cell>
          <cell r="D86">
            <v>1.5</v>
          </cell>
          <cell r="E86">
            <v>1765.7099999999996</v>
          </cell>
        </row>
        <row r="87">
          <cell r="B87" t="str">
            <v xml:space="preserve">Tendido y Puesta en Flecha de Conductor Autoportante de Aluminio de 3x25+16/25 mm²</v>
          </cell>
          <cell r="C87" t="str">
            <v>km</v>
          </cell>
          <cell r="D87">
            <v>1.7</v>
          </cell>
          <cell r="E87">
            <v>1563.27</v>
          </cell>
        </row>
        <row r="88">
          <cell r="B88" t="str">
            <v xml:space="preserve">Tendido y Puesta en Flecha de Conductor Autoportante de Aluminio de 3x16+16/25 mm²</v>
          </cell>
          <cell r="C88" t="str">
            <v>km</v>
          </cell>
          <cell r="D88">
            <v>2</v>
          </cell>
          <cell r="E88">
            <v>1333.34</v>
          </cell>
        </row>
        <row r="89">
          <cell r="B89" t="str">
            <v xml:space="preserve">Tendido y Puesta en Flecha de Conductor Autoportante de Aluminio de 3x35/25 mm²</v>
          </cell>
          <cell r="C89" t="str">
            <v>km</v>
          </cell>
          <cell r="D89">
            <v>1.7</v>
          </cell>
          <cell r="E89">
            <v>1563.27</v>
          </cell>
        </row>
        <row r="90">
          <cell r="B90" t="str">
            <v xml:space="preserve">Tendido y Puesta en Flecha de Conductor Autoportante de Aluminio de 3x25/25 mm²</v>
          </cell>
          <cell r="C90" t="str">
            <v>km</v>
          </cell>
          <cell r="D90">
            <v>1.9</v>
          </cell>
          <cell r="E90">
            <v>1401.02</v>
          </cell>
        </row>
        <row r="91">
          <cell r="B91" t="str">
            <v xml:space="preserve">Tendido y Puesta en Flecha de Conductor Autoportante de Aluminio de 3x16/25 mm²</v>
          </cell>
          <cell r="C91" t="str">
            <v>km</v>
          </cell>
          <cell r="D91">
            <v>2.5</v>
          </cell>
          <cell r="E91">
            <v>1073.5899999999999</v>
          </cell>
        </row>
        <row r="92">
          <cell r="B92" t="str">
            <v xml:space="preserve">Tendido y Puesta en Flecha de Conductor Autoportante de Aluminio de 2x35+16/25 mm²</v>
          </cell>
          <cell r="C92" t="str">
            <v>km</v>
          </cell>
          <cell r="D92">
            <v>1.8</v>
          </cell>
          <cell r="E92">
            <v>1477.3000000000002</v>
          </cell>
        </row>
        <row r="93">
          <cell r="B93" t="str">
            <v xml:space="preserve">Tendido y Puesta en Flecha de Conductor Autoportante de Aluminio de 2x25+16/25 mm²</v>
          </cell>
          <cell r="C93" t="str">
            <v>km</v>
          </cell>
          <cell r="D93">
            <v>2</v>
          </cell>
          <cell r="E93">
            <v>1333.34</v>
          </cell>
        </row>
        <row r="94">
          <cell r="B94" t="str">
            <v xml:space="preserve">Tendido y Puesta en Flecha de Conductor Autoportante de Aluminio de 2x16+16/25 mm²</v>
          </cell>
          <cell r="C94" t="str">
            <v>km</v>
          </cell>
          <cell r="D94">
            <v>2.5</v>
          </cell>
          <cell r="E94">
            <v>1073.5899999999999</v>
          </cell>
        </row>
        <row r="95">
          <cell r="B95" t="str">
            <v xml:space="preserve">Tendido y Puesta en Flecha de Conductor Autoportante de Aluminio de 2x35/25 mm²</v>
          </cell>
          <cell r="C95" t="str">
            <v>km</v>
          </cell>
          <cell r="D95">
            <v>2.2000000000000002</v>
          </cell>
          <cell r="E95">
            <v>1215.4000000000001</v>
          </cell>
        </row>
        <row r="96">
          <cell r="B96" t="str">
            <v xml:space="preserve">Tendido y Puesta en Flecha de Conductor Autoportante de Aluminio de 2x25/25 mm²</v>
          </cell>
          <cell r="C96" t="str">
            <v>km</v>
          </cell>
          <cell r="D96">
            <v>2.4</v>
          </cell>
          <cell r="E96">
            <v>1116.3600000000001</v>
          </cell>
        </row>
        <row r="97">
          <cell r="B97" t="str">
            <v xml:space="preserve">Tendido y Puesta en Flecha de Conductor Autoportante de Aluminio de 2x16/25 mm²</v>
          </cell>
          <cell r="C97" t="str">
            <v>km</v>
          </cell>
          <cell r="D97">
            <v>3</v>
          </cell>
          <cell r="E97">
            <v>900.96000000000015</v>
          </cell>
        </row>
        <row r="98">
          <cell r="B98" t="str">
            <v xml:space="preserve">Tendido y Puesta en Flecha de Conductor Autoportante de Aluminio de 1x16+16/25 mm²</v>
          </cell>
          <cell r="C98" t="str">
            <v>km</v>
          </cell>
          <cell r="D98">
            <v>3</v>
          </cell>
          <cell r="E98">
            <v>900.96000000000015</v>
          </cell>
        </row>
        <row r="99">
          <cell r="B99" t="str">
            <v xml:space="preserve">Tendido y Puesta en Flecha de Conductor Autoportante de Aluminio de 1x16/25 mm²</v>
          </cell>
          <cell r="C99" t="str">
            <v>km</v>
          </cell>
          <cell r="D99">
            <v>3.1</v>
          </cell>
          <cell r="E99">
            <v>873.32</v>
          </cell>
        </row>
        <row r="101">
          <cell r="B101" t="str">
            <v xml:space="preserve">Instalación de Puestas a Tierra</v>
          </cell>
        </row>
        <row r="102">
          <cell r="B102" t="str">
            <v xml:space="preserve">Instalación de Puesta a Tierra Tipo PAT-1 con un Electrodo Vertical. Instalación en Poste de Concreto Armado Centrifugado.</v>
          </cell>
          <cell r="C102" t="str">
            <v>Und</v>
          </cell>
          <cell r="D102">
            <v>25</v>
          </cell>
          <cell r="E102">
            <v>31.92</v>
          </cell>
        </row>
        <row r="103">
          <cell r="B103" t="str">
            <v xml:space="preserve">Relleno y Compactación de Puesta a Tierra con Material Adecuado</v>
          </cell>
          <cell r="C103" t="str">
            <v>m3</v>
          </cell>
          <cell r="D103">
            <v>12</v>
          </cell>
          <cell r="E103">
            <v>71.099999999999994</v>
          </cell>
        </row>
        <row r="105">
          <cell r="B105" t="str">
            <v xml:space="preserve">Instalación de Pastorales, Luminarias y Lámparas</v>
          </cell>
        </row>
        <row r="106">
          <cell r="B106" t="str">
            <v xml:space="preserve">Instalación de Pastoral de A° G°</v>
          </cell>
          <cell r="C106" t="str">
            <v>Und</v>
          </cell>
          <cell r="D106">
            <v>25</v>
          </cell>
          <cell r="E106">
            <v>33.760000000000005</v>
          </cell>
        </row>
        <row r="107">
          <cell r="B107" t="str">
            <v xml:space="preserve">Instalación de Luminaria, Lámpara y Accesorios</v>
          </cell>
          <cell r="C107" t="str">
            <v>Und</v>
          </cell>
          <cell r="D107">
            <v>18</v>
          </cell>
          <cell r="E107">
            <v>60.510000000000005</v>
          </cell>
        </row>
        <row r="108">
          <cell r="B108" t="str">
            <v xml:space="preserve">Instalación de Celula Fotoélectrica</v>
          </cell>
          <cell r="C108" t="str">
            <v>Und</v>
          </cell>
          <cell r="D108">
            <v>60</v>
          </cell>
          <cell r="E108">
            <v>18.84</v>
          </cell>
        </row>
        <row r="110">
          <cell r="B110" t="str">
            <v xml:space="preserve">Instalación de Acometidas Domicilarias</v>
          </cell>
        </row>
        <row r="111">
          <cell r="B111" t="str">
            <v xml:space="preserve">Conexión de Acometidas Domiciliarias, Configuración: Corta en Murete (no incluye medidor de energía activa)</v>
          </cell>
          <cell r="C111" t="str">
            <v>Und</v>
          </cell>
          <cell r="D111">
            <v>20</v>
          </cell>
          <cell r="E111">
            <v>55.070000000000007</v>
          </cell>
        </row>
        <row r="112">
          <cell r="B112" t="str">
            <v xml:space="preserve">Conexión de Acometidas Domiciliarias, Configuración: Larga en Murete (no incluye medidor de energía activa)</v>
          </cell>
          <cell r="C112" t="str">
            <v>Und</v>
          </cell>
          <cell r="D112">
            <v>17</v>
          </cell>
          <cell r="E112">
            <v>63.769999999999996</v>
          </cell>
        </row>
        <row r="113">
          <cell r="B113" t="str">
            <v xml:space="preserve">Conexión de Acometidas Domiciliarias, Configuración: Corta (no incluye medidor de energía activa)</v>
          </cell>
          <cell r="C113" t="str">
            <v>Und</v>
          </cell>
          <cell r="D113">
            <v>18</v>
          </cell>
          <cell r="E113">
            <v>61.290000000000006</v>
          </cell>
        </row>
        <row r="114">
          <cell r="B114" t="str">
            <v xml:space="preserve">Conexión de Acometidas Domiciliarias, Configuración: Larga (no incluye medidor de energía activa)</v>
          </cell>
          <cell r="C114" t="str">
            <v>Und</v>
          </cell>
          <cell r="D114">
            <v>15</v>
          </cell>
          <cell r="E114">
            <v>74.16</v>
          </cell>
        </row>
        <row r="115">
          <cell r="B115" t="str">
            <v xml:space="preserve">Instalación de Medidor Monofásico de Energia Activa y Caja Portamedidor (incluye conexión a cable de acometida)</v>
          </cell>
          <cell r="C115" t="str">
            <v>Und</v>
          </cell>
          <cell r="D115">
            <v>25</v>
          </cell>
          <cell r="E115">
            <v>19.79</v>
          </cell>
        </row>
        <row r="116">
          <cell r="B116" t="str">
            <v xml:space="preserve">Contraste de Medidor Monofásico de Energía Activa - Electrónico</v>
          </cell>
          <cell r="C116" t="str">
            <v>Und</v>
          </cell>
          <cell r="D116">
            <v>1</v>
          </cell>
          <cell r="E116">
            <v>25.48</v>
          </cell>
        </row>
        <row r="117">
          <cell r="B117" t="str">
            <v xml:space="preserve">Murete de Concreto de 1,65m de altura libre y 0,30m de profundidad. F'c=100 kg/cm², incluye transporte</v>
          </cell>
          <cell r="C117" t="str">
            <v>Und</v>
          </cell>
          <cell r="D117">
            <v>5</v>
          </cell>
          <cell r="E117">
            <v>307.73</v>
          </cell>
        </row>
        <row r="119">
          <cell r="B119" t="str">
            <v>Desmontaje</v>
          </cell>
        </row>
        <row r="120">
          <cell r="B120" t="str">
            <v xml:space="preserve">Desmontaje de Postes de Madera de 8 metros (Incluye Transporte Hacia almacen de Propietario)</v>
          </cell>
          <cell r="C120" t="str">
            <v>Und</v>
          </cell>
          <cell r="D120">
            <v>24</v>
          </cell>
          <cell r="E120">
            <v>70.550000000000011</v>
          </cell>
        </row>
        <row r="121">
          <cell r="B121" t="str">
            <v xml:space="preserve">Desmontaje de Conductor Unifilar (Incluye Transporte Hacia almacen de Propietario)</v>
          </cell>
          <cell r="C121" t="str">
            <v>km</v>
          </cell>
          <cell r="D121">
            <v>3.5</v>
          </cell>
          <cell r="E121">
            <v>776.51</v>
          </cell>
        </row>
        <row r="122">
          <cell r="B122" t="str">
            <v xml:space="preserve">Desmontaje de Medidor de Energia y Conexión Domiciliaria (Incluye Transporte Hacia almacen de Propietario)</v>
          </cell>
          <cell r="C122" t="str">
            <v>Und</v>
          </cell>
          <cell r="D122">
            <v>27</v>
          </cell>
          <cell r="E122">
            <v>19</v>
          </cell>
        </row>
        <row r="124">
          <cell r="B124" t="str">
            <v xml:space="preserve">Pruebas y Puesta en Servicio</v>
          </cell>
        </row>
        <row r="125">
          <cell r="B125" t="str">
            <v xml:space="preserve">Prueba y Puesta en Servicio de Redes Secundarias</v>
          </cell>
          <cell r="C125" t="str">
            <v>Localidad</v>
          </cell>
          <cell r="D125">
            <v>2</v>
          </cell>
          <cell r="E125">
            <v>885.2600000000001</v>
          </cell>
        </row>
        <row r="126">
          <cell r="B126" t="str">
            <v xml:space="preserve">Expediente Técnico Final Conforme a Obra y de Concesión Rural de Redes Secundarias (1 Original + 3 Copias), incluye la presentacion digitalizada de textos y planos en CD.</v>
          </cell>
          <cell r="C126" t="str">
            <v>Global</v>
          </cell>
          <cell r="D126">
            <v>1</v>
          </cell>
          <cell r="E126">
            <v>221.78</v>
          </cell>
        </row>
        <row r="128">
          <cell r="B128" t="str">
            <v xml:space="preserve">Nuevos Apus </v>
          </cell>
        </row>
        <row r="129">
          <cell r="B129" t="str">
            <v xml:space="preserve">Transporte de Poste de madera importado de 30 pies, Clase 7, de Almacen a Punto de Izaje </v>
          </cell>
          <cell r="C129" t="str">
            <v>Und</v>
          </cell>
          <cell r="D129">
            <v>16</v>
          </cell>
          <cell r="E129">
            <v>265.72000000000003</v>
          </cell>
        </row>
        <row r="130">
          <cell r="B130" t="str">
            <v xml:space="preserve">Transporte de Poste de madera importado de 30 pies, Clase 7, de Almacen a Punto de Izaje en Zona de Difícil Acceso </v>
          </cell>
          <cell r="C130" t="str">
            <v>Und</v>
          </cell>
          <cell r="D130">
            <v>9.1</v>
          </cell>
          <cell r="E130">
            <v>498.12</v>
          </cell>
        </row>
        <row r="131">
          <cell r="B131" t="str">
            <v xml:space="preserve">Izaje, Identificación y/o codificación, y Señalización de Poste de madera de 30 pies, Clase 7</v>
          </cell>
          <cell r="C131" t="str">
            <v>Und</v>
          </cell>
          <cell r="D131">
            <v>26</v>
          </cell>
          <cell r="E131">
            <v>66.039999999999992</v>
          </cell>
        </row>
        <row r="132">
          <cell r="B132" t="str">
            <v xml:space="preserve">Relleno y Compactación para cimentación de Poste 30 pies, en Terreno Tipo I (Arcilloso y Conglomerado)</v>
          </cell>
          <cell r="C132" t="str">
            <v>m3</v>
          </cell>
          <cell r="D132">
            <v>8.3000000000000007</v>
          </cell>
          <cell r="E132">
            <v>85.1</v>
          </cell>
        </row>
        <row r="133">
          <cell r="B133" t="str">
            <v xml:space="preserve">Relleno y Compactación para cimentación de Poste 30 pies, en Terreno Tipo II (Rocoso)</v>
          </cell>
          <cell r="C133" t="str">
            <v>m3</v>
          </cell>
          <cell r="D133">
            <v>7.2</v>
          </cell>
          <cell r="E133">
            <v>99.6</v>
          </cell>
        </row>
        <row r="134">
          <cell r="B134" t="str">
            <v xml:space="preserve">Desmontaje de Armados (Incluye Transporte Hacia almacen de Propietario)</v>
          </cell>
          <cell r="C134" t="str">
            <v>Jgo.</v>
          </cell>
          <cell r="D134">
            <v>38</v>
          </cell>
          <cell r="E134">
            <v>41.569999999999993</v>
          </cell>
        </row>
        <row r="135">
          <cell r="B135" t="str">
            <v xml:space="preserve">Desmontaje de Retenida y Accesorios (Incluye Transporte Hacia almacen de Propietario)</v>
          </cell>
          <cell r="C135" t="str">
            <v>Jgo.</v>
          </cell>
          <cell r="D135">
            <v>19</v>
          </cell>
          <cell r="E135">
            <v>81.06</v>
          </cell>
        </row>
        <row r="136">
          <cell r="B136" t="str">
            <v xml:space="preserve">Transporte de Poste de 30 pies, Clase 7, de Almacen a Punto de Izaje, en Terreno con Acceso Carrozable </v>
          </cell>
          <cell r="C136" t="str">
            <v>Und</v>
          </cell>
          <cell r="D136">
            <v>16</v>
          </cell>
          <cell r="E136">
            <v>265.72000000000003</v>
          </cell>
        </row>
        <row r="137">
          <cell r="B137" t="str">
            <v xml:space="preserve">Transporte de Poste de 30 pies, Clase 7, de Almacen a Punto de Izaje,  en Terreno Accidentado sin Acceso Carrozable</v>
          </cell>
          <cell r="C137" t="str">
            <v>Und</v>
          </cell>
          <cell r="D137">
            <v>9.1</v>
          </cell>
          <cell r="E137">
            <v>498.12</v>
          </cell>
        </row>
        <row r="138">
          <cell r="B138" t="str">
            <v xml:space="preserve">Eliminación de Material Excedente en Terreno Tipo I (Arcilloso y Conglomerado)</v>
          </cell>
          <cell r="C138" t="str">
            <v>m3</v>
          </cell>
          <cell r="D138">
            <v>4</v>
          </cell>
          <cell r="E138">
            <v>35.24</v>
          </cell>
        </row>
        <row r="139">
          <cell r="B139" t="str">
            <v xml:space="preserve">Eliminación de Material Excedente en Terreno Tipo II (Rocoso)</v>
          </cell>
          <cell r="C139" t="str">
            <v>m3</v>
          </cell>
          <cell r="D139">
            <v>3</v>
          </cell>
          <cell r="E139">
            <v>47.04</v>
          </cell>
        </row>
        <row r="140">
          <cell r="B140" t="str">
            <v xml:space="preserve">Traslado de Tierra de Préstamo para Puesta a Tierra</v>
          </cell>
          <cell r="C140" t="str">
            <v>m3</v>
          </cell>
          <cell r="D140">
            <v>4</v>
          </cell>
          <cell r="E140">
            <v>35.24</v>
          </cell>
        </row>
        <row r="141">
          <cell r="B141" t="str">
            <v xml:space="preserve">Transporte de materiales para AP, acometidas, puesta a tierar, retenidas y  ferreteria y Accesorios (Para Postes , conductores, Retenidas, PAT y acometidas) de Almacen a Punto de Instalaciòn en Terreno con Acceso Carrozable</v>
          </cell>
          <cell r="C141" t="str">
            <v>Tn</v>
          </cell>
          <cell r="D141">
            <v>10</v>
          </cell>
          <cell r="E141">
            <v>1156.5999999999999</v>
          </cell>
        </row>
        <row r="142">
          <cell r="B142" t="str">
            <v xml:space="preserve">Transporte de Accesorios de Ferreteria (Para Postes , conductores, Retenidas y PAT) de Almacen a Punto de Instalaciòn en Terreno sin Acceso Carrozable</v>
          </cell>
          <cell r="C142" t="str">
            <v>Tn</v>
          </cell>
          <cell r="D142">
            <v>5</v>
          </cell>
          <cell r="E142">
            <v>279.62</v>
          </cell>
        </row>
        <row r="143">
          <cell r="B143" t="str">
            <v xml:space="preserve">Transporte de Bloque de Concreto de 0,40 x 0,40 x 0,15 m, de Almacen a Punto de Instalaciòn en Terreno con Acceso Carrozable</v>
          </cell>
          <cell r="C143" t="str">
            <v>Und</v>
          </cell>
          <cell r="D143">
            <v>30</v>
          </cell>
          <cell r="E143">
            <v>48.08</v>
          </cell>
        </row>
        <row r="144">
          <cell r="B144" t="str">
            <v xml:space="preserve">Transporte de Bloque de Concreto de 0,40 x 0,40 x 0,15 m, de Almacen a Punto de Instalaciòn en Terreno sin Acceso Carrozable</v>
          </cell>
          <cell r="C144" t="str">
            <v>Und</v>
          </cell>
          <cell r="D144">
            <v>15</v>
          </cell>
          <cell r="E144">
            <v>74.25</v>
          </cell>
        </row>
        <row r="145">
          <cell r="B145" t="str">
            <v xml:space="preserve">Transporte de Caja Registro de Concreto para Puesta a Tierra 0,50 x 0,50 x 0,45 m, de Almacen a Punto de Instalaciòn en Terreno sin Acceso Carrozable</v>
          </cell>
          <cell r="C145" t="str">
            <v>und</v>
          </cell>
          <cell r="D145">
            <v>15</v>
          </cell>
          <cell r="E145">
            <v>74.25</v>
          </cell>
        </row>
        <row r="146">
          <cell r="B146" t="str">
            <v xml:space="preserve">Transporte de Conductor Autoportante de Aluminio, de Almacen a Punto de Izaje en Terreno con Acceso Carrozable</v>
          </cell>
          <cell r="C146" t="str">
            <v>km</v>
          </cell>
          <cell r="D146">
            <v>10</v>
          </cell>
          <cell r="E146">
            <v>111.29</v>
          </cell>
        </row>
        <row r="147">
          <cell r="B147" t="str">
            <v xml:space="preserve">Transporte de Conductor Autoportante de Aluminio, de Almacen a Punto de Izaje en Terreno sin Acceso Carrozable</v>
          </cell>
          <cell r="C147" t="str">
            <v>km</v>
          </cell>
          <cell r="D147">
            <v>11.2</v>
          </cell>
          <cell r="E147">
            <v>102.85</v>
          </cell>
        </row>
        <row r="148">
          <cell r="B148" t="str">
            <v xml:space="preserve">Transporte de Poste de madera importado de 30 pies, Clase 7 de Almacen a Punto de Izaje, en Terreno Llano sin Acceso Carrozable</v>
          </cell>
          <cell r="C148" t="str">
            <v>Und</v>
          </cell>
          <cell r="D148">
            <v>11</v>
          </cell>
          <cell r="E148">
            <v>386.20000000000005</v>
          </cell>
        </row>
        <row r="149">
          <cell r="B149" t="str">
            <v xml:space="preserve">Tendido y Puesta en Flecha de Conductor Autoportante de Aluminio 2x25+16+ NA25 mm²</v>
          </cell>
          <cell r="C149" t="str">
            <v>km</v>
          </cell>
          <cell r="D149">
            <v>2</v>
          </cell>
          <cell r="E149">
            <v>1333.34</v>
          </cell>
        </row>
        <row r="150">
          <cell r="B150" t="str">
            <v xml:space="preserve">Tendido y Puesta en Flecha de Conductor Autoportante de Aluminio 2x25+ NA25 mm²</v>
          </cell>
          <cell r="C150" t="str">
            <v>km</v>
          </cell>
          <cell r="D150">
            <v>2.4</v>
          </cell>
          <cell r="E150">
            <v>1116.3600000000001</v>
          </cell>
        </row>
        <row r="151">
          <cell r="B151" t="str">
            <v xml:space="preserve">Tendido y Puesta en Flecha de Conductor Autoportante de Aluminio 2x16+16+ NA25 mm²</v>
          </cell>
          <cell r="C151" t="str">
            <v>km</v>
          </cell>
          <cell r="D151">
            <v>2.5</v>
          </cell>
          <cell r="E151">
            <v>1073.5899999999999</v>
          </cell>
        </row>
        <row r="152">
          <cell r="B152" t="str">
            <v xml:space="preserve">Tendido y Puesta en Flecha de Conductor Autoportante de Aluminio 2x16+ NA25 mm²</v>
          </cell>
          <cell r="C152" t="str">
            <v>km</v>
          </cell>
          <cell r="D152">
            <v>3</v>
          </cell>
          <cell r="E152">
            <v>900.96000000000015</v>
          </cell>
        </row>
        <row r="153">
          <cell r="B153" t="str">
            <v xml:space="preserve">Tendido y Puesta en Flecha de Conductor Autoportante de Aluminio 1x16+16+ NA25 mm²</v>
          </cell>
          <cell r="C153" t="str">
            <v>km</v>
          </cell>
          <cell r="D153">
            <v>3</v>
          </cell>
          <cell r="E153">
            <v>900.96000000000015</v>
          </cell>
        </row>
        <row r="154">
          <cell r="B154" t="str">
            <v xml:space="preserve">Tendido y Puesta en Flecha de Conductor Autoportante de Aluminio 1x16+ NA25 mm²</v>
          </cell>
          <cell r="C154" t="str">
            <v>km</v>
          </cell>
          <cell r="D154">
            <v>3.1</v>
          </cell>
          <cell r="E154">
            <v>873.32</v>
          </cell>
        </row>
        <row r="155">
          <cell r="B155" t="str">
            <v xml:space="preserve">Transporte de Poste de madera importado de 11 m, Clase 6 de Almacen a Punto de Izaje, en Terreno con Acceso Carrozable </v>
          </cell>
          <cell r="C155" t="str">
            <v>Und</v>
          </cell>
          <cell r="D155">
            <v>15.5</v>
          </cell>
          <cell r="E155">
            <v>149.82</v>
          </cell>
        </row>
        <row r="156">
          <cell r="B156" t="str">
            <v xml:space="preserve">Izaje, Identificación y/o codificación, y Señalización de Poste de madera importada de 11 m, Clase 6 (*)</v>
          </cell>
          <cell r="C156" t="str">
            <v>Und</v>
          </cell>
          <cell r="D156">
            <v>28</v>
          </cell>
          <cell r="E156">
            <v>80.510000000000005</v>
          </cell>
        </row>
        <row r="157">
          <cell r="B157" t="str">
            <v xml:space="preserve">Excavación en Terreno Tipo III (Humedo)</v>
          </cell>
          <cell r="C157" t="str">
            <v>m3</v>
          </cell>
          <cell r="D157">
            <v>6</v>
          </cell>
          <cell r="E157">
            <v>167.78</v>
          </cell>
        </row>
        <row r="158">
          <cell r="B158" t="str">
            <v xml:space="preserve">Transporte de agregado desde cantera a punto de acopio</v>
          </cell>
          <cell r="C158" t="str">
            <v>m3</v>
          </cell>
          <cell r="D158">
            <v>15</v>
          </cell>
          <cell r="E158">
            <v>204.67000000000002</v>
          </cell>
        </row>
        <row r="159">
          <cell r="B159" t="str">
            <v xml:space="preserve">Verificacion y Replanteo de Redes Secundarias Existentes</v>
          </cell>
          <cell r="C159" t="str">
            <v>Localidad</v>
          </cell>
          <cell r="D159">
            <v>3.5</v>
          </cell>
          <cell r="E159">
            <v>332.48</v>
          </cell>
        </row>
        <row r="160">
          <cell r="B160" t="str">
            <v xml:space="preserve">Cimentación con Concreto Ciclópeo de Poste de 9m en Terreno Tipo I (Arcilloso y Conglomerado)</v>
          </cell>
          <cell r="C160" t="str">
            <v>Und</v>
          </cell>
          <cell r="D160">
            <v>10</v>
          </cell>
          <cell r="E160">
            <v>199.7</v>
          </cell>
        </row>
      </sheetData>
      <sheetData sheetId="31"/>
      <sheetData sheetId="32"/>
      <sheetData sheetId="33">
        <row r="5">
          <cell r="B5" t="str">
            <v xml:space="preserve">Mano de Obra</v>
          </cell>
        </row>
      </sheetData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SUMEN"/>
      <sheetName val="FLETETERR"/>
      <sheetName val="RECURSOS"/>
      <sheetName val="1.2.1 RENDIMIENTO"/>
      <sheetName val="#¡REF"/>
      <sheetName val="1"/>
      <sheetName val="LIQ_tECSUR"/>
      <sheetName val="1_2_1_RENDIMIENTO"/>
      <sheetName val="Resumen RP"/>
      <sheetName val="RelInsumos"/>
    </sheetNames>
    <sheetDataSet>
      <sheetData sheetId="0" refreshError="1">
        <row r="1">
          <cell r="F1" t="str">
            <v xml:space="preserve">Pag. 1 / 1</v>
          </cell>
        </row>
        <row r="3">
          <cell r="A3" t="str">
            <v xml:space="preserve">PROYECTO: NUEVA  SALA  DE  CELDAS  EN  10 kV - TUMBES</v>
          </cell>
          <cell r="F3" t="str">
            <v xml:space="preserve">FECHA: Diciembre del 2003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TUMBES1"/>
      <sheetName val="RESTUMBES1"/>
      <sheetName val="PRECABVACA"/>
      <sheetName val="RESCABVACA"/>
      <sheetName val="PRENAUT"/>
      <sheetName val="RESNAUT"/>
      <sheetName val="PRELACRUZ"/>
      <sheetName val="RESLACRUZ"/>
      <sheetName val="PREZORR"/>
      <sheetName val="RESZORR"/>
      <sheetName val="FT"/>
      <sheetName val="BASEJH"/>
      <sheetName val="Hoja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RP"/>
      <sheetName val="Resumen comparativo"/>
      <sheetName val="RESUMEN"/>
    </sheetNames>
    <sheetDataSet>
      <sheetData sheetId="0" refreshError="1"/>
      <sheetData sheetId="1" refreshError="1">
        <row r="17">
          <cell r="B17" t="str">
            <v>poste</v>
          </cell>
          <cell r="C17" t="str">
            <v>poste</v>
          </cell>
          <cell r="D17" t="str">
            <v>PS1-0</v>
          </cell>
          <cell r="E17" t="str">
            <v>PS1-3</v>
          </cell>
          <cell r="F17" t="str">
            <v>PA1-0</v>
          </cell>
          <cell r="G17" t="str">
            <v>PA2-0</v>
          </cell>
          <cell r="H17" t="str">
            <v>PA3-0</v>
          </cell>
          <cell r="I17" t="str">
            <v>PR3-0</v>
          </cell>
          <cell r="J17" t="str">
            <v>PTV-0</v>
          </cell>
          <cell r="K17" t="str">
            <v>TS-0</v>
          </cell>
          <cell r="L17" t="str">
            <v>DS-0</v>
          </cell>
          <cell r="M17" t="str">
            <v>PSVE-0</v>
          </cell>
          <cell r="N17" t="str">
            <v>PA1VE-0</v>
          </cell>
          <cell r="O17" t="str">
            <v>SMM-1P</v>
          </cell>
          <cell r="P17" t="str">
            <v>SMM-2P</v>
          </cell>
          <cell r="Q17" t="str">
            <v>STB-3B</v>
          </cell>
          <cell r="R17" t="str">
            <v>PSVE-3</v>
          </cell>
          <cell r="S17" t="str">
            <v>X</v>
          </cell>
          <cell r="T17" t="str">
            <v xml:space="preserve">X </v>
          </cell>
          <cell r="U17" t="str">
            <v>5KVA</v>
          </cell>
          <cell r="V17" t="str">
            <v>10KVA</v>
          </cell>
          <cell r="W17" t="str">
            <v>15KVA</v>
          </cell>
          <cell r="X17" t="str">
            <v>25KVA</v>
          </cell>
          <cell r="Y17" t="str">
            <v>75KVA</v>
          </cell>
          <cell r="Z17" t="str">
            <v>RI</v>
          </cell>
          <cell r="AA17" t="str">
            <v>RV</v>
          </cell>
          <cell r="AB17" t="str">
            <v>PAT-1</v>
          </cell>
          <cell r="AC17" t="str">
            <v>PAT-3</v>
          </cell>
          <cell r="AD17" t="str">
            <v xml:space="preserve">Long. RP</v>
          </cell>
          <cell r="AE17" t="str">
            <v>Cond</v>
          </cell>
        </row>
        <row r="18">
          <cell r="B18" t="str">
            <v>12m/C6</v>
          </cell>
          <cell r="C18" t="str">
            <v>12m/C-5</v>
          </cell>
        </row>
        <row r="19">
          <cell r="A19">
            <v>1</v>
          </cell>
          <cell r="B19">
            <v>1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39</v>
          </cell>
          <cell r="AE19">
            <v>40.950000000000003</v>
          </cell>
        </row>
        <row r="23">
          <cell r="B23">
            <v>0</v>
          </cell>
          <cell r="C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B24">
            <v>1</v>
          </cell>
          <cell r="C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36</v>
          </cell>
          <cell r="AE24">
            <v>37.800000000000004</v>
          </cell>
        </row>
        <row r="25">
          <cell r="B25">
            <v>0</v>
          </cell>
          <cell r="C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3</v>
          </cell>
          <cell r="AE25">
            <v>3.1500000000000004</v>
          </cell>
        </row>
        <row r="26">
          <cell r="B26">
            <v>0</v>
          </cell>
          <cell r="C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>
            <v>0</v>
          </cell>
          <cell r="C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B28">
            <v>0</v>
          </cell>
          <cell r="C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B29">
            <v>0</v>
          </cell>
          <cell r="C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0</v>
          </cell>
          <cell r="C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</row>
        <row r="31">
          <cell r="B31">
            <v>0</v>
          </cell>
          <cell r="C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7">
          <cell r="B37" t="str">
            <v>poste</v>
          </cell>
          <cell r="C37" t="str">
            <v>poste</v>
          </cell>
          <cell r="D37" t="str">
            <v>PS1-0</v>
          </cell>
          <cell r="E37" t="str">
            <v>PS1-0</v>
          </cell>
          <cell r="F37" t="str">
            <v>PA1-0</v>
          </cell>
          <cell r="G37" t="str">
            <v>PA2-0</v>
          </cell>
          <cell r="H37" t="str">
            <v>PA3-0</v>
          </cell>
          <cell r="I37" t="str">
            <v>PR3-0</v>
          </cell>
          <cell r="J37" t="str">
            <v>PTV-0</v>
          </cell>
          <cell r="K37" t="str">
            <v>TS-0</v>
          </cell>
          <cell r="L37" t="str">
            <v>DS-0</v>
          </cell>
          <cell r="M37" t="str">
            <v>PSVE-0</v>
          </cell>
          <cell r="N37" t="str">
            <v>PA1VE-0</v>
          </cell>
          <cell r="O37" t="str">
            <v>SMM-1P</v>
          </cell>
          <cell r="P37" t="str">
            <v>SMM-2P</v>
          </cell>
          <cell r="Q37" t="str">
            <v>STB-3B</v>
          </cell>
          <cell r="R37" t="str">
            <v>PSVE-3</v>
          </cell>
          <cell r="S37" t="str">
            <v>PSVE-3</v>
          </cell>
          <cell r="T37" t="str">
            <v>PSVE-3</v>
          </cell>
          <cell r="U37" t="str">
            <v>5KVA</v>
          </cell>
          <cell r="V37" t="str">
            <v>10KVA</v>
          </cell>
          <cell r="W37" t="str">
            <v>15KVA</v>
          </cell>
          <cell r="X37" t="str">
            <v>25KVA</v>
          </cell>
          <cell r="Y37" t="str">
            <v>75KVA</v>
          </cell>
          <cell r="Z37" t="str">
            <v>RI</v>
          </cell>
          <cell r="AA37" t="str">
            <v>RV</v>
          </cell>
          <cell r="AB37" t="str">
            <v>PAT-1</v>
          </cell>
          <cell r="AC37" t="str">
            <v>PAT-3</v>
          </cell>
          <cell r="AD37" t="str">
            <v xml:space="preserve">Long. RP</v>
          </cell>
          <cell r="AE37" t="str">
            <v>Cond</v>
          </cell>
        </row>
        <row r="38">
          <cell r="B38" t="str">
            <v>12m/C6</v>
          </cell>
          <cell r="C38" t="str">
            <v>12m/C-5</v>
          </cell>
        </row>
        <row r="39">
          <cell r="A39">
            <v>2</v>
          </cell>
          <cell r="B39">
            <v>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1</v>
          </cell>
          <cell r="AA39">
            <v>2</v>
          </cell>
          <cell r="AB39">
            <v>0</v>
          </cell>
          <cell r="AC39">
            <v>1</v>
          </cell>
          <cell r="AD39">
            <v>396</v>
          </cell>
          <cell r="AE39">
            <v>415.8</v>
          </cell>
        </row>
        <row r="43">
          <cell r="B43">
            <v>0</v>
          </cell>
          <cell r="C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</v>
          </cell>
          <cell r="C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283</v>
          </cell>
          <cell r="AE44">
            <v>297.15000000000003</v>
          </cell>
        </row>
        <row r="45">
          <cell r="B45">
            <v>1</v>
          </cell>
          <cell r="C45">
            <v>0</v>
          </cell>
          <cell r="Z45">
            <v>1</v>
          </cell>
          <cell r="AA45">
            <v>1</v>
          </cell>
          <cell r="AB45">
            <v>0</v>
          </cell>
          <cell r="AC45">
            <v>0</v>
          </cell>
          <cell r="AD45">
            <v>110</v>
          </cell>
          <cell r="AE45">
            <v>115.5</v>
          </cell>
        </row>
        <row r="46">
          <cell r="B46">
            <v>0</v>
          </cell>
          <cell r="C46">
            <v>0</v>
          </cell>
          <cell r="Z46">
            <v>0</v>
          </cell>
          <cell r="AA46">
            <v>1</v>
          </cell>
          <cell r="AB46">
            <v>0</v>
          </cell>
          <cell r="AC46">
            <v>1</v>
          </cell>
          <cell r="AD46">
            <v>3</v>
          </cell>
          <cell r="AE46">
            <v>3.1500000000000004</v>
          </cell>
        </row>
        <row r="47">
          <cell r="B47">
            <v>0</v>
          </cell>
          <cell r="C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0</v>
          </cell>
          <cell r="C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0</v>
          </cell>
          <cell r="C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B50">
            <v>0</v>
          </cell>
          <cell r="C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B51">
            <v>0</v>
          </cell>
          <cell r="C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7">
          <cell r="B57" t="str">
            <v>poste</v>
          </cell>
          <cell r="C57" t="str">
            <v>poste</v>
          </cell>
          <cell r="D57" t="str">
            <v>PS1-0</v>
          </cell>
          <cell r="E57" t="str">
            <v>PS1-0</v>
          </cell>
          <cell r="F57" t="str">
            <v>PA1-0</v>
          </cell>
          <cell r="G57" t="str">
            <v>PA2-0</v>
          </cell>
          <cell r="H57" t="str">
            <v>PA3-0</v>
          </cell>
          <cell r="I57" t="str">
            <v>PR3-0</v>
          </cell>
          <cell r="J57" t="str">
            <v>PTV-0</v>
          </cell>
          <cell r="K57" t="str">
            <v>TS-0</v>
          </cell>
          <cell r="L57" t="str">
            <v>DS-0</v>
          </cell>
          <cell r="M57" t="str">
            <v>PSVE-0</v>
          </cell>
          <cell r="N57" t="str">
            <v>PA1VE-0</v>
          </cell>
          <cell r="O57" t="str">
            <v>SMM-1P</v>
          </cell>
          <cell r="P57" t="str">
            <v>SMM-2P</v>
          </cell>
          <cell r="Q57" t="str">
            <v>STB-3B</v>
          </cell>
          <cell r="R57" t="str">
            <v>PSVE-3</v>
          </cell>
          <cell r="S57" t="str">
            <v>PSVE-3</v>
          </cell>
          <cell r="T57" t="str">
            <v>PSVE-3</v>
          </cell>
          <cell r="U57" t="str">
            <v>5KVA</v>
          </cell>
          <cell r="V57" t="str">
            <v>10KVA</v>
          </cell>
          <cell r="W57" t="str">
            <v>15KVA</v>
          </cell>
          <cell r="X57" t="str">
            <v>25KVA</v>
          </cell>
          <cell r="Y57" t="str">
            <v>75KVA</v>
          </cell>
          <cell r="Z57" t="str">
            <v>RI</v>
          </cell>
          <cell r="AA57" t="str">
            <v>RV</v>
          </cell>
          <cell r="AB57" t="str">
            <v>PAT-1</v>
          </cell>
          <cell r="AC57" t="str">
            <v>PAT-3</v>
          </cell>
          <cell r="AD57" t="str">
            <v xml:space="preserve">Long. RP</v>
          </cell>
          <cell r="AE57" t="str">
            <v>Cond</v>
          </cell>
        </row>
        <row r="58">
          <cell r="B58" t="str">
            <v>12m/C6</v>
          </cell>
          <cell r="C58" t="str">
            <v>12m/C-5</v>
          </cell>
        </row>
        <row r="59">
          <cell r="A59">
            <v>3</v>
          </cell>
          <cell r="B59">
            <v>3</v>
          </cell>
          <cell r="C59">
            <v>0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199.2</v>
          </cell>
          <cell r="AE59">
            <v>209.16000000000003</v>
          </cell>
        </row>
        <row r="63">
          <cell r="B63">
            <v>0</v>
          </cell>
          <cell r="C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</v>
          </cell>
          <cell r="C64">
            <v>0</v>
          </cell>
          <cell r="Z64">
            <v>1</v>
          </cell>
          <cell r="AA64">
            <v>0</v>
          </cell>
          <cell r="AB64">
            <v>0</v>
          </cell>
          <cell r="AC64">
            <v>0</v>
          </cell>
          <cell r="AD64">
            <v>73</v>
          </cell>
          <cell r="AE64">
            <v>76.650000000000006</v>
          </cell>
        </row>
        <row r="65">
          <cell r="B65">
            <v>1</v>
          </cell>
          <cell r="C65">
            <v>0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75.2</v>
          </cell>
          <cell r="AE65">
            <v>78.960000000000008</v>
          </cell>
        </row>
        <row r="66">
          <cell r="B66">
            <v>1</v>
          </cell>
          <cell r="C66">
            <v>0</v>
          </cell>
          <cell r="Z66">
            <v>0</v>
          </cell>
          <cell r="AA66">
            <v>1</v>
          </cell>
          <cell r="AB66">
            <v>0</v>
          </cell>
          <cell r="AC66">
            <v>0</v>
          </cell>
          <cell r="AD66">
            <v>48</v>
          </cell>
          <cell r="AE66">
            <v>50.400000000000006</v>
          </cell>
        </row>
        <row r="67">
          <cell r="B67">
            <v>0</v>
          </cell>
          <cell r="C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</v>
          </cell>
          <cell r="AD67">
            <v>3</v>
          </cell>
          <cell r="AE67">
            <v>3.1500000000000004</v>
          </cell>
        </row>
        <row r="68">
          <cell r="B68">
            <v>0</v>
          </cell>
          <cell r="C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B69">
            <v>0</v>
          </cell>
          <cell r="C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B70">
            <v>0</v>
          </cell>
          <cell r="C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B71">
            <v>0</v>
          </cell>
          <cell r="C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</row>
        <row r="77">
          <cell r="B77" t="str">
            <v>poste</v>
          </cell>
          <cell r="C77" t="str">
            <v>poste</v>
          </cell>
          <cell r="D77" t="str">
            <v>PS1-0</v>
          </cell>
          <cell r="E77" t="str">
            <v>PS1-3L</v>
          </cell>
          <cell r="F77" t="str">
            <v>PA1-0</v>
          </cell>
          <cell r="G77" t="str">
            <v>PA2-0</v>
          </cell>
          <cell r="H77" t="str">
            <v>PA3-0</v>
          </cell>
          <cell r="I77" t="str">
            <v>PR3-0</v>
          </cell>
          <cell r="J77" t="str">
            <v>PTV-0</v>
          </cell>
          <cell r="K77" t="str">
            <v>TS-0</v>
          </cell>
          <cell r="L77" t="str">
            <v>DS-0</v>
          </cell>
          <cell r="M77" t="str">
            <v>PSVE-0</v>
          </cell>
          <cell r="N77" t="str">
            <v>PA1VE-0</v>
          </cell>
          <cell r="O77" t="str">
            <v>SMM-1P</v>
          </cell>
          <cell r="P77" t="str">
            <v>SMM-2P</v>
          </cell>
          <cell r="Q77" t="str">
            <v>STB-3B</v>
          </cell>
          <cell r="R77" t="str">
            <v>PSVE-3</v>
          </cell>
          <cell r="S77" t="str">
            <v>PSVE-3</v>
          </cell>
          <cell r="T77" t="str">
            <v>PSVE-3</v>
          </cell>
          <cell r="U77" t="str">
            <v>5KVA</v>
          </cell>
          <cell r="V77" t="str">
            <v>10KVA</v>
          </cell>
          <cell r="W77" t="str">
            <v>15KVA</v>
          </cell>
          <cell r="X77" t="str">
            <v>25KVA</v>
          </cell>
          <cell r="Y77" t="str">
            <v>75KVA</v>
          </cell>
          <cell r="Z77" t="str">
            <v>RI</v>
          </cell>
          <cell r="AA77" t="str">
            <v>RV</v>
          </cell>
          <cell r="AB77" t="str">
            <v>PAT-1</v>
          </cell>
          <cell r="AC77" t="str">
            <v>PAT-3</v>
          </cell>
          <cell r="AD77" t="str">
            <v xml:space="preserve">Long. RP</v>
          </cell>
          <cell r="AE77" t="str">
            <v>Cond</v>
          </cell>
        </row>
        <row r="78">
          <cell r="B78" t="str">
            <v>12m/C6</v>
          </cell>
          <cell r="C78" t="str">
            <v>12m/C-5</v>
          </cell>
        </row>
        <row r="79">
          <cell r="A79">
            <v>4</v>
          </cell>
          <cell r="B79">
            <v>7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</v>
          </cell>
          <cell r="H79">
            <v>0</v>
          </cell>
          <cell r="I79">
            <v>0</v>
          </cell>
          <cell r="J79">
            <v>1</v>
          </cell>
          <cell r="K79">
            <v>3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3</v>
          </cell>
          <cell r="AA79">
            <v>3</v>
          </cell>
          <cell r="AB79">
            <v>5</v>
          </cell>
          <cell r="AC79">
            <v>2</v>
          </cell>
          <cell r="AD79">
            <v>407.1</v>
          </cell>
          <cell r="AE79">
            <v>427.45500000000004</v>
          </cell>
        </row>
        <row r="83">
          <cell r="B83">
            <v>0</v>
          </cell>
          <cell r="C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B84">
            <v>1</v>
          </cell>
          <cell r="C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28.3</v>
          </cell>
          <cell r="AE84">
            <v>29.715000000000003</v>
          </cell>
        </row>
        <row r="85">
          <cell r="B85">
            <v>1</v>
          </cell>
          <cell r="C85">
            <v>0</v>
          </cell>
          <cell r="Z85">
            <v>1</v>
          </cell>
          <cell r="AA85">
            <v>0</v>
          </cell>
          <cell r="AB85">
            <v>1</v>
          </cell>
          <cell r="AC85">
            <v>0</v>
          </cell>
          <cell r="AD85">
            <v>66</v>
          </cell>
          <cell r="AE85">
            <v>69.3</v>
          </cell>
        </row>
        <row r="86">
          <cell r="B86">
            <v>1</v>
          </cell>
          <cell r="C86">
            <v>0</v>
          </cell>
          <cell r="Z86">
            <v>0</v>
          </cell>
          <cell r="AA86">
            <v>1</v>
          </cell>
          <cell r="AB86">
            <v>1</v>
          </cell>
          <cell r="AC86">
            <v>0</v>
          </cell>
          <cell r="AD86">
            <v>59.8</v>
          </cell>
          <cell r="AE86">
            <v>62.79</v>
          </cell>
        </row>
        <row r="87">
          <cell r="B87">
            <v>1</v>
          </cell>
          <cell r="C87">
            <v>0</v>
          </cell>
          <cell r="Z87">
            <v>0</v>
          </cell>
          <cell r="AA87">
            <v>1</v>
          </cell>
          <cell r="AB87">
            <v>0</v>
          </cell>
          <cell r="AC87">
            <v>1</v>
          </cell>
          <cell r="AD87">
            <v>45</v>
          </cell>
          <cell r="AE87">
            <v>47.25</v>
          </cell>
        </row>
        <row r="88">
          <cell r="B88">
            <v>1</v>
          </cell>
          <cell r="C88">
            <v>0</v>
          </cell>
          <cell r="Z88">
            <v>0</v>
          </cell>
          <cell r="AA88">
            <v>0</v>
          </cell>
          <cell r="AB88">
            <v>1</v>
          </cell>
          <cell r="AC88">
            <v>0</v>
          </cell>
          <cell r="AD88">
            <v>52</v>
          </cell>
          <cell r="AE88">
            <v>54.6</v>
          </cell>
        </row>
        <row r="89">
          <cell r="B89">
            <v>1</v>
          </cell>
          <cell r="C89">
            <v>0</v>
          </cell>
          <cell r="Z89">
            <v>0</v>
          </cell>
          <cell r="AA89">
            <v>1</v>
          </cell>
          <cell r="AB89">
            <v>1</v>
          </cell>
          <cell r="AC89">
            <v>0</v>
          </cell>
          <cell r="AD89">
            <v>15</v>
          </cell>
          <cell r="AE89">
            <v>15.75</v>
          </cell>
        </row>
        <row r="90">
          <cell r="B90">
            <v>1</v>
          </cell>
          <cell r="C90">
            <v>0</v>
          </cell>
          <cell r="Z90">
            <v>1</v>
          </cell>
          <cell r="AA90">
            <v>0</v>
          </cell>
          <cell r="AB90">
            <v>1</v>
          </cell>
          <cell r="AC90">
            <v>0</v>
          </cell>
          <cell r="AD90">
            <v>138</v>
          </cell>
          <cell r="AE90">
            <v>144.9</v>
          </cell>
        </row>
        <row r="91">
          <cell r="B91">
            <v>0</v>
          </cell>
          <cell r="C91">
            <v>0</v>
          </cell>
          <cell r="Z91">
            <v>1</v>
          </cell>
          <cell r="AA91">
            <v>0</v>
          </cell>
          <cell r="AB91">
            <v>0</v>
          </cell>
          <cell r="AC91">
            <v>1</v>
          </cell>
          <cell r="AD91">
            <v>3</v>
          </cell>
          <cell r="AE91">
            <v>3.1500000000000004</v>
          </cell>
        </row>
        <row r="97">
          <cell r="B97" t="str">
            <v>poste</v>
          </cell>
          <cell r="C97" t="str">
            <v>poste</v>
          </cell>
          <cell r="D97" t="str">
            <v>PS1-0</v>
          </cell>
          <cell r="E97" t="str">
            <v>PS1-3</v>
          </cell>
          <cell r="F97" t="str">
            <v>PA1-0</v>
          </cell>
          <cell r="G97" t="str">
            <v>PA2-0</v>
          </cell>
          <cell r="H97" t="str">
            <v>PA3-0</v>
          </cell>
          <cell r="I97" t="str">
            <v>PR3-0</v>
          </cell>
          <cell r="J97" t="str">
            <v>PTV-0</v>
          </cell>
          <cell r="K97" t="str">
            <v>TS-0</v>
          </cell>
          <cell r="L97" t="str">
            <v>DS-0</v>
          </cell>
          <cell r="M97" t="str">
            <v>PSVE-0</v>
          </cell>
          <cell r="N97" t="str">
            <v>PA1VE-0</v>
          </cell>
          <cell r="O97" t="str">
            <v>SMM-1P</v>
          </cell>
          <cell r="P97" t="str">
            <v>SMM-2P</v>
          </cell>
          <cell r="Q97" t="str">
            <v>STB-3B</v>
          </cell>
          <cell r="R97" t="str">
            <v>PSVE-3</v>
          </cell>
          <cell r="S97" t="str">
            <v>PSVE-3</v>
          </cell>
          <cell r="T97" t="str">
            <v>PSVE-3</v>
          </cell>
          <cell r="U97" t="str">
            <v>5KVA</v>
          </cell>
          <cell r="V97" t="str">
            <v>10KVA</v>
          </cell>
          <cell r="W97" t="str">
            <v>15KVA</v>
          </cell>
          <cell r="X97" t="str">
            <v>25KVA</v>
          </cell>
          <cell r="Y97" t="str">
            <v>75KVA</v>
          </cell>
          <cell r="Z97" t="str">
            <v>RI</v>
          </cell>
          <cell r="AA97" t="str">
            <v>RV</v>
          </cell>
          <cell r="AB97" t="str">
            <v>PAT-1</v>
          </cell>
          <cell r="AC97" t="str">
            <v>PAT-3</v>
          </cell>
          <cell r="AD97" t="str">
            <v xml:space="preserve">Long. RP</v>
          </cell>
          <cell r="AE97" t="str">
            <v>Cond</v>
          </cell>
        </row>
        <row r="98">
          <cell r="B98" t="str">
            <v>12m/C6</v>
          </cell>
          <cell r="C98" t="str">
            <v>12m/C-5</v>
          </cell>
        </row>
        <row r="99">
          <cell r="A99">
            <v>5</v>
          </cell>
          <cell r="B99">
            <v>6</v>
          </cell>
          <cell r="C99">
            <v>0</v>
          </cell>
          <cell r="D99">
            <v>0</v>
          </cell>
          <cell r="E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</v>
          </cell>
          <cell r="R99">
            <v>2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2</v>
          </cell>
          <cell r="AB99">
            <v>4</v>
          </cell>
          <cell r="AC99">
            <v>1</v>
          </cell>
          <cell r="AD99">
            <v>189</v>
          </cell>
          <cell r="AE99">
            <v>595.35000000000014</v>
          </cell>
        </row>
        <row r="103">
          <cell r="B103">
            <v>0</v>
          </cell>
          <cell r="C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B104">
            <v>1</v>
          </cell>
          <cell r="C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25</v>
          </cell>
          <cell r="AE104">
            <v>78.75</v>
          </cell>
        </row>
        <row r="105">
          <cell r="B105">
            <v>1</v>
          </cell>
          <cell r="C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0</v>
          </cell>
          <cell r="AD105">
            <v>50</v>
          </cell>
          <cell r="AE105">
            <v>157.5</v>
          </cell>
        </row>
        <row r="106">
          <cell r="B106">
            <v>1</v>
          </cell>
          <cell r="C106">
            <v>0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49</v>
          </cell>
          <cell r="AE106">
            <v>154.35000000000002</v>
          </cell>
        </row>
        <row r="107">
          <cell r="B107">
            <v>1</v>
          </cell>
          <cell r="C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47</v>
          </cell>
          <cell r="AE107">
            <v>148.05000000000001</v>
          </cell>
        </row>
        <row r="108">
          <cell r="B108">
            <v>2</v>
          </cell>
          <cell r="C108">
            <v>0</v>
          </cell>
          <cell r="Z108">
            <v>0</v>
          </cell>
          <cell r="AA108">
            <v>1</v>
          </cell>
          <cell r="AB108">
            <v>1</v>
          </cell>
          <cell r="AC108">
            <v>0</v>
          </cell>
          <cell r="AD108">
            <v>15</v>
          </cell>
          <cell r="AE108">
            <v>47.25</v>
          </cell>
        </row>
        <row r="109">
          <cell r="B109">
            <v>0</v>
          </cell>
          <cell r="C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</v>
          </cell>
          <cell r="AD109">
            <v>3</v>
          </cell>
          <cell r="AE109">
            <v>9.4500000000000011</v>
          </cell>
        </row>
        <row r="110">
          <cell r="B110">
            <v>0</v>
          </cell>
          <cell r="C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</row>
        <row r="111">
          <cell r="B111">
            <v>0</v>
          </cell>
          <cell r="C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7">
          <cell r="B117" t="str">
            <v>poste</v>
          </cell>
          <cell r="C117" t="str">
            <v>poste</v>
          </cell>
          <cell r="D117" t="str">
            <v>PS1-0</v>
          </cell>
          <cell r="E117" t="str">
            <v>PS1-3L</v>
          </cell>
          <cell r="F117" t="str">
            <v>PA1-0</v>
          </cell>
          <cell r="G117" t="str">
            <v>PA2-0</v>
          </cell>
          <cell r="H117" t="str">
            <v>PA3-0</v>
          </cell>
          <cell r="I117" t="str">
            <v>PR3-0</v>
          </cell>
          <cell r="J117" t="str">
            <v>PTV-0</v>
          </cell>
          <cell r="K117" t="str">
            <v>TS-0</v>
          </cell>
          <cell r="L117" t="str">
            <v>DS-0</v>
          </cell>
          <cell r="M117" t="str">
            <v>PSVE-0</v>
          </cell>
          <cell r="N117" t="str">
            <v>PA1VE-0</v>
          </cell>
          <cell r="O117" t="str">
            <v>SMM-1P</v>
          </cell>
          <cell r="P117" t="str">
            <v>SMM-2P</v>
          </cell>
          <cell r="Q117" t="str">
            <v>STB-3B</v>
          </cell>
          <cell r="R117" t="str">
            <v>PSVE-3</v>
          </cell>
          <cell r="S117" t="str">
            <v>PSVE-3</v>
          </cell>
          <cell r="T117" t="str">
            <v>PSVE-3</v>
          </cell>
          <cell r="U117" t="str">
            <v>5KVA</v>
          </cell>
          <cell r="V117" t="str">
            <v>10KVA</v>
          </cell>
          <cell r="W117" t="str">
            <v>15KVA</v>
          </cell>
          <cell r="X117" t="str">
            <v>25KVA</v>
          </cell>
          <cell r="Y117" t="str">
            <v>75KVA</v>
          </cell>
          <cell r="Z117" t="str">
            <v>RI</v>
          </cell>
          <cell r="AA117" t="str">
            <v>RV</v>
          </cell>
          <cell r="AB117" t="str">
            <v>PAT-1</v>
          </cell>
          <cell r="AC117" t="str">
            <v>PAT-3</v>
          </cell>
          <cell r="AD117" t="str">
            <v xml:space="preserve">Long. RP</v>
          </cell>
          <cell r="AE117" t="str">
            <v>Cond</v>
          </cell>
        </row>
        <row r="118">
          <cell r="B118" t="str">
            <v>12m/C6</v>
          </cell>
          <cell r="C118" t="str">
            <v>12m/C-5</v>
          </cell>
        </row>
        <row r="119">
          <cell r="A119">
            <v>6</v>
          </cell>
          <cell r="B119">
            <v>2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0</v>
          </cell>
          <cell r="N119">
            <v>0</v>
          </cell>
          <cell r="O119">
            <v>1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119.1</v>
          </cell>
          <cell r="AE119">
            <v>125.05500000000001</v>
          </cell>
        </row>
        <row r="123">
          <cell r="B123">
            <v>0</v>
          </cell>
          <cell r="C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</v>
          </cell>
          <cell r="C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25</v>
          </cell>
          <cell r="AE124">
            <v>26.25</v>
          </cell>
        </row>
        <row r="125">
          <cell r="B125">
            <v>1</v>
          </cell>
          <cell r="C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0</v>
          </cell>
          <cell r="AD125">
            <v>91.1</v>
          </cell>
          <cell r="AE125">
            <v>95.655000000000001</v>
          </cell>
        </row>
        <row r="126">
          <cell r="B126">
            <v>0</v>
          </cell>
          <cell r="C126">
            <v>0</v>
          </cell>
          <cell r="Z126">
            <v>0</v>
          </cell>
          <cell r="AA126">
            <v>1</v>
          </cell>
          <cell r="AB126">
            <v>0</v>
          </cell>
          <cell r="AC126">
            <v>1</v>
          </cell>
          <cell r="AD126">
            <v>3</v>
          </cell>
          <cell r="AE126">
            <v>3.1500000000000004</v>
          </cell>
        </row>
        <row r="127">
          <cell r="B127">
            <v>0</v>
          </cell>
          <cell r="C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B128">
            <v>0</v>
          </cell>
          <cell r="C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0</v>
          </cell>
          <cell r="C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B130">
            <v>0</v>
          </cell>
          <cell r="C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B131">
            <v>0</v>
          </cell>
          <cell r="C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</row>
        <row r="137">
          <cell r="B137" t="str">
            <v>poste</v>
          </cell>
          <cell r="C137" t="str">
            <v>poste</v>
          </cell>
          <cell r="D137" t="str">
            <v>PS1-0</v>
          </cell>
          <cell r="E137" t="str">
            <v>PS1-0</v>
          </cell>
          <cell r="F137" t="str">
            <v>PA1-0</v>
          </cell>
          <cell r="G137" t="str">
            <v>PA2-0</v>
          </cell>
          <cell r="H137" t="str">
            <v>PA3-0</v>
          </cell>
          <cell r="I137" t="str">
            <v>PR3-0</v>
          </cell>
          <cell r="J137" t="str">
            <v>PTV-0</v>
          </cell>
          <cell r="K137" t="str">
            <v>TS-0</v>
          </cell>
          <cell r="L137" t="str">
            <v>DS-0</v>
          </cell>
          <cell r="M137" t="str">
            <v>PSVE-0</v>
          </cell>
          <cell r="N137" t="str">
            <v>PA1VE-0</v>
          </cell>
          <cell r="O137" t="str">
            <v>SMM-1P</v>
          </cell>
          <cell r="P137" t="str">
            <v>SMM-2P</v>
          </cell>
          <cell r="Q137" t="str">
            <v>STB-3B</v>
          </cell>
          <cell r="R137" t="str">
            <v>PSVE-3</v>
          </cell>
          <cell r="S137" t="str">
            <v>PSVE-3</v>
          </cell>
          <cell r="T137" t="str">
            <v>PSVE-3</v>
          </cell>
          <cell r="U137" t="str">
            <v>5KVA</v>
          </cell>
          <cell r="V137" t="str">
            <v>10KVA</v>
          </cell>
          <cell r="W137" t="str">
            <v>15KVA</v>
          </cell>
          <cell r="X137" t="str">
            <v>25KVA</v>
          </cell>
          <cell r="Y137" t="str">
            <v>75KVA</v>
          </cell>
          <cell r="Z137" t="str">
            <v>RI</v>
          </cell>
          <cell r="AA137" t="str">
            <v>RV</v>
          </cell>
          <cell r="AB137" t="str">
            <v>PAT-1</v>
          </cell>
          <cell r="AC137" t="str">
            <v>PAT-3</v>
          </cell>
          <cell r="AD137" t="str">
            <v xml:space="preserve">Long. RP</v>
          </cell>
          <cell r="AE137" t="str">
            <v>Cond</v>
          </cell>
        </row>
        <row r="138">
          <cell r="B138" t="str">
            <v>12m/C6</v>
          </cell>
          <cell r="C138" t="str">
            <v>12m/C-5</v>
          </cell>
        </row>
        <row r="139">
          <cell r="A139">
            <v>7</v>
          </cell>
          <cell r="B139">
            <v>1</v>
          </cell>
          <cell r="C139">
            <v>0</v>
          </cell>
          <cell r="D139">
            <v>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</v>
          </cell>
          <cell r="AD139">
            <v>35.5</v>
          </cell>
          <cell r="AE139">
            <v>37.274999999999999</v>
          </cell>
        </row>
        <row r="143">
          <cell r="B143">
            <v>0</v>
          </cell>
          <cell r="C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B144">
            <v>1</v>
          </cell>
          <cell r="C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32.5</v>
          </cell>
          <cell r="AE144">
            <v>34.125</v>
          </cell>
        </row>
        <row r="145">
          <cell r="B145">
            <v>0</v>
          </cell>
          <cell r="C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</v>
          </cell>
          <cell r="AD145">
            <v>3</v>
          </cell>
          <cell r="AE145">
            <v>3.1500000000000004</v>
          </cell>
        </row>
        <row r="146">
          <cell r="B146">
            <v>0</v>
          </cell>
          <cell r="C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B147">
            <v>0</v>
          </cell>
          <cell r="C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B148">
            <v>0</v>
          </cell>
          <cell r="C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49">
          <cell r="B149">
            <v>0</v>
          </cell>
          <cell r="C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</row>
        <row r="150">
          <cell r="B150">
            <v>0</v>
          </cell>
          <cell r="C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B151">
            <v>0</v>
          </cell>
          <cell r="C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</row>
        <row r="157">
          <cell r="B157" t="str">
            <v>poste</v>
          </cell>
          <cell r="C157" t="str">
            <v>poste</v>
          </cell>
          <cell r="D157" t="str">
            <v>PS1-0</v>
          </cell>
          <cell r="E157" t="str">
            <v>PS1-0</v>
          </cell>
          <cell r="F157" t="str">
            <v>PA1-0</v>
          </cell>
          <cell r="G157" t="str">
            <v>PA2-0</v>
          </cell>
          <cell r="H157" t="str">
            <v>PA3-0</v>
          </cell>
          <cell r="I157" t="str">
            <v>PR3-0</v>
          </cell>
          <cell r="J157" t="str">
            <v>PTV-0</v>
          </cell>
          <cell r="K157" t="str">
            <v>TS-0</v>
          </cell>
          <cell r="L157" t="str">
            <v>DS-0</v>
          </cell>
          <cell r="M157" t="str">
            <v>PSVE-0</v>
          </cell>
          <cell r="N157" t="str">
            <v>PA1VE-0</v>
          </cell>
          <cell r="O157" t="str">
            <v>SMM-1P</v>
          </cell>
          <cell r="P157" t="str">
            <v>SMM-2P</v>
          </cell>
          <cell r="Q157" t="str">
            <v>STB-3B</v>
          </cell>
          <cell r="R157" t="str">
            <v>PSVE-3</v>
          </cell>
          <cell r="S157" t="str">
            <v>PSVE-3</v>
          </cell>
          <cell r="T157" t="str">
            <v>PSVE-3</v>
          </cell>
          <cell r="U157" t="str">
            <v>5KVA</v>
          </cell>
          <cell r="V157" t="str">
            <v>10KVA</v>
          </cell>
          <cell r="W157" t="str">
            <v>15KVA</v>
          </cell>
          <cell r="X157" t="str">
            <v>25KVA</v>
          </cell>
          <cell r="Y157" t="str">
            <v>75KVA</v>
          </cell>
          <cell r="Z157" t="str">
            <v>RI</v>
          </cell>
          <cell r="AA157" t="str">
            <v>RV</v>
          </cell>
          <cell r="AB157" t="str">
            <v>PAT-1</v>
          </cell>
          <cell r="AC157" t="str">
            <v>PAT-3</v>
          </cell>
          <cell r="AD157" t="str">
            <v xml:space="preserve">Long. RP</v>
          </cell>
          <cell r="AE157" t="str">
            <v>Cond</v>
          </cell>
        </row>
        <row r="158">
          <cell r="B158" t="str">
            <v>12m/C6</v>
          </cell>
          <cell r="C158" t="str">
            <v>12m/C-5</v>
          </cell>
        </row>
        <row r="159">
          <cell r="A159">
            <v>8</v>
          </cell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  <cell r="AD159">
            <v>40.299999999999997</v>
          </cell>
          <cell r="AE159">
            <v>42.314999999999998</v>
          </cell>
        </row>
        <row r="163">
          <cell r="B163">
            <v>0</v>
          </cell>
          <cell r="C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B164">
            <v>1</v>
          </cell>
          <cell r="C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37.299999999999997</v>
          </cell>
          <cell r="AE164">
            <v>39.164999999999999</v>
          </cell>
        </row>
        <row r="165">
          <cell r="B165">
            <v>0</v>
          </cell>
          <cell r="C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</v>
          </cell>
          <cell r="AD165">
            <v>3</v>
          </cell>
          <cell r="AE165">
            <v>3.1500000000000004</v>
          </cell>
        </row>
        <row r="166">
          <cell r="B166">
            <v>0</v>
          </cell>
          <cell r="C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B167">
            <v>0</v>
          </cell>
          <cell r="C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0</v>
          </cell>
          <cell r="C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</row>
        <row r="169">
          <cell r="B169">
            <v>0</v>
          </cell>
          <cell r="C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0</v>
          </cell>
          <cell r="C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B171">
            <v>0</v>
          </cell>
          <cell r="C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7">
          <cell r="B177" t="str">
            <v>poste</v>
          </cell>
          <cell r="C177" t="str">
            <v>poste</v>
          </cell>
          <cell r="D177" t="str">
            <v>PS1-0</v>
          </cell>
          <cell r="E177" t="str">
            <v>PS1-0</v>
          </cell>
          <cell r="F177" t="str">
            <v>PA1-0</v>
          </cell>
          <cell r="G177" t="str">
            <v>PA2-0</v>
          </cell>
          <cell r="H177" t="str">
            <v>PA3-0</v>
          </cell>
          <cell r="I177" t="str">
            <v>PR3-0</v>
          </cell>
          <cell r="J177" t="str">
            <v>PTV-0</v>
          </cell>
          <cell r="K177" t="str">
            <v>TS-0</v>
          </cell>
          <cell r="L177" t="str">
            <v>DS-0</v>
          </cell>
          <cell r="M177" t="str">
            <v>PSVE-0</v>
          </cell>
          <cell r="N177" t="str">
            <v>PA1VE-0</v>
          </cell>
          <cell r="O177" t="str">
            <v>SMM-1P</v>
          </cell>
          <cell r="P177" t="str">
            <v>SMM-2P</v>
          </cell>
          <cell r="Q177" t="str">
            <v>STB-3B</v>
          </cell>
          <cell r="R177" t="str">
            <v>PSVE-3</v>
          </cell>
          <cell r="S177" t="str">
            <v>PSVE-3</v>
          </cell>
          <cell r="T177" t="str">
            <v>PSVE-3</v>
          </cell>
          <cell r="U177" t="str">
            <v>5KVA</v>
          </cell>
          <cell r="V177" t="str">
            <v>10KVA</v>
          </cell>
          <cell r="W177" t="str">
            <v>15KVA</v>
          </cell>
          <cell r="X177" t="str">
            <v>25KVA</v>
          </cell>
          <cell r="Y177" t="str">
            <v>75KVA</v>
          </cell>
          <cell r="Z177" t="str">
            <v>RI</v>
          </cell>
          <cell r="AA177" t="str">
            <v>RV</v>
          </cell>
          <cell r="AB177" t="str">
            <v>PAT-1</v>
          </cell>
          <cell r="AC177" t="str">
            <v>PAT-3</v>
          </cell>
          <cell r="AD177" t="str">
            <v xml:space="preserve">Long. RP</v>
          </cell>
          <cell r="AE177" t="str">
            <v>Cond</v>
          </cell>
        </row>
        <row r="178">
          <cell r="B178" t="str">
            <v>12m/C6</v>
          </cell>
          <cell r="C178" t="str">
            <v>12m/C-5</v>
          </cell>
        </row>
        <row r="179">
          <cell r="A179">
            <v>9</v>
          </cell>
          <cell r="B179">
            <v>4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>
            <v>1</v>
          </cell>
          <cell r="L179">
            <v>1</v>
          </cell>
          <cell r="M179">
            <v>2</v>
          </cell>
          <cell r="N179">
            <v>0</v>
          </cell>
          <cell r="O179">
            <v>1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1</v>
          </cell>
          <cell r="X179">
            <v>0</v>
          </cell>
          <cell r="Y179">
            <v>0</v>
          </cell>
          <cell r="Z179">
            <v>2</v>
          </cell>
          <cell r="AA179">
            <v>0</v>
          </cell>
          <cell r="AB179">
            <v>3</v>
          </cell>
          <cell r="AC179">
            <v>1</v>
          </cell>
          <cell r="AD179">
            <v>273.5</v>
          </cell>
          <cell r="AE179">
            <v>287.17499999999995</v>
          </cell>
        </row>
        <row r="183">
          <cell r="B183">
            <v>0</v>
          </cell>
          <cell r="C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B184">
            <v>1</v>
          </cell>
          <cell r="C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15</v>
          </cell>
          <cell r="AE184">
            <v>15.75</v>
          </cell>
        </row>
        <row r="185">
          <cell r="B185">
            <v>1</v>
          </cell>
          <cell r="C185">
            <v>0</v>
          </cell>
          <cell r="Z185">
            <v>1</v>
          </cell>
          <cell r="AA185">
            <v>0</v>
          </cell>
          <cell r="AB185">
            <v>1</v>
          </cell>
          <cell r="AC185">
            <v>0</v>
          </cell>
          <cell r="AD185">
            <v>76</v>
          </cell>
          <cell r="AE185">
            <v>79.8</v>
          </cell>
        </row>
        <row r="186">
          <cell r="B186">
            <v>1</v>
          </cell>
          <cell r="C186">
            <v>0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92</v>
          </cell>
          <cell r="AE186">
            <v>96.600000000000009</v>
          </cell>
        </row>
        <row r="187">
          <cell r="B187">
            <v>1</v>
          </cell>
          <cell r="C187">
            <v>0</v>
          </cell>
          <cell r="Z187">
            <v>0</v>
          </cell>
          <cell r="AA187">
            <v>0</v>
          </cell>
          <cell r="AB187">
            <v>1</v>
          </cell>
          <cell r="AC187">
            <v>0</v>
          </cell>
          <cell r="AD187">
            <v>87.5</v>
          </cell>
          <cell r="AE187">
            <v>91.875</v>
          </cell>
        </row>
        <row r="188">
          <cell r="B188">
            <v>0</v>
          </cell>
          <cell r="C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3</v>
          </cell>
          <cell r="AE188">
            <v>3.1500000000000004</v>
          </cell>
        </row>
        <row r="189">
          <cell r="B189">
            <v>0</v>
          </cell>
          <cell r="C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</row>
        <row r="190">
          <cell r="B190">
            <v>0</v>
          </cell>
          <cell r="C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</row>
        <row r="191">
          <cell r="B191">
            <v>0</v>
          </cell>
          <cell r="C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</row>
        <row r="197">
          <cell r="B197" t="str">
            <v>poste</v>
          </cell>
          <cell r="C197" t="str">
            <v>poste</v>
          </cell>
          <cell r="D197" t="str">
            <v>PS1-0</v>
          </cell>
          <cell r="E197" t="str">
            <v>PS1-0</v>
          </cell>
          <cell r="F197" t="str">
            <v>PA1-0</v>
          </cell>
          <cell r="G197" t="str">
            <v>PA2-0</v>
          </cell>
          <cell r="H197" t="str">
            <v>PA3-0</v>
          </cell>
          <cell r="I197" t="str">
            <v>PR3-0</v>
          </cell>
          <cell r="J197" t="str">
            <v>PTV-0</v>
          </cell>
          <cell r="K197" t="str">
            <v>TS-0</v>
          </cell>
          <cell r="L197" t="str">
            <v>DS-0</v>
          </cell>
          <cell r="M197" t="str">
            <v>PSVE-0</v>
          </cell>
          <cell r="N197" t="str">
            <v>PA1VE-0</v>
          </cell>
          <cell r="O197" t="str">
            <v>SMM-1P</v>
          </cell>
          <cell r="P197" t="str">
            <v>SMM-2P</v>
          </cell>
          <cell r="Q197" t="str">
            <v>STB-3B</v>
          </cell>
          <cell r="R197" t="str">
            <v>PSVE-3</v>
          </cell>
          <cell r="S197" t="str">
            <v>PSVE-3</v>
          </cell>
          <cell r="T197" t="str">
            <v>PSVE-3</v>
          </cell>
          <cell r="U197" t="str">
            <v>5KVA</v>
          </cell>
          <cell r="V197" t="str">
            <v>10KVA</v>
          </cell>
          <cell r="W197" t="str">
            <v>15KVA</v>
          </cell>
          <cell r="X197" t="str">
            <v>25KVA</v>
          </cell>
          <cell r="Y197" t="str">
            <v>75KVA</v>
          </cell>
          <cell r="Z197" t="str">
            <v>RI</v>
          </cell>
          <cell r="AA197" t="str">
            <v>RV</v>
          </cell>
          <cell r="AB197" t="str">
            <v>PAT-1</v>
          </cell>
          <cell r="AC197" t="str">
            <v>PAT-3</v>
          </cell>
          <cell r="AD197" t="str">
            <v xml:space="preserve">Long. RP</v>
          </cell>
          <cell r="AE197" t="str">
            <v>Cond</v>
          </cell>
        </row>
        <row r="198">
          <cell r="B198" t="str">
            <v>12m/C6</v>
          </cell>
          <cell r="C198" t="str">
            <v>12m/C-5</v>
          </cell>
        </row>
        <row r="199">
          <cell r="A199">
            <v>10</v>
          </cell>
          <cell r="B199">
            <v>3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251</v>
          </cell>
          <cell r="AE199">
            <v>263.54999999999995</v>
          </cell>
        </row>
        <row r="203">
          <cell r="B203">
            <v>0</v>
          </cell>
          <cell r="C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</v>
          </cell>
          <cell r="C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13</v>
          </cell>
          <cell r="AE204">
            <v>13.65</v>
          </cell>
        </row>
        <row r="205">
          <cell r="B205">
            <v>1</v>
          </cell>
          <cell r="C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160</v>
          </cell>
          <cell r="AE205">
            <v>168</v>
          </cell>
        </row>
        <row r="206">
          <cell r="B206">
            <v>1</v>
          </cell>
          <cell r="C206">
            <v>0</v>
          </cell>
          <cell r="Z206">
            <v>0</v>
          </cell>
          <cell r="AA206">
            <v>0</v>
          </cell>
          <cell r="AB206">
            <v>1</v>
          </cell>
          <cell r="AC206">
            <v>0</v>
          </cell>
          <cell r="AD206">
            <v>75</v>
          </cell>
          <cell r="AE206">
            <v>78.75</v>
          </cell>
        </row>
        <row r="207">
          <cell r="B207">
            <v>0</v>
          </cell>
          <cell r="C207">
            <v>0</v>
          </cell>
          <cell r="Z207">
            <v>0</v>
          </cell>
          <cell r="AA207">
            <v>1</v>
          </cell>
          <cell r="AB207">
            <v>0</v>
          </cell>
          <cell r="AC207">
            <v>1</v>
          </cell>
          <cell r="AD207">
            <v>3</v>
          </cell>
          <cell r="AE207">
            <v>3.1500000000000004</v>
          </cell>
        </row>
        <row r="208">
          <cell r="B208">
            <v>0</v>
          </cell>
          <cell r="C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0</v>
          </cell>
          <cell r="C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0</v>
          </cell>
          <cell r="C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0</v>
          </cell>
          <cell r="C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7">
          <cell r="B217" t="str">
            <v>poste</v>
          </cell>
          <cell r="C217" t="str">
            <v>poste</v>
          </cell>
          <cell r="D217" t="str">
            <v>PS1-0</v>
          </cell>
          <cell r="E217" t="str">
            <v>PS1-0</v>
          </cell>
          <cell r="F217" t="str">
            <v>PA1-0</v>
          </cell>
          <cell r="G217" t="str">
            <v>PA2-0</v>
          </cell>
          <cell r="H217" t="str">
            <v>PA3-0</v>
          </cell>
          <cell r="I217" t="str">
            <v>PR3-0</v>
          </cell>
          <cell r="J217" t="str">
            <v>PTV-0</v>
          </cell>
          <cell r="K217" t="str">
            <v>TS-0</v>
          </cell>
          <cell r="L217" t="str">
            <v>DS-0</v>
          </cell>
          <cell r="M217" t="str">
            <v>PSVE-0</v>
          </cell>
          <cell r="N217" t="str">
            <v>PA1VE-0</v>
          </cell>
          <cell r="O217" t="str">
            <v>SMM-1P</v>
          </cell>
          <cell r="P217" t="str">
            <v>SMM-2P</v>
          </cell>
          <cell r="Q217" t="str">
            <v>STB-3B</v>
          </cell>
          <cell r="R217" t="str">
            <v>PSVE-3</v>
          </cell>
          <cell r="S217" t="str">
            <v>PSVE-3</v>
          </cell>
          <cell r="T217" t="str">
            <v>PSVE-3</v>
          </cell>
          <cell r="U217" t="str">
            <v>5KVA</v>
          </cell>
          <cell r="V217" t="str">
            <v>10KVA</v>
          </cell>
          <cell r="W217" t="str">
            <v>15KVA</v>
          </cell>
          <cell r="X217" t="str">
            <v>25KVA</v>
          </cell>
          <cell r="Y217" t="str">
            <v>75KVA</v>
          </cell>
          <cell r="Z217" t="str">
            <v>RI</v>
          </cell>
          <cell r="AA217" t="str">
            <v>RV</v>
          </cell>
          <cell r="AB217" t="str">
            <v>PAT-1</v>
          </cell>
          <cell r="AC217" t="str">
            <v>PAT-3</v>
          </cell>
          <cell r="AD217" t="str">
            <v xml:space="preserve">Long. RP</v>
          </cell>
          <cell r="AE217" t="str">
            <v>Cond</v>
          </cell>
        </row>
        <row r="218">
          <cell r="B218" t="str">
            <v>12m/C6</v>
          </cell>
          <cell r="C218" t="str">
            <v>12m/C-5</v>
          </cell>
        </row>
        <row r="219">
          <cell r="A219">
            <v>11</v>
          </cell>
          <cell r="B219">
            <v>1</v>
          </cell>
          <cell r="C219">
            <v>0</v>
          </cell>
          <cell r="D219">
            <v>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1</v>
          </cell>
          <cell r="AD219">
            <v>66</v>
          </cell>
          <cell r="AE219">
            <v>69.300000000000011</v>
          </cell>
        </row>
        <row r="223">
          <cell r="B223">
            <v>0</v>
          </cell>
          <cell r="C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</v>
          </cell>
          <cell r="C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63</v>
          </cell>
          <cell r="AE224">
            <v>66.150000000000006</v>
          </cell>
        </row>
        <row r="225">
          <cell r="B225">
            <v>0</v>
          </cell>
          <cell r="C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1</v>
          </cell>
          <cell r="AD225">
            <v>3</v>
          </cell>
          <cell r="AE225">
            <v>3.1500000000000004</v>
          </cell>
        </row>
        <row r="226">
          <cell r="B226">
            <v>0</v>
          </cell>
          <cell r="C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0</v>
          </cell>
          <cell r="C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0</v>
          </cell>
          <cell r="C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0</v>
          </cell>
          <cell r="C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0</v>
          </cell>
          <cell r="C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0</v>
          </cell>
          <cell r="C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7">
          <cell r="B237" t="str">
            <v>poste</v>
          </cell>
          <cell r="C237" t="str">
            <v>poste</v>
          </cell>
          <cell r="D237" t="str">
            <v>PS1-0</v>
          </cell>
          <cell r="E237" t="str">
            <v>PS1-0</v>
          </cell>
          <cell r="F237" t="str">
            <v>PA1-0</v>
          </cell>
          <cell r="G237" t="str">
            <v>PA2-0</v>
          </cell>
          <cell r="H237" t="str">
            <v>PA3-0</v>
          </cell>
          <cell r="I237" t="str">
            <v>PR3-0</v>
          </cell>
          <cell r="J237" t="str">
            <v>PTV-0</v>
          </cell>
          <cell r="K237" t="str">
            <v>TS-0</v>
          </cell>
          <cell r="L237" t="str">
            <v>DS-0</v>
          </cell>
          <cell r="M237" t="str">
            <v>PSVE-0</v>
          </cell>
          <cell r="N237" t="str">
            <v>PA1VE-0</v>
          </cell>
          <cell r="O237" t="str">
            <v>SMM-1P</v>
          </cell>
          <cell r="P237" t="str">
            <v>SMM-2P</v>
          </cell>
          <cell r="Q237" t="str">
            <v>STB-3B</v>
          </cell>
          <cell r="R237" t="str">
            <v>PSVE-3</v>
          </cell>
          <cell r="S237" t="str">
            <v>PSVE-3</v>
          </cell>
          <cell r="T237" t="str">
            <v>PSVE-3</v>
          </cell>
          <cell r="U237" t="str">
            <v>5KVA</v>
          </cell>
          <cell r="V237" t="str">
            <v>10KVA</v>
          </cell>
          <cell r="W237" t="str">
            <v>15KVA</v>
          </cell>
          <cell r="X237" t="str">
            <v>25KVA</v>
          </cell>
          <cell r="Y237" t="str">
            <v>75KVA</v>
          </cell>
          <cell r="Z237" t="str">
            <v>RI</v>
          </cell>
          <cell r="AA237" t="str">
            <v>RV</v>
          </cell>
          <cell r="AB237" t="str">
            <v>PAT-1</v>
          </cell>
          <cell r="AC237" t="str">
            <v>PAT-3</v>
          </cell>
          <cell r="AD237" t="str">
            <v xml:space="preserve">Long. RP</v>
          </cell>
          <cell r="AE237" t="str">
            <v>Cond</v>
          </cell>
        </row>
        <row r="238">
          <cell r="B238" t="str">
            <v>12m/C6</v>
          </cell>
          <cell r="C238" t="str">
            <v>12m/C-5</v>
          </cell>
        </row>
        <row r="239">
          <cell r="A239">
            <v>12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1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</v>
          </cell>
          <cell r="AD239">
            <v>3</v>
          </cell>
          <cell r="AE239">
            <v>3.1500000000000004</v>
          </cell>
        </row>
        <row r="243">
          <cell r="B243">
            <v>0</v>
          </cell>
          <cell r="C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0</v>
          </cell>
          <cell r="C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</v>
          </cell>
          <cell r="AD244">
            <v>3</v>
          </cell>
          <cell r="AE244">
            <v>3.1500000000000004</v>
          </cell>
        </row>
        <row r="245">
          <cell r="B245">
            <v>0</v>
          </cell>
          <cell r="C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0</v>
          </cell>
          <cell r="C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0</v>
          </cell>
          <cell r="C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0</v>
          </cell>
          <cell r="C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0</v>
          </cell>
          <cell r="C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0</v>
          </cell>
          <cell r="C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0</v>
          </cell>
          <cell r="C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7">
          <cell r="B257" t="str">
            <v>poste</v>
          </cell>
          <cell r="C257" t="str">
            <v>poste</v>
          </cell>
          <cell r="D257" t="str">
            <v>PS1-0</v>
          </cell>
          <cell r="E257" t="str">
            <v>PS1-0</v>
          </cell>
          <cell r="F257" t="str">
            <v>PA1-0</v>
          </cell>
          <cell r="G257" t="str">
            <v>PA2-0</v>
          </cell>
          <cell r="H257" t="str">
            <v>PA3-0</v>
          </cell>
          <cell r="I257" t="str">
            <v>PR3-0</v>
          </cell>
          <cell r="J257" t="str">
            <v>PTV-0</v>
          </cell>
          <cell r="K257" t="str">
            <v>TS-0</v>
          </cell>
          <cell r="L257" t="str">
            <v>DS-0</v>
          </cell>
          <cell r="M257" t="str">
            <v>PSVE-0</v>
          </cell>
          <cell r="N257" t="str">
            <v>PA1VE-0</v>
          </cell>
          <cell r="O257" t="str">
            <v>SMM-1P</v>
          </cell>
          <cell r="P257" t="str">
            <v>SMM-2P</v>
          </cell>
          <cell r="Q257" t="str">
            <v>STB-3B</v>
          </cell>
          <cell r="R257" t="str">
            <v>PSVE-3</v>
          </cell>
          <cell r="S257" t="str">
            <v>PSVE-3</v>
          </cell>
          <cell r="T257" t="str">
            <v>PSVE-3</v>
          </cell>
          <cell r="U257" t="str">
            <v>5KVA</v>
          </cell>
          <cell r="V257" t="str">
            <v>10KVA</v>
          </cell>
          <cell r="W257" t="str">
            <v>15KVA</v>
          </cell>
          <cell r="X257" t="str">
            <v>25KVA</v>
          </cell>
          <cell r="Y257" t="str">
            <v>75KVA</v>
          </cell>
          <cell r="Z257" t="str">
            <v>RI</v>
          </cell>
          <cell r="AA257" t="str">
            <v>RV</v>
          </cell>
          <cell r="AB257" t="str">
            <v>PAT-1</v>
          </cell>
          <cell r="AC257" t="str">
            <v>PAT-3</v>
          </cell>
          <cell r="AD257" t="str">
            <v xml:space="preserve">Long. RP</v>
          </cell>
          <cell r="AE257" t="str">
            <v>Cond</v>
          </cell>
        </row>
        <row r="258">
          <cell r="B258" t="str">
            <v>12m/C6</v>
          </cell>
          <cell r="C258" t="str">
            <v>12m/C-5</v>
          </cell>
        </row>
        <row r="259">
          <cell r="A259">
            <v>13</v>
          </cell>
          <cell r="B259">
            <v>2</v>
          </cell>
          <cell r="C259">
            <v>0</v>
          </cell>
          <cell r="D259">
            <v>0</v>
          </cell>
          <cell r="E259">
            <v>0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1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</v>
          </cell>
          <cell r="AC259">
            <v>1</v>
          </cell>
          <cell r="AD259">
            <v>72.400000000000006</v>
          </cell>
          <cell r="AE259">
            <v>76.02000000000001</v>
          </cell>
        </row>
        <row r="263">
          <cell r="B263">
            <v>0</v>
          </cell>
          <cell r="C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</row>
        <row r="264">
          <cell r="B264">
            <v>1</v>
          </cell>
          <cell r="C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24.4</v>
          </cell>
          <cell r="AE264">
            <v>25.62</v>
          </cell>
        </row>
        <row r="265">
          <cell r="B265">
            <v>1</v>
          </cell>
          <cell r="C265">
            <v>0</v>
          </cell>
          <cell r="Z265">
            <v>0</v>
          </cell>
          <cell r="AA265">
            <v>0</v>
          </cell>
          <cell r="AB265">
            <v>1</v>
          </cell>
          <cell r="AC265">
            <v>0</v>
          </cell>
          <cell r="AD265">
            <v>45</v>
          </cell>
          <cell r="AE265">
            <v>47.25</v>
          </cell>
        </row>
        <row r="266">
          <cell r="B266">
            <v>0</v>
          </cell>
          <cell r="C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</v>
          </cell>
          <cell r="AD266">
            <v>3</v>
          </cell>
          <cell r="AE266">
            <v>3.1500000000000004</v>
          </cell>
        </row>
        <row r="267">
          <cell r="B267">
            <v>0</v>
          </cell>
          <cell r="C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</row>
        <row r="268">
          <cell r="B268">
            <v>0</v>
          </cell>
          <cell r="C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</row>
        <row r="269">
          <cell r="B269">
            <v>0</v>
          </cell>
          <cell r="C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</row>
        <row r="270">
          <cell r="B270">
            <v>0</v>
          </cell>
          <cell r="C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B271">
            <v>0</v>
          </cell>
          <cell r="C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</row>
        <row r="277">
          <cell r="B277" t="str">
            <v>poste</v>
          </cell>
          <cell r="C277" t="str">
            <v>poste</v>
          </cell>
          <cell r="D277" t="str">
            <v>PS1-0</v>
          </cell>
          <cell r="E277" t="str">
            <v>PS1-0</v>
          </cell>
          <cell r="F277" t="str">
            <v>PA1-0</v>
          </cell>
          <cell r="G277" t="str">
            <v>PA2-0</v>
          </cell>
          <cell r="H277" t="str">
            <v>PA3-0</v>
          </cell>
          <cell r="I277" t="str">
            <v>PR3-0</v>
          </cell>
          <cell r="J277" t="str">
            <v>PTV-0</v>
          </cell>
          <cell r="K277" t="str">
            <v>TS-0</v>
          </cell>
          <cell r="L277" t="str">
            <v>DS-0</v>
          </cell>
          <cell r="M277" t="str">
            <v>PSVE-0</v>
          </cell>
          <cell r="N277" t="str">
            <v>PA1VE-0</v>
          </cell>
          <cell r="O277" t="str">
            <v>SMM-1P</v>
          </cell>
          <cell r="P277" t="str">
            <v>SMM-2P</v>
          </cell>
          <cell r="Q277" t="str">
            <v>STB-3B</v>
          </cell>
          <cell r="R277" t="str">
            <v>PSVE-3</v>
          </cell>
          <cell r="S277" t="str">
            <v>PSVE-3</v>
          </cell>
          <cell r="T277" t="str">
            <v>PSVE-3</v>
          </cell>
          <cell r="U277" t="str">
            <v>5KVA</v>
          </cell>
          <cell r="V277" t="str">
            <v>10KVA</v>
          </cell>
          <cell r="W277" t="str">
            <v>15KVA</v>
          </cell>
          <cell r="X277" t="str">
            <v>25KVA</v>
          </cell>
          <cell r="Y277" t="str">
            <v>75KVA</v>
          </cell>
          <cell r="Z277" t="str">
            <v>RI</v>
          </cell>
          <cell r="AA277" t="str">
            <v>RV</v>
          </cell>
          <cell r="AB277" t="str">
            <v>PAT-1</v>
          </cell>
          <cell r="AC277" t="str">
            <v>PAT-3</v>
          </cell>
          <cell r="AD277" t="str">
            <v xml:space="preserve">Long. RP</v>
          </cell>
          <cell r="AE277" t="str">
            <v>Cond</v>
          </cell>
        </row>
        <row r="278">
          <cell r="B278" t="str">
            <v>12m/C6</v>
          </cell>
          <cell r="C278" t="str">
            <v>12m/C-5</v>
          </cell>
        </row>
        <row r="279">
          <cell r="A279">
            <v>14</v>
          </cell>
          <cell r="B279">
            <v>1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</v>
          </cell>
          <cell r="AD279">
            <v>57</v>
          </cell>
          <cell r="AE279">
            <v>59.85</v>
          </cell>
        </row>
        <row r="283">
          <cell r="B283">
            <v>0</v>
          </cell>
          <cell r="C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</v>
          </cell>
          <cell r="C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54</v>
          </cell>
          <cell r="AE284">
            <v>56.7</v>
          </cell>
        </row>
        <row r="285">
          <cell r="B285">
            <v>0</v>
          </cell>
          <cell r="C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</v>
          </cell>
          <cell r="AD285">
            <v>3</v>
          </cell>
          <cell r="AE285">
            <v>3.1500000000000004</v>
          </cell>
        </row>
        <row r="286">
          <cell r="B286">
            <v>0</v>
          </cell>
          <cell r="C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</row>
        <row r="287">
          <cell r="B287">
            <v>0</v>
          </cell>
          <cell r="C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0</v>
          </cell>
          <cell r="C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</row>
        <row r="289">
          <cell r="B289">
            <v>0</v>
          </cell>
          <cell r="C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</row>
        <row r="290">
          <cell r="B290">
            <v>0</v>
          </cell>
          <cell r="C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0</v>
          </cell>
          <cell r="C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7">
          <cell r="B297" t="str">
            <v>poste</v>
          </cell>
          <cell r="C297" t="str">
            <v>poste</v>
          </cell>
          <cell r="D297" t="str">
            <v>PS1-0</v>
          </cell>
          <cell r="E297" t="str">
            <v>PS1-0</v>
          </cell>
          <cell r="F297" t="str">
            <v>PA1-0</v>
          </cell>
          <cell r="G297" t="str">
            <v>PA2-0</v>
          </cell>
          <cell r="H297" t="str">
            <v>PA3-0</v>
          </cell>
          <cell r="I297" t="str">
            <v>PR3-0</v>
          </cell>
          <cell r="J297" t="str">
            <v>PTV-0</v>
          </cell>
          <cell r="K297" t="str">
            <v>TS-0</v>
          </cell>
          <cell r="L297" t="str">
            <v>DS-0</v>
          </cell>
          <cell r="M297" t="str">
            <v>PSVE-0</v>
          </cell>
          <cell r="N297" t="str">
            <v>PA1VE-0</v>
          </cell>
          <cell r="O297" t="str">
            <v>SMM-1P</v>
          </cell>
          <cell r="P297" t="str">
            <v>SMM-2P</v>
          </cell>
          <cell r="Q297" t="str">
            <v>STB-3B</v>
          </cell>
          <cell r="R297" t="str">
            <v>PSVE-3</v>
          </cell>
          <cell r="S297" t="str">
            <v>PSVE-3</v>
          </cell>
          <cell r="T297" t="str">
            <v>PSVE-3</v>
          </cell>
          <cell r="U297" t="str">
            <v>5KVA</v>
          </cell>
          <cell r="V297" t="str">
            <v>10KVA</v>
          </cell>
          <cell r="W297" t="str">
            <v>15KVA</v>
          </cell>
          <cell r="X297" t="str">
            <v>25KVA</v>
          </cell>
          <cell r="Y297" t="str">
            <v>75KVA</v>
          </cell>
          <cell r="Z297" t="str">
            <v>RI</v>
          </cell>
          <cell r="AA297" t="str">
            <v>RV</v>
          </cell>
          <cell r="AB297" t="str">
            <v>PAT-1</v>
          </cell>
          <cell r="AC297" t="str">
            <v>PAT-3</v>
          </cell>
          <cell r="AD297" t="str">
            <v xml:space="preserve">Long. RP</v>
          </cell>
          <cell r="AE297" t="str">
            <v>Cond</v>
          </cell>
        </row>
        <row r="298">
          <cell r="B298" t="str">
            <v>12m/C6</v>
          </cell>
          <cell r="C298" t="str">
            <v>12m/C-5</v>
          </cell>
        </row>
        <row r="299">
          <cell r="A299">
            <v>15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1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1</v>
          </cell>
          <cell r="AD299">
            <v>3</v>
          </cell>
          <cell r="AE299">
            <v>3.1500000000000004</v>
          </cell>
        </row>
        <row r="303">
          <cell r="B303">
            <v>0</v>
          </cell>
          <cell r="C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0</v>
          </cell>
          <cell r="C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</v>
          </cell>
          <cell r="AD304">
            <v>3</v>
          </cell>
          <cell r="AE304">
            <v>3.1500000000000004</v>
          </cell>
        </row>
        <row r="305">
          <cell r="B305">
            <v>0</v>
          </cell>
          <cell r="C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</row>
        <row r="306">
          <cell r="B306">
            <v>0</v>
          </cell>
          <cell r="C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</row>
        <row r="307">
          <cell r="B307">
            <v>0</v>
          </cell>
          <cell r="C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</row>
        <row r="308">
          <cell r="B308">
            <v>0</v>
          </cell>
          <cell r="C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</row>
        <row r="309">
          <cell r="B309">
            <v>0</v>
          </cell>
          <cell r="C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</row>
        <row r="310">
          <cell r="B310">
            <v>0</v>
          </cell>
          <cell r="C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</row>
        <row r="311">
          <cell r="B311">
            <v>0</v>
          </cell>
          <cell r="C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</row>
        <row r="317">
          <cell r="B317" t="str">
            <v>poste</v>
          </cell>
          <cell r="C317" t="str">
            <v>poste</v>
          </cell>
          <cell r="D317" t="str">
            <v>PS1-0</v>
          </cell>
          <cell r="E317" t="str">
            <v>PS1-0</v>
          </cell>
          <cell r="F317" t="str">
            <v>PA1-0</v>
          </cell>
          <cell r="G317" t="str">
            <v>PA2-0</v>
          </cell>
          <cell r="H317" t="str">
            <v>PA3-0</v>
          </cell>
          <cell r="I317" t="str">
            <v>PR3-0</v>
          </cell>
          <cell r="J317" t="str">
            <v>PTV-0</v>
          </cell>
          <cell r="K317" t="str">
            <v>TS-0</v>
          </cell>
          <cell r="L317" t="str">
            <v>DS-0</v>
          </cell>
          <cell r="M317" t="str">
            <v>PSVE-0</v>
          </cell>
          <cell r="N317" t="str">
            <v>PA1VE-0</v>
          </cell>
          <cell r="O317" t="str">
            <v>SMM-1P</v>
          </cell>
          <cell r="P317" t="str">
            <v>SMM-2P</v>
          </cell>
          <cell r="Q317" t="str">
            <v>STB-3B</v>
          </cell>
          <cell r="R317" t="str">
            <v>PSVE-3</v>
          </cell>
          <cell r="S317" t="str">
            <v>PSVE-3</v>
          </cell>
          <cell r="T317" t="str">
            <v>PSVE-3</v>
          </cell>
          <cell r="U317" t="str">
            <v>5KVA</v>
          </cell>
          <cell r="V317" t="str">
            <v>10KVA</v>
          </cell>
          <cell r="W317" t="str">
            <v>15KVA</v>
          </cell>
          <cell r="X317" t="str">
            <v>25KVA</v>
          </cell>
          <cell r="Y317" t="str">
            <v>75KVA</v>
          </cell>
          <cell r="Z317" t="str">
            <v>RI</v>
          </cell>
          <cell r="AA317" t="str">
            <v>RV</v>
          </cell>
          <cell r="AB317" t="str">
            <v>PAT-1</v>
          </cell>
          <cell r="AC317" t="str">
            <v>PAT-3</v>
          </cell>
          <cell r="AD317" t="str">
            <v xml:space="preserve">Long. RP</v>
          </cell>
          <cell r="AE317" t="str">
            <v>Cond</v>
          </cell>
        </row>
        <row r="318">
          <cell r="B318" t="str">
            <v>12m/C6</v>
          </cell>
          <cell r="C318" t="str">
            <v>12m/C-5</v>
          </cell>
        </row>
        <row r="319">
          <cell r="A319">
            <v>16</v>
          </cell>
          <cell r="B319">
            <v>5</v>
          </cell>
          <cell r="C319">
            <v>0</v>
          </cell>
          <cell r="D319">
            <v>1</v>
          </cell>
          <cell r="E319">
            <v>0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1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1</v>
          </cell>
          <cell r="X319">
            <v>0</v>
          </cell>
          <cell r="Y319">
            <v>0</v>
          </cell>
          <cell r="Z319">
            <v>6</v>
          </cell>
          <cell r="AA319">
            <v>0</v>
          </cell>
          <cell r="AB319">
            <v>3</v>
          </cell>
          <cell r="AC319">
            <v>1</v>
          </cell>
          <cell r="AD319">
            <v>466.29999999999995</v>
          </cell>
          <cell r="AE319">
            <v>489.61500000000001</v>
          </cell>
        </row>
        <row r="323">
          <cell r="B323">
            <v>0</v>
          </cell>
          <cell r="C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</row>
        <row r="324">
          <cell r="B324">
            <v>1</v>
          </cell>
          <cell r="C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60</v>
          </cell>
          <cell r="AE324">
            <v>63</v>
          </cell>
        </row>
        <row r="325">
          <cell r="B325">
            <v>1</v>
          </cell>
          <cell r="C325">
            <v>0</v>
          </cell>
          <cell r="Z325">
            <v>1</v>
          </cell>
          <cell r="AA325">
            <v>0</v>
          </cell>
          <cell r="AB325">
            <v>1</v>
          </cell>
          <cell r="AC325">
            <v>0</v>
          </cell>
          <cell r="AD325">
            <v>89.9</v>
          </cell>
          <cell r="AE325">
            <v>94.39500000000001</v>
          </cell>
        </row>
        <row r="326">
          <cell r="B326">
            <v>1</v>
          </cell>
          <cell r="C326">
            <v>0</v>
          </cell>
          <cell r="Z326">
            <v>0</v>
          </cell>
          <cell r="AA326">
            <v>0</v>
          </cell>
          <cell r="AB326">
            <v>1</v>
          </cell>
          <cell r="AC326">
            <v>0</v>
          </cell>
          <cell r="AD326">
            <v>131</v>
          </cell>
          <cell r="AE326">
            <v>137.55000000000001</v>
          </cell>
        </row>
        <row r="327">
          <cell r="B327">
            <v>1</v>
          </cell>
          <cell r="C327">
            <v>0</v>
          </cell>
          <cell r="Z327">
            <v>1</v>
          </cell>
          <cell r="AA327">
            <v>0</v>
          </cell>
          <cell r="AB327">
            <v>1</v>
          </cell>
          <cell r="AC327">
            <v>0</v>
          </cell>
          <cell r="AD327">
            <v>100</v>
          </cell>
          <cell r="AE327">
            <v>105</v>
          </cell>
        </row>
        <row r="328">
          <cell r="B328">
            <v>1</v>
          </cell>
          <cell r="C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82.4</v>
          </cell>
          <cell r="AE328">
            <v>86.52000000000001</v>
          </cell>
        </row>
        <row r="329">
          <cell r="B329">
            <v>0</v>
          </cell>
          <cell r="C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1</v>
          </cell>
          <cell r="AD329">
            <v>3</v>
          </cell>
          <cell r="AE329">
            <v>3.1500000000000004</v>
          </cell>
        </row>
        <row r="330">
          <cell r="B330">
            <v>0</v>
          </cell>
          <cell r="C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</row>
        <row r="331">
          <cell r="B331">
            <v>0</v>
          </cell>
          <cell r="C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</row>
        <row r="337">
          <cell r="B337" t="str">
            <v>poste</v>
          </cell>
          <cell r="C337" t="str">
            <v>poste</v>
          </cell>
          <cell r="D337" t="str">
            <v>PS1-0</v>
          </cell>
          <cell r="E337" t="str">
            <v>PS1-0</v>
          </cell>
          <cell r="F337" t="str">
            <v>PA1-0</v>
          </cell>
          <cell r="G337" t="str">
            <v>PA2-0</v>
          </cell>
          <cell r="H337" t="str">
            <v>PA3-0</v>
          </cell>
          <cell r="I337" t="str">
            <v>PR3-0</v>
          </cell>
          <cell r="J337" t="str">
            <v>PTV-0</v>
          </cell>
          <cell r="K337" t="str">
            <v>TS-0</v>
          </cell>
          <cell r="L337" t="str">
            <v>DS-0</v>
          </cell>
          <cell r="M337" t="str">
            <v>PSVE-0</v>
          </cell>
          <cell r="N337" t="str">
            <v>PA1VE-0</v>
          </cell>
          <cell r="O337" t="str">
            <v>SMM-1P</v>
          </cell>
          <cell r="P337" t="str">
            <v>SMM-2P</v>
          </cell>
          <cell r="Q337" t="str">
            <v>STB-3B</v>
          </cell>
          <cell r="R337" t="str">
            <v>PSVE-3</v>
          </cell>
          <cell r="S337" t="str">
            <v>PSVE-3</v>
          </cell>
          <cell r="T337" t="str">
            <v>PSVE-3</v>
          </cell>
          <cell r="U337" t="str">
            <v>5KVA</v>
          </cell>
          <cell r="V337" t="str">
            <v>10KVA</v>
          </cell>
          <cell r="W337" t="str">
            <v>15KVA</v>
          </cell>
          <cell r="X337" t="str">
            <v>25KVA</v>
          </cell>
          <cell r="Y337" t="str">
            <v>75KVA</v>
          </cell>
          <cell r="Z337" t="str">
            <v>RI</v>
          </cell>
          <cell r="AA337" t="str">
            <v>RV</v>
          </cell>
          <cell r="AB337" t="str">
            <v>PAT-1</v>
          </cell>
          <cell r="AC337" t="str">
            <v>PAT-3</v>
          </cell>
          <cell r="AD337" t="str">
            <v xml:space="preserve">Long. RP</v>
          </cell>
          <cell r="AE337" t="str">
            <v>Cond</v>
          </cell>
        </row>
        <row r="338">
          <cell r="B338" t="str">
            <v>12m/C6</v>
          </cell>
          <cell r="C338" t="str">
            <v>12m/C-5</v>
          </cell>
        </row>
        <row r="339">
          <cell r="A339">
            <v>17</v>
          </cell>
          <cell r="B339">
            <v>5</v>
          </cell>
          <cell r="C339">
            <v>0</v>
          </cell>
          <cell r="D339">
            <v>0</v>
          </cell>
          <cell r="E339">
            <v>0</v>
          </cell>
          <cell r="F339">
            <v>2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2</v>
          </cell>
          <cell r="L339">
            <v>0</v>
          </cell>
          <cell r="M339">
            <v>0</v>
          </cell>
          <cell r="N339">
            <v>0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5</v>
          </cell>
          <cell r="AA339">
            <v>1</v>
          </cell>
          <cell r="AB339">
            <v>2</v>
          </cell>
          <cell r="AC339">
            <v>2</v>
          </cell>
          <cell r="AD339">
            <v>430</v>
          </cell>
          <cell r="AE339">
            <v>451.5</v>
          </cell>
        </row>
        <row r="343">
          <cell r="B343">
            <v>0</v>
          </cell>
          <cell r="C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</v>
          </cell>
          <cell r="C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52.5</v>
          </cell>
          <cell r="AE344">
            <v>55.125</v>
          </cell>
        </row>
        <row r="345">
          <cell r="B345">
            <v>1</v>
          </cell>
          <cell r="C345">
            <v>0</v>
          </cell>
          <cell r="Z345">
            <v>0</v>
          </cell>
          <cell r="AA345">
            <v>1</v>
          </cell>
          <cell r="AB345">
            <v>0</v>
          </cell>
          <cell r="AC345">
            <v>1</v>
          </cell>
          <cell r="AD345">
            <v>52.5</v>
          </cell>
          <cell r="AE345">
            <v>55.125</v>
          </cell>
        </row>
        <row r="346">
          <cell r="B346">
            <v>1</v>
          </cell>
          <cell r="C346">
            <v>0</v>
          </cell>
          <cell r="Z346">
            <v>1</v>
          </cell>
          <cell r="AA346">
            <v>0</v>
          </cell>
          <cell r="AB346">
            <v>1</v>
          </cell>
          <cell r="AC346">
            <v>0</v>
          </cell>
          <cell r="AD346">
            <v>34</v>
          </cell>
          <cell r="AE346">
            <v>35.700000000000003</v>
          </cell>
        </row>
        <row r="347">
          <cell r="B347">
            <v>1</v>
          </cell>
          <cell r="C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200</v>
          </cell>
          <cell r="AE347">
            <v>210</v>
          </cell>
        </row>
        <row r="348">
          <cell r="B348">
            <v>1</v>
          </cell>
          <cell r="C348">
            <v>0</v>
          </cell>
          <cell r="Z348">
            <v>1</v>
          </cell>
          <cell r="AA348">
            <v>0</v>
          </cell>
          <cell r="AB348">
            <v>1</v>
          </cell>
          <cell r="AC348">
            <v>0</v>
          </cell>
          <cell r="AD348">
            <v>88</v>
          </cell>
          <cell r="AE348">
            <v>92.4</v>
          </cell>
        </row>
        <row r="349">
          <cell r="B349">
            <v>0</v>
          </cell>
          <cell r="C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1</v>
          </cell>
          <cell r="AD349">
            <v>3</v>
          </cell>
          <cell r="AE349">
            <v>3.1500000000000004</v>
          </cell>
        </row>
        <row r="350">
          <cell r="B350">
            <v>0</v>
          </cell>
          <cell r="C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0</v>
          </cell>
          <cell r="C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7">
          <cell r="B357" t="str">
            <v>poste</v>
          </cell>
          <cell r="C357" t="str">
            <v>poste</v>
          </cell>
          <cell r="D357" t="str">
            <v>PS1-0</v>
          </cell>
          <cell r="E357" t="str">
            <v>PS1-0</v>
          </cell>
          <cell r="F357" t="str">
            <v>PA1-0</v>
          </cell>
          <cell r="G357" t="str">
            <v>PA2-0</v>
          </cell>
          <cell r="H357" t="str">
            <v>PA3-0</v>
          </cell>
          <cell r="I357" t="str">
            <v>PR3-0</v>
          </cell>
          <cell r="J357" t="str">
            <v>PTV-0</v>
          </cell>
          <cell r="K357" t="str">
            <v>TS-0</v>
          </cell>
          <cell r="L357" t="str">
            <v>DS-0</v>
          </cell>
          <cell r="M357" t="str">
            <v>PSVE-0</v>
          </cell>
          <cell r="N357" t="str">
            <v>PA1VE-0</v>
          </cell>
          <cell r="O357" t="str">
            <v>SMM-1P</v>
          </cell>
          <cell r="P357" t="str">
            <v>SMM-2P</v>
          </cell>
          <cell r="Q357" t="str">
            <v>STB-3B</v>
          </cell>
          <cell r="R357" t="str">
            <v>PSVE-3</v>
          </cell>
          <cell r="S357" t="str">
            <v>PSVE-3</v>
          </cell>
          <cell r="T357" t="str">
            <v>PSVE-3</v>
          </cell>
          <cell r="U357" t="str">
            <v>5KVA</v>
          </cell>
          <cell r="V357" t="str">
            <v>10KVA</v>
          </cell>
          <cell r="W357" t="str">
            <v>15KVA</v>
          </cell>
          <cell r="X357" t="str">
            <v>25KVA</v>
          </cell>
          <cell r="Y357" t="str">
            <v>75KVA</v>
          </cell>
          <cell r="Z357" t="str">
            <v>RI</v>
          </cell>
          <cell r="AA357" t="str">
            <v>RV</v>
          </cell>
          <cell r="AB357" t="str">
            <v>PAT-1</v>
          </cell>
          <cell r="AC357" t="str">
            <v>PAT-3</v>
          </cell>
          <cell r="AD357" t="str">
            <v xml:space="preserve">Long. RP</v>
          </cell>
          <cell r="AE357" t="str">
            <v>Cond</v>
          </cell>
        </row>
        <row r="358">
          <cell r="B358" t="str">
            <v>12m/C6</v>
          </cell>
          <cell r="C358" t="str">
            <v>12m/C-5</v>
          </cell>
        </row>
        <row r="359">
          <cell r="A359">
            <v>18</v>
          </cell>
          <cell r="B359">
            <v>1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1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</v>
          </cell>
          <cell r="Y359">
            <v>0</v>
          </cell>
          <cell r="Z359">
            <v>2</v>
          </cell>
          <cell r="AA359">
            <v>0</v>
          </cell>
          <cell r="AB359">
            <v>0</v>
          </cell>
          <cell r="AC359">
            <v>1</v>
          </cell>
          <cell r="AD359">
            <v>127</v>
          </cell>
          <cell r="AE359">
            <v>133.35000000000002</v>
          </cell>
        </row>
        <row r="363">
          <cell r="B363">
            <v>0</v>
          </cell>
          <cell r="C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</v>
          </cell>
          <cell r="C364">
            <v>0</v>
          </cell>
          <cell r="Z364">
            <v>1</v>
          </cell>
          <cell r="AA364">
            <v>0</v>
          </cell>
          <cell r="AB364">
            <v>0</v>
          </cell>
          <cell r="AC364">
            <v>0</v>
          </cell>
          <cell r="AD364">
            <v>124</v>
          </cell>
          <cell r="AE364">
            <v>130.20000000000002</v>
          </cell>
        </row>
        <row r="365">
          <cell r="B365">
            <v>0</v>
          </cell>
          <cell r="C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1</v>
          </cell>
          <cell r="AD365">
            <v>3</v>
          </cell>
          <cell r="AE365">
            <v>3.1500000000000004</v>
          </cell>
        </row>
        <row r="366">
          <cell r="B366">
            <v>0</v>
          </cell>
          <cell r="C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0</v>
          </cell>
          <cell r="C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0</v>
          </cell>
          <cell r="C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0</v>
          </cell>
          <cell r="C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0</v>
          </cell>
          <cell r="C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0</v>
          </cell>
          <cell r="C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7">
          <cell r="B377" t="str">
            <v>poste</v>
          </cell>
          <cell r="C377" t="str">
            <v>poste</v>
          </cell>
          <cell r="D377" t="str">
            <v>PS1-0</v>
          </cell>
          <cell r="E377" t="str">
            <v>PS1-0</v>
          </cell>
          <cell r="F377" t="str">
            <v>PA1-0</v>
          </cell>
          <cell r="G377" t="str">
            <v>PA2-0</v>
          </cell>
          <cell r="H377" t="str">
            <v>PA3-0</v>
          </cell>
          <cell r="I377" t="str">
            <v>PR3-0</v>
          </cell>
          <cell r="J377" t="str">
            <v>PTV-0</v>
          </cell>
          <cell r="K377" t="str">
            <v>TS-0</v>
          </cell>
          <cell r="L377" t="str">
            <v>DS-0</v>
          </cell>
          <cell r="M377" t="str">
            <v>PSVE-0</v>
          </cell>
          <cell r="N377" t="str">
            <v>PA1VE-0</v>
          </cell>
          <cell r="O377" t="str">
            <v>SMM-1P</v>
          </cell>
          <cell r="P377" t="str">
            <v>SMM-2P</v>
          </cell>
          <cell r="Q377" t="str">
            <v>STB-3B</v>
          </cell>
          <cell r="R377" t="str">
            <v>PSVE-3</v>
          </cell>
          <cell r="S377" t="str">
            <v>PSVE-3</v>
          </cell>
          <cell r="T377" t="str">
            <v>PSVE-3</v>
          </cell>
          <cell r="U377" t="str">
            <v>5KVA</v>
          </cell>
          <cell r="V377" t="str">
            <v>10KVA</v>
          </cell>
          <cell r="W377" t="str">
            <v>15KVA</v>
          </cell>
          <cell r="X377" t="str">
            <v>25KVA</v>
          </cell>
          <cell r="Y377" t="str">
            <v>75KVA</v>
          </cell>
          <cell r="Z377" t="str">
            <v>RI</v>
          </cell>
          <cell r="AA377" t="str">
            <v>RV</v>
          </cell>
          <cell r="AB377" t="str">
            <v>PAT-1</v>
          </cell>
          <cell r="AC377" t="str">
            <v>PAT-3</v>
          </cell>
          <cell r="AD377" t="str">
            <v xml:space="preserve">Long. RP</v>
          </cell>
          <cell r="AE377" t="str">
            <v>Cond</v>
          </cell>
        </row>
        <row r="378">
          <cell r="B378" t="str">
            <v>12m/C6</v>
          </cell>
          <cell r="C378" t="str">
            <v>12m/C-5</v>
          </cell>
        </row>
        <row r="379">
          <cell r="A379">
            <v>19</v>
          </cell>
          <cell r="B379">
            <v>1</v>
          </cell>
          <cell r="C379">
            <v>0</v>
          </cell>
          <cell r="D379">
            <v>1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1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1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</v>
          </cell>
          <cell r="AD379">
            <v>29</v>
          </cell>
          <cell r="AE379">
            <v>30.450000000000003</v>
          </cell>
        </row>
        <row r="383">
          <cell r="B383">
            <v>0</v>
          </cell>
          <cell r="C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</v>
          </cell>
          <cell r="C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26</v>
          </cell>
          <cell r="AE384">
            <v>27.3</v>
          </cell>
        </row>
        <row r="385">
          <cell r="B385">
            <v>0</v>
          </cell>
          <cell r="C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</v>
          </cell>
          <cell r="AD385">
            <v>3</v>
          </cell>
          <cell r="AE385">
            <v>3.1500000000000004</v>
          </cell>
        </row>
        <row r="386">
          <cell r="B386">
            <v>0</v>
          </cell>
          <cell r="C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0</v>
          </cell>
          <cell r="C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0</v>
          </cell>
          <cell r="C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0</v>
          </cell>
          <cell r="C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0</v>
          </cell>
          <cell r="C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0</v>
          </cell>
          <cell r="C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7">
          <cell r="B397" t="str">
            <v>poste</v>
          </cell>
          <cell r="C397" t="str">
            <v>poste</v>
          </cell>
          <cell r="D397" t="str">
            <v>PS1-0</v>
          </cell>
          <cell r="E397" t="str">
            <v>PS1-0</v>
          </cell>
          <cell r="F397" t="str">
            <v>PA1-0</v>
          </cell>
          <cell r="G397" t="str">
            <v>PA2-0</v>
          </cell>
          <cell r="H397" t="str">
            <v>PA3-0</v>
          </cell>
          <cell r="I397" t="str">
            <v>PR3-0</v>
          </cell>
          <cell r="J397" t="str">
            <v>PTV-0</v>
          </cell>
          <cell r="K397" t="str">
            <v>TS-0</v>
          </cell>
          <cell r="L397" t="str">
            <v>DS-0</v>
          </cell>
          <cell r="M397" t="str">
            <v>PSVE-0</v>
          </cell>
          <cell r="N397" t="str">
            <v>PA1VE-0</v>
          </cell>
          <cell r="O397" t="str">
            <v>SMM-1P</v>
          </cell>
          <cell r="P397" t="str">
            <v>SMM-2P</v>
          </cell>
          <cell r="Q397" t="str">
            <v>STB-3B</v>
          </cell>
          <cell r="R397" t="str">
            <v>PSVE-3</v>
          </cell>
          <cell r="S397" t="str">
            <v>PSVE-3</v>
          </cell>
          <cell r="T397" t="str">
            <v>PSVE-3</v>
          </cell>
          <cell r="U397" t="str">
            <v>5KVA</v>
          </cell>
          <cell r="V397" t="str">
            <v>10KVA</v>
          </cell>
          <cell r="W397" t="str">
            <v>15KVA</v>
          </cell>
          <cell r="X397" t="str">
            <v>25KVA</v>
          </cell>
          <cell r="Y397" t="str">
            <v>75KVA</v>
          </cell>
          <cell r="Z397" t="str">
            <v>RI</v>
          </cell>
          <cell r="AA397" t="str">
            <v>RV</v>
          </cell>
          <cell r="AB397" t="str">
            <v>PAT-1</v>
          </cell>
          <cell r="AC397" t="str">
            <v>PAT-3</v>
          </cell>
          <cell r="AD397" t="str">
            <v xml:space="preserve">Long. RP</v>
          </cell>
          <cell r="AE397" t="str">
            <v>Cond</v>
          </cell>
        </row>
        <row r="398">
          <cell r="B398" t="str">
            <v>12m/C6</v>
          </cell>
          <cell r="C398" t="str">
            <v>12m/C-5</v>
          </cell>
        </row>
        <row r="399">
          <cell r="A399">
            <v>20</v>
          </cell>
          <cell r="B399">
            <v>5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2</v>
          </cell>
          <cell r="K399">
            <v>1</v>
          </cell>
          <cell r="L399">
            <v>1</v>
          </cell>
          <cell r="M399">
            <v>2</v>
          </cell>
          <cell r="N399">
            <v>0</v>
          </cell>
          <cell r="O399">
            <v>2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  <cell r="V399">
            <v>1</v>
          </cell>
          <cell r="W399">
            <v>0</v>
          </cell>
          <cell r="X399">
            <v>0</v>
          </cell>
          <cell r="Y399">
            <v>0</v>
          </cell>
          <cell r="Z399">
            <v>4</v>
          </cell>
          <cell r="AA399">
            <v>0</v>
          </cell>
          <cell r="AB399">
            <v>3</v>
          </cell>
          <cell r="AC399">
            <v>2</v>
          </cell>
          <cell r="AD399">
            <v>427</v>
          </cell>
          <cell r="AE399">
            <v>448.34999999999997</v>
          </cell>
        </row>
        <row r="403">
          <cell r="B403">
            <v>0</v>
          </cell>
          <cell r="C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</row>
        <row r="404">
          <cell r="B404">
            <v>1</v>
          </cell>
          <cell r="C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31</v>
          </cell>
          <cell r="AE404">
            <v>32.550000000000004</v>
          </cell>
        </row>
        <row r="405">
          <cell r="B405">
            <v>1</v>
          </cell>
          <cell r="C405">
            <v>0</v>
          </cell>
          <cell r="Z405">
            <v>1</v>
          </cell>
          <cell r="AA405">
            <v>0</v>
          </cell>
          <cell r="AB405">
            <v>0</v>
          </cell>
          <cell r="AC405">
            <v>0</v>
          </cell>
          <cell r="AD405">
            <v>100</v>
          </cell>
          <cell r="AE405">
            <v>105</v>
          </cell>
        </row>
        <row r="406">
          <cell r="B406">
            <v>1</v>
          </cell>
          <cell r="C406">
            <v>0</v>
          </cell>
          <cell r="Z406">
            <v>0</v>
          </cell>
          <cell r="AA406">
            <v>0</v>
          </cell>
          <cell r="AB406">
            <v>1</v>
          </cell>
          <cell r="AC406">
            <v>0</v>
          </cell>
          <cell r="AD406">
            <v>100</v>
          </cell>
          <cell r="AE406">
            <v>105</v>
          </cell>
        </row>
        <row r="407">
          <cell r="B407">
            <v>1</v>
          </cell>
          <cell r="C407">
            <v>0</v>
          </cell>
          <cell r="Z407">
            <v>0</v>
          </cell>
          <cell r="AA407">
            <v>0</v>
          </cell>
          <cell r="AB407">
            <v>1</v>
          </cell>
          <cell r="AC407">
            <v>0</v>
          </cell>
          <cell r="AD407">
            <v>115</v>
          </cell>
          <cell r="AE407">
            <v>120.75</v>
          </cell>
        </row>
        <row r="408">
          <cell r="B408">
            <v>1</v>
          </cell>
          <cell r="C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1</v>
          </cell>
          <cell r="AD408">
            <v>3</v>
          </cell>
          <cell r="AE408">
            <v>3.1500000000000004</v>
          </cell>
        </row>
        <row r="409">
          <cell r="B409">
            <v>0</v>
          </cell>
          <cell r="C409">
            <v>0</v>
          </cell>
          <cell r="Z409">
            <v>1</v>
          </cell>
          <cell r="AA409">
            <v>0</v>
          </cell>
          <cell r="AB409">
            <v>1</v>
          </cell>
          <cell r="AC409">
            <v>0</v>
          </cell>
          <cell r="AD409">
            <v>75</v>
          </cell>
          <cell r="AE409">
            <v>78.75</v>
          </cell>
        </row>
        <row r="410">
          <cell r="B410">
            <v>0</v>
          </cell>
          <cell r="C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1</v>
          </cell>
          <cell r="AD410">
            <v>3</v>
          </cell>
          <cell r="AE410">
            <v>3.1500000000000004</v>
          </cell>
        </row>
        <row r="411">
          <cell r="B411">
            <v>0</v>
          </cell>
          <cell r="C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7">
          <cell r="B417" t="str">
            <v>poste</v>
          </cell>
          <cell r="C417" t="str">
            <v>poste</v>
          </cell>
          <cell r="D417" t="str">
            <v>PS1-0</v>
          </cell>
          <cell r="E417" t="str">
            <v>PS1-0</v>
          </cell>
          <cell r="F417" t="str">
            <v>PA1-0</v>
          </cell>
          <cell r="G417" t="str">
            <v>PA2-0</v>
          </cell>
          <cell r="H417" t="str">
            <v>PA3-0</v>
          </cell>
          <cell r="I417" t="str">
            <v>PR3-0</v>
          </cell>
          <cell r="J417" t="str">
            <v>PTV-0</v>
          </cell>
          <cell r="K417" t="str">
            <v>TS-0</v>
          </cell>
          <cell r="L417" t="str">
            <v>DS-0</v>
          </cell>
          <cell r="M417" t="str">
            <v>PSVE-0</v>
          </cell>
          <cell r="N417" t="str">
            <v>PA1VE-0</v>
          </cell>
          <cell r="O417" t="str">
            <v>SMM-1P</v>
          </cell>
          <cell r="P417" t="str">
            <v>SMM-2P</v>
          </cell>
          <cell r="Q417" t="str">
            <v>STB-3B</v>
          </cell>
          <cell r="R417" t="str">
            <v>PSVE-3</v>
          </cell>
          <cell r="S417" t="str">
            <v>PSVE-3</v>
          </cell>
          <cell r="T417" t="str">
            <v>PSVE-3</v>
          </cell>
          <cell r="U417" t="str">
            <v>5KVA</v>
          </cell>
          <cell r="V417" t="str">
            <v>10KVA</v>
          </cell>
          <cell r="W417" t="str">
            <v>15KVA</v>
          </cell>
          <cell r="X417" t="str">
            <v>25KVA</v>
          </cell>
          <cell r="Y417" t="str">
            <v>75KVA</v>
          </cell>
          <cell r="Z417" t="str">
            <v>RI</v>
          </cell>
          <cell r="AA417" t="str">
            <v>RV</v>
          </cell>
          <cell r="AB417" t="str">
            <v>PAT-1</v>
          </cell>
          <cell r="AC417" t="str">
            <v>PAT-3</v>
          </cell>
          <cell r="AD417" t="str">
            <v xml:space="preserve">Long. RP</v>
          </cell>
          <cell r="AE417" t="str">
            <v>Cond</v>
          </cell>
        </row>
        <row r="418">
          <cell r="B418" t="str">
            <v>12m/C6</v>
          </cell>
          <cell r="C418" t="str">
            <v>12m/C-5</v>
          </cell>
        </row>
        <row r="419">
          <cell r="A419">
            <v>21</v>
          </cell>
          <cell r="B419">
            <v>5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</v>
          </cell>
          <cell r="L419">
            <v>0</v>
          </cell>
          <cell r="M419">
            <v>3</v>
          </cell>
          <cell r="N419">
            <v>0</v>
          </cell>
          <cell r="O419">
            <v>1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1</v>
          </cell>
          <cell r="Y419">
            <v>0</v>
          </cell>
          <cell r="Z419">
            <v>1</v>
          </cell>
          <cell r="AA419">
            <v>1</v>
          </cell>
          <cell r="AB419">
            <v>4</v>
          </cell>
          <cell r="AC419">
            <v>1</v>
          </cell>
          <cell r="AD419">
            <v>237</v>
          </cell>
          <cell r="AE419">
            <v>248.85</v>
          </cell>
        </row>
        <row r="423">
          <cell r="B423">
            <v>0</v>
          </cell>
          <cell r="C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</v>
          </cell>
          <cell r="C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32</v>
          </cell>
          <cell r="AE424">
            <v>33.6</v>
          </cell>
        </row>
        <row r="425">
          <cell r="B425">
            <v>1</v>
          </cell>
          <cell r="C425">
            <v>0</v>
          </cell>
          <cell r="Z425">
            <v>1</v>
          </cell>
          <cell r="AA425">
            <v>0</v>
          </cell>
          <cell r="AB425">
            <v>1</v>
          </cell>
          <cell r="AC425">
            <v>0</v>
          </cell>
          <cell r="AD425">
            <v>83</v>
          </cell>
          <cell r="AE425">
            <v>87.15</v>
          </cell>
        </row>
        <row r="426">
          <cell r="B426">
            <v>1</v>
          </cell>
          <cell r="C426">
            <v>0</v>
          </cell>
          <cell r="Z426">
            <v>0</v>
          </cell>
          <cell r="AA426">
            <v>0</v>
          </cell>
          <cell r="AB426">
            <v>1</v>
          </cell>
          <cell r="AC426">
            <v>0</v>
          </cell>
          <cell r="AD426">
            <v>50</v>
          </cell>
          <cell r="AE426">
            <v>52.5</v>
          </cell>
        </row>
        <row r="427">
          <cell r="B427">
            <v>1</v>
          </cell>
          <cell r="C427">
            <v>0</v>
          </cell>
          <cell r="Z427">
            <v>0</v>
          </cell>
          <cell r="AA427">
            <v>1</v>
          </cell>
          <cell r="AB427">
            <v>1</v>
          </cell>
          <cell r="AC427">
            <v>0</v>
          </cell>
          <cell r="AD427">
            <v>47</v>
          </cell>
          <cell r="AE427">
            <v>49.35</v>
          </cell>
        </row>
        <row r="428">
          <cell r="B428">
            <v>1</v>
          </cell>
          <cell r="C428">
            <v>0</v>
          </cell>
          <cell r="Z428">
            <v>0</v>
          </cell>
          <cell r="AA428">
            <v>0</v>
          </cell>
          <cell r="AB428">
            <v>1</v>
          </cell>
          <cell r="AC428">
            <v>0</v>
          </cell>
          <cell r="AD428">
            <v>22</v>
          </cell>
          <cell r="AE428">
            <v>23.1</v>
          </cell>
        </row>
        <row r="429">
          <cell r="B429">
            <v>0</v>
          </cell>
          <cell r="C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</v>
          </cell>
          <cell r="AD429">
            <v>3</v>
          </cell>
          <cell r="AE429">
            <v>3.1500000000000004</v>
          </cell>
        </row>
        <row r="430">
          <cell r="B430">
            <v>0</v>
          </cell>
          <cell r="C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0</v>
          </cell>
          <cell r="C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7">
          <cell r="B437" t="str">
            <v>poste</v>
          </cell>
          <cell r="C437" t="str">
            <v>poste</v>
          </cell>
          <cell r="D437" t="str">
            <v>PS1-0</v>
          </cell>
          <cell r="E437" t="str">
            <v>PS1-0</v>
          </cell>
          <cell r="F437" t="str">
            <v>PA1-0</v>
          </cell>
          <cell r="G437" t="str">
            <v>PA2-0</v>
          </cell>
          <cell r="H437" t="str">
            <v>PA3-0</v>
          </cell>
          <cell r="I437" t="str">
            <v>PR3-0</v>
          </cell>
          <cell r="J437" t="str">
            <v>PTV-0</v>
          </cell>
          <cell r="K437" t="str">
            <v>TS-0</v>
          </cell>
          <cell r="L437" t="str">
            <v>DS-0</v>
          </cell>
          <cell r="M437" t="str">
            <v>PSVE-0</v>
          </cell>
          <cell r="N437" t="str">
            <v>PA1VE-0</v>
          </cell>
          <cell r="O437" t="str">
            <v>SMM-1P</v>
          </cell>
          <cell r="P437" t="str">
            <v>SMM-2P</v>
          </cell>
          <cell r="Q437" t="str">
            <v>STB-3B</v>
          </cell>
          <cell r="R437" t="str">
            <v>PSVE-3</v>
          </cell>
          <cell r="S437" t="str">
            <v>PSVE-3</v>
          </cell>
          <cell r="T437" t="str">
            <v>PSVE-3</v>
          </cell>
          <cell r="U437" t="str">
            <v>5KVA</v>
          </cell>
          <cell r="V437" t="str">
            <v>10KVA</v>
          </cell>
          <cell r="W437" t="str">
            <v>15KVA</v>
          </cell>
          <cell r="X437" t="str">
            <v>25KVA</v>
          </cell>
          <cell r="Y437" t="str">
            <v>75KVA</v>
          </cell>
          <cell r="Z437" t="str">
            <v>RI</v>
          </cell>
          <cell r="AA437" t="str">
            <v>RV</v>
          </cell>
          <cell r="AB437" t="str">
            <v>PAT-1</v>
          </cell>
          <cell r="AC437" t="str">
            <v>PAT-3</v>
          </cell>
          <cell r="AD437" t="str">
            <v xml:space="preserve">Long. RP</v>
          </cell>
          <cell r="AE437" t="str">
            <v>Cond</v>
          </cell>
        </row>
        <row r="438">
          <cell r="B438" t="str">
            <v>12m/C6</v>
          </cell>
          <cell r="C438" t="str">
            <v>12m/C-5</v>
          </cell>
        </row>
        <row r="439">
          <cell r="A439">
            <v>22</v>
          </cell>
          <cell r="B439">
            <v>3</v>
          </cell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1</v>
          </cell>
          <cell r="N439">
            <v>0</v>
          </cell>
          <cell r="O439">
            <v>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1</v>
          </cell>
          <cell r="Y439">
            <v>0</v>
          </cell>
          <cell r="Z439">
            <v>1</v>
          </cell>
          <cell r="AA439">
            <v>1</v>
          </cell>
          <cell r="AB439">
            <v>2</v>
          </cell>
          <cell r="AC439">
            <v>1</v>
          </cell>
          <cell r="AD439">
            <v>181</v>
          </cell>
          <cell r="AE439">
            <v>190.05000000000004</v>
          </cell>
        </row>
        <row r="443">
          <cell r="B443">
            <v>0</v>
          </cell>
          <cell r="C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</v>
          </cell>
          <cell r="C444">
            <v>0</v>
          </cell>
          <cell r="Z444">
            <v>1</v>
          </cell>
          <cell r="AA444">
            <v>0</v>
          </cell>
          <cell r="AB444">
            <v>0</v>
          </cell>
          <cell r="AC444">
            <v>0</v>
          </cell>
          <cell r="AD444">
            <v>60</v>
          </cell>
          <cell r="AE444">
            <v>63</v>
          </cell>
        </row>
        <row r="445">
          <cell r="B445">
            <v>1</v>
          </cell>
          <cell r="C445">
            <v>0</v>
          </cell>
          <cell r="Z445">
            <v>0</v>
          </cell>
          <cell r="AA445">
            <v>0</v>
          </cell>
          <cell r="AB445">
            <v>1</v>
          </cell>
          <cell r="AC445">
            <v>0</v>
          </cell>
          <cell r="AD445">
            <v>62</v>
          </cell>
          <cell r="AE445">
            <v>65.100000000000009</v>
          </cell>
        </row>
        <row r="446">
          <cell r="B446">
            <v>1</v>
          </cell>
          <cell r="C446">
            <v>0</v>
          </cell>
          <cell r="Z446">
            <v>0</v>
          </cell>
          <cell r="AA446">
            <v>1</v>
          </cell>
          <cell r="AB446">
            <v>1</v>
          </cell>
          <cell r="AC446">
            <v>0</v>
          </cell>
          <cell r="AD446">
            <v>56</v>
          </cell>
          <cell r="AE446">
            <v>58.800000000000004</v>
          </cell>
        </row>
        <row r="447">
          <cell r="B447">
            <v>0</v>
          </cell>
          <cell r="C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</v>
          </cell>
          <cell r="AD447">
            <v>3</v>
          </cell>
          <cell r="AE447">
            <v>3.1500000000000004</v>
          </cell>
        </row>
        <row r="448">
          <cell r="B448">
            <v>0</v>
          </cell>
          <cell r="C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0</v>
          </cell>
          <cell r="C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0</v>
          </cell>
          <cell r="C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0</v>
          </cell>
          <cell r="C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7">
          <cell r="B457" t="str">
            <v>poste</v>
          </cell>
          <cell r="C457" t="str">
            <v>poste</v>
          </cell>
          <cell r="D457" t="str">
            <v>PS1-0</v>
          </cell>
          <cell r="E457" t="str">
            <v>PS1-0</v>
          </cell>
          <cell r="F457" t="str">
            <v>PA1-0</v>
          </cell>
          <cell r="G457" t="str">
            <v>PA2-0</v>
          </cell>
          <cell r="H457" t="str">
            <v>PA3-0</v>
          </cell>
          <cell r="I457" t="str">
            <v>PR3-0</v>
          </cell>
          <cell r="J457" t="str">
            <v>PTV-0</v>
          </cell>
          <cell r="K457" t="str">
            <v>TS-0</v>
          </cell>
          <cell r="L457" t="str">
            <v>DS-0</v>
          </cell>
          <cell r="M457" t="str">
            <v>PSVE-0</v>
          </cell>
          <cell r="N457" t="str">
            <v>PA1VE-0</v>
          </cell>
          <cell r="O457" t="str">
            <v>SMM-1P</v>
          </cell>
          <cell r="P457" t="str">
            <v>SMM-2P</v>
          </cell>
          <cell r="Q457" t="str">
            <v>STB-3B</v>
          </cell>
          <cell r="R457" t="str">
            <v>PSVE-3</v>
          </cell>
          <cell r="S457" t="str">
            <v>PSVE-3</v>
          </cell>
          <cell r="T457" t="str">
            <v>PSVE-3</v>
          </cell>
          <cell r="U457" t="str">
            <v>5KVA</v>
          </cell>
          <cell r="V457" t="str">
            <v>10KVA</v>
          </cell>
          <cell r="W457" t="str">
            <v>15KVA</v>
          </cell>
          <cell r="X457" t="str">
            <v>25KVA</v>
          </cell>
          <cell r="Y457" t="str">
            <v>75KVA</v>
          </cell>
          <cell r="Z457" t="str">
            <v>RI</v>
          </cell>
          <cell r="AA457" t="str">
            <v>RV</v>
          </cell>
          <cell r="AB457" t="str">
            <v>PAT-1</v>
          </cell>
          <cell r="AC457" t="str">
            <v>PAT-3</v>
          </cell>
          <cell r="AD457" t="str">
            <v xml:space="preserve">Long. RP</v>
          </cell>
          <cell r="AE457" t="str">
            <v>Cond</v>
          </cell>
        </row>
        <row r="458">
          <cell r="B458" t="str">
            <v>12m/C6</v>
          </cell>
          <cell r="C458" t="str">
            <v>12m/C-5</v>
          </cell>
        </row>
        <row r="459">
          <cell r="A459">
            <v>23</v>
          </cell>
          <cell r="B459">
            <v>1</v>
          </cell>
          <cell r="C459">
            <v>0</v>
          </cell>
          <cell r="D459">
            <v>1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1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</v>
          </cell>
          <cell r="AD459">
            <v>57</v>
          </cell>
          <cell r="AE459">
            <v>59.85</v>
          </cell>
        </row>
        <row r="463">
          <cell r="B463">
            <v>0</v>
          </cell>
          <cell r="C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</v>
          </cell>
          <cell r="C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54</v>
          </cell>
          <cell r="AE464">
            <v>56.7</v>
          </cell>
        </row>
        <row r="465">
          <cell r="B465">
            <v>0</v>
          </cell>
          <cell r="C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</v>
          </cell>
          <cell r="AD465">
            <v>3</v>
          </cell>
          <cell r="AE465">
            <v>3.1500000000000004</v>
          </cell>
        </row>
        <row r="466">
          <cell r="B466">
            <v>0</v>
          </cell>
          <cell r="C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0</v>
          </cell>
          <cell r="C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0</v>
          </cell>
          <cell r="C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0</v>
          </cell>
          <cell r="C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0</v>
          </cell>
          <cell r="C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0</v>
          </cell>
          <cell r="C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7">
          <cell r="B477" t="str">
            <v>poste</v>
          </cell>
          <cell r="C477" t="str">
            <v>poste</v>
          </cell>
          <cell r="D477" t="str">
            <v>PS1-0</v>
          </cell>
          <cell r="E477" t="str">
            <v>PS1-0</v>
          </cell>
          <cell r="F477" t="str">
            <v>PA1-0</v>
          </cell>
          <cell r="G477" t="str">
            <v>PA2-0</v>
          </cell>
          <cell r="H477" t="str">
            <v>PA3-0</v>
          </cell>
          <cell r="I477" t="str">
            <v>PR3-0</v>
          </cell>
          <cell r="J477" t="str">
            <v>PTV-0</v>
          </cell>
          <cell r="K477" t="str">
            <v>TS-0</v>
          </cell>
          <cell r="L477" t="str">
            <v>DS-0</v>
          </cell>
          <cell r="M477" t="str">
            <v>PSVE-0</v>
          </cell>
          <cell r="N477" t="str">
            <v>PA1VE-0</v>
          </cell>
          <cell r="O477" t="str">
            <v>SMM-1P</v>
          </cell>
          <cell r="P477" t="str">
            <v>SMM-2P</v>
          </cell>
          <cell r="Q477" t="str">
            <v>STB-3B</v>
          </cell>
          <cell r="R477" t="str">
            <v>PSVE-3</v>
          </cell>
          <cell r="S477" t="str">
            <v>PSVE-3</v>
          </cell>
          <cell r="T477" t="str">
            <v>PSVE-3</v>
          </cell>
          <cell r="U477" t="str">
            <v>5KVA</v>
          </cell>
          <cell r="V477" t="str">
            <v>10KVA</v>
          </cell>
          <cell r="W477" t="str">
            <v>15KVA</v>
          </cell>
          <cell r="X477" t="str">
            <v>25KVA</v>
          </cell>
          <cell r="Y477" t="str">
            <v>75KVA</v>
          </cell>
          <cell r="Z477" t="str">
            <v>RI</v>
          </cell>
          <cell r="AA477" t="str">
            <v>RV</v>
          </cell>
          <cell r="AB477" t="str">
            <v>PAT-1</v>
          </cell>
          <cell r="AC477" t="str">
            <v>PAT-3</v>
          </cell>
          <cell r="AD477" t="str">
            <v xml:space="preserve">Long. RP</v>
          </cell>
          <cell r="AE477" t="str">
            <v>Cond</v>
          </cell>
        </row>
        <row r="478">
          <cell r="B478" t="str">
            <v>12m/C6</v>
          </cell>
          <cell r="C478" t="str">
            <v>12m/C-5</v>
          </cell>
        </row>
        <row r="479">
          <cell r="A479">
            <v>24</v>
          </cell>
          <cell r="B479">
            <v>1</v>
          </cell>
          <cell r="C479">
            <v>0</v>
          </cell>
          <cell r="D479">
            <v>1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1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1</v>
          </cell>
          <cell r="AD479">
            <v>69.7</v>
          </cell>
          <cell r="AE479">
            <v>73.185000000000016</v>
          </cell>
        </row>
        <row r="483">
          <cell r="B483">
            <v>0</v>
          </cell>
          <cell r="C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</v>
          </cell>
          <cell r="C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66.7</v>
          </cell>
          <cell r="AE484">
            <v>70.035000000000011</v>
          </cell>
        </row>
        <row r="485">
          <cell r="B485">
            <v>0</v>
          </cell>
          <cell r="C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</v>
          </cell>
          <cell r="AD485">
            <v>3</v>
          </cell>
          <cell r="AE485">
            <v>3.1500000000000004</v>
          </cell>
        </row>
        <row r="486">
          <cell r="B486">
            <v>0</v>
          </cell>
          <cell r="C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0</v>
          </cell>
          <cell r="C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0</v>
          </cell>
          <cell r="C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0</v>
          </cell>
          <cell r="C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0</v>
          </cell>
          <cell r="C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0</v>
          </cell>
          <cell r="C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7">
          <cell r="B497" t="str">
            <v>poste</v>
          </cell>
          <cell r="C497" t="str">
            <v>poste</v>
          </cell>
          <cell r="D497" t="str">
            <v>PS1-0</v>
          </cell>
          <cell r="E497" t="str">
            <v>PS1-0</v>
          </cell>
          <cell r="F497" t="str">
            <v>PA1-0</v>
          </cell>
          <cell r="G497" t="str">
            <v>PA2-0</v>
          </cell>
          <cell r="H497" t="str">
            <v>PA3-0</v>
          </cell>
          <cell r="I497" t="str">
            <v>PR3-0</v>
          </cell>
          <cell r="J497" t="str">
            <v>PTV-0</v>
          </cell>
          <cell r="K497" t="str">
            <v>TS-0</v>
          </cell>
          <cell r="L497" t="str">
            <v>DS-0</v>
          </cell>
          <cell r="M497" t="str">
            <v>PSVE-0</v>
          </cell>
          <cell r="N497" t="str">
            <v>PA1VE-0</v>
          </cell>
          <cell r="O497" t="str">
            <v>SMM-1P</v>
          </cell>
          <cell r="P497" t="str">
            <v>SMM-2P</v>
          </cell>
          <cell r="Q497" t="str">
            <v>STB-3B</v>
          </cell>
          <cell r="R497" t="str">
            <v>PSVE-3</v>
          </cell>
          <cell r="S497" t="str">
            <v>PSVE-3</v>
          </cell>
          <cell r="T497" t="str">
            <v>PSVE-3</v>
          </cell>
          <cell r="U497" t="str">
            <v>5KVA</v>
          </cell>
          <cell r="V497" t="str">
            <v>10KVA</v>
          </cell>
          <cell r="W497" t="str">
            <v>15KVA</v>
          </cell>
          <cell r="X497" t="str">
            <v>25KVA</v>
          </cell>
          <cell r="Y497" t="str">
            <v>75KVA</v>
          </cell>
          <cell r="Z497" t="str">
            <v>RI</v>
          </cell>
          <cell r="AA497" t="str">
            <v>RV</v>
          </cell>
          <cell r="AB497" t="str">
            <v>PAT-1</v>
          </cell>
          <cell r="AC497" t="str">
            <v>PAT-3</v>
          </cell>
          <cell r="AD497" t="str">
            <v xml:space="preserve">Long. RP</v>
          </cell>
          <cell r="AE497" t="str">
            <v>Cond</v>
          </cell>
        </row>
        <row r="498">
          <cell r="B498" t="str">
            <v>12m/C6</v>
          </cell>
          <cell r="C498" t="str">
            <v>12m/C-5</v>
          </cell>
        </row>
        <row r="499">
          <cell r="A499">
            <v>25</v>
          </cell>
          <cell r="B499">
            <v>2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1</v>
          </cell>
          <cell r="K499">
            <v>0</v>
          </cell>
          <cell r="L499">
            <v>0</v>
          </cell>
          <cell r="M499">
            <v>0</v>
          </cell>
          <cell r="N499">
            <v>1</v>
          </cell>
          <cell r="O499">
            <v>1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1</v>
          </cell>
          <cell r="X499">
            <v>0</v>
          </cell>
          <cell r="Y499">
            <v>0</v>
          </cell>
          <cell r="Z499">
            <v>1</v>
          </cell>
          <cell r="AA499">
            <v>0</v>
          </cell>
          <cell r="AB499">
            <v>1</v>
          </cell>
          <cell r="AC499">
            <v>1</v>
          </cell>
          <cell r="AD499">
            <v>163.19999999999999</v>
          </cell>
          <cell r="AE499">
            <v>171.36</v>
          </cell>
        </row>
        <row r="503">
          <cell r="B503">
            <v>0</v>
          </cell>
          <cell r="C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</v>
          </cell>
          <cell r="C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65</v>
          </cell>
          <cell r="AE504">
            <v>68.25</v>
          </cell>
        </row>
        <row r="505">
          <cell r="B505">
            <v>1</v>
          </cell>
          <cell r="C505">
            <v>0</v>
          </cell>
          <cell r="Z505">
            <v>0</v>
          </cell>
          <cell r="AA505">
            <v>0</v>
          </cell>
          <cell r="AB505">
            <v>1</v>
          </cell>
          <cell r="AC505">
            <v>0</v>
          </cell>
          <cell r="AD505">
            <v>95.2</v>
          </cell>
          <cell r="AE505">
            <v>99.960000000000008</v>
          </cell>
        </row>
        <row r="506">
          <cell r="B506">
            <v>0</v>
          </cell>
          <cell r="C506">
            <v>0</v>
          </cell>
          <cell r="Z506">
            <v>1</v>
          </cell>
          <cell r="AA506">
            <v>0</v>
          </cell>
          <cell r="AB506">
            <v>0</v>
          </cell>
          <cell r="AC506">
            <v>1</v>
          </cell>
          <cell r="AD506">
            <v>3</v>
          </cell>
          <cell r="AE506">
            <v>3.1500000000000004</v>
          </cell>
        </row>
        <row r="507">
          <cell r="B507">
            <v>0</v>
          </cell>
          <cell r="C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</row>
        <row r="508">
          <cell r="B508">
            <v>0</v>
          </cell>
          <cell r="C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0</v>
          </cell>
          <cell r="C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0</v>
          </cell>
          <cell r="C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</row>
        <row r="511">
          <cell r="B511">
            <v>0</v>
          </cell>
          <cell r="C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7">
          <cell r="B517" t="str">
            <v>poste</v>
          </cell>
          <cell r="C517" t="str">
            <v>poste</v>
          </cell>
          <cell r="D517" t="str">
            <v>PS1-0</v>
          </cell>
          <cell r="E517" t="str">
            <v>PS1-0</v>
          </cell>
          <cell r="F517" t="str">
            <v>PA1-0</v>
          </cell>
          <cell r="G517" t="str">
            <v>PA2-0</v>
          </cell>
          <cell r="H517" t="str">
            <v>PA3-0</v>
          </cell>
          <cell r="I517" t="str">
            <v>PR3-0</v>
          </cell>
          <cell r="J517" t="str">
            <v>PTV-0</v>
          </cell>
          <cell r="K517" t="str">
            <v>TS-0</v>
          </cell>
          <cell r="L517" t="str">
            <v>DS-0</v>
          </cell>
          <cell r="M517" t="str">
            <v>PSVE-0</v>
          </cell>
          <cell r="N517" t="str">
            <v>PA1VE-0</v>
          </cell>
          <cell r="O517" t="str">
            <v>SMM-1P</v>
          </cell>
          <cell r="P517" t="str">
            <v>SMM-2P</v>
          </cell>
          <cell r="Q517" t="str">
            <v>STB-3B</v>
          </cell>
          <cell r="R517" t="str">
            <v>PSVE-3</v>
          </cell>
          <cell r="S517" t="str">
            <v>PSVE-3</v>
          </cell>
          <cell r="T517" t="str">
            <v>PSVE-3</v>
          </cell>
          <cell r="U517" t="str">
            <v>5KVA</v>
          </cell>
          <cell r="V517" t="str">
            <v>10KVA</v>
          </cell>
          <cell r="W517" t="str">
            <v>15KVA</v>
          </cell>
          <cell r="X517" t="str">
            <v>25KVA</v>
          </cell>
          <cell r="Y517" t="str">
            <v>75KVA</v>
          </cell>
          <cell r="Z517" t="str">
            <v>RI</v>
          </cell>
          <cell r="AA517" t="str">
            <v>RV</v>
          </cell>
          <cell r="AB517" t="str">
            <v>PAT-1</v>
          </cell>
          <cell r="AC517" t="str">
            <v>PAT-3</v>
          </cell>
          <cell r="AD517" t="str">
            <v xml:space="preserve">Long. RP</v>
          </cell>
          <cell r="AE517" t="str">
            <v>Cond</v>
          </cell>
        </row>
        <row r="518">
          <cell r="B518" t="str">
            <v>12m/C6</v>
          </cell>
          <cell r="C518" t="str">
            <v>12m/C-5</v>
          </cell>
        </row>
        <row r="519">
          <cell r="A519">
            <v>26</v>
          </cell>
          <cell r="B519">
            <v>2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1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116</v>
          </cell>
          <cell r="AE519">
            <v>121.80000000000001</v>
          </cell>
        </row>
        <row r="523">
          <cell r="B523">
            <v>0</v>
          </cell>
          <cell r="C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</v>
          </cell>
          <cell r="C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22</v>
          </cell>
          <cell r="AE524">
            <v>23.1</v>
          </cell>
        </row>
        <row r="525">
          <cell r="B525">
            <v>1</v>
          </cell>
          <cell r="C525">
            <v>0</v>
          </cell>
          <cell r="Z525">
            <v>1</v>
          </cell>
          <cell r="AA525">
            <v>0</v>
          </cell>
          <cell r="AB525">
            <v>1</v>
          </cell>
          <cell r="AC525">
            <v>0</v>
          </cell>
          <cell r="AD525">
            <v>91</v>
          </cell>
          <cell r="AE525">
            <v>95.55</v>
          </cell>
        </row>
        <row r="526">
          <cell r="B526">
            <v>0</v>
          </cell>
          <cell r="C526">
            <v>0</v>
          </cell>
          <cell r="Z526">
            <v>0</v>
          </cell>
          <cell r="AA526">
            <v>1</v>
          </cell>
          <cell r="AB526">
            <v>0</v>
          </cell>
          <cell r="AC526">
            <v>1</v>
          </cell>
          <cell r="AD526">
            <v>3</v>
          </cell>
          <cell r="AE526">
            <v>3.1500000000000004</v>
          </cell>
        </row>
        <row r="527">
          <cell r="B527">
            <v>0</v>
          </cell>
          <cell r="C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0</v>
          </cell>
          <cell r="C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0</v>
          </cell>
          <cell r="C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0</v>
          </cell>
          <cell r="C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0</v>
          </cell>
          <cell r="C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7">
          <cell r="B537" t="str">
            <v>poste</v>
          </cell>
          <cell r="C537" t="str">
            <v>poste</v>
          </cell>
          <cell r="D537" t="str">
            <v>PS1-0</v>
          </cell>
          <cell r="E537" t="str">
            <v>PS1-0</v>
          </cell>
          <cell r="F537" t="str">
            <v>PA1-0</v>
          </cell>
          <cell r="G537" t="str">
            <v>PA2-0</v>
          </cell>
          <cell r="H537" t="str">
            <v>PA3-0</v>
          </cell>
          <cell r="I537" t="str">
            <v>PR3-0</v>
          </cell>
          <cell r="J537" t="str">
            <v>PTV-0</v>
          </cell>
          <cell r="K537" t="str">
            <v>TS-0</v>
          </cell>
          <cell r="L537" t="str">
            <v>DS-0</v>
          </cell>
          <cell r="M537" t="str">
            <v>PSVE-0</v>
          </cell>
          <cell r="N537" t="str">
            <v>PA1VE-0</v>
          </cell>
          <cell r="O537" t="str">
            <v>SMM-1P</v>
          </cell>
          <cell r="P537" t="str">
            <v>SMM-2P</v>
          </cell>
          <cell r="Q537" t="str">
            <v>STB-3B</v>
          </cell>
          <cell r="R537" t="str">
            <v>PSVE-3</v>
          </cell>
          <cell r="S537" t="str">
            <v>PSVE-3</v>
          </cell>
          <cell r="T537" t="str">
            <v>PSVE-3</v>
          </cell>
          <cell r="U537" t="str">
            <v>5KVA</v>
          </cell>
          <cell r="V537" t="str">
            <v>10KVA</v>
          </cell>
          <cell r="W537" t="str">
            <v>15KVA</v>
          </cell>
          <cell r="X537" t="str">
            <v>25KVA</v>
          </cell>
          <cell r="Y537" t="str">
            <v>75KVA</v>
          </cell>
          <cell r="Z537" t="str">
            <v>RI</v>
          </cell>
          <cell r="AA537" t="str">
            <v>RV</v>
          </cell>
          <cell r="AB537" t="str">
            <v>PAT-1</v>
          </cell>
          <cell r="AC537" t="str">
            <v>PAT-3</v>
          </cell>
          <cell r="AD537" t="str">
            <v xml:space="preserve">Long. RP</v>
          </cell>
          <cell r="AE537" t="str">
            <v>Cond</v>
          </cell>
        </row>
        <row r="538">
          <cell r="B538" t="str">
            <v>12m/C6</v>
          </cell>
          <cell r="C538" t="str">
            <v>12m/C-5</v>
          </cell>
        </row>
        <row r="539">
          <cell r="A539">
            <v>27</v>
          </cell>
          <cell r="B539">
            <v>7</v>
          </cell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2</v>
          </cell>
          <cell r="K539">
            <v>2</v>
          </cell>
          <cell r="L539">
            <v>0</v>
          </cell>
          <cell r="M539">
            <v>0</v>
          </cell>
          <cell r="N539">
            <v>0</v>
          </cell>
          <cell r="O539">
            <v>2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1</v>
          </cell>
          <cell r="V539">
            <v>1</v>
          </cell>
          <cell r="W539">
            <v>0</v>
          </cell>
          <cell r="X539">
            <v>0</v>
          </cell>
          <cell r="Y539">
            <v>0</v>
          </cell>
          <cell r="Z539">
            <v>8</v>
          </cell>
          <cell r="AA539">
            <v>1</v>
          </cell>
          <cell r="AB539">
            <v>4</v>
          </cell>
          <cell r="AC539">
            <v>2</v>
          </cell>
          <cell r="AD539">
            <v>491.8</v>
          </cell>
          <cell r="AE539">
            <v>516.39</v>
          </cell>
        </row>
        <row r="543">
          <cell r="B543">
            <v>0</v>
          </cell>
          <cell r="C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</v>
          </cell>
          <cell r="C544">
            <v>0</v>
          </cell>
          <cell r="Z544">
            <v>1</v>
          </cell>
          <cell r="AA544">
            <v>0</v>
          </cell>
          <cell r="AB544">
            <v>0</v>
          </cell>
          <cell r="AC544">
            <v>0</v>
          </cell>
          <cell r="AD544">
            <v>102</v>
          </cell>
          <cell r="AE544">
            <v>107.10000000000001</v>
          </cell>
        </row>
        <row r="545">
          <cell r="B545">
            <v>1</v>
          </cell>
          <cell r="C545">
            <v>0</v>
          </cell>
          <cell r="Z545">
            <v>2</v>
          </cell>
          <cell r="AA545">
            <v>0</v>
          </cell>
          <cell r="AB545">
            <v>1</v>
          </cell>
          <cell r="AC545">
            <v>0</v>
          </cell>
          <cell r="AD545">
            <v>77</v>
          </cell>
          <cell r="AE545">
            <v>80.850000000000009</v>
          </cell>
        </row>
        <row r="546">
          <cell r="B546">
            <v>1</v>
          </cell>
          <cell r="C546">
            <v>0</v>
          </cell>
          <cell r="Z546">
            <v>1</v>
          </cell>
          <cell r="AA546">
            <v>0</v>
          </cell>
          <cell r="AB546">
            <v>0</v>
          </cell>
          <cell r="AC546">
            <v>1</v>
          </cell>
          <cell r="AD546">
            <v>3</v>
          </cell>
          <cell r="AE546">
            <v>3.1500000000000004</v>
          </cell>
        </row>
        <row r="547">
          <cell r="B547">
            <v>1</v>
          </cell>
          <cell r="C547">
            <v>0</v>
          </cell>
          <cell r="Z547">
            <v>1</v>
          </cell>
          <cell r="AA547">
            <v>0</v>
          </cell>
          <cell r="AB547">
            <v>0</v>
          </cell>
          <cell r="AC547">
            <v>0</v>
          </cell>
          <cell r="AD547">
            <v>150</v>
          </cell>
          <cell r="AE547">
            <v>157.5</v>
          </cell>
        </row>
        <row r="548">
          <cell r="B548">
            <v>1</v>
          </cell>
          <cell r="C548">
            <v>0</v>
          </cell>
          <cell r="Z548">
            <v>1</v>
          </cell>
          <cell r="AA548">
            <v>0</v>
          </cell>
          <cell r="AB548">
            <v>1</v>
          </cell>
          <cell r="AC548">
            <v>0</v>
          </cell>
          <cell r="AD548">
            <v>17</v>
          </cell>
          <cell r="AE548">
            <v>17.850000000000001</v>
          </cell>
        </row>
        <row r="549">
          <cell r="B549">
            <v>1</v>
          </cell>
          <cell r="C549">
            <v>0</v>
          </cell>
          <cell r="Z549">
            <v>1</v>
          </cell>
          <cell r="AA549">
            <v>0</v>
          </cell>
          <cell r="AB549">
            <v>1</v>
          </cell>
          <cell r="AC549">
            <v>0</v>
          </cell>
          <cell r="AD549">
            <v>48</v>
          </cell>
          <cell r="AE549">
            <v>50.400000000000006</v>
          </cell>
        </row>
        <row r="550">
          <cell r="B550">
            <v>1</v>
          </cell>
          <cell r="C550">
            <v>0</v>
          </cell>
          <cell r="Z550">
            <v>0</v>
          </cell>
          <cell r="AA550">
            <v>1</v>
          </cell>
          <cell r="AB550">
            <v>1</v>
          </cell>
          <cell r="AC550">
            <v>0</v>
          </cell>
          <cell r="AD550">
            <v>91.8</v>
          </cell>
          <cell r="AE550">
            <v>96.39</v>
          </cell>
        </row>
        <row r="551">
          <cell r="B551">
            <v>0</v>
          </cell>
          <cell r="C551">
            <v>0</v>
          </cell>
          <cell r="Z551">
            <v>1</v>
          </cell>
          <cell r="AA551">
            <v>0</v>
          </cell>
          <cell r="AB551">
            <v>0</v>
          </cell>
          <cell r="AC551">
            <v>1</v>
          </cell>
          <cell r="AD551">
            <v>3</v>
          </cell>
          <cell r="AE551">
            <v>3.1500000000000004</v>
          </cell>
        </row>
        <row r="557">
          <cell r="B557" t="str">
            <v>poste</v>
          </cell>
          <cell r="C557" t="str">
            <v>poste</v>
          </cell>
          <cell r="D557" t="str">
            <v>PS1-0</v>
          </cell>
          <cell r="E557" t="str">
            <v>PS1-0</v>
          </cell>
          <cell r="F557" t="str">
            <v>PA1-0</v>
          </cell>
          <cell r="G557" t="str">
            <v>PA2-0</v>
          </cell>
          <cell r="H557" t="str">
            <v>PA3-0</v>
          </cell>
          <cell r="I557" t="str">
            <v>PR3-0</v>
          </cell>
          <cell r="J557" t="str">
            <v>PTV-0</v>
          </cell>
          <cell r="K557" t="str">
            <v>TS-0</v>
          </cell>
          <cell r="L557" t="str">
            <v>DS-0</v>
          </cell>
          <cell r="M557" t="str">
            <v>PSVE-0</v>
          </cell>
          <cell r="N557" t="str">
            <v>PA1VE-0</v>
          </cell>
          <cell r="O557" t="str">
            <v>SMM-1P</v>
          </cell>
          <cell r="P557" t="str">
            <v>SMM-2P</v>
          </cell>
          <cell r="Q557" t="str">
            <v>STB-3B</v>
          </cell>
          <cell r="R557" t="str">
            <v>PSVE-3</v>
          </cell>
          <cell r="S557" t="str">
            <v>PSVE-3</v>
          </cell>
          <cell r="T557" t="str">
            <v>PSVE-3</v>
          </cell>
          <cell r="U557" t="str">
            <v>5KVA</v>
          </cell>
          <cell r="V557" t="str">
            <v>10KVA</v>
          </cell>
          <cell r="W557" t="str">
            <v>15KVA</v>
          </cell>
          <cell r="X557" t="str">
            <v>25KVA</v>
          </cell>
          <cell r="Y557" t="str">
            <v>75KVA</v>
          </cell>
          <cell r="Z557" t="str">
            <v>RI</v>
          </cell>
          <cell r="AA557" t="str">
            <v>RV</v>
          </cell>
          <cell r="AB557" t="str">
            <v>PAT-1</v>
          </cell>
          <cell r="AC557" t="str">
            <v>PAT-3</v>
          </cell>
          <cell r="AD557" t="str">
            <v xml:space="preserve">Long. RP</v>
          </cell>
          <cell r="AE557" t="str">
            <v>Cond</v>
          </cell>
        </row>
        <row r="558">
          <cell r="B558" t="str">
            <v>12m/C6</v>
          </cell>
          <cell r="C558" t="str">
            <v>12m/C-5</v>
          </cell>
        </row>
        <row r="559">
          <cell r="A559">
            <v>28</v>
          </cell>
          <cell r="B559">
            <v>3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</v>
          </cell>
          <cell r="K559">
            <v>2</v>
          </cell>
          <cell r="L559">
            <v>0</v>
          </cell>
          <cell r="M559">
            <v>0</v>
          </cell>
          <cell r="N559">
            <v>0</v>
          </cell>
          <cell r="O559">
            <v>1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1</v>
          </cell>
          <cell r="W559">
            <v>0</v>
          </cell>
          <cell r="X559">
            <v>0</v>
          </cell>
          <cell r="Y559">
            <v>0</v>
          </cell>
          <cell r="Z559">
            <v>3</v>
          </cell>
          <cell r="AA559">
            <v>0</v>
          </cell>
          <cell r="AB559">
            <v>2</v>
          </cell>
          <cell r="AC559">
            <v>1</v>
          </cell>
          <cell r="AD559">
            <v>282.5</v>
          </cell>
          <cell r="AE559">
            <v>296.625</v>
          </cell>
        </row>
        <row r="563">
          <cell r="B563">
            <v>0</v>
          </cell>
          <cell r="C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</v>
          </cell>
          <cell r="C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90.5</v>
          </cell>
          <cell r="AE564">
            <v>95.025000000000006</v>
          </cell>
        </row>
        <row r="565">
          <cell r="B565">
            <v>1</v>
          </cell>
          <cell r="C565">
            <v>0</v>
          </cell>
          <cell r="Z565">
            <v>1</v>
          </cell>
          <cell r="AA565">
            <v>0</v>
          </cell>
          <cell r="AB565">
            <v>1</v>
          </cell>
          <cell r="AC565">
            <v>0</v>
          </cell>
          <cell r="AD565">
            <v>52</v>
          </cell>
          <cell r="AE565">
            <v>54.6</v>
          </cell>
        </row>
        <row r="566">
          <cell r="B566">
            <v>1</v>
          </cell>
          <cell r="C566">
            <v>0</v>
          </cell>
          <cell r="Z566">
            <v>1</v>
          </cell>
          <cell r="AA566">
            <v>0</v>
          </cell>
          <cell r="AB566">
            <v>1</v>
          </cell>
          <cell r="AC566">
            <v>0</v>
          </cell>
          <cell r="AD566">
            <v>137</v>
          </cell>
          <cell r="AE566">
            <v>143.85</v>
          </cell>
        </row>
        <row r="567">
          <cell r="B567">
            <v>0</v>
          </cell>
          <cell r="C567">
            <v>0</v>
          </cell>
          <cell r="Z567">
            <v>1</v>
          </cell>
          <cell r="AA567">
            <v>0</v>
          </cell>
          <cell r="AB567">
            <v>0</v>
          </cell>
          <cell r="AC567">
            <v>1</v>
          </cell>
          <cell r="AD567">
            <v>3</v>
          </cell>
          <cell r="AE567">
            <v>3.1500000000000004</v>
          </cell>
        </row>
        <row r="568">
          <cell r="B568">
            <v>0</v>
          </cell>
          <cell r="C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0</v>
          </cell>
          <cell r="C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0</v>
          </cell>
          <cell r="C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0</v>
          </cell>
          <cell r="C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7">
          <cell r="B577" t="str">
            <v>poste</v>
          </cell>
          <cell r="C577" t="str">
            <v>poste</v>
          </cell>
          <cell r="D577" t="str">
            <v>PS1-0</v>
          </cell>
          <cell r="E577" t="str">
            <v>PS1-0</v>
          </cell>
          <cell r="F577" t="str">
            <v>PA1-0</v>
          </cell>
          <cell r="G577" t="str">
            <v>PA2-0</v>
          </cell>
          <cell r="H577" t="str">
            <v>PA3-0</v>
          </cell>
          <cell r="I577" t="str">
            <v>PR3-0</v>
          </cell>
          <cell r="J577" t="str">
            <v>PTV-0</v>
          </cell>
          <cell r="K577" t="str">
            <v>TS-0</v>
          </cell>
          <cell r="L577" t="str">
            <v>DS-0</v>
          </cell>
          <cell r="M577" t="str">
            <v>PSVE-0</v>
          </cell>
          <cell r="N577" t="str">
            <v>PA1VE-0</v>
          </cell>
          <cell r="O577" t="str">
            <v>SMM-1P</v>
          </cell>
          <cell r="P577" t="str">
            <v>SMM-2P</v>
          </cell>
          <cell r="Q577" t="str">
            <v>STB-3B</v>
          </cell>
          <cell r="R577" t="str">
            <v>PSVE-3</v>
          </cell>
          <cell r="S577" t="str">
            <v>PSVE-3</v>
          </cell>
          <cell r="T577" t="str">
            <v>PSVE-3</v>
          </cell>
          <cell r="U577" t="str">
            <v>5KVA</v>
          </cell>
          <cell r="V577" t="str">
            <v>10KVA</v>
          </cell>
          <cell r="W577" t="str">
            <v>15KVA</v>
          </cell>
          <cell r="X577" t="str">
            <v>25KVA</v>
          </cell>
          <cell r="Y577" t="str">
            <v>75KVA</v>
          </cell>
          <cell r="Z577" t="str">
            <v>RI</v>
          </cell>
          <cell r="AA577" t="str">
            <v>RV</v>
          </cell>
          <cell r="AB577" t="str">
            <v>PAT-1</v>
          </cell>
          <cell r="AC577" t="str">
            <v>PAT-3</v>
          </cell>
          <cell r="AD577" t="str">
            <v xml:space="preserve">Long. RP</v>
          </cell>
          <cell r="AE577" t="str">
            <v>Cond</v>
          </cell>
        </row>
        <row r="578">
          <cell r="B578" t="str">
            <v>12m/C6</v>
          </cell>
          <cell r="C578" t="str">
            <v>12m/C-5</v>
          </cell>
        </row>
        <row r="579">
          <cell r="A579">
            <v>29</v>
          </cell>
          <cell r="B579">
            <v>1</v>
          </cell>
          <cell r="C579">
            <v>0</v>
          </cell>
          <cell r="D579">
            <v>1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1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1</v>
          </cell>
          <cell r="AD579">
            <v>44</v>
          </cell>
          <cell r="AE579">
            <v>46.2</v>
          </cell>
        </row>
        <row r="583">
          <cell r="B583">
            <v>0</v>
          </cell>
          <cell r="C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</v>
          </cell>
          <cell r="C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41</v>
          </cell>
          <cell r="AE584">
            <v>43.050000000000004</v>
          </cell>
        </row>
        <row r="585">
          <cell r="B585">
            <v>0</v>
          </cell>
          <cell r="C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1</v>
          </cell>
          <cell r="AD585">
            <v>3</v>
          </cell>
          <cell r="AE585">
            <v>3.1500000000000004</v>
          </cell>
        </row>
        <row r="586">
          <cell r="B586">
            <v>0</v>
          </cell>
          <cell r="C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</row>
        <row r="587">
          <cell r="B587">
            <v>0</v>
          </cell>
          <cell r="C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</row>
        <row r="588">
          <cell r="B588">
            <v>0</v>
          </cell>
          <cell r="C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0</v>
          </cell>
          <cell r="C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</row>
        <row r="590">
          <cell r="B590">
            <v>0</v>
          </cell>
          <cell r="C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</row>
        <row r="591">
          <cell r="B591">
            <v>0</v>
          </cell>
          <cell r="C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</row>
        <row r="597">
          <cell r="B597" t="str">
            <v>poste</v>
          </cell>
          <cell r="C597" t="str">
            <v>poste</v>
          </cell>
          <cell r="D597" t="str">
            <v>PS1-0</v>
          </cell>
          <cell r="E597" t="str">
            <v>PS1-0</v>
          </cell>
          <cell r="F597" t="str">
            <v>PA1-0</v>
          </cell>
          <cell r="G597" t="str">
            <v>PA2-0</v>
          </cell>
          <cell r="H597" t="str">
            <v>PA3-0</v>
          </cell>
          <cell r="I597" t="str">
            <v>PR3-0</v>
          </cell>
          <cell r="J597" t="str">
            <v>PTV-0</v>
          </cell>
          <cell r="K597" t="str">
            <v>TS-0</v>
          </cell>
          <cell r="L597" t="str">
            <v>DS-0</v>
          </cell>
          <cell r="M597" t="str">
            <v>PSVE-0</v>
          </cell>
          <cell r="N597" t="str">
            <v>PA1VE-0</v>
          </cell>
          <cell r="O597" t="str">
            <v>SMM-1P</v>
          </cell>
          <cell r="P597" t="str">
            <v>SMM-2P</v>
          </cell>
          <cell r="Q597" t="str">
            <v>STB-3B</v>
          </cell>
          <cell r="R597" t="str">
            <v>PSVE-3</v>
          </cell>
          <cell r="S597" t="str">
            <v>PSVE-3</v>
          </cell>
          <cell r="T597" t="str">
            <v>PSVE-3</v>
          </cell>
          <cell r="U597" t="str">
            <v>5KVA</v>
          </cell>
          <cell r="V597" t="str">
            <v>10KVA</v>
          </cell>
          <cell r="W597" t="str">
            <v>15KVA</v>
          </cell>
          <cell r="X597" t="str">
            <v>25KVA</v>
          </cell>
          <cell r="Y597" t="str">
            <v>75KVA</v>
          </cell>
          <cell r="Z597" t="str">
            <v>RI</v>
          </cell>
          <cell r="AA597" t="str">
            <v>RV</v>
          </cell>
          <cell r="AB597" t="str">
            <v>PAT-1</v>
          </cell>
          <cell r="AC597" t="str">
            <v>PAT-3</v>
          </cell>
          <cell r="AD597" t="str">
            <v xml:space="preserve">Long. RP</v>
          </cell>
          <cell r="AE597" t="str">
            <v>Cond</v>
          </cell>
        </row>
        <row r="598">
          <cell r="B598" t="str">
            <v>12m/C6</v>
          </cell>
          <cell r="C598" t="str">
            <v>12m/C-5</v>
          </cell>
        </row>
        <row r="599">
          <cell r="A599">
            <v>30</v>
          </cell>
          <cell r="B599">
            <v>2</v>
          </cell>
          <cell r="C599">
            <v>0</v>
          </cell>
          <cell r="D599">
            <v>2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1</v>
          </cell>
          <cell r="Y599">
            <v>0</v>
          </cell>
          <cell r="Z599">
            <v>0</v>
          </cell>
          <cell r="AA599">
            <v>0</v>
          </cell>
          <cell r="AB599">
            <v>1</v>
          </cell>
          <cell r="AC599">
            <v>1</v>
          </cell>
          <cell r="AD599">
            <v>102.7</v>
          </cell>
          <cell r="AE599">
            <v>107.83500000000001</v>
          </cell>
        </row>
        <row r="603">
          <cell r="B603">
            <v>0</v>
          </cell>
          <cell r="C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</row>
        <row r="604">
          <cell r="B604">
            <v>1</v>
          </cell>
          <cell r="C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54.2</v>
          </cell>
          <cell r="AE604">
            <v>56.910000000000004</v>
          </cell>
        </row>
        <row r="605">
          <cell r="B605">
            <v>1</v>
          </cell>
          <cell r="C605">
            <v>0</v>
          </cell>
          <cell r="Z605">
            <v>0</v>
          </cell>
          <cell r="AA605">
            <v>0</v>
          </cell>
          <cell r="AB605">
            <v>1</v>
          </cell>
          <cell r="AC605">
            <v>0</v>
          </cell>
          <cell r="AD605">
            <v>45.5</v>
          </cell>
          <cell r="AE605">
            <v>47.774999999999999</v>
          </cell>
        </row>
        <row r="606">
          <cell r="B606">
            <v>0</v>
          </cell>
          <cell r="C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1</v>
          </cell>
          <cell r="AD606">
            <v>3</v>
          </cell>
          <cell r="AE606">
            <v>3.1500000000000004</v>
          </cell>
        </row>
        <row r="607">
          <cell r="B607">
            <v>0</v>
          </cell>
          <cell r="C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0</v>
          </cell>
          <cell r="C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0</v>
          </cell>
          <cell r="C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0</v>
          </cell>
          <cell r="C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0</v>
          </cell>
          <cell r="C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</row>
        <row r="617">
          <cell r="B617" t="str">
            <v>poste</v>
          </cell>
          <cell r="C617" t="str">
            <v>poste</v>
          </cell>
          <cell r="D617" t="str">
            <v>PS1-0</v>
          </cell>
          <cell r="E617" t="str">
            <v>PS1-0</v>
          </cell>
          <cell r="F617" t="str">
            <v>PA1-0</v>
          </cell>
          <cell r="G617" t="str">
            <v>PA2-0</v>
          </cell>
          <cell r="H617" t="str">
            <v>PA3-0</v>
          </cell>
          <cell r="I617" t="str">
            <v>PR3-0</v>
          </cell>
          <cell r="J617" t="str">
            <v>PTV-0</v>
          </cell>
          <cell r="K617" t="str">
            <v>TS-0</v>
          </cell>
          <cell r="L617" t="str">
            <v>DS-0</v>
          </cell>
          <cell r="M617" t="str">
            <v>PSVE-0</v>
          </cell>
          <cell r="N617" t="str">
            <v>PA1VE-0</v>
          </cell>
          <cell r="O617" t="str">
            <v>SMM-1P</v>
          </cell>
          <cell r="P617" t="str">
            <v>SMM-2P</v>
          </cell>
          <cell r="Q617" t="str">
            <v>STB-3B</v>
          </cell>
          <cell r="R617" t="str">
            <v>PSVE-3</v>
          </cell>
          <cell r="S617" t="str">
            <v>PSVE-3</v>
          </cell>
          <cell r="T617" t="str">
            <v>PSVE-3</v>
          </cell>
          <cell r="U617" t="str">
            <v>5KVA</v>
          </cell>
          <cell r="V617" t="str">
            <v>10KVA</v>
          </cell>
          <cell r="W617" t="str">
            <v>15KVA</v>
          </cell>
          <cell r="X617" t="str">
            <v>25KVA</v>
          </cell>
          <cell r="Y617" t="str">
            <v>75KVA</v>
          </cell>
          <cell r="Z617" t="str">
            <v>RI</v>
          </cell>
          <cell r="AA617" t="str">
            <v>RV</v>
          </cell>
          <cell r="AB617" t="str">
            <v>PAT-1</v>
          </cell>
          <cell r="AC617" t="str">
            <v>PAT-3</v>
          </cell>
          <cell r="AD617" t="str">
            <v xml:space="preserve">Long. RP</v>
          </cell>
          <cell r="AE617" t="str">
            <v>Cond</v>
          </cell>
        </row>
        <row r="618">
          <cell r="B618" t="str">
            <v>12m/C6</v>
          </cell>
          <cell r="C618" t="str">
            <v>12m/C-5</v>
          </cell>
        </row>
        <row r="619">
          <cell r="A619">
            <v>31</v>
          </cell>
          <cell r="B619">
            <v>2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1</v>
          </cell>
          <cell r="K619">
            <v>1</v>
          </cell>
          <cell r="L619">
            <v>1</v>
          </cell>
          <cell r="M619">
            <v>0</v>
          </cell>
          <cell r="N619">
            <v>0</v>
          </cell>
          <cell r="O619">
            <v>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2</v>
          </cell>
          <cell r="AA619">
            <v>0</v>
          </cell>
          <cell r="AB619">
            <v>1</v>
          </cell>
          <cell r="AC619">
            <v>1</v>
          </cell>
          <cell r="AD619">
            <v>126</v>
          </cell>
          <cell r="AE619">
            <v>132.30000000000001</v>
          </cell>
        </row>
        <row r="623">
          <cell r="B623">
            <v>0</v>
          </cell>
          <cell r="C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</row>
        <row r="624">
          <cell r="B624">
            <v>1</v>
          </cell>
          <cell r="C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27</v>
          </cell>
          <cell r="AE624">
            <v>28.35</v>
          </cell>
        </row>
        <row r="625">
          <cell r="B625">
            <v>1</v>
          </cell>
          <cell r="C625">
            <v>0</v>
          </cell>
          <cell r="Z625">
            <v>1</v>
          </cell>
          <cell r="AA625">
            <v>0</v>
          </cell>
          <cell r="AB625">
            <v>1</v>
          </cell>
          <cell r="AC625">
            <v>0</v>
          </cell>
          <cell r="AD625">
            <v>96</v>
          </cell>
          <cell r="AE625">
            <v>100.80000000000001</v>
          </cell>
        </row>
        <row r="626">
          <cell r="B626">
            <v>0</v>
          </cell>
          <cell r="C626">
            <v>0</v>
          </cell>
          <cell r="Z626">
            <v>1</v>
          </cell>
          <cell r="AA626">
            <v>0</v>
          </cell>
          <cell r="AB626">
            <v>0</v>
          </cell>
          <cell r="AC626">
            <v>1</v>
          </cell>
          <cell r="AD626">
            <v>3</v>
          </cell>
          <cell r="AE626">
            <v>3.1500000000000004</v>
          </cell>
        </row>
        <row r="627">
          <cell r="B627">
            <v>0</v>
          </cell>
          <cell r="C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</row>
        <row r="628">
          <cell r="B628">
            <v>0</v>
          </cell>
          <cell r="C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</row>
        <row r="629">
          <cell r="B629">
            <v>0</v>
          </cell>
          <cell r="C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</row>
        <row r="630">
          <cell r="B630">
            <v>0</v>
          </cell>
          <cell r="C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</row>
        <row r="631">
          <cell r="B631">
            <v>0</v>
          </cell>
          <cell r="C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</row>
        <row r="637">
          <cell r="B637" t="str">
            <v>poste</v>
          </cell>
          <cell r="C637" t="str">
            <v>poste</v>
          </cell>
          <cell r="D637" t="str">
            <v>PS1-0</v>
          </cell>
          <cell r="E637" t="str">
            <v>PS1-0</v>
          </cell>
          <cell r="F637" t="str">
            <v>PA1-0</v>
          </cell>
          <cell r="G637" t="str">
            <v>PA2-0</v>
          </cell>
          <cell r="H637" t="str">
            <v>PA3-0</v>
          </cell>
          <cell r="I637" t="str">
            <v>PR3-0</v>
          </cell>
          <cell r="J637" t="str">
            <v>PTV-0</v>
          </cell>
          <cell r="K637" t="str">
            <v>TS-0</v>
          </cell>
          <cell r="L637" t="str">
            <v>DS-0</v>
          </cell>
          <cell r="M637" t="str">
            <v>PSVE-0</v>
          </cell>
          <cell r="N637" t="str">
            <v>PA1VE-0</v>
          </cell>
          <cell r="O637" t="str">
            <v>SMM-1P</v>
          </cell>
          <cell r="P637" t="str">
            <v>SMM-2P</v>
          </cell>
          <cell r="Q637" t="str">
            <v>STB-3B</v>
          </cell>
          <cell r="R637" t="str">
            <v>PSVE-3</v>
          </cell>
          <cell r="S637" t="str">
            <v>PSVE-3</v>
          </cell>
          <cell r="T637" t="str">
            <v>PSVE-3</v>
          </cell>
          <cell r="U637" t="str">
            <v>5KVA</v>
          </cell>
          <cell r="V637" t="str">
            <v>10KVA</v>
          </cell>
          <cell r="W637" t="str">
            <v>15KVA</v>
          </cell>
          <cell r="X637" t="str">
            <v>25KVA</v>
          </cell>
          <cell r="Y637" t="str">
            <v>75KVA</v>
          </cell>
          <cell r="Z637" t="str">
            <v>RI</v>
          </cell>
          <cell r="AA637" t="str">
            <v>RV</v>
          </cell>
          <cell r="AB637" t="str">
            <v>PAT-1</v>
          </cell>
          <cell r="AC637" t="str">
            <v>PAT-3</v>
          </cell>
          <cell r="AD637" t="str">
            <v xml:space="preserve">Long. RP</v>
          </cell>
          <cell r="AE637" t="str">
            <v>Cond</v>
          </cell>
        </row>
        <row r="638">
          <cell r="B638" t="str">
            <v>12m/C6</v>
          </cell>
          <cell r="C638" t="str">
            <v>12m/C-5</v>
          </cell>
        </row>
        <row r="639">
          <cell r="A639">
            <v>32</v>
          </cell>
          <cell r="B639">
            <v>4</v>
          </cell>
          <cell r="C639">
            <v>0</v>
          </cell>
          <cell r="D639">
            <v>1</v>
          </cell>
          <cell r="E639">
            <v>0</v>
          </cell>
          <cell r="F639">
            <v>1</v>
          </cell>
          <cell r="G639">
            <v>0</v>
          </cell>
          <cell r="H639">
            <v>0</v>
          </cell>
          <cell r="I639">
            <v>0</v>
          </cell>
          <cell r="J639">
            <v>1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1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1</v>
          </cell>
          <cell r="W639">
            <v>0</v>
          </cell>
          <cell r="X639">
            <v>0</v>
          </cell>
          <cell r="Y639">
            <v>0</v>
          </cell>
          <cell r="Z639">
            <v>3</v>
          </cell>
          <cell r="AA639">
            <v>0</v>
          </cell>
          <cell r="AB639">
            <v>3</v>
          </cell>
          <cell r="AC639">
            <v>1</v>
          </cell>
          <cell r="AD639">
            <v>289.39999999999998</v>
          </cell>
          <cell r="AE639">
            <v>303.87</v>
          </cell>
        </row>
        <row r="643">
          <cell r="B643">
            <v>0</v>
          </cell>
          <cell r="C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</row>
        <row r="644">
          <cell r="B644">
            <v>1</v>
          </cell>
          <cell r="C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25</v>
          </cell>
          <cell r="AE644">
            <v>26.25</v>
          </cell>
        </row>
        <row r="645">
          <cell r="B645">
            <v>1</v>
          </cell>
          <cell r="C645">
            <v>0</v>
          </cell>
          <cell r="Z645">
            <v>1</v>
          </cell>
          <cell r="AA645">
            <v>0</v>
          </cell>
          <cell r="AB645">
            <v>1</v>
          </cell>
          <cell r="AC645">
            <v>0</v>
          </cell>
          <cell r="AD645">
            <v>69</v>
          </cell>
          <cell r="AE645">
            <v>72.45</v>
          </cell>
        </row>
        <row r="646">
          <cell r="B646">
            <v>1</v>
          </cell>
          <cell r="C646">
            <v>0</v>
          </cell>
          <cell r="Z646">
            <v>0</v>
          </cell>
          <cell r="AA646">
            <v>0</v>
          </cell>
          <cell r="AB646">
            <v>1</v>
          </cell>
          <cell r="AC646">
            <v>0</v>
          </cell>
          <cell r="AD646">
            <v>94.9</v>
          </cell>
          <cell r="AE646">
            <v>99.64500000000001</v>
          </cell>
        </row>
        <row r="647">
          <cell r="B647">
            <v>1</v>
          </cell>
          <cell r="C647">
            <v>0</v>
          </cell>
          <cell r="Z647">
            <v>1</v>
          </cell>
          <cell r="AA647">
            <v>0</v>
          </cell>
          <cell r="AB647">
            <v>1</v>
          </cell>
          <cell r="AC647">
            <v>0</v>
          </cell>
          <cell r="AD647">
            <v>97.5</v>
          </cell>
          <cell r="AE647">
            <v>102.375</v>
          </cell>
        </row>
        <row r="648">
          <cell r="B648">
            <v>0</v>
          </cell>
          <cell r="C648">
            <v>0</v>
          </cell>
          <cell r="Z648">
            <v>1</v>
          </cell>
          <cell r="AA648">
            <v>0</v>
          </cell>
          <cell r="AB648">
            <v>0</v>
          </cell>
          <cell r="AC648">
            <v>1</v>
          </cell>
          <cell r="AD648">
            <v>3</v>
          </cell>
          <cell r="AE648">
            <v>3.1500000000000004</v>
          </cell>
        </row>
        <row r="649">
          <cell r="B649">
            <v>0</v>
          </cell>
          <cell r="C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0</v>
          </cell>
          <cell r="C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0</v>
          </cell>
          <cell r="C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7">
          <cell r="B657" t="str">
            <v>poste</v>
          </cell>
          <cell r="C657" t="str">
            <v>poste</v>
          </cell>
          <cell r="D657" t="str">
            <v>PS1-0</v>
          </cell>
          <cell r="E657" t="str">
            <v>PS1-0</v>
          </cell>
          <cell r="F657" t="str">
            <v>PA1-0</v>
          </cell>
          <cell r="G657" t="str">
            <v>PA2-0</v>
          </cell>
          <cell r="H657" t="str">
            <v>PA3-0</v>
          </cell>
          <cell r="I657" t="str">
            <v>PR3-0</v>
          </cell>
          <cell r="J657" t="str">
            <v>PTV-0</v>
          </cell>
          <cell r="K657" t="str">
            <v>TS-0</v>
          </cell>
          <cell r="L657" t="str">
            <v>DS-0</v>
          </cell>
          <cell r="M657" t="str">
            <v>PSVE-0</v>
          </cell>
          <cell r="N657" t="str">
            <v>PA1VE-0</v>
          </cell>
          <cell r="O657" t="str">
            <v>SMM-1P</v>
          </cell>
          <cell r="P657" t="str">
            <v>SMM-2P</v>
          </cell>
          <cell r="Q657" t="str">
            <v>STB-3B</v>
          </cell>
          <cell r="R657" t="str">
            <v>PSVE-3</v>
          </cell>
          <cell r="S657" t="str">
            <v>PSVE-3</v>
          </cell>
          <cell r="T657" t="str">
            <v>PSVE-3</v>
          </cell>
          <cell r="U657" t="str">
            <v>5KVA</v>
          </cell>
          <cell r="V657" t="str">
            <v>10KVA</v>
          </cell>
          <cell r="W657" t="str">
            <v>15KVA</v>
          </cell>
          <cell r="X657" t="str">
            <v>25KVA</v>
          </cell>
          <cell r="Y657" t="str">
            <v>75KVA</v>
          </cell>
          <cell r="Z657" t="str">
            <v>RI</v>
          </cell>
          <cell r="AA657" t="str">
            <v>RV</v>
          </cell>
          <cell r="AB657" t="str">
            <v>PAT-1</v>
          </cell>
          <cell r="AC657" t="str">
            <v>PAT-3</v>
          </cell>
          <cell r="AD657" t="str">
            <v xml:space="preserve">Long. RP</v>
          </cell>
          <cell r="AE657" t="str">
            <v>Cond</v>
          </cell>
        </row>
        <row r="658">
          <cell r="B658" t="str">
            <v>12m/C6</v>
          </cell>
          <cell r="C658" t="str">
            <v>12m/C-5</v>
          </cell>
        </row>
        <row r="659">
          <cell r="A659">
            <v>33</v>
          </cell>
          <cell r="B659">
            <v>2</v>
          </cell>
          <cell r="C659">
            <v>0</v>
          </cell>
          <cell r="D659">
            <v>0</v>
          </cell>
          <cell r="E659">
            <v>0</v>
          </cell>
          <cell r="F659">
            <v>1</v>
          </cell>
          <cell r="G659">
            <v>0</v>
          </cell>
          <cell r="H659">
            <v>0</v>
          </cell>
          <cell r="I659">
            <v>0</v>
          </cell>
          <cell r="J659">
            <v>1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1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1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2</v>
          </cell>
          <cell r="AA659">
            <v>1</v>
          </cell>
          <cell r="AB659">
            <v>1</v>
          </cell>
          <cell r="AC659">
            <v>1</v>
          </cell>
          <cell r="AD659">
            <v>103</v>
          </cell>
          <cell r="AE659">
            <v>108.15</v>
          </cell>
        </row>
        <row r="663">
          <cell r="B663">
            <v>0</v>
          </cell>
          <cell r="C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1</v>
          </cell>
          <cell r="C664">
            <v>0</v>
          </cell>
          <cell r="Z664">
            <v>1</v>
          </cell>
          <cell r="AA664">
            <v>0</v>
          </cell>
          <cell r="AB664">
            <v>0</v>
          </cell>
          <cell r="AC664">
            <v>0</v>
          </cell>
          <cell r="AD664">
            <v>50</v>
          </cell>
          <cell r="AE664">
            <v>52.5</v>
          </cell>
        </row>
        <row r="665">
          <cell r="B665">
            <v>1</v>
          </cell>
          <cell r="C665">
            <v>0</v>
          </cell>
          <cell r="Z665">
            <v>0</v>
          </cell>
          <cell r="AA665">
            <v>1</v>
          </cell>
          <cell r="AB665">
            <v>1</v>
          </cell>
          <cell r="AC665">
            <v>0</v>
          </cell>
          <cell r="AD665">
            <v>50</v>
          </cell>
          <cell r="AE665">
            <v>52.5</v>
          </cell>
        </row>
        <row r="666">
          <cell r="B666">
            <v>0</v>
          </cell>
          <cell r="C666">
            <v>0</v>
          </cell>
          <cell r="Z666">
            <v>1</v>
          </cell>
          <cell r="AA666">
            <v>0</v>
          </cell>
          <cell r="AB666">
            <v>0</v>
          </cell>
          <cell r="AC666">
            <v>1</v>
          </cell>
          <cell r="AD666">
            <v>3</v>
          </cell>
          <cell r="AE666">
            <v>3.1500000000000004</v>
          </cell>
        </row>
        <row r="667">
          <cell r="B667">
            <v>0</v>
          </cell>
          <cell r="C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0</v>
          </cell>
          <cell r="C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0</v>
          </cell>
          <cell r="C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0</v>
          </cell>
          <cell r="C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0</v>
          </cell>
          <cell r="C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</sheetData>
      <sheetData sheetId="2" refreshError="1"/>
      <sheetData sheetId="3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Plani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YTD Comments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DATOS TECNICOS SE SANTUARIO"/>
      <sheetName val="PROC MANT LT 1"/>
      <sheetName val="BasE"/>
      <sheetName val="ARRS"/>
      <sheetName val="fp"/>
      <sheetName val="OBRAS CIVILES"/>
      <sheetName val="Curva S diaria"/>
      <sheetName val="HIDRANDINA"/>
      <sheetName val="FORMA-LS3"/>
      <sheetName val="FORMA-LS1-LS2"/>
      <sheetName val="FORMA- RE1"/>
      <sheetName val="FORMA-RL1"/>
      <sheetName val="FORMA-ST1"/>
      <sheetName val="TABLA PROVEEDORES"/>
      <sheetName val="RP_JIMBE2"/>
      <sheetName val="Proyecciones"/>
      <sheetName val="B_DATOS"/>
      <sheetName val="BT_DATOS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ptRP"/>
      <sheetName val="ret"/>
      <sheetName val="MATERIALES"/>
      <sheetName val="M d O"/>
      <sheetName val="Tapa 29"/>
      <sheetName val="TipoDocs"/>
      <sheetName val="Dptos"/>
      <sheetName val="TipoGastos"/>
      <sheetName val="Ob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Base Ret. y Pt."/>
      <sheetName val="ESTATUS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FinData"/>
      <sheetName val="S&amp;U OF FUNDS"/>
      <sheetName val="BALANCE"/>
      <sheetName val="DETAL0598"/>
      <sheetName val="YTD_Comments1"/>
      <sheetName val="YTD_Comments2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LAN_RS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Resumen02"/>
      <sheetName val="PROG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INSTR"/>
      <sheetName val="Proy RELAVE"/>
      <sheetName val="Control de Facturacion y Pagos"/>
      <sheetName val="Comparativo Valorizaciones"/>
      <sheetName val="BASES"/>
      <sheetName val="CRONOGRAMA"/>
      <sheetName val="Distrib. de anexos"/>
      <sheetName val="batu hijau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S&amp;U_OF_FUND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GRAF "/>
      <sheetName val="bd_ll"/>
      <sheetName val="oeste"/>
      <sheetName val="18O"/>
      <sheetName val="XREF"/>
      <sheetName val="FYEP-2"/>
      <sheetName val="t1"/>
      <sheetName val="Curva S - Proyecto (Mensual)"/>
      <sheetName val="PROGRAMADO"/>
      <sheetName val="CARATULA"/>
      <sheetName val="ACTA"/>
      <sheetName val="ACTA-antigua"/>
      <sheetName val="RESIDUOS"/>
      <sheetName val="Mano de Obra"/>
      <sheetName val="RESIDUOS-antigua"/>
      <sheetName val="DETALLE-BT"/>
      <sheetName val="Baremos"/>
      <sheetName val="DETALLE AP"/>
      <sheetName val="Mat-AP"/>
      <sheetName val="ARMADOS"/>
      <sheetName val="DETALLE MT AEREO"/>
      <sheetName val="DETALLE-MT 2"/>
      <sheetName val="M.O. PROV"/>
      <sheetName val="FACT-SS"/>
      <sheetName val="FACT-CX"/>
      <sheetName val="Mat"/>
      <sheetName val="REAL METRADO VEREDA EN INSPECCI"/>
      <sheetName val="BAR-NUEVOS"/>
      <sheetName val="MO-Viaje I."/>
      <sheetName val="PROTECCION"/>
      <sheetName val="RESIDUOS - A"/>
      <sheetName val="C.METALICA "/>
      <sheetName val="SOCTA2"/>
      <sheetName val="Prueba de Diferencial Cambi (2)"/>
      <sheetName val="Reference"/>
      <sheetName val="Herramientas para análisis-VBA"/>
      <sheetName val="Presupuesto_"/>
      <sheetName val="Calendario_Valorizado_(2)"/>
      <sheetName val="CAOA_Valorizado1"/>
      <sheetName val="Control_de_Facturacion_y_Pagos"/>
      <sheetName val="Comparativo_Valorizaciones"/>
      <sheetName val="Distrib__de_anexos"/>
      <sheetName val="Proy_RELAVE"/>
      <sheetName val="batu_hijau"/>
      <sheetName val="Prueba_de_Diferencial_Cambi_(2)"/>
      <sheetName val="Herramientas_para_análisis-VBA"/>
      <sheetName val="Curva_S_-_Proyecto_(Mensual)"/>
      <sheetName val="Montara Opex"/>
      <sheetName val="Anexo 1 LookAhead"/>
      <sheetName val="BD_LP"/>
      <sheetName val="Unit-op-cartel"/>
      <sheetName val="Validación"/>
      <sheetName val="LP MONT"/>
      <sheetName val="RS"/>
      <sheetName val="CAP_120mm2"/>
      <sheetName val="POBLACION"/>
      <sheetName val="Estudio Suministros MEM"/>
      <sheetName val="HH  HM"/>
      <sheetName val="TABLA SALARIAL"/>
      <sheetName val="1_2_1_RENDIMIENTO5"/>
      <sheetName val="Datos_de_Entrada5"/>
      <sheetName val="Datos_de_la_localidad5"/>
      <sheetName val="Analisis_de_la_T_C__-_2_25"/>
      <sheetName val="PLANILLA_GENERAL5"/>
      <sheetName val="Datos_de_la_lkcalidad5"/>
      <sheetName val="PLANILLA_LP_22_9_kV5"/>
      <sheetName val="3__Manpower5"/>
      <sheetName val="DATOS_DE_CAMPO5"/>
      <sheetName val="Tipo_de_Cambio5"/>
      <sheetName val="OBRAS_CIVILES3"/>
      <sheetName val="Curva_S_diaria3"/>
      <sheetName val="FORMA-_RE13"/>
      <sheetName val="TABLA_PROVEEDORES3"/>
      <sheetName val="PLAN_RS2"/>
      <sheetName val="GASTOS_GENERALES2"/>
      <sheetName val="Presupuesto_1"/>
      <sheetName val="Calendario_Valorizado_(2)1"/>
      <sheetName val="APU_cn_torca2"/>
      <sheetName val="Esquema_UTE_(2)2"/>
      <sheetName val="Wind_Loads2"/>
      <sheetName val="CAOA_Valorizado2"/>
      <sheetName val="Proy_RELAVE1"/>
      <sheetName val="PPTO_HUANCAYO_CENTRO_TDD2"/>
      <sheetName val="DESMONTAJE_CASAGRANDE2"/>
      <sheetName val="Control_de_Facturacion_y_Pagos1"/>
      <sheetName val="Comparativo_Valorizaciones1"/>
      <sheetName val="Distrib__de_anexos1"/>
      <sheetName val="batu_hijau1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Aux__Disgregados1"/>
      <sheetName val="H.Satuan"/>
      <sheetName val="YTD_Comments5"/>
      <sheetName val="DATOS_TECNICOS_SE_SANTUARIO4"/>
      <sheetName val="PROC_MANT_LT_14"/>
      <sheetName val="Costos_Alt23"/>
      <sheetName val="Precios_Estruc_3"/>
      <sheetName val="M_d_O3"/>
      <sheetName val="Tapa_293"/>
      <sheetName val="MONTAJE_R_S_3"/>
      <sheetName val="Datos_Entrada3"/>
      <sheetName val="INGRESO_DE_DATOS_POR_LOCALIDAD3"/>
      <sheetName val="DT_Palcaz3"/>
      <sheetName val="Base_Ret__y_Pt_3"/>
      <sheetName val="U_A_3"/>
      <sheetName val="ACTA_Pactacion_Precios2"/>
      <sheetName val="Comparacion_de_Precios2"/>
      <sheetName val="JORNADAS_TRABAJO3"/>
      <sheetName val="B-DAT_12"/>
      <sheetName val="Resumen_General2"/>
      <sheetName val="B-DAT_3"/>
      <sheetName val="2-3_DUEÑ2"/>
      <sheetName val="C_-_C2"/>
      <sheetName val="C_-_I2"/>
      <sheetName val="RESUMEN_COMUNIDAD2"/>
      <sheetName val="S&amp;U_OF_FUNDS2"/>
      <sheetName val="Resu_Como3"/>
      <sheetName val="Commodities_LB013"/>
      <sheetName val="Curvas_Com__LB013"/>
      <sheetName val="REPORTE_HH3"/>
      <sheetName val="Resu_Look3"/>
      <sheetName val="Anexo_1_LookAhead-LB013"/>
      <sheetName val="Resu_Restricciones3"/>
      <sheetName val="Anexo_2_PAC_SEM233"/>
      <sheetName val="Anexo_2_PAC_SEM243"/>
      <sheetName val="Anexo_2_PAC_SEM263"/>
      <sheetName val="Anexo_2_PAC_SEM253"/>
      <sheetName val="Datos_PAC3"/>
      <sheetName val="GRAF_"/>
      <sheetName val="CCcosto"/>
      <sheetName val="PlanCta07"/>
      <sheetName val="PLAN_CONFORME"/>
      <sheetName val="Parametros"/>
      <sheetName val="Resumen General con mat en RP"/>
      <sheetName val="Movimiento"/>
      <sheetName val="Formulas"/>
      <sheetName val="Model"/>
      <sheetName val="CONTROLES"/>
      <sheetName val="Básica - Definición de Procesos"/>
      <sheetName val="inc. claim 97"/>
      <sheetName val="Fax Performance"/>
      <sheetName val="Listes"/>
      <sheetName val="Quantity"/>
      <sheetName val="Validation"/>
      <sheetName val="RECAP TOT"/>
      <sheetName val="Sheet1"/>
      <sheetName val="Resumen para Financiero"/>
      <sheetName val="13 BU"/>
      <sheetName val="12 BU"/>
      <sheetName val="5 BU"/>
      <sheetName val="23 BU"/>
      <sheetName val="1 BU"/>
      <sheetName val="38 BU"/>
      <sheetName val="DAT"/>
      <sheetName val="Salary Schedules"/>
      <sheetName val="CBV 2001"/>
      <sheetName val="Annual Input"/>
      <sheetName val="GAN-10.2"/>
      <sheetName val="EERR-LOCAL"/>
      <sheetName val="Indirect tax payable"/>
      <sheetName val="Accrued expenses"/>
      <sheetName val="Amt due to Related companies"/>
      <sheetName val="Other creditors"/>
      <sheetName val="AP"/>
      <sheetName val="DIT (2)"/>
      <sheetName val="Método 5-Gravimetría"/>
      <sheetName val="Portada"/>
      <sheetName val="Unidades"/>
      <sheetName val="Método 1-Circular"/>
      <sheetName val="Off Screen Values"/>
      <sheetName val="Método 3-Orsat"/>
      <sheetName val="Método 4"/>
      <sheetName val="Método 5-1"/>
      <sheetName val="Método 5-2"/>
      <sheetName val="Método 5-3"/>
      <sheetName val="Método 5-Resumen"/>
      <sheetName val="Método 1-Rectangular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 xml:space="preserve"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 xml:space="preserve"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 xml:space="preserve"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>
        <row r="287">
          <cell r="B287">
            <v>0</v>
          </cell>
        </row>
      </sheetData>
      <sheetData sheetId="108">
        <row r="287">
          <cell r="B287">
            <v>0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87">
          <cell r="B287">
            <v>0</v>
          </cell>
        </row>
      </sheetData>
      <sheetData sheetId="126">
        <row r="287">
          <cell r="B287">
            <v>0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287">
          <cell r="B287">
            <v>0</v>
          </cell>
        </row>
      </sheetData>
      <sheetData sheetId="162">
        <row r="287">
          <cell r="B287">
            <v>0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>
        <row r="287">
          <cell r="B287">
            <v>0</v>
          </cell>
        </row>
      </sheetData>
      <sheetData sheetId="262">
        <row r="287">
          <cell r="B287">
            <v>0</v>
          </cell>
        </row>
      </sheetData>
      <sheetData sheetId="263">
        <row r="287">
          <cell r="B287">
            <v>0</v>
          </cell>
        </row>
      </sheetData>
      <sheetData sheetId="264">
        <row r="287">
          <cell r="B287">
            <v>0</v>
          </cell>
        </row>
      </sheetData>
      <sheetData sheetId="265">
        <row r="287">
          <cell r="B287">
            <v>0</v>
          </cell>
        </row>
      </sheetData>
      <sheetData sheetId="266">
        <row r="287">
          <cell r="B287">
            <v>0</v>
          </cell>
        </row>
      </sheetData>
      <sheetData sheetId="267">
        <row r="287">
          <cell r="B287">
            <v>0</v>
          </cell>
        </row>
      </sheetData>
      <sheetData sheetId="268">
        <row r="287">
          <cell r="B287">
            <v>0</v>
          </cell>
        </row>
      </sheetData>
      <sheetData sheetId="269">
        <row r="287">
          <cell r="B287">
            <v>0</v>
          </cell>
        </row>
      </sheetData>
      <sheetData sheetId="270"/>
      <sheetData sheetId="271">
        <row r="287">
          <cell r="B287">
            <v>0</v>
          </cell>
        </row>
      </sheetData>
      <sheetData sheetId="272"/>
      <sheetData sheetId="273">
        <row r="287">
          <cell r="B287">
            <v>0</v>
          </cell>
        </row>
      </sheetData>
      <sheetData sheetId="274">
        <row r="287">
          <cell r="B287">
            <v>0</v>
          </cell>
        </row>
      </sheetData>
      <sheetData sheetId="275" refreshError="1"/>
      <sheetData sheetId="276">
        <row r="287">
          <cell r="B287">
            <v>0</v>
          </cell>
        </row>
      </sheetData>
      <sheetData sheetId="277">
        <row r="287">
          <cell r="B287">
            <v>0</v>
          </cell>
        </row>
      </sheetData>
      <sheetData sheetId="278">
        <row r="287">
          <cell r="B287">
            <v>0</v>
          </cell>
        </row>
      </sheetData>
      <sheetData sheetId="279">
        <row r="287">
          <cell r="B287">
            <v>0</v>
          </cell>
        </row>
      </sheetData>
      <sheetData sheetId="280">
        <row r="287">
          <cell r="B287">
            <v>0</v>
          </cell>
        </row>
      </sheetData>
      <sheetData sheetId="281">
        <row r="287">
          <cell r="B287">
            <v>0</v>
          </cell>
        </row>
      </sheetData>
      <sheetData sheetId="282">
        <row r="287">
          <cell r="B287">
            <v>0</v>
          </cell>
        </row>
      </sheetData>
      <sheetData sheetId="283">
        <row r="287">
          <cell r="B287">
            <v>0</v>
          </cell>
        </row>
      </sheetData>
      <sheetData sheetId="284">
        <row r="287">
          <cell r="B287">
            <v>0</v>
          </cell>
        </row>
      </sheetData>
      <sheetData sheetId="285">
        <row r="287">
          <cell r="B287">
            <v>0</v>
          </cell>
        </row>
      </sheetData>
      <sheetData sheetId="286">
        <row r="287">
          <cell r="B287">
            <v>0</v>
          </cell>
        </row>
      </sheetData>
      <sheetData sheetId="287">
        <row r="287">
          <cell r="B287">
            <v>0</v>
          </cell>
        </row>
      </sheetData>
      <sheetData sheetId="288"/>
      <sheetData sheetId="289">
        <row r="287">
          <cell r="B287">
            <v>0</v>
          </cell>
        </row>
      </sheetData>
      <sheetData sheetId="290"/>
      <sheetData sheetId="291"/>
      <sheetData sheetId="292">
        <row r="287">
          <cell r="B287">
            <v>0</v>
          </cell>
        </row>
      </sheetData>
      <sheetData sheetId="293">
        <row r="287">
          <cell r="B287">
            <v>0</v>
          </cell>
        </row>
      </sheetData>
      <sheetData sheetId="294">
        <row r="287">
          <cell r="B287">
            <v>0</v>
          </cell>
        </row>
      </sheetData>
      <sheetData sheetId="295">
        <row r="287">
          <cell r="B287">
            <v>0</v>
          </cell>
        </row>
      </sheetData>
      <sheetData sheetId="296">
        <row r="287">
          <cell r="B287">
            <v>0</v>
          </cell>
        </row>
      </sheetData>
      <sheetData sheetId="297">
        <row r="287">
          <cell r="B287">
            <v>0</v>
          </cell>
        </row>
      </sheetData>
      <sheetData sheetId="298"/>
      <sheetData sheetId="299"/>
      <sheetData sheetId="300">
        <row r="287">
          <cell r="B287">
            <v>0</v>
          </cell>
        </row>
      </sheetData>
      <sheetData sheetId="301">
        <row r="287">
          <cell r="B287">
            <v>0</v>
          </cell>
        </row>
      </sheetData>
      <sheetData sheetId="302">
        <row r="287">
          <cell r="B287">
            <v>0</v>
          </cell>
        </row>
      </sheetData>
      <sheetData sheetId="303"/>
      <sheetData sheetId="304">
        <row r="287">
          <cell r="B287">
            <v>0</v>
          </cell>
        </row>
      </sheetData>
      <sheetData sheetId="305">
        <row r="287">
          <cell r="B287">
            <v>0</v>
          </cell>
        </row>
      </sheetData>
      <sheetData sheetId="306">
        <row r="287">
          <cell r="B287">
            <v>0</v>
          </cell>
        </row>
      </sheetData>
      <sheetData sheetId="307">
        <row r="287">
          <cell r="B287">
            <v>0</v>
          </cell>
        </row>
      </sheetData>
      <sheetData sheetId="308">
        <row r="287">
          <cell r="B287">
            <v>0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>
        <row r="287">
          <cell r="B287">
            <v>0</v>
          </cell>
        </row>
      </sheetData>
      <sheetData sheetId="317"/>
      <sheetData sheetId="318"/>
      <sheetData sheetId="319">
        <row r="287">
          <cell r="B287">
            <v>0</v>
          </cell>
        </row>
      </sheetData>
      <sheetData sheetId="320"/>
      <sheetData sheetId="321" refreshError="1"/>
      <sheetData sheetId="322" refreshError="1"/>
      <sheetData sheetId="323">
        <row r="287">
          <cell r="B287">
            <v>0</v>
          </cell>
        </row>
      </sheetData>
      <sheetData sheetId="324">
        <row r="287">
          <cell r="B287">
            <v>0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>
        <row r="287">
          <cell r="B287">
            <v>0</v>
          </cell>
        </row>
      </sheetData>
      <sheetData sheetId="330">
        <row r="287">
          <cell r="B287">
            <v>0</v>
          </cell>
        </row>
      </sheetData>
      <sheetData sheetId="331">
        <row r="287">
          <cell r="B287">
            <v>0</v>
          </cell>
        </row>
      </sheetData>
      <sheetData sheetId="332">
        <row r="287">
          <cell r="B287">
            <v>0</v>
          </cell>
        </row>
      </sheetData>
      <sheetData sheetId="333"/>
      <sheetData sheetId="334"/>
      <sheetData sheetId="335"/>
      <sheetData sheetId="336">
        <row r="287">
          <cell r="B287">
            <v>0</v>
          </cell>
        </row>
      </sheetData>
      <sheetData sheetId="337">
        <row r="287">
          <cell r="B287">
            <v>0</v>
          </cell>
        </row>
      </sheetData>
      <sheetData sheetId="338">
        <row r="287">
          <cell r="B287">
            <v>0</v>
          </cell>
        </row>
      </sheetData>
      <sheetData sheetId="339">
        <row r="287">
          <cell r="B287">
            <v>0</v>
          </cell>
        </row>
      </sheetData>
      <sheetData sheetId="340">
        <row r="287">
          <cell r="B287">
            <v>0</v>
          </cell>
        </row>
      </sheetData>
      <sheetData sheetId="341"/>
      <sheetData sheetId="342"/>
      <sheetData sheetId="343"/>
      <sheetData sheetId="344"/>
      <sheetData sheetId="345"/>
      <sheetData sheetId="346"/>
      <sheetData sheetId="347">
        <row r="287">
          <cell r="B287">
            <v>0</v>
          </cell>
        </row>
      </sheetData>
      <sheetData sheetId="348">
        <row r="287">
          <cell r="B287">
            <v>0</v>
          </cell>
        </row>
      </sheetData>
      <sheetData sheetId="349">
        <row r="287">
          <cell r="B287">
            <v>0</v>
          </cell>
        </row>
      </sheetData>
      <sheetData sheetId="350">
        <row r="287">
          <cell r="B287">
            <v>0</v>
          </cell>
        </row>
      </sheetData>
      <sheetData sheetId="351">
        <row r="287">
          <cell r="B287">
            <v>0</v>
          </cell>
        </row>
      </sheetData>
      <sheetData sheetId="352">
        <row r="287">
          <cell r="B287">
            <v>0</v>
          </cell>
        </row>
      </sheetData>
      <sheetData sheetId="353">
        <row r="287">
          <cell r="B287">
            <v>0</v>
          </cell>
        </row>
      </sheetData>
      <sheetData sheetId="354">
        <row r="287">
          <cell r="B287">
            <v>0</v>
          </cell>
        </row>
      </sheetData>
      <sheetData sheetId="355">
        <row r="287">
          <cell r="B287">
            <v>0</v>
          </cell>
        </row>
      </sheetData>
      <sheetData sheetId="356">
        <row r="287">
          <cell r="B287">
            <v>0</v>
          </cell>
        </row>
      </sheetData>
      <sheetData sheetId="357">
        <row r="287">
          <cell r="B287">
            <v>0</v>
          </cell>
        </row>
      </sheetData>
      <sheetData sheetId="358">
        <row r="287">
          <cell r="B287">
            <v>0</v>
          </cell>
        </row>
      </sheetData>
      <sheetData sheetId="359">
        <row r="287">
          <cell r="B287">
            <v>0</v>
          </cell>
        </row>
      </sheetData>
      <sheetData sheetId="360">
        <row r="287">
          <cell r="B287">
            <v>0</v>
          </cell>
        </row>
      </sheetData>
      <sheetData sheetId="361">
        <row r="287">
          <cell r="B287">
            <v>0</v>
          </cell>
        </row>
      </sheetData>
      <sheetData sheetId="362"/>
      <sheetData sheetId="363"/>
      <sheetData sheetId="364"/>
      <sheetData sheetId="365"/>
      <sheetData sheetId="366">
        <row r="287">
          <cell r="B287">
            <v>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>
        <row r="287">
          <cell r="B287">
            <v>0</v>
          </cell>
        </row>
      </sheetData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287">
          <cell r="B287">
            <v>0</v>
          </cell>
        </row>
      </sheetData>
      <sheetData sheetId="423">
        <row r="287">
          <cell r="B287">
            <v>0</v>
          </cell>
        </row>
      </sheetData>
      <sheetData sheetId="424">
        <row r="287">
          <cell r="B287">
            <v>0</v>
          </cell>
        </row>
      </sheetData>
      <sheetData sheetId="425">
        <row r="287">
          <cell r="B287">
            <v>0</v>
          </cell>
        </row>
      </sheetData>
      <sheetData sheetId="426">
        <row r="287">
          <cell r="B287">
            <v>0</v>
          </cell>
        </row>
      </sheetData>
      <sheetData sheetId="427">
        <row r="287">
          <cell r="B287">
            <v>0</v>
          </cell>
        </row>
      </sheetData>
      <sheetData sheetId="428">
        <row r="287">
          <cell r="B287">
            <v>0</v>
          </cell>
        </row>
      </sheetData>
      <sheetData sheetId="429">
        <row r="287">
          <cell r="B287">
            <v>0</v>
          </cell>
        </row>
      </sheetData>
      <sheetData sheetId="430">
        <row r="287">
          <cell r="B287">
            <v>0</v>
          </cell>
        </row>
      </sheetData>
      <sheetData sheetId="431">
        <row r="287">
          <cell r="B287">
            <v>0</v>
          </cell>
        </row>
      </sheetData>
      <sheetData sheetId="432">
        <row r="287">
          <cell r="B287">
            <v>0</v>
          </cell>
        </row>
      </sheetData>
      <sheetData sheetId="433">
        <row r="287">
          <cell r="B287">
            <v>0</v>
          </cell>
        </row>
      </sheetData>
      <sheetData sheetId="434">
        <row r="287">
          <cell r="B287">
            <v>0</v>
          </cell>
        </row>
      </sheetData>
      <sheetData sheetId="435">
        <row r="287">
          <cell r="B287">
            <v>0</v>
          </cell>
        </row>
      </sheetData>
      <sheetData sheetId="436">
        <row r="287">
          <cell r="B287">
            <v>0</v>
          </cell>
        </row>
      </sheetData>
      <sheetData sheetId="437"/>
      <sheetData sheetId="438"/>
      <sheetData sheetId="439"/>
      <sheetData sheetId="440"/>
      <sheetData sheetId="441">
        <row r="287">
          <cell r="B287">
            <v>0</v>
          </cell>
        </row>
      </sheetData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>
        <row r="287">
          <cell r="B287">
            <v>0</v>
          </cell>
        </row>
      </sheetData>
      <sheetData sheetId="482"/>
      <sheetData sheetId="483"/>
      <sheetData sheetId="484"/>
      <sheetData sheetId="485">
        <row r="287">
          <cell r="B287">
            <v>0</v>
          </cell>
        </row>
      </sheetData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>
        <row r="287">
          <cell r="B287">
            <v>0</v>
          </cell>
        </row>
      </sheetData>
      <sheetData sheetId="534">
        <row r="287">
          <cell r="B287">
            <v>0</v>
          </cell>
        </row>
      </sheetData>
      <sheetData sheetId="535">
        <row r="287">
          <cell r="B287">
            <v>0</v>
          </cell>
        </row>
      </sheetData>
      <sheetData sheetId="536">
        <row r="287">
          <cell r="B287">
            <v>0</v>
          </cell>
        </row>
      </sheetData>
      <sheetData sheetId="537">
        <row r="287">
          <cell r="B287">
            <v>0</v>
          </cell>
        </row>
      </sheetData>
      <sheetData sheetId="538"/>
      <sheetData sheetId="539"/>
      <sheetData sheetId="540">
        <row r="287">
          <cell r="B287">
            <v>0</v>
          </cell>
        </row>
      </sheetData>
      <sheetData sheetId="541"/>
      <sheetData sheetId="542"/>
      <sheetData sheetId="543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287">
          <cell r="B287">
            <v>0</v>
          </cell>
        </row>
      </sheetData>
      <sheetData sheetId="570">
        <row r="287">
          <cell r="B287">
            <v>0</v>
          </cell>
        </row>
      </sheetData>
      <sheetData sheetId="571">
        <row r="287">
          <cell r="B287">
            <v>0</v>
          </cell>
        </row>
      </sheetData>
      <sheetData sheetId="572">
        <row r="287">
          <cell r="B287">
            <v>0</v>
          </cell>
        </row>
      </sheetData>
      <sheetData sheetId="573"/>
      <sheetData sheetId="574"/>
      <sheetData sheetId="575">
        <row r="287">
          <cell r="B287">
            <v>0</v>
          </cell>
        </row>
      </sheetData>
      <sheetData sheetId="576">
        <row r="287">
          <cell r="B287">
            <v>0</v>
          </cell>
        </row>
      </sheetData>
      <sheetData sheetId="577">
        <row r="287">
          <cell r="B287">
            <v>0</v>
          </cell>
        </row>
      </sheetData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DATOS TECNICOS SE SANTUARIO"/>
      <sheetName val="PROC MANT LT 1"/>
      <sheetName val="__REF"/>
      <sheetName val="#¡REF"/>
      <sheetName val="1"/>
      <sheetName val="Dos Mayo I"/>
      <sheetName val="E230_-_E233"/>
      <sheetName val="DATOS_TECNICOS_SE_SANTUARIO"/>
      <sheetName val="PROC_MANT_LT_1"/>
      <sheetName val="Dos_Mayo_I"/>
      <sheetName val="1.2.1 RENDIMIENTO"/>
      <sheetName val="PRESUPUESTO Grupal"/>
      <sheetName val="MtXarm"/>
      <sheetName val="Datos de Entrada"/>
      <sheetName val="DATOS DE CAMPO"/>
      <sheetName val="CAP-120mm2"/>
      <sheetName val="Factors"/>
      <sheetName val="P.Shelter"/>
      <sheetName val="presupuesto con 3 conect"/>
      <sheetName val="BASEJH"/>
      <sheetName val="P9"/>
      <sheetName val="Validación"/>
      <sheetName val="INDICADORES (2)"/>
      <sheetName val="RP"/>
      <sheetName val="Cotizaciones"/>
      <sheetName val="CANT.UNITARIAS"/>
      <sheetName val="Aux. Disgregados"/>
      <sheetName val="Anexo F.3.1 "/>
      <sheetName val="Listas"/>
      <sheetName val="BaseDatos"/>
      <sheetName val="CALCULO"/>
      <sheetName val="SY_LP"/>
      <sheetName val="Datos_Proyectos"/>
      <sheetName val="Postes de concreto 3ø 35mm²_N"/>
      <sheetName val="E230_-_E2331"/>
      <sheetName val="DATOS_TECNICOS_SE_SANTUARIO1"/>
      <sheetName val="PROC_MANT_LT_11"/>
      <sheetName val="Dos_Mayo_I1"/>
      <sheetName val="1_2_1_RENDIMIENTO"/>
      <sheetName val="PRESUPUESTO_Grupal"/>
      <sheetName val="Datos_de_Entrada"/>
      <sheetName val="DATOS_DE_CAMPO"/>
      <sheetName val="P_Shelter"/>
      <sheetName val="presupuesto_con_3_con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ANEXON5"/>
      <sheetName val="NOTA6"/>
      <sheetName val="NOTA7"/>
      <sheetName val="NOTA8"/>
      <sheetName val="NOTA9"/>
      <sheetName val="NOTA10"/>
      <sheetName val="NOTA11"/>
      <sheetName val="NOTA12"/>
      <sheetName val="NOTA13"/>
      <sheetName val="NOTA14"/>
      <sheetName val="NOTA15"/>
      <sheetName val="NOTA16"/>
      <sheetName val="NOTA17"/>
      <sheetName val="NOTA18"/>
      <sheetName val="CTA121CONS"/>
      <sheetName val="CTA121IQU"/>
      <sheetName val="CTA121TAR"/>
      <sheetName val="Datos de Entrada"/>
      <sheetName val="pre"/>
      <sheetName val="Hoja1"/>
      <sheetName val="#¡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  <sheetName val="BALANCE"/>
      <sheetName val="NOTA5"/>
      <sheetName val="BANCOS"/>
      <sheetName val="ANEXON5"/>
      <sheetName val="NOTA0"/>
      <sheetName val="NOTA6"/>
      <sheetName val="NOTA7"/>
      <sheetName val="NOTA8"/>
      <sheetName val="NOTA9"/>
      <sheetName val="NOTA10"/>
      <sheetName val="NOTA11"/>
      <sheetName val="Cta33Ajus"/>
      <sheetName val="CTA33Histo"/>
      <sheetName val="analajus"/>
      <sheetName val="cta39ajus"/>
      <sheetName val="ANALHIS"/>
      <sheetName val="CTA39Histo"/>
      <sheetName val="NOTA12"/>
      <sheetName val="NOTA13"/>
      <sheetName val="NOTA14"/>
      <sheetName val="NOTA01"/>
      <sheetName val="NOTA15"/>
      <sheetName val="NOTA16"/>
      <sheetName val="NOTA17"/>
      <sheetName val="NOTA18"/>
      <sheetName val="NOTA19"/>
      <sheetName val="CTA121CONS"/>
      <sheetName val="CTA121IQU"/>
      <sheetName val="CTA121TAR"/>
      <sheetName val="d1_tara_02_2003"/>
      <sheetName val="d1_tara_03_2003"/>
      <sheetName val="d1_tara_04_2003"/>
      <sheetName val="d1_tara_05_2003"/>
      <sheetName val="d1_tara_06_2003"/>
      <sheetName val="d1_tara_07_2003"/>
      <sheetName val="d1_tara_08_2003"/>
      <sheetName val="d1_tara_09_2003"/>
      <sheetName val="d1_tara_10_2003"/>
      <sheetName val="d1_tara_11_2003"/>
      <sheetName val="d1_tara_12_2003"/>
      <sheetName val="d1_tara_01_2004"/>
      <sheetName val="d1_tara_02_2004"/>
      <sheetName val="d1_tara_03_2004"/>
      <sheetName val="d1_tara_04_2004"/>
      <sheetName val="d1_tara_05_2004"/>
      <sheetName val="d1_tara_06_2004"/>
      <sheetName val="d1_tara_07_2004"/>
      <sheetName val="d1_tara_08_2004"/>
      <sheetName val="d1_tara_09_2004"/>
      <sheetName val="d1_tara_10_2004"/>
      <sheetName val="d1_tara_11_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APUTANTANI"/>
      <sheetName val="ALTO PICHUHUA"/>
      <sheetName val="SATIPO"/>
      <sheetName val="MAÑAZO"/>
      <sheetName val="NICASIO"/>
      <sheetName val="PARA INFO Y OFICIO"/>
      <sheetName val="Item No 01"/>
      <sheetName val="REPORTE"/>
      <sheetName val="REVISION SER DISTRILUZ"/>
      <sheetName val="ACORA"/>
      <sheetName val="SNIP 141342"/>
      <sheetName val="Impresion-INFORMES"/>
      <sheetName val="ATUNCOLLA"/>
      <sheetName val="Gob.Reg. Huancavelica"/>
      <sheetName val="Huarmaca Sector I"/>
      <sheetName val="YAVARI"/>
      <sheetName val="PHARA"/>
      <sheetName val="Gob.Reg. PIURA"/>
      <sheetName val="DREM SAN MARTIN"/>
      <sheetName val="ORURILLO"/>
      <sheetName val="ACRAQUIA"/>
      <sheetName val="Huarmey"/>
      <sheetName val="SARA-SARA"/>
      <sheetName val="Acobamba"/>
      <sheetName val="AZANGARO"/>
      <sheetName val="ITANACCASA"/>
      <sheetName val="Pariahuanca"/>
      <sheetName val="HUARMACA (varios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_CONFORME"/>
      <sheetName val="METRADO"/>
      <sheetName val="Datos"/>
      <sheetName val="1.Panel"/>
      <sheetName val="FUENTE"/>
      <sheetName val="E230 - E233"/>
      <sheetName val="#¡REF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Source"/>
      <sheetName val="Analisis de la T.C. - 2.2"/>
      <sheetName val="DATOS TECNICOS SE SANTUARIO"/>
      <sheetName val="PROC MANT LT 1"/>
      <sheetName val="Hoja4"/>
      <sheetName val="PRETUMBES1"/>
      <sheetName val="FP"/>
      <sheetName val="Ppto con Detalle"/>
    </sheetNames>
    <sheetDataSet>
      <sheetData sheetId="0" refreshError="1">
        <row r="1">
          <cell r="W1">
            <v>1</v>
          </cell>
        </row>
        <row r="2">
          <cell r="W2">
            <v>1</v>
          </cell>
        </row>
        <row r="3">
          <cell r="W3">
            <v>1</v>
          </cell>
        </row>
        <row r="4">
          <cell r="W4">
            <v>1</v>
          </cell>
        </row>
        <row r="5">
          <cell r="W5">
            <v>1</v>
          </cell>
        </row>
        <row r="6">
          <cell r="W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Datos"/>
      <sheetName val="Base Ret. y Pt."/>
      <sheetName val="1.2.1 RENDIMIENTO"/>
      <sheetName val="INGRESO"/>
      <sheetName val="CAP_120mm2"/>
      <sheetName val="CAP-120mm2"/>
      <sheetName val="PLAN_CONFORME"/>
      <sheetName val="1_2_1_RENDIMIENTO"/>
      <sheetName val="Base_Ret__y_Pt_"/>
      <sheetName val="Base_Ret__y_Pt_1"/>
      <sheetName val="1_2_1_RENDIMIENTO1"/>
      <sheetName val="#¡REF"/>
      <sheetName val="ARRS"/>
      <sheetName val="RS"/>
      <sheetName val="X LOC."/>
      <sheetName val="AP"/>
      <sheetName val="Mon_Conex D"/>
      <sheetName val="Mon_RP"/>
      <sheetName val="MOnt_SE"/>
      <sheetName val="SUMINISTRO RP"/>
      <sheetName val="PRES-RP-TABA-FEBRERO"/>
      <sheetName val="SUM. MONT. L.P."/>
      <sheetName val="SUM - MONT.R.P."/>
      <sheetName val="Sumin y M.E. RS"/>
      <sheetName val="APU-POSTES"/>
      <sheetName val="APU-TRANSP"/>
      <sheetName val="Base de Datos APU"/>
      <sheetName val="Datos de Entrada"/>
      <sheetName val="Metrado Armados"/>
      <sheetName val="P. U. de Sum"/>
      <sheetName val="FP"/>
      <sheetName val="TrasPost"/>
      <sheetName val="Desp LP"/>
      <sheetName val="Des RP"/>
      <sheetName val="TabMed"/>
      <sheetName val="C.U.SumMat"/>
      <sheetName val="C.U.Mont"/>
      <sheetName val="CENSO93"/>
      <sheetName val="Valorizacion-01"/>
      <sheetName val="EST_DORMITORIO"/>
      <sheetName val="Salary Schedules"/>
      <sheetName val="Base_Ret__y_Pt_2"/>
      <sheetName val="1_2_1_RENDIMIENTO2"/>
      <sheetName val="X_LOC_"/>
      <sheetName val="Mon_Conex_D"/>
      <sheetName val="SUM__MONT__L_P_"/>
      <sheetName val="SUM_-_MONT_R_P_"/>
      <sheetName val="Sumin_y_M_E__RS"/>
      <sheetName val="Base_de_Datos_APU"/>
      <sheetName val="Datos_de_Entrada"/>
      <sheetName val="Metrado_Armados"/>
      <sheetName val="P__U__de_Sum"/>
      <sheetName val="Desp_LP"/>
      <sheetName val="Des_RP"/>
      <sheetName val="C_U_SumMat"/>
      <sheetName val="C_U_Mont"/>
      <sheetName val="SUMINISTRO_RP"/>
      <sheetName val="RP MONT"/>
      <sheetName val="BASE DE DATOS"/>
      <sheetName val="PLANILLA S.E"/>
      <sheetName val="LINEA Y SUBESTACION A"/>
      <sheetName val="LINEA Y SUBESTACION B"/>
      <sheetName val="LINEA Y SUBESTACION C"/>
      <sheetName val="RESUMEN TALSA"/>
      <sheetName val="LINEA Y SUBESTACION G"/>
      <sheetName val="PLANILLA ANTENAS"/>
      <sheetName val=" RESUMEN Puerto Morin"/>
      <sheetName val="PMI"/>
      <sheetName val="L Y S.E. 01-ANTENA A"/>
      <sheetName val="RESUMEN Antena "/>
      <sheetName val="ADECUACION"/>
      <sheetName val="R. TALSA "/>
      <sheetName val="R. LACTEA"/>
      <sheetName val="Resumen General"/>
      <sheetName val="RED SECUNDARIA"/>
      <sheetName val="RESUMEN"/>
      <sheetName val="SUBESTACIONESE"/>
      <sheetName val="Sets de Cerrajería"/>
      <sheetName val="p. control"/>
      <sheetName val="Robocizna"/>
      <sheetName val="Materiały"/>
      <sheetName val="Sprzęt"/>
      <sheetName val="DATOS DE CAMPO"/>
      <sheetName val="Salary_Schedules"/>
      <sheetName val="18O"/>
      <sheetName val="Dos Mayo I"/>
      <sheetName val="CuadroIyII"/>
      <sheetName val="Costos Alt2"/>
      <sheetName val="AnexoVI"/>
      <sheetName val="TOTAL RS"/>
      <sheetName val="RECURSOS"/>
      <sheetName val="Ratio Aproxsumaproducto"/>
      <sheetName val="Base_Ret__y_Pt_3"/>
      <sheetName val="1_2_1_RENDIMIENTO3"/>
      <sheetName val="SUMINISTRO_RP1"/>
      <sheetName val="X_LOC_1"/>
      <sheetName val="Mon_Conex_D1"/>
      <sheetName val="SUM__MONT__L_P_1"/>
      <sheetName val="SUM_-_MONT_R_P_1"/>
      <sheetName val="Sumin_y_M_E__RS1"/>
      <sheetName val="Base_de_Datos_APU1"/>
      <sheetName val="Datos_de_Entrada1"/>
      <sheetName val="Metrado_Armados1"/>
      <sheetName val="P__U__de_Sum1"/>
      <sheetName val="Desp_LP1"/>
      <sheetName val="Des_RP1"/>
      <sheetName val="C_U_SumMat1"/>
      <sheetName val="C_U_Mont1"/>
      <sheetName val="Salary_Schedules1"/>
      <sheetName val="RP_MONT"/>
      <sheetName val="BASE_DE_DATOS"/>
      <sheetName val="PLANILLA_S_E"/>
      <sheetName val="LINEA_Y_SUBESTACION_A"/>
      <sheetName val="LINEA_Y_SUBESTACION_B"/>
      <sheetName val="LINEA_Y_SUBESTACION_C"/>
      <sheetName val="RESUMEN_TALSA"/>
      <sheetName val="LINEA_Y_SUBESTACION_G"/>
      <sheetName val="PLANILLA_ANTENAS"/>
      <sheetName val="_RESUMEN_Puerto_Morin"/>
      <sheetName val="L_Y_S_E__01-ANTENA_A"/>
      <sheetName val="RESUMEN_Antena_"/>
      <sheetName val="R__TALSA_"/>
      <sheetName val="R__LACTEA"/>
      <sheetName val="Resumen_General"/>
      <sheetName val="RED_SECUNDARIA"/>
      <sheetName val="Sets_de_Cerrajería"/>
      <sheetName val="p__control"/>
      <sheetName val="DATOS_DE_CAMPO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 xml:space="preserve">P.S.E. ASOCIADO  A  LA  C.H.  TABACONAS</v>
          </cell>
          <cell r="C4" t="str">
            <v xml:space="preserve">RED  DE  DISTRIBUCION  PRIMARIA     13.2kV  MRT</v>
          </cell>
          <cell r="D4" t="str">
            <v>TABACONAS</v>
          </cell>
          <cell r="E4" t="str">
            <v>TABACONAS</v>
          </cell>
          <cell r="F4" t="str">
            <v xml:space="preserve"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O4">
            <v>0</v>
          </cell>
          <cell r="P4">
            <v>0</v>
          </cell>
          <cell r="Q4">
            <v>0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0.33700000000000002</v>
          </cell>
          <cell r="AA4">
            <v>0.35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2</v>
          </cell>
          <cell r="AQ4">
            <v>0</v>
          </cell>
          <cell r="AR4">
            <v>0</v>
          </cell>
          <cell r="AS4">
            <v>1</v>
          </cell>
          <cell r="AT4">
            <v>0</v>
          </cell>
          <cell r="AU4">
            <v>2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1</v>
          </cell>
          <cell r="BH4">
            <v>3</v>
          </cell>
          <cell r="BI4">
            <v>3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1</v>
          </cell>
          <cell r="BO4">
            <v>0</v>
          </cell>
          <cell r="BP4">
            <v>0</v>
          </cell>
          <cell r="BQ4">
            <v>1</v>
          </cell>
        </row>
        <row r="5">
          <cell r="A5">
            <v>2</v>
          </cell>
          <cell r="B5" t="str">
            <v xml:space="preserve">P.S.E. ASOCIADO  A  LA  C.H.  TABACONAS</v>
          </cell>
          <cell r="C5" t="str">
            <v xml:space="preserve">RED  DE  DISTRIBUCION  PRIMARIA     13.2kV  MRT</v>
          </cell>
          <cell r="D5" t="str">
            <v xml:space="preserve">GRANADILLAS BAJO</v>
          </cell>
          <cell r="E5" t="str">
            <v>TABACONAS</v>
          </cell>
          <cell r="F5" t="str">
            <v xml:space="preserve"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O5">
            <v>0</v>
          </cell>
          <cell r="P5">
            <v>0</v>
          </cell>
          <cell r="Q5">
            <v>0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0.156</v>
          </cell>
          <cell r="AA5">
            <v>0.16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1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2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1</v>
          </cell>
          <cell r="BH5">
            <v>2</v>
          </cell>
          <cell r="BI5">
            <v>2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1</v>
          </cell>
          <cell r="BP5">
            <v>0</v>
          </cell>
          <cell r="BQ5">
            <v>1</v>
          </cell>
        </row>
        <row r="6">
          <cell r="A6">
            <v>3</v>
          </cell>
          <cell r="B6" t="str">
            <v xml:space="preserve">P.S.E. ASOCIADO  A  LA  C.H.  TABACONAS</v>
          </cell>
          <cell r="C6" t="str">
            <v xml:space="preserve">RED  DE  DISTRIBUCION  PRIMARIA     13.2kV  MRT</v>
          </cell>
          <cell r="D6" t="str">
            <v>MANCHARA</v>
          </cell>
          <cell r="E6" t="str">
            <v>TABACONAS</v>
          </cell>
          <cell r="F6" t="str">
            <v xml:space="preserve"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O6">
            <v>0</v>
          </cell>
          <cell r="P6">
            <v>0</v>
          </cell>
          <cell r="Q6">
            <v>0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1</v>
          </cell>
          <cell r="BH6">
            <v>0</v>
          </cell>
          <cell r="BI6">
            <v>2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 xml:space="preserve">P.S.E. ASOCIADO  A  LA  C.H.  TABACONAS</v>
          </cell>
          <cell r="C7" t="str">
            <v xml:space="preserve">RED  DE  DISTRIBUCION  PRIMARIA     13.2kV  MRT</v>
          </cell>
          <cell r="D7" t="str">
            <v>YUSHCAPAMPA</v>
          </cell>
          <cell r="E7" t="str">
            <v>TABACONAS</v>
          </cell>
          <cell r="F7" t="str">
            <v xml:space="preserve"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O7">
            <v>0</v>
          </cell>
          <cell r="P7">
            <v>0</v>
          </cell>
          <cell r="Q7">
            <v>0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0.14099999999999999</v>
          </cell>
          <cell r="AA7">
            <v>0.15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2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1</v>
          </cell>
          <cell r="BI7">
            <v>2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 xml:space="preserve">P.S.E. ASOCIADO  A  LA  C.H.  TABACONAS</v>
          </cell>
          <cell r="C8" t="str">
            <v xml:space="preserve">RED  DE  DISTRIBUCION  PRIMARIA     13.2kV  MRT</v>
          </cell>
          <cell r="D8" t="str">
            <v xml:space="preserve">RODEO PAMPA</v>
          </cell>
          <cell r="E8" t="str">
            <v>TABACONAS</v>
          </cell>
          <cell r="F8" t="str">
            <v xml:space="preserve"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O8">
            <v>0</v>
          </cell>
          <cell r="P8">
            <v>0</v>
          </cell>
          <cell r="Q8">
            <v>0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0.23899999999999999</v>
          </cell>
          <cell r="AA8">
            <v>0.25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  <cell r="AQ8">
            <v>0</v>
          </cell>
          <cell r="AR8">
            <v>0</v>
          </cell>
          <cell r="AS8">
            <v>0</v>
          </cell>
          <cell r="AT8">
            <v>1</v>
          </cell>
          <cell r="AU8">
            <v>2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2</v>
          </cell>
          <cell r="BI8">
            <v>2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 xml:space="preserve">P.S.E. ASOCIADO  A  LA  C.H.  TABACONAS</v>
          </cell>
          <cell r="C9" t="str">
            <v xml:space="preserve">RED  DE  DISTRIBUCION  PRIMARIA     13.2kV  MRT</v>
          </cell>
          <cell r="D9" t="str">
            <v xml:space="preserve">PAMPA LIMON</v>
          </cell>
          <cell r="E9" t="str">
            <v>TABACONAS</v>
          </cell>
          <cell r="F9" t="str">
            <v xml:space="preserve"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O9">
            <v>0</v>
          </cell>
          <cell r="P9">
            <v>0</v>
          </cell>
          <cell r="Q9">
            <v>0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4.1000000000000002E-2</v>
          </cell>
          <cell r="AA9">
            <v>0.04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2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1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1</v>
          </cell>
          <cell r="BP9">
            <v>0</v>
          </cell>
          <cell r="BQ9">
            <v>1</v>
          </cell>
        </row>
        <row r="10">
          <cell r="A10">
            <v>7</v>
          </cell>
          <cell r="B10" t="str">
            <v xml:space="preserve">P.S.E. ASOCIADO  A  LA  C.H.  TABACONAS</v>
          </cell>
          <cell r="C10" t="str">
            <v xml:space="preserve">RED  DE  DISTRIBUCION  PRIMARIA     13.2kV  MRT</v>
          </cell>
          <cell r="D10" t="str">
            <v xml:space="preserve">RESUMEN   GENERAL</v>
          </cell>
          <cell r="E10" t="str">
            <v>TABACONAS</v>
          </cell>
          <cell r="F10" t="str">
            <v xml:space="preserve"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O10">
            <v>0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 xml:space="preserve">P.S.E. ASOCIADO  A  LA  C.H.  SALLIQUE</v>
          </cell>
          <cell r="C11" t="str">
            <v xml:space="preserve"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H11">
            <v>0</v>
          </cell>
          <cell r="I11">
            <v>0</v>
          </cell>
          <cell r="J11">
            <v>2</v>
          </cell>
          <cell r="K11">
            <v>2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0.11434</v>
          </cell>
          <cell r="W11">
            <v>0.36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</v>
          </cell>
          <cell r="BH11">
            <v>0</v>
          </cell>
          <cell r="BI11">
            <v>1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 xml:space="preserve">P.S.E. ASOCIADO  A  LA  C.H.  SALLIQUE</v>
          </cell>
          <cell r="C12" t="str">
            <v xml:space="preserve"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H12">
            <v>0</v>
          </cell>
          <cell r="I12">
            <v>0</v>
          </cell>
          <cell r="J12">
            <v>36</v>
          </cell>
          <cell r="K12">
            <v>36</v>
          </cell>
          <cell r="L12">
            <v>36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9.3792899999999992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13</v>
          </cell>
          <cell r="AQ12">
            <v>1</v>
          </cell>
          <cell r="AR12">
            <v>0</v>
          </cell>
          <cell r="AS12">
            <v>0</v>
          </cell>
          <cell r="AT12">
            <v>20</v>
          </cell>
          <cell r="AU12">
            <v>1</v>
          </cell>
          <cell r="AV12">
            <v>0</v>
          </cell>
          <cell r="AW12">
            <v>1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4</v>
          </cell>
          <cell r="BH12">
            <v>32</v>
          </cell>
          <cell r="BI12">
            <v>44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 xml:space="preserve">P.S.E. ASOCIADO  A  LA  C.H.  SALLIQUE</v>
          </cell>
          <cell r="C13" t="str">
            <v xml:space="preserve"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H13">
            <v>0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0.75175000000000003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3</v>
          </cell>
          <cell r="AU13">
            <v>2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</v>
          </cell>
          <cell r="BI13">
            <v>8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 xml:space="preserve">P.S.E. ASOCIADO  A  LA  C.H.  SALLIQUE</v>
          </cell>
          <cell r="C14" t="str">
            <v xml:space="preserve"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H14">
            <v>0</v>
          </cell>
          <cell r="I14">
            <v>0</v>
          </cell>
          <cell r="J14">
            <v>13</v>
          </cell>
          <cell r="K14">
            <v>13</v>
          </cell>
          <cell r="L14">
            <v>13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2.4500000000000002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8</v>
          </cell>
          <cell r="AQ14">
            <v>0</v>
          </cell>
          <cell r="AR14">
            <v>0</v>
          </cell>
          <cell r="AS14">
            <v>0</v>
          </cell>
          <cell r="AT14">
            <v>3</v>
          </cell>
          <cell r="AU14">
            <v>1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12</v>
          </cell>
          <cell r="BI14">
            <v>8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 xml:space="preserve">P.S.E. ASOCIADO  A  LA  C.H.  SALLIQUE</v>
          </cell>
          <cell r="C15" t="str">
            <v xml:space="preserve"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H15">
            <v>0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4.01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5</v>
          </cell>
          <cell r="AQ15">
            <v>0</v>
          </cell>
          <cell r="AR15">
            <v>0</v>
          </cell>
          <cell r="AS15">
            <v>0</v>
          </cell>
          <cell r="AT15">
            <v>8</v>
          </cell>
          <cell r="AU15">
            <v>1</v>
          </cell>
          <cell r="AV15">
            <v>0</v>
          </cell>
          <cell r="AW15">
            <v>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2</v>
          </cell>
          <cell r="BH15">
            <v>12</v>
          </cell>
          <cell r="BI15">
            <v>18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 xml:space="preserve">P.S.E. ASOCIADO  A  LA  C.H.  SALLIQUE</v>
          </cell>
          <cell r="C16" t="str">
            <v xml:space="preserve"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H16">
            <v>0</v>
          </cell>
          <cell r="I16">
            <v>0</v>
          </cell>
          <cell r="J16">
            <v>3</v>
          </cell>
          <cell r="K16">
            <v>3</v>
          </cell>
          <cell r="L16">
            <v>4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0.54576999999999998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2</v>
          </cell>
          <cell r="AU16">
            <v>2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1</v>
          </cell>
          <cell r="BH16">
            <v>2</v>
          </cell>
          <cell r="BI16">
            <v>5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 xml:space="preserve">P.S.E. ASOCIADO  A  LA  C.H.  SALLIQUE</v>
          </cell>
          <cell r="C17" t="str">
            <v xml:space="preserve">LINEAS  PRIMARIAS   22.9/13.2kV - MRT  -   RESUMEN  GENERAL</v>
          </cell>
          <cell r="D17" t="str">
            <v xml:space="preserve"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 xml:space="preserve">P.S.E. ASOCIADO  A  LA  C.H.  HUALLAPE</v>
          </cell>
          <cell r="C18" t="str">
            <v xml:space="preserve">L.P. TRONCAL HUALLAPE 22.9kV TRIFASICO</v>
          </cell>
          <cell r="D18" t="str">
            <v>HUALLAPE</v>
          </cell>
          <cell r="E18" t="str">
            <v xml:space="preserve">SANTA ROSA</v>
          </cell>
          <cell r="F18" t="str">
            <v>JAEN</v>
          </cell>
          <cell r="G18" t="str">
            <v>CAJAMARCA</v>
          </cell>
          <cell r="H18">
            <v>0</v>
          </cell>
          <cell r="I18">
            <v>0</v>
          </cell>
          <cell r="J18">
            <v>38</v>
          </cell>
          <cell r="K18">
            <v>38</v>
          </cell>
          <cell r="L18">
            <v>38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6.4194699999999996</v>
          </cell>
          <cell r="W18">
            <v>20.22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31</v>
          </cell>
          <cell r="AC18">
            <v>0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0</v>
          </cell>
          <cell r="AJ18">
            <v>1</v>
          </cell>
          <cell r="AK18">
            <v>1</v>
          </cell>
          <cell r="AL18">
            <v>0</v>
          </cell>
          <cell r="AM18">
            <v>1</v>
          </cell>
          <cell r="AN18">
            <v>0</v>
          </cell>
          <cell r="AO18">
            <v>1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3</v>
          </cell>
          <cell r="BH18">
            <v>35</v>
          </cell>
          <cell r="BI18">
            <v>10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"/>
      <sheetName val="Armados"/>
      <sheetName val="FacturasMat"/>
      <sheetName val="PreciosELPU"/>
      <sheetName val="PptoReal"/>
      <sheetName val="Metr.Unit"/>
      <sheetName val="PptoVNR"/>
      <sheetName val="Rendimientos"/>
      <sheetName val="Cronograma"/>
      <sheetName val="ResumenInversion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E7">
            <v>2.72</v>
          </cell>
        </row>
      </sheetData>
      <sheetData sheetId="7"/>
      <sheetData sheetId="8"/>
      <sheetData sheetId="9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Data para Presupuesto"/>
      <sheetName val="(1.1) Metrado REDESCAD-06"/>
      <sheetName val="(1.2) Planilla REDESCAD-06"/>
      <sheetName val="(1.3) Caída Tensión REDESCAD-06"/>
      <sheetName val="(1.4) Metrado REDCAD-2010"/>
      <sheetName val="(1.5) Planilla REDCAD-2009-2010"/>
      <sheetName val="(1.6) Revisió Plani &amp; Metra2009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úmenes"/>
      <sheetName val="PLANILLA"/>
      <sheetName val="PRESUPUESTO Grupal"/>
      <sheetName val="PRESUPUESTO Individual"/>
      <sheetName val="RESUMEN"/>
      <sheetName val="BASE"/>
      <sheetName val="NOMBRES y NOTAS"/>
    </sheetNames>
    <sheetDataSet>
      <sheetData sheetId="0" refreshError="1"/>
      <sheetData sheetId="1">
        <row r="145">
          <cell r="D14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Inversiones"/>
      <sheetName val="F-01"/>
      <sheetName val="F-02"/>
      <sheetName val="F-03"/>
      <sheetName val="F-04"/>
      <sheetName val="F-05 PRIVADOS"/>
      <sheetName val="F-05 SOCIALES"/>
      <sheetName val="F-06 PRIVADOS"/>
      <sheetName val="F-06 SOCIALES"/>
      <sheetName val="F-07-08-09"/>
      <sheetName val="F-10"/>
      <sheetName val="Analisis de Costos"/>
      <sheetName val="Anualización de la Inversión"/>
      <sheetName val="Anualización de la Depreciación"/>
      <sheetName val="LINEAS"/>
      <sheetName val="M&amp;P RS"/>
    </sheetNames>
    <sheetDataSet>
      <sheetData sheetId="0" refreshError="1">
        <row r="13">
          <cell r="D13">
            <v>1475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io"/>
      <sheetName val="F.Polinómica"/>
      <sheetName val="COS-UNI"/>
      <sheetName val="PtoTotal"/>
      <sheetName val="TABLA CCOLLANA"/>
      <sheetName val="Base Armados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IN</v>
          </cell>
          <cell r="E3">
            <v>1</v>
          </cell>
          <cell r="H3">
            <v>1</v>
          </cell>
        </row>
        <row r="4">
          <cell r="A4" t="str">
            <v>E1</v>
          </cell>
          <cell r="B4">
            <v>1</v>
          </cell>
          <cell r="I4">
            <v>1</v>
          </cell>
        </row>
        <row r="5">
          <cell r="A5" t="str">
            <v>E2</v>
          </cell>
          <cell r="F5">
            <v>1</v>
          </cell>
          <cell r="G5">
            <v>1</v>
          </cell>
          <cell r="H5">
            <v>2</v>
          </cell>
          <cell r="M5">
            <v>0.1</v>
          </cell>
        </row>
        <row r="6">
          <cell r="A6" t="str">
            <v>E3</v>
          </cell>
          <cell r="F6">
            <v>1</v>
          </cell>
          <cell r="H6">
            <v>1</v>
          </cell>
          <cell r="L6">
            <v>2</v>
          </cell>
          <cell r="M6">
            <v>0.1</v>
          </cell>
        </row>
        <row r="7">
          <cell r="A7" t="str">
            <v>E4</v>
          </cell>
          <cell r="F7">
            <v>1</v>
          </cell>
          <cell r="G7">
            <v>1</v>
          </cell>
          <cell r="H7">
            <v>2</v>
          </cell>
          <cell r="M7">
            <v>0.1</v>
          </cell>
        </row>
        <row r="8">
          <cell r="A8" t="str">
            <v>E5</v>
          </cell>
          <cell r="B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2</v>
          </cell>
          <cell r="M8">
            <v>0.1</v>
          </cell>
        </row>
        <row r="9">
          <cell r="A9" t="str">
            <v>E6</v>
          </cell>
          <cell r="F9">
            <v>2</v>
          </cell>
          <cell r="G9">
            <v>1</v>
          </cell>
          <cell r="H9">
            <v>3</v>
          </cell>
          <cell r="K9">
            <v>2</v>
          </cell>
          <cell r="M9">
            <v>0.1</v>
          </cell>
        </row>
        <row r="10">
          <cell r="A10" t="str">
            <v>E7</v>
          </cell>
          <cell r="B10">
            <v>2</v>
          </cell>
          <cell r="I10">
            <v>2</v>
          </cell>
          <cell r="K10">
            <v>4</v>
          </cell>
          <cell r="M10">
            <v>0.1</v>
          </cell>
        </row>
        <row r="11">
          <cell r="A11" t="str">
            <v>E8</v>
          </cell>
          <cell r="F11">
            <v>2</v>
          </cell>
          <cell r="G11">
            <v>2</v>
          </cell>
          <cell r="H11">
            <v>4</v>
          </cell>
          <cell r="K11">
            <v>4</v>
          </cell>
          <cell r="M11">
            <v>0.1</v>
          </cell>
        </row>
      </sheetData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P"/>
      <sheetName val="Intereses"/>
      <sheetName val="Pagos"/>
      <sheetName val="Resumen"/>
      <sheetName val="Res G"/>
      <sheetName val="Res LP"/>
      <sheetName val="Res RP"/>
      <sheetName val="Res RS"/>
      <sheetName val="V"/>
      <sheetName val="F"/>
      <sheetName val="Exc LP"/>
      <sheetName val="Exc RP"/>
      <sheetName val="Exc RS"/>
      <sheetName val="AD LP"/>
      <sheetName val="AD RP"/>
      <sheetName val="AD RS"/>
      <sheetName val="FP LP"/>
      <sheetName val="FP RP"/>
      <sheetName val="FP RS"/>
      <sheetName val="AM LP"/>
      <sheetName val="AM RP"/>
      <sheetName val="AM RS"/>
      <sheetName val="IFV LP"/>
      <sheetName val="IFV RP"/>
      <sheetName val="IFV RS"/>
      <sheetName val="R LP"/>
      <sheetName val="R RP"/>
      <sheetName val="R RS"/>
      <sheetName val="Adi LP"/>
      <sheetName val="Adi RP"/>
      <sheetName val="Adi RS"/>
      <sheetName val="Hoja1"/>
      <sheetName val="P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BDMETRADO_LP"/>
      <sheetName val="VALORIZA_LP"/>
      <sheetName val="BDMETRADO_RP"/>
      <sheetName val="VALORIZA_RP"/>
      <sheetName val="BDMETRADO_RS"/>
      <sheetName val="VALORIZA_RS"/>
      <sheetName val="REAJ"/>
      <sheetName val="deduc_AD"/>
      <sheetName val="FP"/>
      <sheetName val="AMxFP"/>
      <sheetName val="DAMxFP"/>
      <sheetName val="RES_LP"/>
      <sheetName val="RES_RP "/>
      <sheetName val="RES_RS"/>
      <sheetName val="RES_TOTAL"/>
    </sheetNames>
    <sheetDataSet>
      <sheetData sheetId="0" refreshError="1"/>
      <sheetData sheetId="1" refreshError="1">
        <row r="272">
          <cell r="K272">
            <v>57260.4</v>
          </cell>
          <cell r="M272">
            <v>112831.73</v>
          </cell>
          <cell r="O272">
            <v>84257.74</v>
          </cell>
          <cell r="Q272">
            <v>293481.2</v>
          </cell>
          <cell r="AC272">
            <v>48989.51</v>
          </cell>
        </row>
      </sheetData>
      <sheetData sheetId="2" refreshError="1"/>
      <sheetData sheetId="3" refreshError="1">
        <row r="202">
          <cell r="K202">
            <v>10468.65</v>
          </cell>
          <cell r="M202">
            <v>20041.14</v>
          </cell>
          <cell r="O202">
            <v>8787.36</v>
          </cell>
          <cell r="Q202">
            <v>53057.03</v>
          </cell>
          <cell r="AC202">
            <v>-2119.42</v>
          </cell>
        </row>
      </sheetData>
      <sheetData sheetId="4" refreshError="1"/>
      <sheetData sheetId="5" refreshError="1">
        <row r="215">
          <cell r="K215">
            <v>11793.55</v>
          </cell>
          <cell r="M215">
            <v>78441.19</v>
          </cell>
          <cell r="O215">
            <v>174774.33</v>
          </cell>
          <cell r="Q215">
            <v>206779.9</v>
          </cell>
          <cell r="AC215">
            <v>35847.440000000002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3"/>
      <sheetName val="DATOS"/>
      <sheetName val="PLANILLA_VEQ"/>
      <sheetName val="POLILINEA"/>
      <sheetName val="Hoja2 (3)"/>
      <sheetName val="DIBUJO"/>
      <sheetName val="Hoja2 (2)"/>
      <sheetName val="Hoja2"/>
      <sheetName val="HAMAR"/>
      <sheetName val="POLISLEE"/>
      <sheetName val="Attrib_PLANOS"/>
      <sheetName val="LEE_PROG_COT"/>
    </sheetNames>
    <sheetDataSet>
      <sheetData sheetId="0" refreshError="1">
        <row r="32">
          <cell r="A32">
            <v>291.76157740901851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TCAD"/>
      <sheetName val="Hoja4"/>
      <sheetName val="Hoja2"/>
      <sheetName val="Hoja3"/>
      <sheetName val="Hoja1"/>
      <sheetName val="Metrados"/>
      <sheetName val="BD"/>
      <sheetName val="P_01"/>
      <sheetName val="M_01"/>
      <sheetName val="P_02"/>
      <sheetName val="M_02"/>
      <sheetName val="P_03"/>
      <sheetName val="M_03"/>
      <sheetName val="P_04"/>
      <sheetName val="M_04"/>
      <sheetName val="P_05"/>
      <sheetName val="M_05"/>
      <sheetName val="P_06"/>
      <sheetName val="M_06"/>
      <sheetName val="P_07"/>
      <sheetName val="M_07"/>
      <sheetName val="P_08"/>
      <sheetName val="M_08"/>
    </sheetNames>
    <sheetDataSet>
      <sheetData sheetId="0"/>
      <sheetData sheetId="1"/>
      <sheetData sheetId="2"/>
      <sheetData sheetId="3"/>
      <sheetData sheetId="4"/>
      <sheetData sheetId="5">
        <row r="19">
          <cell r="E19">
            <v>7</v>
          </cell>
        </row>
        <row r="20">
          <cell r="E20">
            <v>1</v>
          </cell>
        </row>
        <row r="21">
          <cell r="E21">
            <v>13</v>
          </cell>
        </row>
        <row r="22">
          <cell r="E22">
            <v>0</v>
          </cell>
        </row>
        <row r="25">
          <cell r="E25">
            <v>3</v>
          </cell>
        </row>
        <row r="26">
          <cell r="E26">
            <v>6</v>
          </cell>
        </row>
        <row r="27">
          <cell r="E27">
            <v>96</v>
          </cell>
        </row>
        <row r="28">
          <cell r="E28">
            <v>60</v>
          </cell>
        </row>
        <row r="29">
          <cell r="E29">
            <v>0</v>
          </cell>
        </row>
        <row r="32">
          <cell r="E32">
            <v>0</v>
          </cell>
        </row>
        <row r="35">
          <cell r="E35">
            <v>4</v>
          </cell>
        </row>
        <row r="36">
          <cell r="E36">
            <v>11</v>
          </cell>
        </row>
        <row r="39">
          <cell r="E39">
            <v>0</v>
          </cell>
        </row>
        <row r="40">
          <cell r="E40">
            <v>84</v>
          </cell>
        </row>
        <row r="41">
          <cell r="E41">
            <v>0</v>
          </cell>
        </row>
        <row r="42">
          <cell r="E42">
            <v>122</v>
          </cell>
        </row>
        <row r="45">
          <cell r="E45">
            <v>24</v>
          </cell>
        </row>
        <row r="46">
          <cell r="E46">
            <v>24</v>
          </cell>
        </row>
        <row r="48">
          <cell r="E48">
            <v>307</v>
          </cell>
        </row>
        <row r="51">
          <cell r="E51">
            <v>283</v>
          </cell>
        </row>
        <row r="52">
          <cell r="E52">
            <v>283</v>
          </cell>
        </row>
        <row r="55">
          <cell r="E55">
            <v>51.19</v>
          </cell>
        </row>
        <row r="56">
          <cell r="E56">
            <v>1.17</v>
          </cell>
        </row>
        <row r="59">
          <cell r="E59">
            <v>275</v>
          </cell>
        </row>
        <row r="60">
          <cell r="E60">
            <v>2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190</v>
          </cell>
        </row>
        <row r="64">
          <cell r="E64">
            <v>6</v>
          </cell>
        </row>
        <row r="65">
          <cell r="E65">
            <v>905</v>
          </cell>
        </row>
        <row r="66">
          <cell r="E66">
            <v>2</v>
          </cell>
        </row>
        <row r="67">
          <cell r="E67">
            <v>6</v>
          </cell>
        </row>
        <row r="68">
          <cell r="E68">
            <v>2</v>
          </cell>
        </row>
        <row r="69">
          <cell r="E69">
            <v>0</v>
          </cell>
        </row>
        <row r="70">
          <cell r="E70">
            <v>273</v>
          </cell>
        </row>
        <row r="71">
          <cell r="E71">
            <v>8</v>
          </cell>
        </row>
        <row r="72">
          <cell r="E72">
            <v>281</v>
          </cell>
        </row>
        <row r="73">
          <cell r="E73">
            <v>2</v>
          </cell>
        </row>
        <row r="76">
          <cell r="E76">
            <v>3162.9</v>
          </cell>
        </row>
        <row r="79">
          <cell r="E79">
            <v>33</v>
          </cell>
        </row>
        <row r="80">
          <cell r="E80">
            <v>0</v>
          </cell>
        </row>
        <row r="81">
          <cell r="E81">
            <v>21</v>
          </cell>
        </row>
        <row r="82">
          <cell r="E82">
            <v>172</v>
          </cell>
        </row>
        <row r="83">
          <cell r="E83">
            <v>14</v>
          </cell>
        </row>
        <row r="84">
          <cell r="E84">
            <v>5</v>
          </cell>
        </row>
        <row r="85">
          <cell r="E85">
            <v>104</v>
          </cell>
        </row>
        <row r="86">
          <cell r="E86">
            <v>107</v>
          </cell>
        </row>
        <row r="87">
          <cell r="E87">
            <v>70</v>
          </cell>
        </row>
        <row r="88">
          <cell r="E88">
            <v>21</v>
          </cell>
        </row>
        <row r="89">
          <cell r="E89">
            <v>0</v>
          </cell>
        </row>
        <row r="90">
          <cell r="E90">
            <v>112</v>
          </cell>
        </row>
        <row r="91">
          <cell r="E91">
            <v>0</v>
          </cell>
        </row>
        <row r="92">
          <cell r="E92">
            <v>33</v>
          </cell>
        </row>
        <row r="93">
          <cell r="E93">
            <v>518</v>
          </cell>
        </row>
        <row r="94">
          <cell r="E94">
            <v>772</v>
          </cell>
        </row>
        <row r="95">
          <cell r="E95">
            <v>22</v>
          </cell>
        </row>
        <row r="96">
          <cell r="E96">
            <v>0</v>
          </cell>
        </row>
        <row r="97">
          <cell r="E97">
            <v>0</v>
          </cell>
        </row>
        <row r="98">
          <cell r="E98">
            <v>0</v>
          </cell>
        </row>
        <row r="99">
          <cell r="E99">
            <v>24</v>
          </cell>
        </row>
        <row r="100">
          <cell r="E100">
            <v>2</v>
          </cell>
        </row>
        <row r="101">
          <cell r="E101">
            <v>75</v>
          </cell>
        </row>
        <row r="104">
          <cell r="E104">
            <v>0</v>
          </cell>
        </row>
        <row r="105">
          <cell r="E105">
            <v>83</v>
          </cell>
        </row>
        <row r="106">
          <cell r="E106">
            <v>166</v>
          </cell>
        </row>
        <row r="107">
          <cell r="E107">
            <v>124.5</v>
          </cell>
        </row>
        <row r="108">
          <cell r="E108">
            <v>83</v>
          </cell>
        </row>
        <row r="109">
          <cell r="E109">
            <v>0</v>
          </cell>
        </row>
        <row r="110">
          <cell r="E110">
            <v>83</v>
          </cell>
        </row>
        <row r="111">
          <cell r="E111">
            <v>83</v>
          </cell>
        </row>
        <row r="112">
          <cell r="E112">
            <v>83</v>
          </cell>
        </row>
        <row r="113">
          <cell r="E113">
            <v>83</v>
          </cell>
        </row>
        <row r="114">
          <cell r="E114">
            <v>83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1162</v>
          </cell>
        </row>
        <row r="120">
          <cell r="E120">
            <v>16</v>
          </cell>
        </row>
        <row r="121">
          <cell r="E121">
            <v>450</v>
          </cell>
        </row>
        <row r="122">
          <cell r="E122">
            <v>100</v>
          </cell>
        </row>
        <row r="123">
          <cell r="E123">
            <v>262</v>
          </cell>
        </row>
        <row r="124">
          <cell r="E124">
            <v>16</v>
          </cell>
        </row>
        <row r="125">
          <cell r="E125">
            <v>171</v>
          </cell>
        </row>
        <row r="126">
          <cell r="E126">
            <v>0</v>
          </cell>
        </row>
        <row r="127">
          <cell r="E127">
            <v>15</v>
          </cell>
        </row>
        <row r="128">
          <cell r="E128">
            <v>156</v>
          </cell>
        </row>
        <row r="129">
          <cell r="E129">
            <v>48</v>
          </cell>
        </row>
        <row r="132">
          <cell r="E132">
            <v>13</v>
          </cell>
        </row>
        <row r="133">
          <cell r="E133">
            <v>7</v>
          </cell>
        </row>
        <row r="134">
          <cell r="E134">
            <v>6</v>
          </cell>
        </row>
        <row r="135">
          <cell r="E135">
            <v>5</v>
          </cell>
        </row>
        <row r="136">
          <cell r="E136">
            <v>28</v>
          </cell>
        </row>
        <row r="139">
          <cell r="E139">
            <v>37</v>
          </cell>
        </row>
        <row r="140">
          <cell r="E140">
            <v>36</v>
          </cell>
        </row>
        <row r="141">
          <cell r="E141">
            <v>1174.7511499999998</v>
          </cell>
        </row>
        <row r="142">
          <cell r="E142">
            <v>10</v>
          </cell>
        </row>
        <row r="143">
          <cell r="E143">
            <v>32</v>
          </cell>
        </row>
        <row r="144">
          <cell r="E144">
            <v>32</v>
          </cell>
        </row>
        <row r="145">
          <cell r="E145">
            <v>64</v>
          </cell>
        </row>
        <row r="146">
          <cell r="E146">
            <v>55</v>
          </cell>
        </row>
        <row r="147">
          <cell r="E147">
            <v>10</v>
          </cell>
        </row>
        <row r="148">
          <cell r="E148">
            <v>0</v>
          </cell>
        </row>
        <row r="149">
          <cell r="E149">
            <v>76</v>
          </cell>
        </row>
        <row r="150">
          <cell r="E150">
            <v>2031</v>
          </cell>
        </row>
        <row r="151">
          <cell r="E151">
            <v>309</v>
          </cell>
        </row>
        <row r="152">
          <cell r="E152">
            <v>15</v>
          </cell>
        </row>
        <row r="153">
          <cell r="E153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"/>
      <sheetName val="RP"/>
      <sheetName val="RS"/>
      <sheetName val="SFTV"/>
    </sheetNames>
    <sheetDataSet>
      <sheetData sheetId="0">
        <row r="8">
          <cell r="C8" t="str">
            <v xml:space="preserve">Poste de C.A.C. de 12 m/200 daN (Incluye perilla)</v>
          </cell>
          <cell r="D8" t="str">
            <v>u</v>
          </cell>
          <cell r="E8">
            <v>3</v>
          </cell>
          <cell r="F8">
            <v>837.45</v>
          </cell>
          <cell r="I8">
            <v>0</v>
          </cell>
        </row>
        <row r="9">
          <cell r="C9" t="str">
            <v xml:space="preserve">Poste de C.A.C. de 12 m/300 daN (Incluye perilla)</v>
          </cell>
          <cell r="D9" t="str">
            <v>u</v>
          </cell>
          <cell r="E9">
            <v>6</v>
          </cell>
          <cell r="F9">
            <v>923.47</v>
          </cell>
          <cell r="I9">
            <v>0</v>
          </cell>
        </row>
        <row r="10">
          <cell r="C10" t="str">
            <v xml:space="preserve">Poste de C.A.C. de 13 m/300 daN (Incluye perilla)</v>
          </cell>
          <cell r="D10" t="str">
            <v>u</v>
          </cell>
          <cell r="E10">
            <v>96</v>
          </cell>
          <cell r="F10">
            <v>1085.1400000000001</v>
          </cell>
          <cell r="I10">
            <v>0</v>
          </cell>
        </row>
        <row r="11">
          <cell r="C11" t="str">
            <v xml:space="preserve">Poste de C.A.C. de 13 m/400 daN (Incluye perilla)</v>
          </cell>
          <cell r="D11" t="str">
            <v>u</v>
          </cell>
          <cell r="E11">
            <v>60</v>
          </cell>
          <cell r="F11">
            <v>1207.94</v>
          </cell>
          <cell r="I11">
            <v>0</v>
          </cell>
        </row>
        <row r="12">
          <cell r="G12">
            <v>0</v>
          </cell>
          <cell r="H12" t="str">
            <v>-</v>
          </cell>
          <cell r="I12">
            <v>0</v>
          </cell>
        </row>
        <row r="13">
          <cell r="C13" t="str">
            <v xml:space="preserve">POSTES DE FIBRA DE VIDRIO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</row>
        <row r="14">
          <cell r="C14" t="str">
            <v xml:space="preserve">Poste de PRFV de 12 m/200 daN</v>
          </cell>
          <cell r="D14" t="str">
            <v>u</v>
          </cell>
          <cell r="E14">
            <v>4</v>
          </cell>
          <cell r="F14">
            <v>2166.9423827369296</v>
          </cell>
          <cell r="G14">
            <v>1480.75</v>
          </cell>
          <cell r="I14">
            <v>0</v>
          </cell>
        </row>
        <row r="15">
          <cell r="C15" t="str">
            <v xml:space="preserve">Poste de PRFV de 12 m/300 daN</v>
          </cell>
          <cell r="D15" t="str">
            <v>u</v>
          </cell>
          <cell r="E15">
            <v>11</v>
          </cell>
          <cell r="F15">
            <v>2585.5873153683892</v>
          </cell>
          <cell r="G15">
            <v>1573.3</v>
          </cell>
          <cell r="I15">
            <v>0</v>
          </cell>
        </row>
        <row r="16">
          <cell r="C16" t="str">
            <v xml:space="preserve">SUB-TOTAL 2: </v>
          </cell>
          <cell r="F16">
            <v>4752.5296981053189</v>
          </cell>
          <cell r="G16">
            <v>3054.05</v>
          </cell>
          <cell r="I16">
            <v>0</v>
          </cell>
        </row>
        <row r="17">
          <cell r="C17" t="str">
            <v xml:space="preserve">OTROS MATERIALES DE CONCRETO ARMADO</v>
          </cell>
          <cell r="D17">
            <v>0</v>
          </cell>
          <cell r="E17">
            <v>0</v>
          </cell>
          <cell r="F17">
            <v>0</v>
          </cell>
          <cell r="I17">
            <v>0</v>
          </cell>
        </row>
        <row r="18">
          <cell r="C18" t="str">
            <v xml:space="preserve">Ménsula de C.A.V. M / 1,2 / 250 / 150 / 150 daN (M / L / T / F / V)</v>
          </cell>
          <cell r="D18" t="str">
            <v>u</v>
          </cell>
          <cell r="E18">
            <v>84</v>
          </cell>
          <cell r="F18">
            <v>88.8</v>
          </cell>
          <cell r="I18">
            <v>0</v>
          </cell>
        </row>
        <row r="19">
          <cell r="C19" t="str">
            <v xml:space="preserve">Cruceta Simétrica de C.A.V. Z / 2,4 / 300 / 300 / 150 daN (Z/ L / T / F / V)</v>
          </cell>
          <cell r="D19" t="str">
            <v>u</v>
          </cell>
          <cell r="E19">
            <v>122</v>
          </cell>
          <cell r="F19">
            <v>230</v>
          </cell>
          <cell r="I19">
            <v>0</v>
          </cell>
        </row>
        <row r="20">
          <cell r="I20">
            <v>0</v>
          </cell>
        </row>
        <row r="21">
          <cell r="C21" t="str">
            <v xml:space="preserve">AISLADORES Y ACCESORIOS</v>
          </cell>
          <cell r="D21">
            <v>0</v>
          </cell>
          <cell r="E21">
            <v>0</v>
          </cell>
          <cell r="F21">
            <v>0</v>
          </cell>
          <cell r="I21">
            <v>0</v>
          </cell>
        </row>
        <row r="22">
          <cell r="C22" t="str">
            <v xml:space="preserve">Aislador de Porcelana Tipo Pin, Clase ANSI 56-3</v>
          </cell>
          <cell r="D22" t="str">
            <v>u</v>
          </cell>
          <cell r="E22">
            <v>24</v>
          </cell>
          <cell r="F22">
            <v>76.45</v>
          </cell>
          <cell r="I22">
            <v>0</v>
          </cell>
        </row>
        <row r="23">
          <cell r="C23" t="str">
            <v xml:space="preserve">Espiga de AºGº de 609 mm longitud, para Cabeza de Poste y Aislador ANSI 56-3</v>
          </cell>
          <cell r="D23" t="str">
            <v>u</v>
          </cell>
          <cell r="E23">
            <v>24</v>
          </cell>
          <cell r="F23">
            <v>35.96</v>
          </cell>
          <cell r="H23">
            <v>6.79</v>
          </cell>
          <cell r="I23">
            <v>22.882300000000001</v>
          </cell>
        </row>
        <row r="24">
          <cell r="C24" t="str">
            <v xml:space="preserve">Conjunto Aislador Line Post Polimérico en Mesula y Cruceta: .- Aislador Polimérico de 36 kV, Tipo Line Post con Espárrago de 19 mm Ø, 200 mm longitud (Alternativa a Conjunto Aislador-Espiga en Cruceta)</v>
          </cell>
          <cell r="D24" t="str">
            <v>u</v>
          </cell>
          <cell r="E24">
            <v>307</v>
          </cell>
          <cell r="F24">
            <v>209.65</v>
          </cell>
          <cell r="I24">
            <v>0</v>
          </cell>
        </row>
        <row r="25">
          <cell r="I25">
            <v>0</v>
          </cell>
        </row>
        <row r="26">
          <cell r="C26" t="str">
            <v xml:space="preserve">AISLADORES DE SUSPENSION Y ACCESORIOS</v>
          </cell>
          <cell r="D26">
            <v>0</v>
          </cell>
          <cell r="E26">
            <v>0</v>
          </cell>
          <cell r="F26">
            <v>0</v>
          </cell>
          <cell r="I26">
            <v>0</v>
          </cell>
        </row>
        <row r="27">
          <cell r="C27" t="str">
            <v xml:space="preserve">Grillete Recto</v>
          </cell>
          <cell r="D27" t="str">
            <v>u</v>
          </cell>
          <cell r="E27">
            <v>283</v>
          </cell>
          <cell r="F27">
            <v>17.760000000000002</v>
          </cell>
          <cell r="H27">
            <v>2.33</v>
          </cell>
          <cell r="I27">
            <v>7.8521000000000001</v>
          </cell>
        </row>
        <row r="28">
          <cell r="C28" t="str">
            <v xml:space="preserve">Aislador Polimerico con Conexión Horquilla (Estructura) y Lengüeta (Linea) de 36 kV, según Especificacion Técnica. </v>
          </cell>
          <cell r="D28" t="str">
            <v>u</v>
          </cell>
          <cell r="E28">
            <v>283</v>
          </cell>
          <cell r="F28">
            <v>76.66</v>
          </cell>
          <cell r="I28">
            <v>0</v>
          </cell>
        </row>
        <row r="29">
          <cell r="C29" t="str">
            <v xml:space="preserve">SUB-TOTAL 5: </v>
          </cell>
          <cell r="I29">
            <v>0</v>
          </cell>
        </row>
        <row r="30">
          <cell r="C30" t="str">
            <v xml:space="preserve">CONDUCTOR DE ALEACIÓN DE ALUMINIO</v>
          </cell>
          <cell r="D30">
            <v>0</v>
          </cell>
          <cell r="E30">
            <v>0</v>
          </cell>
          <cell r="F30">
            <v>0</v>
          </cell>
          <cell r="I30">
            <v>0</v>
          </cell>
        </row>
        <row r="31">
          <cell r="C31" t="str">
            <v xml:space="preserve">Conductor de Aleacion de Aluminio de 35 mm²</v>
          </cell>
          <cell r="D31" t="str">
            <v>km</v>
          </cell>
          <cell r="E31">
            <v>51.19</v>
          </cell>
          <cell r="F31">
            <v>2249.62</v>
          </cell>
          <cell r="G31">
            <v>1330</v>
          </cell>
          <cell r="I31">
            <v>0</v>
          </cell>
        </row>
        <row r="32">
          <cell r="C32" t="str">
            <v xml:space="preserve">Conductor de Aleacion de Aluminio de 70 mm²</v>
          </cell>
          <cell r="D32" t="str">
            <v>km</v>
          </cell>
          <cell r="E32">
            <v>1.17</v>
          </cell>
          <cell r="F32">
            <v>4157</v>
          </cell>
          <cell r="G32">
            <v>2940</v>
          </cell>
          <cell r="I32">
            <v>0</v>
          </cell>
        </row>
        <row r="33">
          <cell r="C33" t="str">
            <v xml:space="preserve">SUB-TOTAL 6: </v>
          </cell>
          <cell r="I33">
            <v>0</v>
          </cell>
        </row>
        <row r="34">
          <cell r="C34" t="str">
            <v xml:space="preserve">ACCESORIOS PARA CONDUCTOR DE ALEACION DE ALUMINIO</v>
          </cell>
          <cell r="D34">
            <v>0</v>
          </cell>
          <cell r="E34">
            <v>0</v>
          </cell>
          <cell r="F34">
            <v>0</v>
          </cell>
          <cell r="I34">
            <v>0</v>
          </cell>
        </row>
        <row r="35">
          <cell r="C35" t="str">
            <v xml:space="preserve">Varilla de Armar preformada Simple para Conductor de 35 mm²</v>
          </cell>
          <cell r="D35" t="str">
            <v>u</v>
          </cell>
          <cell r="E35">
            <v>275</v>
          </cell>
          <cell r="F35">
            <v>10.19</v>
          </cell>
          <cell r="H35">
            <v>2.23</v>
          </cell>
          <cell r="I35">
            <v>7.5151000000000003</v>
          </cell>
        </row>
        <row r="36">
          <cell r="C36" t="str">
            <v xml:space="preserve">Varilla de Armar preformada Simple para Conductor de 70 mm²</v>
          </cell>
          <cell r="D36" t="str">
            <v>u</v>
          </cell>
          <cell r="E36">
            <v>2</v>
          </cell>
          <cell r="F36">
            <v>17.38</v>
          </cell>
          <cell r="H36">
            <v>3.11</v>
          </cell>
          <cell r="I36">
            <v>10.480700000000001</v>
          </cell>
        </row>
        <row r="37">
          <cell r="C37" t="str">
            <v xml:space="preserve">Grapa de Doble Via de Aluminio para Conductor de 35 mm²</v>
          </cell>
          <cell r="D37" t="str">
            <v>u</v>
          </cell>
          <cell r="E37">
            <v>190</v>
          </cell>
          <cell r="F37">
            <v>7.77</v>
          </cell>
          <cell r="H37">
            <v>1.41</v>
          </cell>
          <cell r="I37">
            <v>4.7516999999999996</v>
          </cell>
        </row>
        <row r="38">
          <cell r="C38" t="str">
            <v xml:space="preserve">Grapa de Doble Via de Aluminio para Conductor de 70 mm²</v>
          </cell>
          <cell r="D38" t="str">
            <v>u</v>
          </cell>
          <cell r="E38">
            <v>6</v>
          </cell>
          <cell r="F38">
            <v>10.36</v>
          </cell>
          <cell r="H38">
            <v>1.41</v>
          </cell>
          <cell r="I38">
            <v>4.7516999999999996</v>
          </cell>
        </row>
        <row r="39">
          <cell r="C39" t="str">
            <v xml:space="preserve">Alambre de Amarre Aluminio Recocido de 16 mm²</v>
          </cell>
          <cell r="D39" t="str">
            <v>m</v>
          </cell>
          <cell r="E39">
            <v>905</v>
          </cell>
          <cell r="F39">
            <v>1.41</v>
          </cell>
          <cell r="H39">
            <v>0.26</v>
          </cell>
          <cell r="I39">
            <v>0.87620000000000009</v>
          </cell>
        </row>
        <row r="40">
          <cell r="C40" t="str">
            <v xml:space="preserve">Amortiguador de Vibracion Tipo Stockbridge para Conductor de 35 mm²</v>
          </cell>
          <cell r="D40" t="str">
            <v>u</v>
          </cell>
          <cell r="E40">
            <v>2</v>
          </cell>
          <cell r="F40">
            <v>36.01</v>
          </cell>
          <cell r="H40">
            <v>7.18</v>
          </cell>
          <cell r="I40">
            <v>24.1966</v>
          </cell>
        </row>
        <row r="41">
          <cell r="C41" t="str">
            <v xml:space="preserve">Amortiguador de Vibracion Tipo Stockbridge para Conductor de 70 mm²</v>
          </cell>
          <cell r="D41" t="str">
            <v>u</v>
          </cell>
          <cell r="E41">
            <v>6</v>
          </cell>
          <cell r="F41">
            <v>44.34</v>
          </cell>
          <cell r="H41">
            <v>10.28</v>
          </cell>
          <cell r="I41">
            <v>34.643599999999999</v>
          </cell>
        </row>
        <row r="42">
          <cell r="C42" t="str">
            <v xml:space="preserve">Grapa de Angulo para Conductor de 35 mm²  </v>
          </cell>
          <cell r="D42" t="str">
            <v>u</v>
          </cell>
          <cell r="E42">
            <v>2</v>
          </cell>
          <cell r="F42">
            <v>29.37</v>
          </cell>
          <cell r="H42">
            <v>5.63</v>
          </cell>
          <cell r="I42">
            <v>18.973099999999999</v>
          </cell>
        </row>
        <row r="43">
          <cell r="C43" t="str">
            <v xml:space="preserve">Grapa de Anclaje para Conductor de 35 mm²</v>
          </cell>
          <cell r="D43" t="str">
            <v>u</v>
          </cell>
          <cell r="E43">
            <v>273</v>
          </cell>
          <cell r="F43">
            <v>25.34</v>
          </cell>
          <cell r="H43">
            <v>4.5599999999999996</v>
          </cell>
          <cell r="I43">
            <v>15.367199999999999</v>
          </cell>
        </row>
        <row r="44">
          <cell r="C44" t="str">
            <v xml:space="preserve">Grapa de Anclaje para Conductor de 70 mm²</v>
          </cell>
          <cell r="D44" t="str">
            <v>u</v>
          </cell>
          <cell r="E44">
            <v>8</v>
          </cell>
          <cell r="F44">
            <v>49.03</v>
          </cell>
          <cell r="H44">
            <v>5.14</v>
          </cell>
          <cell r="I44">
            <v>17.3218</v>
          </cell>
        </row>
        <row r="45">
          <cell r="C45" t="str">
            <v xml:space="preserve">Cinta plana de armar de aluminio</v>
          </cell>
          <cell r="D45" t="str">
            <v>m</v>
          </cell>
          <cell r="E45">
            <v>281</v>
          </cell>
          <cell r="F45">
            <v>1</v>
          </cell>
          <cell r="H45">
            <v>0.24</v>
          </cell>
          <cell r="I45">
            <v>0.80879999999999996</v>
          </cell>
        </row>
        <row r="46">
          <cell r="C46" t="str">
            <v xml:space="preserve">Varilla de Armar preformada Doble para Conductor de 35 mm²</v>
          </cell>
          <cell r="D46" t="str">
            <v>u</v>
          </cell>
          <cell r="E46">
            <v>2</v>
          </cell>
          <cell r="F46">
            <v>15.8</v>
          </cell>
          <cell r="H46">
            <v>2.72</v>
          </cell>
          <cell r="I46">
            <v>9.1664000000000012</v>
          </cell>
        </row>
        <row r="48">
          <cell r="C48" t="str">
            <v xml:space="preserve">CONDUCTOR DE PUESTA A TIERRA</v>
          </cell>
          <cell r="I48">
            <v>0</v>
          </cell>
        </row>
        <row r="49">
          <cell r="C49" t="str">
            <v xml:space="preserve">Cable de Acero con Recubrimiento Metalúrgico de Cu de 4 AWG (21,15 mm²), para Puesta a Tierra</v>
          </cell>
          <cell r="D49" t="str">
            <v>m</v>
          </cell>
          <cell r="E49">
            <v>3162.9</v>
          </cell>
          <cell r="F49">
            <v>12.8</v>
          </cell>
          <cell r="I49">
            <v>0</v>
          </cell>
        </row>
        <row r="50">
          <cell r="C50" t="str">
            <v xml:space="preserve">SUB-TOTAL 8: </v>
          </cell>
          <cell r="I50">
            <v>0</v>
          </cell>
        </row>
        <row r="51">
          <cell r="C51" t="str">
            <v xml:space="preserve">MATERIAL DE FERRETERÍA PARA POSTES Y CRUCETAS</v>
          </cell>
          <cell r="I51">
            <v>0</v>
          </cell>
        </row>
        <row r="52">
          <cell r="C52" t="str">
            <v xml:space="preserve">Perno Cabeza Coche de AºGº de 13 mm Ø x 152 mm longitud, 76 mm maquinado, con Arandela, Tuerca y Contratuerca</v>
          </cell>
          <cell r="D52" t="str">
            <v>u</v>
          </cell>
          <cell r="E52">
            <v>33</v>
          </cell>
          <cell r="F52">
            <v>3.86</v>
          </cell>
          <cell r="H52">
            <v>0.95</v>
          </cell>
          <cell r="I52">
            <v>3.2014999999999998</v>
          </cell>
        </row>
        <row r="53">
          <cell r="C53" t="str">
            <v xml:space="preserve">Perno de A°G° de 13 mm Ø x 305 mm, provisto de Tuerca y  Contratuerca</v>
          </cell>
          <cell r="D53" t="str">
            <v>u</v>
          </cell>
          <cell r="E53">
            <v>21</v>
          </cell>
          <cell r="F53">
            <v>6.25</v>
          </cell>
          <cell r="H53">
            <v>1.31</v>
          </cell>
          <cell r="I53">
            <v>4.4147000000000007</v>
          </cell>
        </row>
        <row r="54">
          <cell r="C54" t="str">
            <v xml:space="preserve">Perno de A°G° de 16 mm Ø x 254 mm, provisto de Tuerca y  Contratuerca</v>
          </cell>
          <cell r="D54" t="str">
            <v>u</v>
          </cell>
          <cell r="E54">
            <v>172</v>
          </cell>
          <cell r="F54">
            <v>8.61</v>
          </cell>
          <cell r="H54">
            <v>1.63</v>
          </cell>
          <cell r="I54">
            <v>5.4931000000000001</v>
          </cell>
        </row>
        <row r="55">
          <cell r="C55" t="str">
            <v xml:space="preserve">Perno de A°G° de 16 mm Ø x 305 mm, provisto de Tuerca y  Contratuerca</v>
          </cell>
          <cell r="D55" t="str">
            <v>u</v>
          </cell>
          <cell r="E55">
            <v>14</v>
          </cell>
          <cell r="F55">
            <v>9.14</v>
          </cell>
          <cell r="H55">
            <v>1.79</v>
          </cell>
          <cell r="I55">
            <v>6.0323000000000002</v>
          </cell>
        </row>
        <row r="56">
          <cell r="C56" t="str">
            <v xml:space="preserve">Perno de A°G° de 16 mm Ø x 356 mm, provisto de Tuerca y  Contratuerca</v>
          </cell>
          <cell r="D56" t="str">
            <v>u</v>
          </cell>
          <cell r="E56">
            <v>5</v>
          </cell>
          <cell r="F56">
            <v>9.82</v>
          </cell>
          <cell r="H56">
            <v>1.96</v>
          </cell>
          <cell r="I56">
            <v>6.6052</v>
          </cell>
        </row>
        <row r="57">
          <cell r="C57" t="str">
            <v xml:space="preserve">Perno de A°G° de 16 mm Ø x 508 mm, provisto de Tuerca y  Contratuerca</v>
          </cell>
          <cell r="D57" t="str">
            <v>u</v>
          </cell>
          <cell r="E57">
            <v>104</v>
          </cell>
          <cell r="F57">
            <v>12.54</v>
          </cell>
          <cell r="H57">
            <v>2.5499999999999998</v>
          </cell>
          <cell r="I57">
            <v>8.5934999999999988</v>
          </cell>
        </row>
        <row r="58">
          <cell r="C58" t="str">
            <v xml:space="preserve">Perno Doble Armado de A°G° de 16 mm Ø  x 508 mm, provisto de  4 Tuercas y 4 Contratuercas</v>
          </cell>
          <cell r="D58" t="str">
            <v>u</v>
          </cell>
          <cell r="E58">
            <v>107</v>
          </cell>
          <cell r="F58">
            <v>18.18</v>
          </cell>
          <cell r="H58">
            <v>3.43</v>
          </cell>
          <cell r="I58">
            <v>11.559100000000001</v>
          </cell>
        </row>
        <row r="59">
          <cell r="C59" t="str">
            <v xml:space="preserve">Perno Ojo de A°G° de 16 mm Ø  x 254 mm, provisto de Tuerca  y Contratuerca</v>
          </cell>
          <cell r="D59" t="str">
            <v>u</v>
          </cell>
          <cell r="E59">
            <v>70</v>
          </cell>
          <cell r="F59">
            <v>13.11</v>
          </cell>
          <cell r="H59">
            <v>2.54</v>
          </cell>
          <cell r="I59">
            <v>8.559800000000001</v>
          </cell>
        </row>
        <row r="60">
          <cell r="C60" t="str">
            <v xml:space="preserve">Perno Ojo de A°G° de 16 mm Ø  x 305 mm, provisto de Tuerca  y Contratuerca</v>
          </cell>
          <cell r="D60" t="str">
            <v>u</v>
          </cell>
          <cell r="E60">
            <v>21</v>
          </cell>
          <cell r="F60">
            <v>14.35</v>
          </cell>
          <cell r="H60">
            <v>2.76</v>
          </cell>
          <cell r="I60">
            <v>9.3011999999999997</v>
          </cell>
        </row>
        <row r="61">
          <cell r="C61" t="str">
            <v xml:space="preserve">Tuerca-Ojo para Perno de 16 mm Ø</v>
          </cell>
          <cell r="D61" t="str">
            <v>u</v>
          </cell>
          <cell r="E61">
            <v>112</v>
          </cell>
          <cell r="F61">
            <v>11.17</v>
          </cell>
          <cell r="H61">
            <v>1.84</v>
          </cell>
          <cell r="I61">
            <v>6.2008000000000001</v>
          </cell>
        </row>
        <row r="62">
          <cell r="C62" t="str">
            <v xml:space="preserve">Brazo-Soporte (Riostra) de Perfil Angular de A°G° de 38 x 38 x 5 mm y 710 mm longitud</v>
          </cell>
          <cell r="D62" t="str">
            <v>u</v>
          </cell>
          <cell r="E62">
            <v>33</v>
          </cell>
          <cell r="F62">
            <v>22.46</v>
          </cell>
          <cell r="H62">
            <v>3.88</v>
          </cell>
          <cell r="I62">
            <v>13.0756</v>
          </cell>
        </row>
        <row r="63">
          <cell r="C63" t="str">
            <v xml:space="preserve">Arandela Cuadrada Plana de A° G°, 57 x 57 x 5 mm, Agujero de 18 mm Ø</v>
          </cell>
          <cell r="D63" t="str">
            <v>u</v>
          </cell>
          <cell r="E63">
            <v>518</v>
          </cell>
          <cell r="F63">
            <v>1.67</v>
          </cell>
          <cell r="H63">
            <v>0.31</v>
          </cell>
          <cell r="I63">
            <v>1.0447</v>
          </cell>
        </row>
        <row r="64">
          <cell r="C64" t="str">
            <v xml:space="preserve">Arandela Cuadrada curva de A° G°, 57 x 57 x 5 mm, Agujero de 18 mm Ø</v>
          </cell>
          <cell r="D64" t="str">
            <v>u</v>
          </cell>
          <cell r="E64">
            <v>772</v>
          </cell>
          <cell r="F64">
            <v>1.67</v>
          </cell>
          <cell r="H64">
            <v>0.31</v>
          </cell>
          <cell r="I64">
            <v>1.0447</v>
          </cell>
        </row>
        <row r="65">
          <cell r="C65" t="str">
            <v xml:space="preserve">Plantillas para Identificación y/o codificación de Postes (Peligro, Identificación y/o codificación y Fases)</v>
          </cell>
          <cell r="D65" t="str">
            <v>Jgo.</v>
          </cell>
          <cell r="E65">
            <v>22</v>
          </cell>
          <cell r="F65">
            <v>23.08</v>
          </cell>
          <cell r="I65">
            <v>0</v>
          </cell>
        </row>
        <row r="66">
          <cell r="C66" t="str">
            <v xml:space="preserve">Perno Ojo de A°G° de 16 mm Ø  x 203 mm, provisto de Tuerca  y Contratuerca</v>
          </cell>
          <cell r="D66" t="str">
            <v>u</v>
          </cell>
          <cell r="E66">
            <v>24</v>
          </cell>
          <cell r="F66">
            <v>11.798999999999999</v>
          </cell>
          <cell r="H66">
            <v>2.41</v>
          </cell>
          <cell r="I66">
            <v>8.1217000000000006</v>
          </cell>
        </row>
        <row r="67">
          <cell r="C67" t="str">
            <v xml:space="preserve">Soporte separador de vertice de postes de A°G° fabricado con platina de 76 X 6,4 mm</v>
          </cell>
          <cell r="D67" t="str">
            <v>u</v>
          </cell>
          <cell r="E67">
            <v>2</v>
          </cell>
          <cell r="F67">
            <v>38</v>
          </cell>
          <cell r="H67">
            <v>7.57</v>
          </cell>
          <cell r="I67">
            <v>25.510900000000003</v>
          </cell>
        </row>
        <row r="68">
          <cell r="C68" t="str">
            <v xml:space="preserve">Braquete de A°G° para soporte de aislador tipo Line Post en cabea de poste</v>
          </cell>
          <cell r="D68" t="str">
            <v>u</v>
          </cell>
          <cell r="E68">
            <v>75</v>
          </cell>
          <cell r="F68">
            <v>50</v>
          </cell>
          <cell r="H68">
            <v>18.329999999999998</v>
          </cell>
          <cell r="I68">
            <v>61.772099999999995</v>
          </cell>
        </row>
        <row r="69">
          <cell r="C69" t="str">
            <v xml:space="preserve">SUB-TOTAL 9: </v>
          </cell>
          <cell r="I69">
            <v>0</v>
          </cell>
        </row>
        <row r="70">
          <cell r="C70" t="str">
            <v xml:space="preserve">RETENIDAS Y ANCLAJES</v>
          </cell>
          <cell r="D70">
            <v>0</v>
          </cell>
          <cell r="E70">
            <v>0</v>
          </cell>
          <cell r="F70">
            <v>0</v>
          </cell>
          <cell r="I70">
            <v>0</v>
          </cell>
        </row>
        <row r="71">
          <cell r="C71" t="str">
            <v xml:space="preserve">Varilla de Anclaje de A°G° de 16 mm Ø x 2,40 m, provisto de Ojal Guardacabo en un extremo; Tuerca y Contratuerca en el otro</v>
          </cell>
          <cell r="D71" t="str">
            <v>u</v>
          </cell>
          <cell r="E71">
            <v>83</v>
          </cell>
          <cell r="F71">
            <v>46.85</v>
          </cell>
          <cell r="H71">
            <v>9.51</v>
          </cell>
          <cell r="I71">
            <v>32.048700000000004</v>
          </cell>
        </row>
        <row r="72">
          <cell r="C72" t="str">
            <v xml:space="preserve">Mordaza Preformada de A°G° para Cable de 10 mm Ø</v>
          </cell>
          <cell r="D72" t="str">
            <v>u</v>
          </cell>
          <cell r="E72">
            <v>166</v>
          </cell>
          <cell r="F72">
            <v>11.69</v>
          </cell>
          <cell r="G72" t="str">
            <v>8.20</v>
          </cell>
          <cell r="H72">
            <v>2.13</v>
          </cell>
          <cell r="I72">
            <v>7.1780999999999997</v>
          </cell>
        </row>
        <row r="73">
          <cell r="C73" t="str">
            <v xml:space="preserve">Alambre de Acero N° 14 para Entorchado</v>
          </cell>
          <cell r="D73" t="str">
            <v>m</v>
          </cell>
          <cell r="E73">
            <v>124.5</v>
          </cell>
          <cell r="F73">
            <v>0.71</v>
          </cell>
          <cell r="H73">
            <v>7.0000000000000007E-2</v>
          </cell>
          <cell r="I73">
            <v>0.23590000000000003</v>
          </cell>
        </row>
        <row r="74">
          <cell r="C74" t="str">
            <v xml:space="preserve">Arandela de Anclaje de A°G°, 102 x 102 x 6,35 mm, Agujero de 18 mmø</v>
          </cell>
          <cell r="D74" t="str">
            <v>u</v>
          </cell>
          <cell r="E74">
            <v>83</v>
          </cell>
          <cell r="F74">
            <v>5.46</v>
          </cell>
          <cell r="H74">
            <v>1.31</v>
          </cell>
          <cell r="I74">
            <v>4.4147000000000007</v>
          </cell>
        </row>
        <row r="75">
          <cell r="C75" t="str">
            <v xml:space="preserve">Abrazadera de 4 sectores para Retenida, de 75 mm de altura, 6,35 mm de espesor y 70 kN de resistencia. Diámetro según dimensiones del poste,  incluye 4 pernos de 12,7 mm Ø x 63,5 mm y 4 arandelas</v>
          </cell>
          <cell r="D75" t="str">
            <v>u</v>
          </cell>
          <cell r="E75">
            <v>83</v>
          </cell>
          <cell r="F75">
            <v>81.849999999999994</v>
          </cell>
          <cell r="H75">
            <v>17.95</v>
          </cell>
          <cell r="I75">
            <v>60.491500000000002</v>
          </cell>
        </row>
        <row r="76">
          <cell r="C76" t="str">
            <v xml:space="preserve">Enlace metálico, de 254 mm x 75 mm x 38 mm, de 70 kN de resistencia</v>
          </cell>
          <cell r="D76" t="str">
            <v>u</v>
          </cell>
          <cell r="E76">
            <v>83</v>
          </cell>
          <cell r="F76">
            <v>28.99</v>
          </cell>
          <cell r="H76">
            <v>6.79</v>
          </cell>
          <cell r="I76">
            <v>22.882300000000001</v>
          </cell>
        </row>
        <row r="77">
          <cell r="C77" t="str">
            <v xml:space="preserve">Aislador Polimerico con Conexión Horquilla (Estructura) y Lengüeta (Linea) de 36 kV, según Especificacion Técnica, para Retenida Aislada.</v>
          </cell>
          <cell r="D77" t="str">
            <v>u</v>
          </cell>
          <cell r="E77">
            <v>83</v>
          </cell>
          <cell r="F77">
            <v>76.66</v>
          </cell>
          <cell r="H77">
            <v>11.64</v>
          </cell>
          <cell r="I77">
            <v>39.226800000000004</v>
          </cell>
        </row>
        <row r="78">
          <cell r="C78" t="str">
            <v xml:space="preserve">Grillete de Acero de 70 kN</v>
          </cell>
          <cell r="D78" t="str">
            <v>u</v>
          </cell>
          <cell r="E78">
            <v>83</v>
          </cell>
          <cell r="F78">
            <v>15.01</v>
          </cell>
          <cell r="H78">
            <v>2.33</v>
          </cell>
          <cell r="I78">
            <v>7.8521000000000001</v>
          </cell>
        </row>
        <row r="79">
          <cell r="C79" t="str">
            <v xml:space="preserve">Bloque de Concreto de 0,40 x 0,40 x 0,15 m</v>
          </cell>
          <cell r="D79" t="str">
            <v>u</v>
          </cell>
          <cell r="E79">
            <v>83</v>
          </cell>
          <cell r="F79">
            <v>40.94</v>
          </cell>
          <cell r="I79">
            <v>0</v>
          </cell>
        </row>
        <row r="80">
          <cell r="C80" t="str">
            <v xml:space="preserve">Cable de acero grado Alta Resistencia (HS), de 10 mm ø, 7 hilos</v>
          </cell>
          <cell r="D80" t="str">
            <v>m</v>
          </cell>
          <cell r="E80">
            <v>1162</v>
          </cell>
          <cell r="F80">
            <v>4.3099999999999996</v>
          </cell>
          <cell r="H80">
            <v>0.79</v>
          </cell>
          <cell r="I80">
            <v>2.6623000000000001</v>
          </cell>
        </row>
        <row r="81">
          <cell r="C81" t="str">
            <v xml:space="preserve">SUB-TOTAL 10: </v>
          </cell>
          <cell r="I81">
            <v>0</v>
          </cell>
        </row>
        <row r="82">
          <cell r="C82" t="str">
            <v xml:space="preserve">MATERIAL PARA PUESTA A TIERRA</v>
          </cell>
          <cell r="D82">
            <v>0</v>
          </cell>
          <cell r="E82">
            <v>0</v>
          </cell>
          <cell r="F82">
            <v>0</v>
          </cell>
          <cell r="I82">
            <v>0</v>
          </cell>
        </row>
        <row r="83">
          <cell r="C83" t="str">
            <v xml:space="preserve">Electrodo de Acero Recubierto de Cobre de 16 mm Ø x 2,40 m</v>
          </cell>
          <cell r="D83" t="str">
            <v>u</v>
          </cell>
          <cell r="E83">
            <v>16</v>
          </cell>
          <cell r="F83">
            <v>66.7</v>
          </cell>
          <cell r="G83" t="str">
            <v>47.50</v>
          </cell>
          <cell r="H83">
            <v>17.95</v>
          </cell>
          <cell r="I83">
            <v>60.491500000000002</v>
          </cell>
        </row>
        <row r="84">
          <cell r="C84" t="str">
            <v xml:space="preserve">Plancha Doblada de Cobre para toma a Tierra de Espigas y/o Pernos</v>
          </cell>
          <cell r="D84" t="str">
            <v>u</v>
          </cell>
          <cell r="E84">
            <v>450</v>
          </cell>
          <cell r="F84">
            <v>10.54</v>
          </cell>
          <cell r="G84" t="str">
            <v>8.20</v>
          </cell>
          <cell r="H84">
            <v>2.4300000000000002</v>
          </cell>
          <cell r="I84">
            <v>8.1891000000000016</v>
          </cell>
        </row>
        <row r="85">
          <cell r="C85" t="str">
            <v xml:space="preserve">Conector de Bronce para Electrodo de 16 mm ø y Cable de Acero con Recubrimiento Metalúrgico de Cobre de 4 AWG (21,15 mm2)</v>
          </cell>
          <cell r="D85" t="str">
            <v>u</v>
          </cell>
          <cell r="E85">
            <v>100</v>
          </cell>
          <cell r="F85">
            <v>6.94</v>
          </cell>
          <cell r="H85">
            <v>1.7</v>
          </cell>
          <cell r="I85">
            <v>5.7290000000000001</v>
          </cell>
        </row>
        <row r="86">
          <cell r="C86" t="str">
            <v xml:space="preserve">Conector de Cobre tipo Perno Partido para Cable de Acero con Recubrimiento Metalúrgico de Cobre de 4 AWG (21,15 mm2)</v>
          </cell>
          <cell r="D86" t="str">
            <v>u</v>
          </cell>
          <cell r="E86">
            <v>262</v>
          </cell>
          <cell r="F86">
            <v>7.4</v>
          </cell>
          <cell r="H86">
            <v>1.46</v>
          </cell>
          <cell r="I86">
            <v>4.9202000000000004</v>
          </cell>
        </row>
        <row r="87">
          <cell r="C87" t="str">
            <v xml:space="preserve">Caja Registro de Concreto para Puesta a Tierra 0,50 x 0,50 x 0,45 m</v>
          </cell>
          <cell r="D87" t="str">
            <v>u</v>
          </cell>
          <cell r="E87">
            <v>16</v>
          </cell>
          <cell r="F87">
            <v>53.58</v>
          </cell>
          <cell r="I87">
            <v>0</v>
          </cell>
        </row>
        <row r="88">
          <cell r="C88" t="str">
            <v xml:space="preserve">Grapa en "U" para fijar conductor de PAT a Madera</v>
          </cell>
          <cell r="D88" t="str">
            <v>u</v>
          </cell>
          <cell r="E88">
            <v>171</v>
          </cell>
          <cell r="F88">
            <v>0.47</v>
          </cell>
          <cell r="H88">
            <v>0.09</v>
          </cell>
          <cell r="I88">
            <v>0.30330000000000001</v>
          </cell>
        </row>
        <row r="89">
          <cell r="C89" t="str">
            <v xml:space="preserve">Plantilla para Señalización de Poste (Puesta a Tierra)</v>
          </cell>
          <cell r="D89" t="str">
            <v>u</v>
          </cell>
          <cell r="E89">
            <v>15</v>
          </cell>
          <cell r="F89">
            <v>16.25</v>
          </cell>
          <cell r="I89">
            <v>0</v>
          </cell>
        </row>
        <row r="90">
          <cell r="C90" t="str">
            <v xml:space="preserve">Tubo Plastico de PVC SAP de 19 mm ø x 0,5 m ( incluye curva de plastico de 19 mm ø x 90º)</v>
          </cell>
          <cell r="D90" t="str">
            <v>u</v>
          </cell>
          <cell r="E90">
            <v>156</v>
          </cell>
          <cell r="F90">
            <v>2.39</v>
          </cell>
          <cell r="H90">
            <v>1.79</v>
          </cell>
          <cell r="I90">
            <v>6.0323000000000002</v>
          </cell>
        </row>
        <row r="91">
          <cell r="C91" t="str">
            <v xml:space="preserve">Bentonita sódica saco de 30 kg</v>
          </cell>
          <cell r="D91" t="str">
            <v>u</v>
          </cell>
          <cell r="E91">
            <v>48</v>
          </cell>
          <cell r="F91">
            <v>30</v>
          </cell>
          <cell r="G91" t="str">
            <v>13.50</v>
          </cell>
          <cell r="H91">
            <v>5.24</v>
          </cell>
          <cell r="I91">
            <v>17.658800000000003</v>
          </cell>
        </row>
        <row r="92">
          <cell r="C92" t="str">
            <v xml:space="preserve">SUB-TOTAL 11: </v>
          </cell>
          <cell r="I92">
            <v>0</v>
          </cell>
        </row>
        <row r="93">
          <cell r="C93" t="str">
            <v xml:space="preserve">EQUIPO DE PROTECCIÓN Y MANIOBRA</v>
          </cell>
          <cell r="I93">
            <v>0</v>
          </cell>
        </row>
        <row r="94">
          <cell r="C94" t="str">
            <v xml:space="preserve">Seccionador Fusible Unipolar Tipo Expulsion (Cut-Out) de 27/38 kV, 100A, 150 kV-BIL.</v>
          </cell>
          <cell r="D94" t="str">
            <v>u</v>
          </cell>
          <cell r="E94">
            <v>13</v>
          </cell>
          <cell r="F94">
            <v>377.78</v>
          </cell>
          <cell r="I94">
            <v>0</v>
          </cell>
        </row>
        <row r="95">
          <cell r="C95" t="str">
            <v xml:space="preserve">Fusible Tipo Expulsion de 3 A, Tipo K</v>
          </cell>
          <cell r="D95" t="str">
            <v>u</v>
          </cell>
          <cell r="E95">
            <v>7</v>
          </cell>
          <cell r="F95">
            <v>7.26</v>
          </cell>
          <cell r="I95">
            <v>0</v>
          </cell>
        </row>
        <row r="96">
          <cell r="C96" t="str">
            <v xml:space="preserve">Fusible Tipo Expulsion de 6 A, Tipo K</v>
          </cell>
          <cell r="D96" t="str">
            <v>u</v>
          </cell>
          <cell r="E96">
            <v>6</v>
          </cell>
          <cell r="F96">
            <v>7.22</v>
          </cell>
          <cell r="I96">
            <v>0</v>
          </cell>
        </row>
        <row r="97">
          <cell r="C97" t="str">
            <v xml:space="preserve">Pararrayos de Oxido Metalico, 21 kV, 10 KA Clase 1</v>
          </cell>
          <cell r="D97" t="str">
            <v>u</v>
          </cell>
          <cell r="E97">
            <v>5</v>
          </cell>
          <cell r="F97">
            <v>264.86</v>
          </cell>
          <cell r="I97">
            <v>0</v>
          </cell>
        </row>
        <row r="98">
          <cell r="C98" t="str">
            <v xml:space="preserve">Pararrayos de Oxido Metalico, 12 kV, 10 KA Clase 1</v>
          </cell>
          <cell r="D98" t="str">
            <v>u</v>
          </cell>
          <cell r="E98">
            <v>28</v>
          </cell>
          <cell r="F98">
            <v>264.86</v>
          </cell>
          <cell r="I98">
            <v>0</v>
          </cell>
        </row>
        <row r="99">
          <cell r="C99" t="str">
            <v xml:space="preserve">SUB-TOTAL 12: </v>
          </cell>
          <cell r="I99">
            <v>0</v>
          </cell>
        </row>
        <row r="100">
          <cell r="C100" t="str">
            <v xml:space="preserve">TRAMO SUBTERRANEO</v>
          </cell>
          <cell r="D100">
            <v>0</v>
          </cell>
          <cell r="E100">
            <v>0</v>
          </cell>
          <cell r="F100">
            <v>0</v>
          </cell>
          <cell r="I100">
            <v>0</v>
          </cell>
        </row>
        <row r="101">
          <cell r="C101" t="str">
            <v xml:space="preserve">Abrazadera AºGº 36MMD.P.N2XSY</v>
          </cell>
          <cell r="D101" t="str">
            <v>u</v>
          </cell>
          <cell r="E101">
            <v>37</v>
          </cell>
          <cell r="F101">
            <v>10.61</v>
          </cell>
          <cell r="H101">
            <v>3.4</v>
          </cell>
          <cell r="I101">
            <v>11.458</v>
          </cell>
        </row>
        <row r="102">
          <cell r="C102" t="str">
            <v xml:space="preserve">Terminacion Autocontraible N2XSY 8,7/15kV 1x50 mm2. Exterior</v>
          </cell>
          <cell r="D102" t="str">
            <v>u</v>
          </cell>
          <cell r="E102">
            <v>36</v>
          </cell>
          <cell r="F102">
            <v>867.73</v>
          </cell>
          <cell r="H102">
            <v>221.16</v>
          </cell>
          <cell r="I102">
            <v>745.30920000000003</v>
          </cell>
        </row>
        <row r="103">
          <cell r="C103" t="str">
            <v xml:space="preserve">Cable de Energía N2XSY 1x50 mm2  8,7/15kV</v>
          </cell>
          <cell r="D103" t="str">
            <v>m</v>
          </cell>
          <cell r="E103">
            <v>1174.7511499999998</v>
          </cell>
          <cell r="F103">
            <v>40</v>
          </cell>
          <cell r="I103">
            <v>0</v>
          </cell>
        </row>
        <row r="104">
          <cell r="C104" t="str">
            <v xml:space="preserve">Tubo PVC-SAP 4" ø y Codo 90° de 4" ø</v>
          </cell>
          <cell r="D104" t="str">
            <v>u</v>
          </cell>
          <cell r="E104">
            <v>10</v>
          </cell>
          <cell r="F104">
            <v>81.86</v>
          </cell>
          <cell r="H104">
            <v>18.16</v>
          </cell>
          <cell r="I104">
            <v>61.199200000000005</v>
          </cell>
        </row>
        <row r="105">
          <cell r="C105" t="str">
            <v xml:space="preserve">Arandela de presion de A°G° de 9.5 mm ø</v>
          </cell>
          <cell r="D105" t="str">
            <v>u</v>
          </cell>
          <cell r="E105">
            <v>32</v>
          </cell>
          <cell r="F105">
            <v>1.47</v>
          </cell>
          <cell r="H105">
            <v>0.05</v>
          </cell>
          <cell r="I105">
            <v>0.16850000000000001</v>
          </cell>
        </row>
        <row r="106">
          <cell r="C106" t="str">
            <v xml:space="preserve">Perno CCAW, ø 9.5mm x 38 mm LONG</v>
          </cell>
          <cell r="D106" t="str">
            <v>u</v>
          </cell>
          <cell r="E106">
            <v>32</v>
          </cell>
          <cell r="F106">
            <v>3.17</v>
          </cell>
          <cell r="I106">
            <v>0</v>
          </cell>
        </row>
        <row r="107">
          <cell r="C107" t="str">
            <v xml:space="preserve">Terminal de compresion bimetalico</v>
          </cell>
          <cell r="D107" t="str">
            <v>u</v>
          </cell>
          <cell r="E107">
            <v>64</v>
          </cell>
          <cell r="F107">
            <v>13.05</v>
          </cell>
          <cell r="I107">
            <v>0</v>
          </cell>
        </row>
        <row r="108">
          <cell r="C108" t="str">
            <v xml:space="preserve">Fleje de acero inoxidable 19mm, espesor 0.8mm, provisto de Hebilla</v>
          </cell>
          <cell r="D108" t="str">
            <v>m</v>
          </cell>
          <cell r="E108">
            <v>55</v>
          </cell>
          <cell r="F108">
            <v>6.02</v>
          </cell>
          <cell r="H108">
            <v>0.66</v>
          </cell>
          <cell r="I108">
            <v>2.2242000000000002</v>
          </cell>
        </row>
        <row r="109">
          <cell r="C109" t="str">
            <v xml:space="preserve">Perfil "U" de A° G° de 150 x 105 x 4.5 mm y 3.00m de Longitud</v>
          </cell>
          <cell r="D109" t="str">
            <v>u</v>
          </cell>
          <cell r="E109">
            <v>10</v>
          </cell>
          <cell r="F109">
            <v>27.44</v>
          </cell>
          <cell r="H109">
            <v>121.25</v>
          </cell>
          <cell r="I109">
            <v>408.61250000000001</v>
          </cell>
        </row>
        <row r="110">
          <cell r="C110" t="str">
            <v xml:space="preserve">Ducto de concreto de 4 vias</v>
          </cell>
          <cell r="D110" t="str">
            <v>u</v>
          </cell>
          <cell r="E110">
            <v>76</v>
          </cell>
          <cell r="F110">
            <v>40</v>
          </cell>
          <cell r="I110">
            <v>0</v>
          </cell>
        </row>
        <row r="111">
          <cell r="C111" t="str">
            <v xml:space="preserve">Ladrillos común</v>
          </cell>
          <cell r="D111" t="str">
            <v>u</v>
          </cell>
          <cell r="E111">
            <v>2031</v>
          </cell>
          <cell r="F111">
            <v>0.8</v>
          </cell>
          <cell r="I111">
            <v>0</v>
          </cell>
        </row>
        <row r="112">
          <cell r="C112" t="str">
            <v xml:space="preserve">Cinta de señalizacion y peligro color rojo</v>
          </cell>
          <cell r="D112" t="str">
            <v>u</v>
          </cell>
          <cell r="E112">
            <v>309</v>
          </cell>
          <cell r="F112">
            <v>0.5</v>
          </cell>
          <cell r="I112">
            <v>0</v>
          </cell>
        </row>
        <row r="113">
          <cell r="C113" t="str">
            <v xml:space="preserve">Espuma Expansiva (Frasco)</v>
          </cell>
          <cell r="D113" t="str">
            <v>u</v>
          </cell>
          <cell r="E113">
            <v>15</v>
          </cell>
          <cell r="F113">
            <v>45</v>
          </cell>
          <cell r="G113">
            <v>27</v>
          </cell>
          <cell r="I113">
            <v>0</v>
          </cell>
        </row>
      </sheetData>
      <sheetData sheetId="1">
        <row r="7">
          <cell r="C7" t="str">
            <v xml:space="preserve">Poste de C.A.C. de 12 m/200 daN (Incluye perilla)</v>
          </cell>
        </row>
      </sheetData>
      <sheetData sheetId="2">
        <row r="7">
          <cell r="C7" t="str">
            <v xml:space="preserve">Poste de C.A.C. de 8 m/200 daN (Incluye perilla)</v>
          </cell>
        </row>
      </sheetData>
      <sheetData sheetId="3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REDCAD"/>
      <sheetName val="Hoja7"/>
      <sheetName val="Hoja6"/>
      <sheetName val="Hoja4"/>
      <sheetName val="Metrado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3"/>
      <sheetName val="M_15"/>
      <sheetName val="M_16"/>
      <sheetName val="M_17"/>
      <sheetName val="M_18"/>
      <sheetName val="M_19"/>
      <sheetName val="M_20"/>
      <sheetName val="P_01"/>
      <sheetName val="P_02"/>
      <sheetName val="P_03"/>
      <sheetName val="P_06"/>
      <sheetName val="P_07"/>
      <sheetName val="P_08"/>
      <sheetName val="P_09"/>
      <sheetName val="P_10"/>
      <sheetName val="P_11"/>
      <sheetName val="P_13"/>
      <sheetName val="P_15"/>
      <sheetName val="P_16"/>
      <sheetName val="P_17"/>
      <sheetName val="P_18"/>
      <sheetName val="P_19"/>
      <sheetName val="P_20"/>
    </sheetNames>
    <sheetDataSet>
      <sheetData sheetId="0"/>
      <sheetData sheetId="1"/>
      <sheetData sheetId="2"/>
      <sheetData sheetId="3"/>
      <sheetData sheetId="4"/>
      <sheetData sheetId="5">
        <row r="13">
          <cell r="E13">
            <v>10</v>
          </cell>
        </row>
        <row r="14">
          <cell r="E14">
            <v>0</v>
          </cell>
        </row>
        <row r="15">
          <cell r="E15">
            <v>2</v>
          </cell>
        </row>
        <row r="16">
          <cell r="E16">
            <v>3</v>
          </cell>
        </row>
        <row r="19">
          <cell r="E19">
            <v>1</v>
          </cell>
        </row>
        <row r="20">
          <cell r="E20">
            <v>13</v>
          </cell>
        </row>
        <row r="21">
          <cell r="E21">
            <v>11</v>
          </cell>
        </row>
        <row r="22">
          <cell r="E22">
            <v>14</v>
          </cell>
        </row>
        <row r="25">
          <cell r="E25">
            <v>0</v>
          </cell>
        </row>
        <row r="28">
          <cell r="E28">
            <v>0</v>
          </cell>
        </row>
        <row r="29">
          <cell r="E29">
            <v>5</v>
          </cell>
        </row>
        <row r="32">
          <cell r="E32">
            <v>5</v>
          </cell>
        </row>
        <row r="33">
          <cell r="E33">
            <v>60</v>
          </cell>
        </row>
        <row r="34">
          <cell r="E34">
            <v>5</v>
          </cell>
        </row>
        <row r="37">
          <cell r="E37">
            <v>25</v>
          </cell>
        </row>
        <row r="38">
          <cell r="E38">
            <v>17</v>
          </cell>
        </row>
        <row r="40">
          <cell r="E40">
            <v>50</v>
          </cell>
        </row>
        <row r="41">
          <cell r="E41">
            <v>8</v>
          </cell>
        </row>
        <row r="44">
          <cell r="E44">
            <v>23</v>
          </cell>
        </row>
        <row r="45">
          <cell r="E45">
            <v>23</v>
          </cell>
        </row>
        <row r="48">
          <cell r="E48">
            <v>3.9891797999999996</v>
          </cell>
        </row>
        <row r="51">
          <cell r="E51">
            <v>47</v>
          </cell>
        </row>
        <row r="52">
          <cell r="E52">
            <v>40</v>
          </cell>
        </row>
        <row r="53">
          <cell r="E53">
            <v>227.5</v>
          </cell>
        </row>
        <row r="54">
          <cell r="E54">
            <v>22</v>
          </cell>
        </row>
        <row r="55">
          <cell r="E55">
            <v>3</v>
          </cell>
        </row>
        <row r="56">
          <cell r="E56">
            <v>13.799999999999999</v>
          </cell>
        </row>
        <row r="59">
          <cell r="E59">
            <v>431.5</v>
          </cell>
        </row>
        <row r="62">
          <cell r="E62">
            <v>20</v>
          </cell>
        </row>
        <row r="63">
          <cell r="E63">
            <v>15</v>
          </cell>
        </row>
        <row r="64">
          <cell r="E64">
            <v>25</v>
          </cell>
        </row>
        <row r="65">
          <cell r="E65">
            <v>30</v>
          </cell>
        </row>
        <row r="66">
          <cell r="E66">
            <v>15</v>
          </cell>
        </row>
        <row r="67">
          <cell r="E67">
            <v>7</v>
          </cell>
        </row>
        <row r="68">
          <cell r="E68">
            <v>60</v>
          </cell>
        </row>
        <row r="69">
          <cell r="E69">
            <v>0</v>
          </cell>
        </row>
        <row r="70">
          <cell r="E70">
            <v>20</v>
          </cell>
        </row>
        <row r="71">
          <cell r="E71">
            <v>149</v>
          </cell>
        </row>
        <row r="72">
          <cell r="E72">
            <v>212</v>
          </cell>
        </row>
        <row r="73">
          <cell r="E73">
            <v>17</v>
          </cell>
        </row>
        <row r="74">
          <cell r="E74">
            <v>0</v>
          </cell>
        </row>
        <row r="75">
          <cell r="E75">
            <v>0</v>
          </cell>
        </row>
        <row r="76">
          <cell r="E76">
            <v>0</v>
          </cell>
        </row>
        <row r="77">
          <cell r="E77">
            <v>6</v>
          </cell>
        </row>
        <row r="78">
          <cell r="E78">
            <v>6</v>
          </cell>
        </row>
        <row r="79">
          <cell r="E79">
            <v>6</v>
          </cell>
        </row>
        <row r="82">
          <cell r="E82">
            <v>0</v>
          </cell>
        </row>
        <row r="83">
          <cell r="E83">
            <v>14</v>
          </cell>
        </row>
        <row r="84">
          <cell r="E84">
            <v>72</v>
          </cell>
        </row>
        <row r="85">
          <cell r="E85">
            <v>21</v>
          </cell>
        </row>
        <row r="86">
          <cell r="E86">
            <v>14</v>
          </cell>
        </row>
        <row r="87">
          <cell r="E87">
            <v>14</v>
          </cell>
        </row>
        <row r="88">
          <cell r="E88">
            <v>14</v>
          </cell>
        </row>
        <row r="89">
          <cell r="E89">
            <v>14</v>
          </cell>
        </row>
        <row r="90">
          <cell r="E90">
            <v>14</v>
          </cell>
        </row>
        <row r="91">
          <cell r="E91">
            <v>8</v>
          </cell>
        </row>
        <row r="92">
          <cell r="E92">
            <v>14</v>
          </cell>
        </row>
        <row r="93">
          <cell r="E93">
            <v>212</v>
          </cell>
        </row>
        <row r="96">
          <cell r="E96">
            <v>45</v>
          </cell>
        </row>
        <row r="97">
          <cell r="E97">
            <v>45</v>
          </cell>
        </row>
        <row r="98">
          <cell r="E98">
            <v>117</v>
          </cell>
        </row>
        <row r="99">
          <cell r="E99">
            <v>45</v>
          </cell>
        </row>
        <row r="100">
          <cell r="E100">
            <v>101</v>
          </cell>
        </row>
        <row r="101">
          <cell r="E101">
            <v>40</v>
          </cell>
        </row>
        <row r="102">
          <cell r="E102">
            <v>59</v>
          </cell>
        </row>
        <row r="103">
          <cell r="E103">
            <v>0</v>
          </cell>
        </row>
        <row r="104">
          <cell r="E104">
            <v>15</v>
          </cell>
        </row>
        <row r="105">
          <cell r="E105">
            <v>135</v>
          </cell>
        </row>
        <row r="108">
          <cell r="E108">
            <v>22</v>
          </cell>
        </row>
        <row r="109">
          <cell r="E109">
            <v>22</v>
          </cell>
        </row>
        <row r="110">
          <cell r="E110">
            <v>12</v>
          </cell>
        </row>
        <row r="111">
          <cell r="E111">
            <v>10</v>
          </cell>
        </row>
        <row r="114">
          <cell r="E114">
            <v>8</v>
          </cell>
        </row>
        <row r="115">
          <cell r="E115">
            <v>1</v>
          </cell>
        </row>
        <row r="116">
          <cell r="E116">
            <v>1</v>
          </cell>
        </row>
        <row r="117">
          <cell r="E117">
            <v>2</v>
          </cell>
        </row>
        <row r="118">
          <cell r="E118">
            <v>3</v>
          </cell>
        </row>
        <row r="121">
          <cell r="E121">
            <v>11</v>
          </cell>
        </row>
        <row r="122">
          <cell r="E122">
            <v>1</v>
          </cell>
        </row>
        <row r="123">
          <cell r="E123">
            <v>0</v>
          </cell>
        </row>
        <row r="124">
          <cell r="E124">
            <v>3</v>
          </cell>
        </row>
        <row r="127">
          <cell r="E127">
            <v>60</v>
          </cell>
        </row>
        <row r="128">
          <cell r="E128">
            <v>128</v>
          </cell>
        </row>
        <row r="129">
          <cell r="E129">
            <v>36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PL"/>
      <sheetName val="M"/>
      <sheetName val="Metrado"/>
      <sheetName val="REDCAD"/>
      <sheetName val="Hoja5"/>
      <sheetName val="Hoja1"/>
      <sheetName val="PL_01"/>
      <sheetName val="PL_02"/>
      <sheetName val="PL_03"/>
      <sheetName val="PL_06"/>
      <sheetName val="PL_07"/>
      <sheetName val="PL_08"/>
      <sheetName val="PL_09"/>
      <sheetName val="PL_10"/>
      <sheetName val="PL_11"/>
      <sheetName val="PL_12"/>
      <sheetName val="PL_13"/>
      <sheetName val="PL_14"/>
      <sheetName val="PL_15"/>
      <sheetName val="PL_16"/>
      <sheetName val="PL_17"/>
      <sheetName val="PL_18"/>
      <sheetName val="PL_19"/>
      <sheetName val="PL_20"/>
      <sheetName val="M_01"/>
      <sheetName val="M_02"/>
      <sheetName val="M_03"/>
      <sheetName val="M_06"/>
      <sheetName val="M_07"/>
      <sheetName val="M_08"/>
      <sheetName val="M_09"/>
      <sheetName val="M_10"/>
      <sheetName val="M_11"/>
      <sheetName val="M_12"/>
      <sheetName val="M_13"/>
      <sheetName val="M_14"/>
      <sheetName val="M_15"/>
      <sheetName val="M_16"/>
      <sheetName val="M_17"/>
      <sheetName val="M_18"/>
      <sheetName val="M_19"/>
      <sheetName val="M_20"/>
    </sheetNames>
    <sheetDataSet>
      <sheetData sheetId="0"/>
      <sheetData sheetId="1"/>
      <sheetData sheetId="2"/>
      <sheetData sheetId="3">
        <row r="12">
          <cell r="F12">
            <v>141</v>
          </cell>
        </row>
        <row r="13">
          <cell r="F13">
            <v>100</v>
          </cell>
        </row>
        <row r="16">
          <cell r="F16">
            <v>0</v>
          </cell>
        </row>
        <row r="19">
          <cell r="F19">
            <v>14</v>
          </cell>
        </row>
        <row r="20">
          <cell r="F20">
            <v>16</v>
          </cell>
        </row>
        <row r="23">
          <cell r="F23">
            <v>0.53</v>
          </cell>
        </row>
        <row r="24">
          <cell r="F24">
            <v>0</v>
          </cell>
        </row>
        <row r="25">
          <cell r="F25">
            <v>3.61</v>
          </cell>
        </row>
        <row r="26">
          <cell r="F26">
            <v>0</v>
          </cell>
        </row>
        <row r="27">
          <cell r="F27">
            <v>0.06</v>
          </cell>
        </row>
        <row r="28">
          <cell r="F28">
            <v>0.44</v>
          </cell>
        </row>
        <row r="29">
          <cell r="F29">
            <v>4.3100000000000005</v>
          </cell>
        </row>
        <row r="30">
          <cell r="F30">
            <v>5.25</v>
          </cell>
        </row>
        <row r="33">
          <cell r="F33">
            <v>182</v>
          </cell>
        </row>
        <row r="34">
          <cell r="F34">
            <v>287</v>
          </cell>
        </row>
        <row r="35">
          <cell r="F35">
            <v>0</v>
          </cell>
        </row>
        <row r="36">
          <cell r="F36">
            <v>27</v>
          </cell>
        </row>
        <row r="37">
          <cell r="F37">
            <v>12</v>
          </cell>
        </row>
        <row r="38">
          <cell r="F38">
            <v>232</v>
          </cell>
        </row>
        <row r="39">
          <cell r="F39">
            <v>2278</v>
          </cell>
        </row>
        <row r="40">
          <cell r="F40">
            <v>61</v>
          </cell>
        </row>
        <row r="41">
          <cell r="F41">
            <v>183</v>
          </cell>
        </row>
        <row r="42">
          <cell r="F42">
            <v>9</v>
          </cell>
        </row>
        <row r="43">
          <cell r="F43">
            <v>9</v>
          </cell>
        </row>
        <row r="44">
          <cell r="F44">
            <v>9</v>
          </cell>
        </row>
        <row r="47">
          <cell r="F47">
            <v>18</v>
          </cell>
        </row>
        <row r="48">
          <cell r="F48">
            <v>160</v>
          </cell>
        </row>
        <row r="49">
          <cell r="F49">
            <v>7465</v>
          </cell>
        </row>
        <row r="50">
          <cell r="F50">
            <v>912</v>
          </cell>
        </row>
        <row r="53">
          <cell r="F53">
            <v>0</v>
          </cell>
        </row>
        <row r="54">
          <cell r="F54">
            <v>80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80</v>
          </cell>
        </row>
        <row r="58">
          <cell r="F58">
            <v>143</v>
          </cell>
        </row>
        <row r="59">
          <cell r="F59">
            <v>17</v>
          </cell>
        </row>
        <row r="60">
          <cell r="F60">
            <v>80</v>
          </cell>
        </row>
        <row r="63">
          <cell r="F63">
            <v>0</v>
          </cell>
        </row>
        <row r="64">
          <cell r="F64">
            <v>117</v>
          </cell>
        </row>
        <row r="65">
          <cell r="F65">
            <v>3</v>
          </cell>
        </row>
        <row r="66">
          <cell r="F66">
            <v>120</v>
          </cell>
        </row>
        <row r="67">
          <cell r="F67">
            <v>120</v>
          </cell>
        </row>
        <row r="68">
          <cell r="F68">
            <v>240</v>
          </cell>
        </row>
        <row r="69">
          <cell r="F69">
            <v>240</v>
          </cell>
        </row>
        <row r="70">
          <cell r="F70">
            <v>27</v>
          </cell>
        </row>
        <row r="71">
          <cell r="F71">
            <v>360</v>
          </cell>
        </row>
        <row r="72">
          <cell r="F72">
            <v>120</v>
          </cell>
        </row>
        <row r="73">
          <cell r="F73">
            <v>120</v>
          </cell>
        </row>
        <row r="74">
          <cell r="F74">
            <v>120</v>
          </cell>
        </row>
        <row r="75">
          <cell r="F75">
            <v>1173</v>
          </cell>
        </row>
        <row r="79">
          <cell r="F79">
            <v>160</v>
          </cell>
        </row>
        <row r="80">
          <cell r="F80">
            <v>22</v>
          </cell>
        </row>
        <row r="81">
          <cell r="F81">
            <v>126</v>
          </cell>
        </row>
        <row r="82">
          <cell r="F82">
            <v>16</v>
          </cell>
        </row>
        <row r="83">
          <cell r="F83">
            <v>158</v>
          </cell>
        </row>
        <row r="84">
          <cell r="F84">
            <v>38</v>
          </cell>
        </row>
        <row r="85">
          <cell r="F85">
            <v>100</v>
          </cell>
        </row>
        <row r="86">
          <cell r="F86">
            <v>9</v>
          </cell>
        </row>
        <row r="87">
          <cell r="F87">
            <v>80</v>
          </cell>
        </row>
        <row r="88">
          <cell r="F88">
            <v>580</v>
          </cell>
        </row>
        <row r="89">
          <cell r="F89">
            <v>9</v>
          </cell>
        </row>
        <row r="90">
          <cell r="F90">
            <v>204</v>
          </cell>
        </row>
        <row r="91">
          <cell r="F91">
            <v>0</v>
          </cell>
        </row>
        <row r="92">
          <cell r="F92">
            <v>36</v>
          </cell>
        </row>
        <row r="93">
          <cell r="F93">
            <v>3</v>
          </cell>
        </row>
        <row r="94">
          <cell r="F94">
            <v>6</v>
          </cell>
        </row>
        <row r="97">
          <cell r="F97">
            <v>76</v>
          </cell>
        </row>
        <row r="98">
          <cell r="F98">
            <v>22</v>
          </cell>
        </row>
        <row r="99">
          <cell r="F99">
            <v>76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15</v>
          </cell>
        </row>
        <row r="103">
          <cell r="F103">
            <v>76</v>
          </cell>
        </row>
        <row r="104">
          <cell r="F104">
            <v>228</v>
          </cell>
        </row>
        <row r="107">
          <cell r="F107">
            <v>221</v>
          </cell>
        </row>
        <row r="108">
          <cell r="F108">
            <v>155</v>
          </cell>
        </row>
        <row r="109">
          <cell r="F109">
            <v>0</v>
          </cell>
        </row>
        <row r="110">
          <cell r="F110">
            <v>42</v>
          </cell>
        </row>
        <row r="111">
          <cell r="F111">
            <v>244</v>
          </cell>
        </row>
        <row r="112">
          <cell r="F112">
            <v>0</v>
          </cell>
        </row>
        <row r="113">
          <cell r="F113">
            <v>2212.5</v>
          </cell>
        </row>
        <row r="114">
          <cell r="F114">
            <v>60</v>
          </cell>
        </row>
        <row r="115">
          <cell r="F115">
            <v>340</v>
          </cell>
        </row>
        <row r="116">
          <cell r="F116">
            <v>488</v>
          </cell>
        </row>
        <row r="117">
          <cell r="F117">
            <v>1708</v>
          </cell>
        </row>
        <row r="118">
          <cell r="F118">
            <v>244</v>
          </cell>
        </row>
        <row r="119">
          <cell r="F119">
            <v>244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Zeros="0" view="pageBreakPreview" zoomScale="80" workbookViewId="0">
      <selection activeCell="D25" activeCellId="0" sqref="D25"/>
    </sheetView>
  </sheetViews>
  <sheetFormatPr baseColWidth="10" defaultColWidth="10.33203125" defaultRowHeight="13.199999999999999"/>
  <cols>
    <col customWidth="1" min="1" max="1" style="1" width="1.109375"/>
    <col customWidth="1" min="2" max="2" style="1" width="18.88671875"/>
    <col customWidth="1" min="3" max="3" style="1" width="1.109375"/>
    <col customWidth="1" min="4" max="4" style="2" width="43.44140625"/>
    <col customWidth="1" min="5" max="5" style="1" width="18.44140625"/>
    <col customWidth="1" min="6" max="6" style="1" width="14.6640625"/>
    <col customWidth="1" min="7" max="7" style="1" width="17.88671875"/>
    <col customWidth="1" min="8" max="8" style="1" width="18.109375"/>
    <col customWidth="1" min="9" max="9" style="1" width="14.6640625"/>
    <col customWidth="1" min="10" max="10" style="1" width="17.88671875"/>
    <col min="11" max="11" style="3" width="10.33203125"/>
    <col customWidth="1" min="12" max="12" style="3" width="12.33203125"/>
    <col customWidth="1" min="13" max="13" style="3" width="12.109375"/>
    <col min="14" max="19" style="3" width="10.33203125"/>
    <col min="20" max="20" style="1" width="10.33203125"/>
    <col customWidth="1" min="21" max="21" style="1" width="9.109375"/>
    <col min="22" max="16384" style="1" width="10.33203125"/>
  </cols>
  <sheetData>
    <row r="1" ht="34.5" customHeight="1">
      <c r="B1" s="4"/>
      <c r="C1" s="4"/>
      <c r="D1" s="5"/>
      <c r="E1" s="6"/>
      <c r="F1" s="6"/>
      <c r="G1" s="6"/>
      <c r="H1" s="7"/>
      <c r="I1" s="6"/>
      <c r="J1" s="8"/>
    </row>
    <row r="2" ht="24" customHeight="1">
      <c r="B2" s="9" t="s">
        <v>0</v>
      </c>
      <c r="C2" s="9"/>
      <c r="D2" s="9"/>
      <c r="E2" s="9"/>
      <c r="F2" s="9"/>
      <c r="G2" s="9"/>
      <c r="H2" s="9"/>
      <c r="I2" s="9"/>
      <c r="J2" s="9"/>
    </row>
    <row r="3" ht="7.5" customHeight="1">
      <c r="B3" s="10"/>
      <c r="C3" s="10"/>
      <c r="D3" s="11"/>
      <c r="E3" s="12"/>
      <c r="F3" s="12"/>
      <c r="G3" s="12"/>
      <c r="I3" s="12"/>
      <c r="J3" s="12"/>
    </row>
    <row r="4" ht="37.5" customHeight="1">
      <c r="B4" s="13" t="s">
        <v>1</v>
      </c>
      <c r="C4" s="14" t="s">
        <v>2</v>
      </c>
      <c r="D4" s="15" t="s">
        <v>3</v>
      </c>
      <c r="E4" s="15"/>
      <c r="F4" s="15"/>
      <c r="G4" s="15"/>
      <c r="H4" s="15"/>
      <c r="I4" s="15"/>
      <c r="J4" s="15"/>
      <c r="K4" s="16"/>
      <c r="L4" s="16"/>
      <c r="M4" s="16"/>
    </row>
    <row r="5" s="7" customFormat="1" ht="24" customHeight="1">
      <c r="B5" s="13" t="s">
        <v>4</v>
      </c>
      <c r="C5" s="14" t="s">
        <v>2</v>
      </c>
      <c r="D5" s="17" t="s">
        <v>5</v>
      </c>
      <c r="E5" s="17"/>
      <c r="F5" s="17"/>
      <c r="G5" s="17"/>
      <c r="H5" s="17"/>
      <c r="I5" s="17"/>
      <c r="J5" s="18"/>
      <c r="K5" s="19"/>
      <c r="L5" s="19"/>
      <c r="M5" s="19"/>
      <c r="N5" s="19"/>
      <c r="O5" s="19"/>
      <c r="P5" s="19"/>
      <c r="Q5" s="19"/>
      <c r="R5" s="19"/>
      <c r="S5" s="19"/>
    </row>
    <row r="6" ht="16.5" customHeight="1">
      <c r="B6" s="20"/>
      <c r="C6" s="21"/>
      <c r="D6" s="21"/>
      <c r="E6" s="21"/>
      <c r="G6" s="21"/>
      <c r="H6" s="21"/>
      <c r="I6" s="21"/>
      <c r="J6" s="22" t="s">
        <v>6</v>
      </c>
    </row>
    <row r="7" ht="16.5" customHeight="1">
      <c r="B7" s="23"/>
      <c r="C7" s="23"/>
      <c r="D7" s="23"/>
      <c r="E7" s="23"/>
      <c r="F7" s="23"/>
      <c r="G7" s="23"/>
      <c r="H7" s="23"/>
      <c r="I7" s="23"/>
      <c r="J7" s="24" t="s">
        <v>7</v>
      </c>
    </row>
    <row r="8" ht="9.75" customHeight="1">
      <c r="B8" s="23"/>
      <c r="C8" s="23"/>
      <c r="D8" s="23"/>
      <c r="E8" s="23"/>
      <c r="F8" s="23"/>
      <c r="G8" s="23"/>
      <c r="H8" s="23"/>
      <c r="I8" s="23"/>
      <c r="J8" s="23"/>
    </row>
    <row r="9" s="25" customFormat="1" ht="27.75" customHeight="1">
      <c r="B9" s="26"/>
      <c r="C9" s="26"/>
      <c r="D9" s="26"/>
      <c r="E9" s="27" t="s">
        <v>8</v>
      </c>
      <c r="F9" s="28"/>
      <c r="G9" s="29"/>
      <c r="H9" s="30" t="s">
        <v>9</v>
      </c>
      <c r="I9" s="30"/>
      <c r="J9" s="31"/>
      <c r="K9" s="32"/>
      <c r="L9" s="32"/>
      <c r="M9" s="32"/>
      <c r="N9" s="32"/>
      <c r="O9" s="32"/>
      <c r="P9" s="32"/>
      <c r="Q9" s="32"/>
      <c r="R9" s="32"/>
      <c r="S9" s="32"/>
    </row>
    <row r="10" s="25" customFormat="1" ht="41.25" customHeight="1">
      <c r="B10" s="27" t="s">
        <v>10</v>
      </c>
      <c r="C10" s="28"/>
      <c r="D10" s="33" t="s">
        <v>11</v>
      </c>
      <c r="E10" s="34" t="s">
        <v>12</v>
      </c>
      <c r="F10" s="35" t="s">
        <v>13</v>
      </c>
      <c r="G10" s="36" t="s">
        <v>14</v>
      </c>
      <c r="H10" s="37" t="s">
        <v>15</v>
      </c>
      <c r="I10" s="38" t="s">
        <v>13</v>
      </c>
      <c r="J10" s="39" t="s">
        <v>14</v>
      </c>
      <c r="K10" s="32"/>
      <c r="L10" s="40"/>
      <c r="M10" s="40"/>
      <c r="N10" s="32"/>
      <c r="O10" s="32"/>
      <c r="P10" s="32"/>
      <c r="Q10" s="32"/>
      <c r="R10" s="32"/>
      <c r="S10" s="32"/>
    </row>
    <row r="11" ht="3" customHeight="1">
      <c r="B11" s="41"/>
      <c r="C11" s="41"/>
      <c r="D11" s="42"/>
      <c r="E11" s="43"/>
      <c r="F11" s="43"/>
      <c r="G11" s="43"/>
      <c r="H11" s="43"/>
      <c r="I11" s="41"/>
      <c r="J11" s="41"/>
    </row>
    <row r="12" s="7" customFormat="1" ht="30.75" customHeight="1">
      <c r="B12" s="44" t="s">
        <v>16</v>
      </c>
      <c r="C12" s="45"/>
      <c r="D12" s="46" t="s">
        <v>17</v>
      </c>
      <c r="E12" s="47" t="e">
        <f>+'RES-GRAL OBRA'!G15</f>
        <v>#REF!</v>
      </c>
      <c r="F12" s="46" t="e">
        <f>+'RES-GRAL OBRA'!G16</f>
        <v>#REF!</v>
      </c>
      <c r="G12" s="48" t="e">
        <f>+SUM(E12:F12)</f>
        <v>#REF!</v>
      </c>
      <c r="H12" s="48" t="e">
        <f>+'RES-GRAL OBRA'!H15</f>
        <v>#REF!</v>
      </c>
      <c r="I12" s="46" t="e">
        <f>+'RES-GRAL OBRA'!H16</f>
        <v>#REF!</v>
      </c>
      <c r="J12" s="46" t="e">
        <f>+SUM(H12:I12)</f>
        <v>#REF!</v>
      </c>
      <c r="K12" s="19"/>
      <c r="L12" s="40"/>
      <c r="M12" s="40"/>
      <c r="N12" s="19"/>
      <c r="O12" s="19"/>
      <c r="P12" s="19"/>
      <c r="Q12" s="19"/>
      <c r="R12" s="19"/>
      <c r="S12" s="19"/>
    </row>
    <row r="13" s="7" customFormat="1" ht="3" customHeight="1">
      <c r="B13" s="49"/>
      <c r="C13" s="45"/>
      <c r="D13" s="50"/>
      <c r="E13" s="51"/>
      <c r="F13" s="51"/>
      <c r="G13" s="52"/>
      <c r="H13" s="51"/>
      <c r="I13" s="50"/>
      <c r="J13" s="45"/>
      <c r="K13" s="19"/>
      <c r="L13" s="19"/>
      <c r="M13" s="19"/>
      <c r="N13" s="19"/>
      <c r="O13" s="19"/>
      <c r="P13" s="19"/>
      <c r="Q13" s="19"/>
      <c r="R13" s="19"/>
      <c r="S13" s="19"/>
    </row>
    <row r="14" s="7" customFormat="1" ht="30.75" customHeight="1">
      <c r="B14" s="44" t="s">
        <v>18</v>
      </c>
      <c r="C14" s="45"/>
      <c r="D14" s="46" t="s">
        <v>19</v>
      </c>
      <c r="E14" s="53">
        <v>200121.88</v>
      </c>
      <c r="F14" s="46">
        <v>36021.940000000002</v>
      </c>
      <c r="G14" s="48">
        <f t="shared" ref="G14:G15" si="0">+SUM(E14:F14)</f>
        <v>236143.82000000001</v>
      </c>
      <c r="H14" s="53">
        <f>+E14</f>
        <v>200121.88</v>
      </c>
      <c r="I14" s="46">
        <f>+F14</f>
        <v>36021.940000000002</v>
      </c>
      <c r="J14" s="48">
        <f>+SUM(H14:I14)</f>
        <v>236143.82000000001</v>
      </c>
      <c r="K14" s="19"/>
      <c r="L14" s="19"/>
      <c r="M14" s="19"/>
      <c r="N14" s="19"/>
      <c r="O14" s="19"/>
      <c r="P14" s="19"/>
      <c r="Q14" s="19"/>
      <c r="R14" s="19"/>
      <c r="S14" s="19"/>
    </row>
    <row r="15" s="14" customFormat="1" ht="3" customHeight="1">
      <c r="B15" s="54"/>
      <c r="C15" s="54"/>
      <c r="D15" s="55"/>
      <c r="E15" s="55"/>
      <c r="F15" s="55"/>
      <c r="G15" s="55">
        <f t="shared" si="0"/>
        <v>0</v>
      </c>
      <c r="H15" s="55"/>
      <c r="I15" s="55"/>
      <c r="J15" s="54"/>
      <c r="K15" s="56"/>
      <c r="L15" s="56"/>
      <c r="M15" s="56"/>
      <c r="N15" s="56"/>
      <c r="O15" s="56"/>
      <c r="P15" s="56"/>
      <c r="Q15" s="56"/>
      <c r="R15" s="56"/>
      <c r="S15" s="56"/>
    </row>
    <row r="16" s="14" customFormat="1" ht="30.75" customHeight="1">
      <c r="B16" s="57"/>
      <c r="C16" s="54"/>
      <c r="D16" s="58" t="s">
        <v>20</v>
      </c>
      <c r="E16" s="59" t="e">
        <f t="shared" ref="E16:J16" si="1">E12+E14</f>
        <v>#REF!</v>
      </c>
      <c r="F16" s="59" t="e">
        <f t="shared" si="1"/>
        <v>#REF!</v>
      </c>
      <c r="G16" s="59" t="e">
        <f t="shared" si="1"/>
        <v>#REF!</v>
      </c>
      <c r="H16" s="59" t="e">
        <f t="shared" si="1"/>
        <v>#REF!</v>
      </c>
      <c r="I16" s="59" t="e">
        <f t="shared" si="1"/>
        <v>#REF!</v>
      </c>
      <c r="J16" s="60" t="e">
        <f t="shared" si="1"/>
        <v>#REF!</v>
      </c>
      <c r="K16" s="56"/>
      <c r="L16" s="40"/>
      <c r="M16" s="40"/>
      <c r="N16" s="56"/>
      <c r="O16" s="56"/>
      <c r="P16" s="56"/>
      <c r="Q16" s="56"/>
      <c r="R16" s="56"/>
      <c r="S16" s="56"/>
    </row>
    <row r="17" s="7" customFormat="1" ht="15.6">
      <c r="B17" s="61"/>
      <c r="C17" s="61"/>
      <c r="D17" s="62"/>
      <c r="E17" s="61"/>
      <c r="F17" s="61"/>
      <c r="G17" s="61"/>
      <c r="H17" s="61"/>
      <c r="I17" s="61"/>
      <c r="J17" s="61"/>
      <c r="K17" s="19"/>
      <c r="L17" s="19"/>
      <c r="M17" s="19"/>
      <c r="N17" s="19"/>
      <c r="O17" s="19"/>
      <c r="P17" s="19"/>
      <c r="Q17" s="19"/>
      <c r="R17" s="19"/>
      <c r="S17" s="19"/>
    </row>
    <row r="18" ht="33" customHeight="1">
      <c r="B18" s="63"/>
      <c r="C18" s="63"/>
      <c r="D18" s="64"/>
      <c r="E18" s="63"/>
      <c r="F18" s="63"/>
      <c r="G18" s="65" t="s">
        <v>21</v>
      </c>
      <c r="H18" s="66"/>
      <c r="I18" s="67"/>
      <c r="J18" s="68" t="e">
        <f>ROUND((J16/G16),4)</f>
        <v>#REF!</v>
      </c>
      <c r="L18" s="69"/>
    </row>
    <row r="19" ht="13.800000000000001">
      <c r="J19" s="2"/>
      <c r="L19" s="69"/>
    </row>
    <row r="20" s="3" customFormat="1" ht="15" customHeight="1">
      <c r="D20" s="70"/>
      <c r="E20" s="70"/>
      <c r="F20" s="70"/>
      <c r="G20" s="70"/>
      <c r="H20" s="71"/>
      <c r="L20" s="69"/>
    </row>
    <row r="21" s="3" customFormat="1" ht="15" customHeight="1">
      <c r="D21" s="70"/>
      <c r="E21" s="70"/>
      <c r="F21" s="70"/>
      <c r="G21" s="70"/>
      <c r="H21" s="70"/>
      <c r="I21" s="72"/>
      <c r="J21" s="73" t="e">
        <f>+J12/G12</f>
        <v>#REF!</v>
      </c>
      <c r="L21" s="69"/>
    </row>
    <row r="22" s="3" customFormat="1" ht="15" customHeight="1">
      <c r="D22" s="70"/>
      <c r="E22" s="70"/>
      <c r="F22" s="70"/>
      <c r="G22" s="70"/>
      <c r="H22" s="70"/>
      <c r="L22" s="74"/>
    </row>
    <row r="23" s="3" customFormat="1" ht="15" customHeight="1">
      <c r="D23" s="70"/>
      <c r="E23" s="70"/>
      <c r="F23" s="70"/>
      <c r="G23" s="70"/>
      <c r="H23" s="70"/>
      <c r="L23" s="40"/>
    </row>
    <row r="24" s="3" customFormat="1" ht="15" customHeight="1">
      <c r="D24" s="70"/>
      <c r="E24" s="70"/>
      <c r="F24" s="70"/>
      <c r="G24" s="70"/>
      <c r="H24" s="70"/>
    </row>
    <row r="25" s="3" customFormat="1" ht="15" customHeight="1">
      <c r="D25" s="70"/>
      <c r="E25" s="70"/>
      <c r="F25" s="70"/>
      <c r="G25" s="70"/>
      <c r="H25" s="75"/>
    </row>
    <row r="26" s="3" customFormat="1" ht="15" customHeight="1">
      <c r="D26" s="70"/>
      <c r="E26" s="70"/>
      <c r="F26" s="70"/>
      <c r="G26" s="70"/>
      <c r="H26" s="70"/>
      <c r="I26" s="70"/>
    </row>
    <row r="27" s="3" customFormat="1" ht="15" customHeight="1">
      <c r="D27" s="70"/>
      <c r="E27" s="70"/>
      <c r="F27" s="70"/>
      <c r="G27" s="70"/>
      <c r="H27" s="70"/>
    </row>
    <row r="28" s="3" customFormat="1" ht="15" customHeight="1">
      <c r="D28" s="70"/>
      <c r="E28" s="70"/>
      <c r="F28" s="70"/>
      <c r="G28" s="70"/>
      <c r="H28" s="70"/>
      <c r="I28" s="70"/>
    </row>
    <row r="29" s="3" customFormat="1" ht="15" customHeight="1">
      <c r="D29" s="70"/>
      <c r="E29" s="70"/>
      <c r="F29" s="70"/>
      <c r="G29" s="70"/>
      <c r="H29" s="70"/>
    </row>
    <row r="30" s="3" customFormat="1" ht="15" customHeight="1">
      <c r="D30" s="70"/>
      <c r="E30" s="70"/>
      <c r="F30" s="70"/>
      <c r="G30" s="70"/>
      <c r="H30" s="70"/>
    </row>
    <row r="31" s="3" customFormat="1" ht="15" customHeight="1">
      <c r="D31" s="70"/>
    </row>
    <row r="32" s="3" customFormat="1">
      <c r="D32" s="70"/>
    </row>
  </sheetData>
  <mergeCells count="6">
    <mergeCell ref="G18:I18"/>
    <mergeCell ref="B2:J2"/>
    <mergeCell ref="D4:J4"/>
    <mergeCell ref="D5:I5"/>
    <mergeCell ref="E9:G9"/>
    <mergeCell ref="H9:J9"/>
  </mergeCells>
  <printOptions headings="0" gridLines="0" horizontalCentered="1"/>
  <pageMargins left="0.19685039370078738" right="0.19685039370078738" top="1.181102362204725" bottom="0.98425196850393704" header="0" footer="0"/>
  <pageSetup paperSize="9" scale="85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&amp;L&amp;"Arial,Negrita"&amp;16&amp;K0000FF&amp;G&amp;R&amp;G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0"/>
  </sheetPr>
  <sheetViews>
    <sheetView showGridLines="0" view="pageBreakPreview" zoomScale="70" workbookViewId="0">
      <selection activeCell="D25" activeCellId="0" sqref="D25"/>
    </sheetView>
  </sheetViews>
  <sheetFormatPr baseColWidth="10" defaultColWidth="11.44140625" defaultRowHeight="13.199999999999999"/>
  <cols>
    <col customWidth="1" min="1" max="1" style="76" width="1.88671875"/>
    <col min="2" max="2" style="76" width="11.44140625"/>
    <col customWidth="1" min="3" max="3" style="76" width="1.88671875"/>
    <col customWidth="1" min="4" max="4" style="76" width="16.44140625"/>
    <col customWidth="1" min="5" max="5" style="76" width="2.6640625"/>
    <col customWidth="1" min="6" max="6" style="76" width="61.88671875"/>
    <col customWidth="1" min="7" max="7" style="76" width="30.44140625"/>
    <col customWidth="1" min="8" max="8" style="76" width="28.6640625"/>
    <col customWidth="1" hidden="1" min="9" max="12" style="76" width="23.109375"/>
    <col customWidth="1" min="13" max="13" width="15.33203125"/>
    <col customWidth="1" min="14" max="14" style="77" width="16.109375"/>
    <col customWidth="1" min="15" max="15" style="78" width="28.88671875"/>
    <col min="16" max="18" style="78" width="11.44140625"/>
    <col min="19" max="16384" style="76" width="11.44140625"/>
  </cols>
  <sheetData>
    <row r="1" ht="34.5" customHeight="1"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ht="45.600000000000001" customHeight="1">
      <c r="B2" s="80" t="s">
        <v>22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ht="2.3999999999999999" customHeight="1"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ht="41.25" customHeight="1">
      <c r="B4" s="13" t="s">
        <v>1</v>
      </c>
      <c r="C4" s="82"/>
      <c r="D4" s="83"/>
      <c r="E4" s="84" t="s">
        <v>2</v>
      </c>
      <c r="F4" s="85" t="s">
        <v>3</v>
      </c>
      <c r="G4" s="85"/>
      <c r="H4" s="85"/>
      <c r="I4" s="85"/>
      <c r="J4" s="85"/>
      <c r="K4" s="85"/>
      <c r="L4" s="85"/>
    </row>
    <row r="5" ht="24" customHeight="1">
      <c r="B5" s="13" t="s">
        <v>4</v>
      </c>
      <c r="C5" s="86"/>
      <c r="D5" s="83"/>
      <c r="E5" s="84" t="s">
        <v>2</v>
      </c>
      <c r="F5" s="87" t="s">
        <v>5</v>
      </c>
      <c r="G5" s="87"/>
      <c r="H5" s="88" t="s">
        <v>6</v>
      </c>
      <c r="I5" s="89"/>
      <c r="J5" s="89"/>
      <c r="K5" s="89"/>
    </row>
    <row r="6" ht="21.75" customHeight="1">
      <c r="B6" s="90"/>
      <c r="C6" s="91"/>
      <c r="D6" s="92"/>
      <c r="E6" s="92"/>
      <c r="F6" s="92"/>
      <c r="G6" s="92"/>
      <c r="H6" s="93" t="s">
        <v>7</v>
      </c>
      <c r="I6" s="92"/>
      <c r="J6" s="92"/>
      <c r="K6" s="92"/>
    </row>
    <row r="7" ht="33.75" customHeight="1">
      <c r="B7" s="94" t="s">
        <v>10</v>
      </c>
      <c r="C7" s="95" t="s">
        <v>23</v>
      </c>
      <c r="D7" s="96"/>
      <c r="E7" s="96"/>
      <c r="F7" s="97"/>
      <c r="G7" s="98" t="s">
        <v>24</v>
      </c>
      <c r="H7" s="98" t="s">
        <v>25</v>
      </c>
      <c r="I7" s="99" t="s">
        <v>26</v>
      </c>
      <c r="J7" s="100"/>
      <c r="K7" s="101" t="s">
        <v>27</v>
      </c>
      <c r="L7" s="101"/>
    </row>
    <row r="8" ht="54" customHeight="1">
      <c r="B8" s="102"/>
      <c r="C8" s="103"/>
      <c r="D8" s="104"/>
      <c r="E8" s="104"/>
      <c r="F8" s="105"/>
      <c r="G8" s="106"/>
      <c r="H8" s="106"/>
      <c r="I8" s="101" t="s">
        <v>28</v>
      </c>
      <c r="J8" s="101" t="s">
        <v>29</v>
      </c>
      <c r="K8" s="106" t="s">
        <v>30</v>
      </c>
      <c r="L8" s="106" t="s">
        <v>31</v>
      </c>
    </row>
    <row r="9" ht="34.5" customHeight="1">
      <c r="B9" s="107" t="s">
        <v>16</v>
      </c>
      <c r="C9" s="108"/>
      <c r="D9" s="109" t="s">
        <v>32</v>
      </c>
      <c r="E9" s="109"/>
      <c r="F9" s="110"/>
      <c r="G9" s="111">
        <f>+'RES-LP'!G12+'RES-RP'!G12+'RES-RS'!G12+'RES- SFV'!G12</f>
        <v>1356698.5600000001</v>
      </c>
      <c r="H9" s="111">
        <f>+'RES-LP'!H12+'RES-RP'!H12+'RES-RS'!H12+'RES- SFV'!H12</f>
        <v>1559314.78</v>
      </c>
      <c r="I9" s="111" t="e">
        <f>+'RES-LP'!I12+'RES-RP'!I12+'RES-RS'!I12+'RES- SFV'!I12</f>
        <v>#REF!</v>
      </c>
      <c r="J9" s="111" t="e">
        <f>+'RES-LP'!J12+'RES-RP'!J12+'RES-RS'!J12+'RES- SFV'!J12</f>
        <v>#REF!</v>
      </c>
      <c r="K9" s="111" t="e">
        <f>+'RES-LP'!K12+'RES-RP'!K12+'RES-RS'!K12+'RES- SFV'!K12</f>
        <v>#REF!</v>
      </c>
      <c r="L9" s="111" t="e">
        <f>+'RES-LP'!L12+'RES-RP'!L12+'RES-RS'!L12+'RES- SFV'!L12</f>
        <v>#REF!</v>
      </c>
      <c r="N9" s="112"/>
      <c r="O9" s="112"/>
      <c r="Q9" s="113"/>
    </row>
    <row r="10" ht="34.5" customHeight="1">
      <c r="B10" s="107" t="s">
        <v>18</v>
      </c>
      <c r="C10" s="108"/>
      <c r="D10" s="109" t="s">
        <v>33</v>
      </c>
      <c r="E10" s="109"/>
      <c r="F10" s="114"/>
      <c r="G10" s="111" t="e">
        <f>+'RES-LP'!G13+'RES-RP'!G13+'RES-RS'!G13+'RES- SFV'!G13</f>
        <v>#REF!</v>
      </c>
      <c r="H10" s="111" t="e">
        <f>+'RES-LP'!H13+'RES-RP'!H13+'RES-RS'!H13+'RES- SFV'!H13</f>
        <v>#REF!</v>
      </c>
      <c r="I10" s="111" t="e">
        <f>+'RES-LP'!I13+'RES-RP'!I13+'RES-RS'!I13+'RES- SFV'!I13</f>
        <v>#REF!</v>
      </c>
      <c r="J10" s="111" t="e">
        <f>+'RES-LP'!J13+'RES-RP'!J13+'RES-RS'!J13+'RES- SFV'!J13</f>
        <v>#REF!</v>
      </c>
      <c r="K10" s="111" t="e">
        <f>+'RES-LP'!K13+'RES-RP'!K13+'RES-RS'!K13+'RES- SFV'!K13</f>
        <v>#REF!</v>
      </c>
      <c r="L10" s="111" t="e">
        <f>+'RES-LP'!L13+'RES-RP'!L13+'RES-RS'!L13+'RES- SFV'!L13</f>
        <v>#REF!</v>
      </c>
      <c r="N10" s="112"/>
      <c r="O10" s="112"/>
      <c r="Q10" s="113"/>
    </row>
    <row r="11" ht="34.5" customHeight="1">
      <c r="B11" s="107" t="s">
        <v>34</v>
      </c>
      <c r="C11" s="108"/>
      <c r="D11" s="109" t="s">
        <v>35</v>
      </c>
      <c r="E11" s="109"/>
      <c r="F11" s="115"/>
      <c r="G11" s="111" t="e">
        <f>+'RES-LP'!G14+'RES-RP'!G14+'RES-RS'!G14+'RES- SFV'!G14</f>
        <v>#REF!</v>
      </c>
      <c r="H11" s="111" t="e">
        <f>+'RES-LP'!H14+'RES-RP'!H14+'RES-RS'!H14+'RES- SFV'!H14</f>
        <v>#REF!</v>
      </c>
      <c r="I11" s="111" t="e">
        <f>+'RES-LP'!I14+'RES-RP'!I14+'RES-RS'!I14+'RES- SFV'!I14</f>
        <v>#REF!</v>
      </c>
      <c r="J11" s="111" t="e">
        <f>+'RES-LP'!J14+'RES-RP'!J14+'RES-RS'!J14+'RES- SFV'!J14</f>
        <v>#REF!</v>
      </c>
      <c r="K11" s="111" t="e">
        <f>+'RES-LP'!K14+'RES-RP'!K14+'RES-RS'!K14+'RES- SFV'!K14</f>
        <v>#REF!</v>
      </c>
      <c r="L11" s="111" t="e">
        <f>+'RES-LP'!L14+'RES-RP'!L14+'RES-RS'!L14+'RES- SFV'!L14</f>
        <v>#REF!</v>
      </c>
      <c r="N11" s="112"/>
      <c r="O11" s="112"/>
      <c r="Q11" s="113"/>
    </row>
    <row r="12" s="116" customFormat="1" ht="45.75" customHeight="1">
      <c r="B12" s="117" t="s">
        <v>36</v>
      </c>
      <c r="C12" s="118"/>
      <c r="D12" s="119" t="s">
        <v>37</v>
      </c>
      <c r="E12" s="119"/>
      <c r="F12" s="120"/>
      <c r="G12" s="121" t="e">
        <f t="shared" ref="G12:L12" si="2">ROUND(SUM(G9:G11),2)</f>
        <v>#REF!</v>
      </c>
      <c r="H12" s="121" t="e">
        <f t="shared" si="2"/>
        <v>#REF!</v>
      </c>
      <c r="I12" s="121" t="e">
        <f t="shared" si="2"/>
        <v>#REF!</v>
      </c>
      <c r="J12" s="121" t="e">
        <f t="shared" si="2"/>
        <v>#REF!</v>
      </c>
      <c r="K12" s="121" t="e">
        <f t="shared" si="2"/>
        <v>#REF!</v>
      </c>
      <c r="L12" s="121" t="e">
        <f t="shared" si="2"/>
        <v>#REF!</v>
      </c>
      <c r="M12" s="122"/>
      <c r="N12" s="123"/>
      <c r="O12" s="123"/>
      <c r="P12" s="124"/>
      <c r="Q12" s="124"/>
      <c r="R12" s="124"/>
    </row>
    <row r="13" ht="43.5" customHeight="1">
      <c r="B13" s="125" t="s">
        <v>38</v>
      </c>
      <c r="C13" s="126"/>
      <c r="D13" s="127" t="s">
        <v>39</v>
      </c>
      <c r="E13" s="109"/>
      <c r="F13" s="128"/>
      <c r="G13" s="111" t="e">
        <f>ROUND(G12*10.12%,2)</f>
        <v>#REF!</v>
      </c>
      <c r="H13" s="111" t="e">
        <f>ROUND(H12*10.12%,2)</f>
        <v>#REF!</v>
      </c>
      <c r="I13" s="111" t="e">
        <f t="shared" ref="I13:L13" si="3">ROUND(I12*10.12%,2)</f>
        <v>#REF!</v>
      </c>
      <c r="J13" s="111" t="e">
        <f t="shared" si="3"/>
        <v>#REF!</v>
      </c>
      <c r="K13" s="111" t="e">
        <f t="shared" si="3"/>
        <v>#REF!</v>
      </c>
      <c r="L13" s="111" t="e">
        <f t="shared" si="3"/>
        <v>#REF!</v>
      </c>
      <c r="M13" s="129" t="e">
        <f t="shared" ref="M13:M15" si="4">+H13-G13</f>
        <v>#REF!</v>
      </c>
      <c r="N13" s="130"/>
    </row>
    <row r="14" ht="43.5" customHeight="1">
      <c r="B14" s="125" t="s">
        <v>40</v>
      </c>
      <c r="C14" s="126"/>
      <c r="D14" s="131" t="s">
        <v>41</v>
      </c>
      <c r="E14" s="109"/>
      <c r="F14" s="128"/>
      <c r="G14" s="111" t="e">
        <f>ROUND(G12*3%,2)</f>
        <v>#REF!</v>
      </c>
      <c r="H14" s="111" t="e">
        <f>ROUND(H12*3%,2)</f>
        <v>#REF!</v>
      </c>
      <c r="I14" s="111" t="e">
        <f t="shared" ref="I14:L14" si="5">ROUND(I12*3%,2)</f>
        <v>#REF!</v>
      </c>
      <c r="J14" s="111" t="e">
        <f t="shared" si="5"/>
        <v>#REF!</v>
      </c>
      <c r="K14" s="111" t="e">
        <f t="shared" si="5"/>
        <v>#REF!</v>
      </c>
      <c r="L14" s="111" t="e">
        <f t="shared" si="5"/>
        <v>#REF!</v>
      </c>
      <c r="M14" s="129" t="e">
        <f t="shared" si="4"/>
        <v>#REF!</v>
      </c>
      <c r="N14" s="130"/>
    </row>
    <row r="15" s="116" customFormat="1" ht="45.75" customHeight="1">
      <c r="B15" s="132"/>
      <c r="C15" s="133"/>
      <c r="D15" s="134" t="s">
        <v>42</v>
      </c>
      <c r="E15" s="134"/>
      <c r="F15" s="135"/>
      <c r="G15" s="136" t="e">
        <f t="shared" ref="G15:L15" si="6">G14+G13+G12</f>
        <v>#REF!</v>
      </c>
      <c r="H15" s="136" t="e">
        <f t="shared" si="6"/>
        <v>#REF!</v>
      </c>
      <c r="I15" s="136" t="e">
        <f t="shared" si="6"/>
        <v>#REF!</v>
      </c>
      <c r="J15" s="136" t="e">
        <f t="shared" si="6"/>
        <v>#REF!</v>
      </c>
      <c r="K15" s="136" t="e">
        <f t="shared" si="6"/>
        <v>#REF!</v>
      </c>
      <c r="L15" s="136" t="e">
        <f t="shared" si="6"/>
        <v>#REF!</v>
      </c>
      <c r="M15" s="129" t="e">
        <f t="shared" si="4"/>
        <v>#REF!</v>
      </c>
      <c r="N15" s="129"/>
      <c r="O15" s="124"/>
      <c r="P15" s="124"/>
      <c r="Q15" s="124"/>
      <c r="R15" s="124"/>
    </row>
    <row r="16" ht="40.5" customHeight="1">
      <c r="B16" s="137"/>
      <c r="C16" s="138"/>
      <c r="D16" s="119" t="s">
        <v>43</v>
      </c>
      <c r="E16" s="119"/>
      <c r="F16" s="139"/>
      <c r="G16" s="140" t="e">
        <f t="shared" ref="G16:L16" si="7">ROUND(G15*0.18,2)</f>
        <v>#REF!</v>
      </c>
      <c r="H16" s="140" t="e">
        <f t="shared" si="7"/>
        <v>#REF!</v>
      </c>
      <c r="I16" s="140" t="e">
        <f t="shared" si="7"/>
        <v>#REF!</v>
      </c>
      <c r="J16" s="140" t="e">
        <f t="shared" si="7"/>
        <v>#REF!</v>
      </c>
      <c r="K16" s="140" t="e">
        <f t="shared" si="7"/>
        <v>#REF!</v>
      </c>
      <c r="L16" s="140" t="e">
        <f t="shared" si="7"/>
        <v>#REF!</v>
      </c>
    </row>
    <row r="17" s="116" customFormat="1" ht="45.75" customHeight="1">
      <c r="B17" s="117"/>
      <c r="C17" s="118"/>
      <c r="D17" s="119" t="s">
        <v>44</v>
      </c>
      <c r="E17" s="119"/>
      <c r="F17" s="120"/>
      <c r="G17" s="121" t="e">
        <f t="shared" ref="G17:L17" si="8">G15+G16</f>
        <v>#REF!</v>
      </c>
      <c r="H17" s="121" t="e">
        <f t="shared" si="8"/>
        <v>#REF!</v>
      </c>
      <c r="I17" s="141" t="e">
        <f t="shared" si="8"/>
        <v>#REF!</v>
      </c>
      <c r="J17" s="141" t="e">
        <f t="shared" si="8"/>
        <v>#REF!</v>
      </c>
      <c r="K17" s="141" t="e">
        <f t="shared" si="8"/>
        <v>#REF!</v>
      </c>
      <c r="L17" s="141" t="e">
        <f t="shared" si="8"/>
        <v>#REF!</v>
      </c>
      <c r="M17" s="142"/>
      <c r="N17" s="112"/>
      <c r="O17" s="124"/>
      <c r="P17" s="124"/>
      <c r="Q17" s="124"/>
      <c r="R17" s="124"/>
    </row>
    <row r="18" s="116" customFormat="1" ht="6.75" customHeight="1">
      <c r="B18" s="143"/>
      <c r="C18" s="119"/>
      <c r="D18" s="119"/>
      <c r="E18" s="119"/>
      <c r="F18" s="119"/>
      <c r="G18" s="144"/>
      <c r="H18" s="144"/>
      <c r="I18" s="145"/>
      <c r="J18" s="141"/>
      <c r="K18" s="141"/>
      <c r="L18" s="141"/>
      <c r="M18" s="142"/>
      <c r="N18" s="146"/>
      <c r="O18" s="124"/>
      <c r="P18" s="124"/>
      <c r="Q18" s="124"/>
      <c r="R18" s="124"/>
    </row>
    <row r="19" s="147" customFormat="1" ht="37.5" customHeight="1">
      <c r="B19" s="148"/>
      <c r="C19" s="149"/>
      <c r="D19" s="150" t="s">
        <v>45</v>
      </c>
      <c r="E19" s="150"/>
      <c r="F19" s="151"/>
      <c r="G19" s="152"/>
      <c r="H19" s="152" t="e">
        <f>+ROUND(H17/$G$17,4)</f>
        <v>#REF!</v>
      </c>
      <c r="I19" s="152" t="e">
        <f>+ROUND(I17/$G$17,4)</f>
        <v>#REF!</v>
      </c>
      <c r="J19" s="152" t="e">
        <f>+ROUND(J17/$G$17,4)</f>
        <v>#REF!</v>
      </c>
      <c r="K19" s="152" t="e">
        <f>+ROUND(K17/$G$17,4)</f>
        <v>#REF!</v>
      </c>
      <c r="L19" s="152" t="e">
        <f>+ROUND(L17/$G$17,4)</f>
        <v>#REF!</v>
      </c>
      <c r="M19" s="153"/>
      <c r="N19" s="154"/>
      <c r="O19" s="155"/>
      <c r="P19" s="155"/>
      <c r="Q19" s="155"/>
      <c r="R19" s="155"/>
    </row>
    <row r="20" s="147" customFormat="1" ht="8.25" customHeight="1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6"/>
      <c r="O20" s="155"/>
      <c r="P20" s="155"/>
      <c r="Q20" s="155"/>
      <c r="R20" s="155"/>
    </row>
    <row r="21" ht="15.6">
      <c r="B21" s="157"/>
      <c r="C21" s="158"/>
      <c r="D21" s="159"/>
      <c r="E21" s="159"/>
      <c r="F21" s="159"/>
      <c r="G21" s="160"/>
      <c r="H21"/>
      <c r="I21"/>
      <c r="J21"/>
      <c r="K21"/>
      <c r="L21"/>
    </row>
    <row r="22" s="77" customFormat="1" ht="27" customHeight="1">
      <c r="G22" s="161"/>
      <c r="H22" s="161"/>
      <c r="I22" s="161"/>
      <c r="J22" s="162"/>
      <c r="K22" s="162"/>
    </row>
    <row r="23" s="77" customFormat="1" ht="27" customHeight="1">
      <c r="G23" s="161"/>
      <c r="H23" s="161" t="e">
        <f>+G17+I17+J17-K17</f>
        <v>#REF!</v>
      </c>
      <c r="I23" s="161" t="e">
        <f>+H17-G17</f>
        <v>#REF!</v>
      </c>
      <c r="J23" s="161" t="e">
        <f>+I17+J17-K17</f>
        <v>#REF!</v>
      </c>
      <c r="K23" s="163"/>
      <c r="L23" s="163"/>
    </row>
    <row r="24" s="77" customFormat="1" ht="27" customHeight="1">
      <c r="G24" s="161"/>
      <c r="H24" s="161" t="e">
        <f>+H17-H23</f>
        <v>#REF!</v>
      </c>
      <c r="I24" s="161"/>
      <c r="J24" s="163" t="e">
        <f>+I23-J23</f>
        <v>#REF!</v>
      </c>
      <c r="K24" s="164"/>
      <c r="L24" s="165"/>
    </row>
    <row r="25" s="78" customFormat="1" ht="27" customHeight="1">
      <c r="G25" s="166"/>
      <c r="H25" s="161"/>
      <c r="I25" s="161"/>
      <c r="J25" s="163"/>
      <c r="K25" s="163"/>
      <c r="L25" s="167"/>
      <c r="M25" s="77"/>
      <c r="N25" s="77"/>
    </row>
    <row r="26" s="78" customFormat="1" ht="27" customHeight="1">
      <c r="G26" s="166"/>
      <c r="H26" s="166"/>
      <c r="I26" s="166"/>
      <c r="J26" s="113"/>
      <c r="K26" s="113"/>
      <c r="M26" s="77"/>
      <c r="N26" s="77"/>
    </row>
    <row r="27" s="78" customFormat="1" ht="27" customHeight="1">
      <c r="G27" s="113"/>
      <c r="H27" s="113"/>
      <c r="I27" s="113"/>
      <c r="J27" s="113"/>
      <c r="K27" s="113"/>
      <c r="M27" s="77"/>
      <c r="N27" s="77"/>
    </row>
    <row r="28" s="78" customFormat="1" ht="27" customHeight="1">
      <c r="H28" s="113"/>
      <c r="I28" s="113"/>
      <c r="M28" s="77"/>
      <c r="N28" s="77"/>
    </row>
    <row r="29" s="78" customFormat="1" ht="27" customHeight="1">
      <c r="M29" s="77"/>
      <c r="N29" s="77"/>
    </row>
    <row r="30" ht="27" customHeight="1"/>
    <row r="31" ht="27" customHeight="1"/>
    <row r="32" ht="27" customHeight="1"/>
  </sheetData>
  <mergeCells count="10">
    <mergeCell ref="B1:L1"/>
    <mergeCell ref="B2:L2"/>
    <mergeCell ref="F4:L4"/>
    <mergeCell ref="D19:F19"/>
    <mergeCell ref="H7:H8"/>
    <mergeCell ref="G7:G8"/>
    <mergeCell ref="C7:F8"/>
    <mergeCell ref="B7:B8"/>
    <mergeCell ref="I7:J7"/>
    <mergeCell ref="K7:L7"/>
  </mergeCells>
  <printOptions headings="0" gridLines="0" horizontalCentered="1"/>
  <pageMargins left="0.23622047244094491" right="0.23622047244094491" top="1.0629921259842521" bottom="0.74803149606299213" header="0.31496062992125984" footer="0.31496062992125984"/>
  <pageSetup paperSize="9" scale="70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4">
    <outlinePr applyStyles="0" summaryBelow="1" summaryRight="1" showOutlineSymbols="1"/>
    <pageSetUpPr autoPageBreaks="1" fitToPage="0"/>
  </sheetPr>
  <sheetViews>
    <sheetView view="pageBreakPreview" zoomScale="70" workbookViewId="0">
      <selection activeCell="I16" activeCellId="0" sqref="I16"/>
    </sheetView>
  </sheetViews>
  <sheetFormatPr baseColWidth="10" defaultColWidth="11.44140625" defaultRowHeight="13.199999999999999"/>
  <cols>
    <col customWidth="1" min="1" max="1" style="76" width="1.88671875"/>
    <col customWidth="1" min="2" max="2" style="76" width="8.88671875"/>
    <col customWidth="1" min="3" max="3" style="76" width="1.88671875"/>
    <col customWidth="1" min="4" max="4" style="76" width="16.44140625"/>
    <col customWidth="1" min="5" max="5" style="76" width="2.6640625"/>
    <col customWidth="1" min="6" max="6" style="76" width="45.5546875"/>
    <col bestFit="1" customWidth="1" min="7" max="7" style="76" width="18"/>
    <col bestFit="1" customWidth="1" min="8" max="8" style="76" width="19.44140625"/>
    <col bestFit="1" customWidth="1" min="9" max="12" style="76" width="18"/>
    <col bestFit="1" customWidth="1" min="13" max="13" style="76" width="19.44140625"/>
    <col bestFit="1" customWidth="1" min="14" max="14" width="19.44140625"/>
    <col bestFit="1" customWidth="1" min="15" max="15" width="17.109375"/>
    <col bestFit="1" customWidth="1" min="16" max="16" width="16.44140625"/>
    <col customWidth="1" min="17" max="18" width="11.44140625"/>
    <col customWidth="1" min="19" max="19" width="1.88671875"/>
    <col customWidth="1" min="20" max="20" width="16.44140625"/>
    <col customWidth="1" min="21" max="21" width="2.6640625"/>
    <col customWidth="1" min="22" max="22" width="22.44140625"/>
    <col customWidth="1" min="23" max="23" width="20"/>
    <col customWidth="1" min="24" max="24" width="18.5546875"/>
    <col customWidth="1" min="25" max="25" width="23.109375"/>
    <col bestFit="1" customWidth="1" min="26" max="26" width="31.33203125"/>
    <col customWidth="1" min="27" max="28" width="11.5546875"/>
    <col min="29" max="16384" style="76" width="11.44140625"/>
  </cols>
  <sheetData>
    <row r="1" ht="34.5" customHeight="1"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ht="45.600000000000001" customHeight="1">
      <c r="B2" s="80" t="s">
        <v>46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ht="2.3999999999999999" customHeight="1"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ht="41.25" customHeight="1">
      <c r="B4" s="13" t="s">
        <v>1</v>
      </c>
      <c r="C4" s="82"/>
      <c r="D4" s="83"/>
      <c r="E4" s="84" t="s">
        <v>2</v>
      </c>
      <c r="F4" s="168" t="s">
        <v>47</v>
      </c>
      <c r="G4" s="168"/>
      <c r="H4" s="168"/>
      <c r="I4" s="168"/>
      <c r="J4" s="168"/>
      <c r="K4" s="168"/>
      <c r="L4" s="168"/>
      <c r="M4" s="168"/>
      <c r="N4" s="168"/>
    </row>
    <row r="5" ht="24" customHeight="1">
      <c r="B5" s="13" t="s">
        <v>48</v>
      </c>
      <c r="C5" s="86"/>
      <c r="D5" s="83"/>
      <c r="E5" s="84" t="s">
        <v>2</v>
      </c>
      <c r="F5" s="87" t="s">
        <v>49</v>
      </c>
      <c r="G5" s="87"/>
      <c r="H5" s="89"/>
      <c r="I5" s="89"/>
      <c r="J5" s="89"/>
      <c r="K5" s="89"/>
      <c r="L5" s="89"/>
      <c r="M5" s="169"/>
    </row>
    <row r="6" ht="21.75" customHeight="1">
      <c r="B6" s="170" t="s">
        <v>10</v>
      </c>
      <c r="C6" s="170" t="s">
        <v>23</v>
      </c>
      <c r="D6" s="171"/>
      <c r="E6" s="171"/>
      <c r="F6" s="172"/>
      <c r="G6" s="173" t="s">
        <v>50</v>
      </c>
      <c r="H6" s="173"/>
      <c r="I6" s="174" t="s">
        <v>51</v>
      </c>
      <c r="J6" s="173"/>
      <c r="K6" s="174" t="s">
        <v>52</v>
      </c>
      <c r="L6" s="173"/>
      <c r="M6" s="175" t="s">
        <v>20</v>
      </c>
      <c r="N6" s="176"/>
    </row>
    <row r="7" ht="79.5" customHeight="1">
      <c r="B7" s="177"/>
      <c r="C7" s="177"/>
      <c r="D7" s="178"/>
      <c r="E7" s="178"/>
      <c r="F7" s="179"/>
      <c r="G7" s="180" t="s">
        <v>24</v>
      </c>
      <c r="H7" s="181" t="s">
        <v>53</v>
      </c>
      <c r="I7" s="181" t="s">
        <v>24</v>
      </c>
      <c r="J7" s="181" t="s">
        <v>53</v>
      </c>
      <c r="K7" s="181" t="s">
        <v>24</v>
      </c>
      <c r="L7" s="182" t="s">
        <v>53</v>
      </c>
      <c r="M7" s="181" t="s">
        <v>24</v>
      </c>
      <c r="N7" s="181" t="s">
        <v>53</v>
      </c>
    </row>
    <row r="8" ht="15.75" customHeight="1">
      <c r="B8" s="183"/>
      <c r="C8" s="109"/>
      <c r="D8" s="184"/>
      <c r="E8" s="184"/>
      <c r="F8" s="184"/>
      <c r="G8" s="185"/>
      <c r="H8" s="185"/>
      <c r="I8" s="185"/>
      <c r="J8" s="185"/>
      <c r="K8" s="185"/>
      <c r="L8" s="186"/>
      <c r="M8" s="186"/>
      <c r="N8" s="186"/>
    </row>
    <row r="9" ht="30.75" customHeight="1">
      <c r="B9" s="187" t="s">
        <v>16</v>
      </c>
      <c r="C9" s="188"/>
      <c r="D9" s="109" t="s">
        <v>32</v>
      </c>
      <c r="E9" s="109"/>
      <c r="F9" s="184"/>
      <c r="G9" s="189" t="e">
        <f>+#REF!</f>
        <v>#REF!</v>
      </c>
      <c r="H9" s="189" t="e">
        <f>+#REF!</f>
        <v>#REF!</v>
      </c>
      <c r="I9" s="189" t="e">
        <f>+#REF!</f>
        <v>#REF!</v>
      </c>
      <c r="J9" s="189" t="e">
        <f>+#REF!</f>
        <v>#REF!</v>
      </c>
      <c r="K9" s="189">
        <f>+'RES-RS'!G12</f>
        <v>301377.10000000003</v>
      </c>
      <c r="L9" s="189">
        <f>+'RES-RS'!H12</f>
        <v>420410.61000000004</v>
      </c>
      <c r="M9" s="189" t="e">
        <f>+G9+I9+K9</f>
        <v>#REF!</v>
      </c>
      <c r="N9" s="189" t="e">
        <f>+H9+J9+L9</f>
        <v>#REF!</v>
      </c>
    </row>
    <row r="10" ht="30.75" customHeight="1">
      <c r="B10" s="187" t="s">
        <v>18</v>
      </c>
      <c r="C10" s="188"/>
      <c r="D10" s="109" t="s">
        <v>33</v>
      </c>
      <c r="E10" s="109"/>
      <c r="F10" s="190"/>
      <c r="G10" s="189" t="e">
        <f>+#REF!</f>
        <v>#REF!</v>
      </c>
      <c r="H10" s="189" t="e">
        <f>+#REF!</f>
        <v>#REF!</v>
      </c>
      <c r="I10" s="189" t="e">
        <f>+#REF!</f>
        <v>#REF!</v>
      </c>
      <c r="J10" s="189" t="e">
        <f>+#REF!</f>
        <v>#REF!</v>
      </c>
      <c r="K10" s="189" t="e">
        <f>+'RES-RS'!G13</f>
        <v>#REF!</v>
      </c>
      <c r="L10" s="189" t="e">
        <f>+'RES-RS'!H13</f>
        <v>#REF!</v>
      </c>
      <c r="M10" s="189" t="e">
        <f t="shared" ref="M10:M11" si="9">+G10+I10+K10</f>
        <v>#REF!</v>
      </c>
      <c r="N10" s="189" t="e">
        <f t="shared" ref="N10:N11" si="10">+H10+J10+L10</f>
        <v>#REF!</v>
      </c>
    </row>
    <row r="11" ht="30.75" customHeight="1">
      <c r="B11" s="187" t="s">
        <v>34</v>
      </c>
      <c r="C11" s="188"/>
      <c r="D11" s="109" t="s">
        <v>35</v>
      </c>
      <c r="E11" s="109"/>
      <c r="F11" s="109"/>
      <c r="G11" s="189" t="e">
        <f>+#REF!</f>
        <v>#REF!</v>
      </c>
      <c r="H11" s="189" t="e">
        <f>+#REF!</f>
        <v>#REF!</v>
      </c>
      <c r="I11" s="189" t="e">
        <f>+#REF!</f>
        <v>#REF!</v>
      </c>
      <c r="J11" s="189" t="e">
        <f>+#REF!</f>
        <v>#REF!</v>
      </c>
      <c r="K11" s="189" t="e">
        <f>+'RES-RS'!G14</f>
        <v>#REF!</v>
      </c>
      <c r="L11" s="189" t="e">
        <f>+'RES-RS'!H14</f>
        <v>#REF!</v>
      </c>
      <c r="M11" s="189" t="e">
        <f t="shared" si="9"/>
        <v>#REF!</v>
      </c>
      <c r="N11" s="189" t="e">
        <f t="shared" si="10"/>
        <v>#REF!</v>
      </c>
    </row>
    <row r="12" ht="12.75" customHeight="1">
      <c r="B12" s="187"/>
      <c r="C12" s="188"/>
      <c r="D12" s="109"/>
      <c r="E12" s="109"/>
      <c r="F12" s="109"/>
      <c r="G12" s="189"/>
      <c r="H12" s="189"/>
      <c r="I12" s="189"/>
      <c r="J12" s="189"/>
      <c r="K12" s="189"/>
      <c r="L12" s="189"/>
      <c r="M12" s="189"/>
      <c r="N12" s="189"/>
    </row>
    <row r="13" ht="25.5" customHeight="1">
      <c r="B13" s="191" t="s">
        <v>36</v>
      </c>
      <c r="C13" s="192"/>
      <c r="D13" s="193" t="s">
        <v>37</v>
      </c>
      <c r="E13" s="193"/>
      <c r="F13" s="194"/>
      <c r="G13" s="195" t="e">
        <f t="shared" ref="G13:N13" si="11">SUM(G9:G12)</f>
        <v>#REF!</v>
      </c>
      <c r="H13" s="195" t="e">
        <f t="shared" si="11"/>
        <v>#REF!</v>
      </c>
      <c r="I13" s="195" t="e">
        <f t="shared" si="11"/>
        <v>#REF!</v>
      </c>
      <c r="J13" s="195" t="e">
        <f t="shared" si="11"/>
        <v>#REF!</v>
      </c>
      <c r="K13" s="195" t="e">
        <f t="shared" si="11"/>
        <v>#REF!</v>
      </c>
      <c r="L13" s="195" t="e">
        <f t="shared" si="11"/>
        <v>#REF!</v>
      </c>
      <c r="M13" s="195" t="e">
        <f t="shared" si="11"/>
        <v>#REF!</v>
      </c>
      <c r="N13" s="195" t="e">
        <f t="shared" si="11"/>
        <v>#REF!</v>
      </c>
    </row>
    <row r="14" ht="11.25" customHeight="1">
      <c r="B14" s="196"/>
      <c r="C14" s="197"/>
      <c r="D14" s="109"/>
      <c r="E14" s="109"/>
      <c r="F14" s="155"/>
      <c r="G14" s="189"/>
      <c r="H14" s="189"/>
      <c r="I14" s="189"/>
      <c r="J14" s="189"/>
      <c r="K14" s="189"/>
      <c r="L14" s="189"/>
      <c r="M14" s="189"/>
      <c r="N14" s="189"/>
    </row>
    <row r="15" ht="29.25" customHeight="1">
      <c r="B15" s="196" t="s">
        <v>38</v>
      </c>
      <c r="C15" s="126"/>
      <c r="D15" s="198" t="s">
        <v>54</v>
      </c>
      <c r="E15" s="109"/>
      <c r="F15" s="198"/>
      <c r="G15" s="189" t="e">
        <f>ROUND(G13*30.52%,2)</f>
        <v>#REF!</v>
      </c>
      <c r="H15" s="189" t="e">
        <f t="shared" ref="H15:M15" si="12">ROUND(H13*30.52%,2)</f>
        <v>#REF!</v>
      </c>
      <c r="I15" s="189" t="e">
        <f t="shared" si="12"/>
        <v>#REF!</v>
      </c>
      <c r="J15" s="189" t="e">
        <f t="shared" si="12"/>
        <v>#REF!</v>
      </c>
      <c r="K15" s="189" t="e">
        <f t="shared" si="12"/>
        <v>#REF!</v>
      </c>
      <c r="L15" s="189" t="e">
        <f t="shared" si="12"/>
        <v>#REF!</v>
      </c>
      <c r="M15" s="189" t="e">
        <f t="shared" si="12"/>
        <v>#REF!</v>
      </c>
      <c r="N15" s="189" t="e">
        <f>ROUND(N13*30.52%,2)</f>
        <v>#REF!</v>
      </c>
    </row>
    <row r="16" ht="29.25" customHeight="1">
      <c r="B16" s="196" t="s">
        <v>40</v>
      </c>
      <c r="C16" s="126"/>
      <c r="D16" s="198" t="s">
        <v>55</v>
      </c>
      <c r="E16" s="109"/>
      <c r="F16" s="198"/>
      <c r="G16" s="189" t="e">
        <f>ROUND(G13*4.01%,2)</f>
        <v>#REF!</v>
      </c>
      <c r="H16" s="189" t="e">
        <f t="shared" ref="H16:M16" si="13">ROUND(H13*4.01%,2)</f>
        <v>#REF!</v>
      </c>
      <c r="I16" s="189" t="e">
        <f t="shared" si="13"/>
        <v>#REF!</v>
      </c>
      <c r="J16" s="189" t="e">
        <f t="shared" si="13"/>
        <v>#REF!</v>
      </c>
      <c r="K16" s="189" t="e">
        <f t="shared" si="13"/>
        <v>#REF!</v>
      </c>
      <c r="L16" s="189" t="e">
        <f t="shared" si="13"/>
        <v>#REF!</v>
      </c>
      <c r="M16" s="189" t="e">
        <f t="shared" si="13"/>
        <v>#REF!</v>
      </c>
      <c r="N16" s="189" t="e">
        <f>ROUND(N13*4.01%,2)</f>
        <v>#REF!</v>
      </c>
    </row>
    <row r="17" ht="12.75" customHeight="1">
      <c r="B17" s="196"/>
      <c r="C17" s="126"/>
      <c r="D17" s="109"/>
      <c r="E17" s="109"/>
      <c r="F17" s="109"/>
      <c r="G17" s="199"/>
      <c r="H17" s="199"/>
      <c r="I17" s="199"/>
      <c r="J17" s="199"/>
      <c r="K17" s="199"/>
      <c r="L17" s="199"/>
      <c r="M17" s="199"/>
      <c r="N17" s="199"/>
    </row>
    <row r="18" ht="12.75" customHeight="1">
      <c r="B18" s="200"/>
      <c r="C18" s="201"/>
      <c r="D18" s="201"/>
      <c r="E18" s="201"/>
      <c r="F18" s="202"/>
      <c r="G18" s="203"/>
      <c r="H18" s="203"/>
      <c r="I18" s="203"/>
      <c r="J18" s="203"/>
      <c r="K18" s="203"/>
      <c r="L18" s="203"/>
      <c r="M18" s="203"/>
      <c r="N18" s="203"/>
    </row>
    <row r="19" ht="25.5" customHeight="1">
      <c r="B19" s="204"/>
      <c r="C19" s="205"/>
      <c r="D19" s="205" t="s">
        <v>42</v>
      </c>
      <c r="E19" s="205"/>
      <c r="F19" s="206"/>
      <c r="G19" s="207" t="e">
        <f>G16+G15+G13</f>
        <v>#REF!</v>
      </c>
      <c r="H19" s="207" t="e">
        <f t="shared" ref="H19:N19" si="14">H16+H15+H13</f>
        <v>#REF!</v>
      </c>
      <c r="I19" s="207" t="e">
        <f t="shared" si="14"/>
        <v>#REF!</v>
      </c>
      <c r="J19" s="207" t="e">
        <f t="shared" si="14"/>
        <v>#REF!</v>
      </c>
      <c r="K19" s="207" t="e">
        <f t="shared" si="14"/>
        <v>#REF!</v>
      </c>
      <c r="L19" s="207" t="e">
        <f t="shared" si="14"/>
        <v>#REF!</v>
      </c>
      <c r="M19" s="207" t="e">
        <f t="shared" si="14"/>
        <v>#REF!</v>
      </c>
      <c r="N19" s="207" t="e">
        <f t="shared" si="14"/>
        <v>#REF!</v>
      </c>
    </row>
    <row r="20" ht="13.5" customHeight="1">
      <c r="B20" s="208"/>
      <c r="C20" s="209"/>
      <c r="D20" s="209"/>
      <c r="E20" s="209"/>
      <c r="F20" s="210"/>
      <c r="G20" s="211"/>
      <c r="H20" s="211"/>
      <c r="I20" s="211"/>
      <c r="J20" s="211"/>
      <c r="K20" s="211"/>
      <c r="L20" s="211"/>
      <c r="M20" s="211"/>
      <c r="N20" s="211"/>
    </row>
    <row r="21" ht="40.5" customHeight="1">
      <c r="B21" s="212"/>
      <c r="C21" s="213"/>
      <c r="D21" s="193" t="s">
        <v>43</v>
      </c>
      <c r="E21" s="193"/>
      <c r="F21" s="213"/>
      <c r="G21" s="195" t="e">
        <f>ROUND(G19*0.18,2)</f>
        <v>#REF!</v>
      </c>
      <c r="H21" s="195" t="e">
        <f t="shared" ref="H21:L21" si="15">ROUND(H19*0.18,2)</f>
        <v>#REF!</v>
      </c>
      <c r="I21" s="195" t="e">
        <f t="shared" si="15"/>
        <v>#REF!</v>
      </c>
      <c r="J21" s="195" t="e">
        <f t="shared" si="15"/>
        <v>#REF!</v>
      </c>
      <c r="K21" s="195" t="e">
        <f t="shared" si="15"/>
        <v>#REF!</v>
      </c>
      <c r="L21" s="195" t="e">
        <f t="shared" si="15"/>
        <v>#REF!</v>
      </c>
      <c r="M21" s="195" t="e">
        <f>ROUND(M19*0.18,2)</f>
        <v>#REF!</v>
      </c>
      <c r="N21" s="195" t="e">
        <f>ROUND(N19*0.18,2)</f>
        <v>#REF!</v>
      </c>
    </row>
    <row r="22" ht="38.25" customHeight="1">
      <c r="B22" s="212"/>
      <c r="C22" s="213"/>
      <c r="D22" s="193" t="s">
        <v>44</v>
      </c>
      <c r="E22" s="193"/>
      <c r="F22" s="213"/>
      <c r="G22" s="214" t="e">
        <f>G19+G21</f>
        <v>#REF!</v>
      </c>
      <c r="H22" s="214" t="e">
        <f t="shared" ref="H22:N22" si="16">H19+H21</f>
        <v>#REF!</v>
      </c>
      <c r="I22" s="214" t="e">
        <f t="shared" si="16"/>
        <v>#REF!</v>
      </c>
      <c r="J22" s="214" t="e">
        <f t="shared" si="16"/>
        <v>#REF!</v>
      </c>
      <c r="K22" s="214" t="e">
        <f t="shared" si="16"/>
        <v>#REF!</v>
      </c>
      <c r="L22" s="214" t="e">
        <f t="shared" si="16"/>
        <v>#REF!</v>
      </c>
      <c r="M22" s="214" t="e">
        <f t="shared" si="16"/>
        <v>#REF!</v>
      </c>
      <c r="N22" s="214" t="e">
        <f t="shared" si="16"/>
        <v>#REF!</v>
      </c>
    </row>
    <row r="23" s="147" customFormat="1" ht="37.5" customHeight="1">
      <c r="B23" s="215"/>
      <c r="C23" s="216"/>
      <c r="D23" s="217" t="s">
        <v>45</v>
      </c>
      <c r="E23" s="217"/>
      <c r="F23" s="218"/>
      <c r="G23" s="219"/>
      <c r="H23" s="219" t="e">
        <f>+H22/$G$22</f>
        <v>#REF!</v>
      </c>
      <c r="I23" s="219"/>
      <c r="J23" s="219" t="e">
        <f>+J22/$I$22</f>
        <v>#REF!</v>
      </c>
      <c r="K23" s="219"/>
      <c r="L23" s="219" t="e">
        <f>+L22/$L$22</f>
        <v>#REF!</v>
      </c>
      <c r="M23" s="219"/>
      <c r="N23" s="219" t="e">
        <f>+N22/$M$22</f>
        <v>#REF!</v>
      </c>
      <c r="O23"/>
      <c r="P23"/>
      <c r="Q2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</row>
    <row r="24" s="147" customFormat="1" ht="37.5" hidden="1" customHeight="1">
      <c r="B24" s="215"/>
      <c r="C24" s="216"/>
      <c r="D24" s="217" t="s">
        <v>56</v>
      </c>
      <c r="E24" s="217"/>
      <c r="F24" s="218"/>
      <c r="G24" s="219" t="e">
        <f>+(I22+J22-L22)/G22</f>
        <v>#REF!</v>
      </c>
      <c r="H24" s="153"/>
      <c r="I24" s="153"/>
      <c r="J24" s="153"/>
      <c r="K24" s="153"/>
      <c r="L24" s="153"/>
      <c r="M24" s="153"/>
      <c r="N24" s="153"/>
      <c r="O24"/>
      <c r="P24"/>
      <c r="Q24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</row>
    <row r="25" s="147" customFormat="1" ht="37.5" hidden="1" customHeight="1">
      <c r="B25" s="215"/>
      <c r="C25" s="216"/>
      <c r="D25" s="217" t="s">
        <v>57</v>
      </c>
      <c r="E25" s="217"/>
      <c r="F25" s="218"/>
      <c r="G25" s="219" t="e">
        <f>+K22/G22</f>
        <v>#REF!</v>
      </c>
      <c r="H25" s="153"/>
      <c r="I25" s="153"/>
      <c r="J25" s="153"/>
      <c r="K25" s="153"/>
      <c r="L25" s="153"/>
      <c r="M25" s="153"/>
      <c r="N25" s="153"/>
      <c r="O25"/>
      <c r="P25"/>
      <c r="Q25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</row>
    <row r="26" ht="37.5" hidden="1" customHeight="1">
      <c r="B26" s="215"/>
      <c r="C26" s="216"/>
      <c r="D26" s="217" t="s">
        <v>58</v>
      </c>
      <c r="E26" s="217"/>
      <c r="F26" s="218"/>
      <c r="G26" s="219" t="e">
        <f>+(I22+J22+K22-L22)/G22</f>
        <v>#REF!</v>
      </c>
      <c r="H26"/>
      <c r="I26"/>
      <c r="J26"/>
      <c r="K26"/>
      <c r="M26"/>
    </row>
    <row r="27" ht="15.6">
      <c r="B27" s="157"/>
      <c r="C27" s="158"/>
      <c r="D27" s="159"/>
      <c r="E27" s="159"/>
      <c r="F27" s="159"/>
      <c r="G27" s="160"/>
      <c r="H27"/>
      <c r="I27"/>
      <c r="J27"/>
      <c r="K27"/>
      <c r="L27"/>
      <c r="M27"/>
    </row>
    <row r="28" s="0" customFormat="1" ht="30" customHeight="1"/>
    <row r="29" s="0" customFormat="1" ht="29.25" customHeight="1">
      <c r="H29" s="220" t="e">
        <f>+H22-K22+M22</f>
        <v>#REF!</v>
      </c>
      <c r="I29" s="221"/>
      <c r="J29" s="221"/>
      <c r="M29" s="220">
        <v>1495463.1100000001</v>
      </c>
      <c r="N29">
        <v>1557304.55</v>
      </c>
    </row>
    <row r="30" s="0" customFormat="1" ht="30" customHeight="1">
      <c r="H30" s="220" t="e">
        <f>+H29-G22</f>
        <v>#REF!</v>
      </c>
      <c r="I30" s="221"/>
      <c r="J30" s="221"/>
    </row>
    <row r="31" s="0" customFormat="1" ht="30" customHeight="1">
      <c r="M31" s="222"/>
    </row>
    <row r="32" s="0" customFormat="1" ht="30" customHeight="1"/>
    <row r="33" s="0" customFormat="1" ht="30" customHeight="1"/>
    <row r="34" s="0" customFormat="1" ht="30" customHeight="1"/>
    <row r="35" s="0" customFormat="1"/>
    <row r="36" s="0" customFormat="1"/>
    <row r="37" s="0" customFormat="1" ht="30" customHeigh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</sheetData>
  <mergeCells count="10">
    <mergeCell ref="B6:B7"/>
    <mergeCell ref="B2:N2"/>
    <mergeCell ref="B1:M1"/>
    <mergeCell ref="D23:F23"/>
    <mergeCell ref="G6:H6"/>
    <mergeCell ref="I6:J6"/>
    <mergeCell ref="K6:L6"/>
    <mergeCell ref="M6:N6"/>
    <mergeCell ref="C6:F7"/>
    <mergeCell ref="F4:N4"/>
  </mergeCells>
  <printOptions headings="0" gridLines="0"/>
  <pageMargins left="0.25" right="0.25" top="0.75" bottom="0.75" header="0.29999999999999999" footer="0.29999999999999999"/>
  <pageSetup paperSize="9" scale="6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tabColor rgb="FFFFCCCC"/>
    <outlinePr applyStyles="0" summaryBelow="1" summaryRight="1" showOutlineSymbols="1"/>
    <pageSetUpPr autoPageBreaks="1" fitToPage="0"/>
  </sheetPr>
  <sheetViews>
    <sheetView showGridLines="0" view="pageBreakPreview" topLeftCell="A30" zoomScale="75" workbookViewId="0">
      <selection activeCell="I15" activeCellId="0" sqref="I15"/>
    </sheetView>
  </sheetViews>
  <sheetFormatPr baseColWidth="10" defaultColWidth="11.44140625" defaultRowHeight="13.199999999999999"/>
  <cols>
    <col min="1" max="1" style="223" width="11.44140625"/>
    <col customWidth="1" min="2" max="2" style="224" width="6.6640625"/>
    <col customWidth="1" min="3" max="3" style="224" width="45.33203125"/>
    <col customWidth="1" min="4" max="4" style="224" width="8"/>
    <col customWidth="1" min="5" max="5" style="224" width="14"/>
    <col customWidth="1" min="6" max="6" style="224" width="12.5546875"/>
    <col customWidth="1" min="7" max="7" style="224" width="14.88671875"/>
    <col customWidth="1" min="8" max="8" style="224" width="15.33203125"/>
    <col customWidth="1" min="9" max="9" style="225" width="14.6640625"/>
    <col customWidth="1" min="10" max="10" width="2.44140625"/>
    <col min="11" max="11" style="223" width="11.44140625"/>
    <col customWidth="1" min="12" max="12" style="223" width="14.109375"/>
    <col min="13" max="16384" style="223" width="11.44140625"/>
  </cols>
  <sheetData>
    <row r="1" ht="53.25" customHeight="1">
      <c r="B1" s="226" t="s">
        <v>47</v>
      </c>
      <c r="C1" s="226"/>
      <c r="D1" s="226"/>
      <c r="E1" s="226"/>
      <c r="F1" s="226"/>
      <c r="G1" s="226"/>
      <c r="H1" s="226"/>
      <c r="I1" s="226"/>
    </row>
    <row r="2" ht="9.75" customHeight="1">
      <c r="B2" s="227"/>
      <c r="C2" s="227"/>
      <c r="D2" s="227"/>
      <c r="E2" s="227"/>
      <c r="F2" s="223"/>
      <c r="G2" s="223"/>
      <c r="H2" s="223"/>
      <c r="I2" s="228"/>
    </row>
    <row r="3" ht="17.25" customHeight="1">
      <c r="B3" s="229" t="s">
        <v>59</v>
      </c>
      <c r="C3" s="229"/>
      <c r="D3" s="229"/>
      <c r="E3" s="229"/>
      <c r="F3" s="229"/>
      <c r="G3" s="229"/>
      <c r="H3" s="229"/>
      <c r="I3" s="229"/>
    </row>
    <row r="4" ht="15" customHeight="1">
      <c r="B4" s="229"/>
      <c r="C4" s="229"/>
      <c r="D4" s="229"/>
      <c r="E4" s="229"/>
      <c r="F4" s="229"/>
      <c r="G4" s="229"/>
      <c r="H4" s="229"/>
      <c r="I4" s="229"/>
    </row>
    <row r="5" s="224" customFormat="1" ht="15.6">
      <c r="B5" s="230"/>
      <c r="C5" s="231" t="s">
        <v>60</v>
      </c>
      <c r="D5" s="232" t="s">
        <v>61</v>
      </c>
      <c r="E5" s="230"/>
      <c r="F5" s="230"/>
      <c r="G5" s="230"/>
      <c r="H5" s="230"/>
      <c r="I5" s="233"/>
      <c r="J5"/>
    </row>
    <row r="6" s="224" customFormat="1" ht="15.6">
      <c r="B6" s="230"/>
      <c r="C6" s="231" t="s">
        <v>62</v>
      </c>
      <c r="D6" s="234" t="s">
        <v>49</v>
      </c>
      <c r="E6" s="230"/>
      <c r="F6" s="230"/>
      <c r="G6" s="230"/>
      <c r="H6" s="230"/>
      <c r="I6" s="235"/>
      <c r="J6"/>
      <c r="K6" s="236">
        <f>I190/E69</f>
        <v>0.30530482787933094</v>
      </c>
    </row>
    <row r="7" s="224" customFormat="1" ht="15.6">
      <c r="B7" s="230"/>
      <c r="C7" s="231" t="s">
        <v>63</v>
      </c>
      <c r="D7" s="237">
        <v>5</v>
      </c>
      <c r="E7" s="231" t="s">
        <v>64</v>
      </c>
      <c r="F7" s="230"/>
      <c r="G7" s="230"/>
      <c r="I7" s="238"/>
      <c r="J7"/>
    </row>
    <row r="8" s="224" customFormat="1" ht="15.75" customHeight="1">
      <c r="B8" s="230"/>
      <c r="C8" s="231"/>
      <c r="D8" s="239"/>
      <c r="E8" s="231"/>
      <c r="F8" s="230"/>
      <c r="G8" s="230"/>
      <c r="I8" s="225"/>
      <c r="J8"/>
    </row>
    <row r="9" s="240" customFormat="1" ht="15.6">
      <c r="B9" s="241" t="s">
        <v>65</v>
      </c>
      <c r="C9" s="231" t="s">
        <v>66</v>
      </c>
      <c r="D9" s="230"/>
      <c r="E9" s="230"/>
      <c r="F9" s="230"/>
      <c r="G9" s="230"/>
      <c r="H9" s="230"/>
      <c r="I9" s="233">
        <v>942051.30000000016</v>
      </c>
      <c r="J9"/>
    </row>
    <row r="10" s="240" customFormat="1">
      <c r="B10" s="242"/>
      <c r="C10" s="230"/>
      <c r="D10" s="230"/>
      <c r="E10" s="230"/>
      <c r="F10" s="230"/>
      <c r="G10" s="230"/>
      <c r="H10" s="230"/>
      <c r="I10" s="233"/>
      <c r="J10"/>
    </row>
    <row r="11" s="240" customFormat="1" ht="13.800000000000001">
      <c r="B11" s="243">
        <v>1.1000000000000001</v>
      </c>
      <c r="C11" s="244" t="s">
        <v>67</v>
      </c>
      <c r="D11" s="230"/>
      <c r="E11" s="230"/>
      <c r="F11" s="230"/>
      <c r="G11" s="230"/>
      <c r="H11" s="230"/>
      <c r="I11" s="233"/>
      <c r="J11"/>
    </row>
    <row r="12" s="240" customFormat="1">
      <c r="B12" s="242"/>
      <c r="C12" s="245" t="s">
        <v>68</v>
      </c>
      <c r="D12" s="246" t="s">
        <v>69</v>
      </c>
      <c r="E12" s="246" t="s">
        <v>70</v>
      </c>
      <c r="F12" s="247" t="s">
        <v>71</v>
      </c>
      <c r="G12" s="246" t="s">
        <v>72</v>
      </c>
      <c r="H12" s="247" t="s">
        <v>73</v>
      </c>
      <c r="I12" s="248" t="s">
        <v>74</v>
      </c>
      <c r="J12"/>
    </row>
    <row r="13" s="240" customFormat="1">
      <c r="B13" s="242"/>
      <c r="C13" s="249"/>
      <c r="D13" s="250"/>
      <c r="E13" s="250"/>
      <c r="F13" s="251" t="s">
        <v>75</v>
      </c>
      <c r="G13" s="250" t="s">
        <v>76</v>
      </c>
      <c r="H13" s="251" t="s">
        <v>77</v>
      </c>
      <c r="I13" s="252" t="s">
        <v>77</v>
      </c>
      <c r="J13"/>
    </row>
    <row r="14" s="240" customFormat="1" hidden="1">
      <c r="B14" s="242"/>
      <c r="C14" s="253" t="s">
        <v>78</v>
      </c>
      <c r="D14" s="254" t="s">
        <v>79</v>
      </c>
      <c r="E14" s="254">
        <v>0</v>
      </c>
      <c r="F14" s="255">
        <v>0.5</v>
      </c>
      <c r="G14" s="256">
        <v>2.5</v>
      </c>
      <c r="H14" s="257">
        <v>10000</v>
      </c>
      <c r="I14" s="258">
        <v>0</v>
      </c>
      <c r="J14"/>
    </row>
    <row r="15" s="240" customFormat="1">
      <c r="B15" s="242"/>
      <c r="C15" s="253" t="s">
        <v>80</v>
      </c>
      <c r="D15" s="254" t="s">
        <v>79</v>
      </c>
      <c r="E15" s="254">
        <v>1</v>
      </c>
      <c r="F15" s="255">
        <v>1</v>
      </c>
      <c r="G15" s="256">
        <v>5</v>
      </c>
      <c r="H15" s="257">
        <v>6000</v>
      </c>
      <c r="I15" s="258">
        <f>ROUND(E15*F15*G15*H15,2)</f>
        <v>30000</v>
      </c>
      <c r="J15"/>
    </row>
    <row r="16" s="240" customFormat="1" hidden="1">
      <c r="B16" s="242"/>
      <c r="C16" s="253" t="s">
        <v>81</v>
      </c>
      <c r="D16" s="254" t="s">
        <v>79</v>
      </c>
      <c r="E16" s="254">
        <v>0</v>
      </c>
      <c r="F16" s="255">
        <v>0.81999999999999995</v>
      </c>
      <c r="G16" s="256">
        <v>4.0999999999999996</v>
      </c>
      <c r="H16" s="257">
        <v>6500</v>
      </c>
      <c r="I16" s="258">
        <v>0</v>
      </c>
      <c r="J16"/>
    </row>
    <row r="17" s="240" customFormat="1" ht="12.75" hidden="1" customHeight="1">
      <c r="B17" s="242"/>
      <c r="C17" s="253" t="s">
        <v>82</v>
      </c>
      <c r="D17" s="254" t="s">
        <v>79</v>
      </c>
      <c r="E17" s="254">
        <v>0</v>
      </c>
      <c r="F17" s="255">
        <v>0.5</v>
      </c>
      <c r="G17" s="256">
        <v>2.5</v>
      </c>
      <c r="H17" s="257">
        <v>4500</v>
      </c>
      <c r="I17" s="258">
        <v>0</v>
      </c>
      <c r="J17"/>
    </row>
    <row r="18" s="259" customFormat="1" ht="12.75" customHeight="1">
      <c r="B18" s="242"/>
      <c r="C18" s="253" t="s">
        <v>83</v>
      </c>
      <c r="D18" s="254" t="s">
        <v>79</v>
      </c>
      <c r="E18" s="254">
        <v>1</v>
      </c>
      <c r="F18" s="255">
        <v>1</v>
      </c>
      <c r="G18" s="256">
        <v>5</v>
      </c>
      <c r="H18" s="257">
        <v>4500</v>
      </c>
      <c r="I18" s="258">
        <f t="shared" ref="I18:I19" si="17">ROUND(E18*F18*G18*H18,2)</f>
        <v>22500</v>
      </c>
      <c r="J18"/>
    </row>
    <row r="19" s="240" customFormat="1" ht="12.75" customHeight="1">
      <c r="B19" s="242"/>
      <c r="C19" s="253" t="s">
        <v>84</v>
      </c>
      <c r="D19" s="254" t="s">
        <v>79</v>
      </c>
      <c r="E19" s="254">
        <v>1</v>
      </c>
      <c r="F19" s="255">
        <v>1</v>
      </c>
      <c r="G19" s="256">
        <v>5</v>
      </c>
      <c r="H19" s="257">
        <v>4000</v>
      </c>
      <c r="I19" s="258">
        <f t="shared" si="17"/>
        <v>20000</v>
      </c>
      <c r="J19"/>
    </row>
    <row r="20" s="240" customFormat="1">
      <c r="B20" s="242"/>
      <c r="C20" s="260"/>
      <c r="D20" s="261"/>
      <c r="E20" s="261"/>
      <c r="F20" s="262"/>
      <c r="G20" s="256"/>
      <c r="H20" s="257"/>
      <c r="I20" s="258"/>
      <c r="J20"/>
    </row>
    <row r="21" s="240" customFormat="1" ht="13.800000000000001">
      <c r="B21" s="242"/>
      <c r="C21" s="263" t="s">
        <v>85</v>
      </c>
      <c r="D21" s="264"/>
      <c r="E21" s="264"/>
      <c r="F21" s="265"/>
      <c r="G21" s="266"/>
      <c r="H21" s="266"/>
      <c r="I21" s="267">
        <f>SUM(I14:I20)</f>
        <v>72500</v>
      </c>
      <c r="J21"/>
    </row>
    <row r="22" s="240" customFormat="1">
      <c r="B22" s="242"/>
      <c r="C22" s="268" t="s">
        <v>86</v>
      </c>
      <c r="D22" s="230"/>
      <c r="E22" s="230"/>
      <c r="F22" s="269"/>
      <c r="G22" s="270"/>
      <c r="H22" s="270"/>
      <c r="I22" s="271"/>
      <c r="J22"/>
    </row>
    <row r="23" s="240" customFormat="1" ht="6" customHeight="1">
      <c r="B23" s="242"/>
      <c r="C23" s="230"/>
      <c r="D23" s="230"/>
      <c r="E23" s="230"/>
      <c r="F23" s="269"/>
      <c r="G23" s="270"/>
      <c r="H23" s="270"/>
      <c r="I23" s="233"/>
      <c r="J23"/>
    </row>
    <row r="24" s="240" customFormat="1" ht="15" customHeight="1">
      <c r="B24" s="243">
        <v>1.2</v>
      </c>
      <c r="C24" s="244" t="s">
        <v>87</v>
      </c>
      <c r="D24" s="230"/>
      <c r="E24" s="230"/>
      <c r="F24" s="269"/>
      <c r="G24" s="270"/>
      <c r="H24" s="270"/>
      <c r="I24" s="233"/>
      <c r="J24"/>
    </row>
    <row r="25" s="240" customFormat="1">
      <c r="B25" s="242"/>
      <c r="C25" s="245" t="s">
        <v>68</v>
      </c>
      <c r="D25" s="246" t="s">
        <v>79</v>
      </c>
      <c r="E25" s="272" t="s">
        <v>70</v>
      </c>
      <c r="F25" s="273" t="s">
        <v>71</v>
      </c>
      <c r="G25" s="274" t="s">
        <v>72</v>
      </c>
      <c r="H25" s="275" t="s">
        <v>73</v>
      </c>
      <c r="I25" s="248" t="s">
        <v>74</v>
      </c>
      <c r="J25"/>
    </row>
    <row r="26" s="240" customFormat="1">
      <c r="B26" s="242"/>
      <c r="C26" s="276"/>
      <c r="D26" s="250"/>
      <c r="E26" s="277"/>
      <c r="F26" s="278" t="s">
        <v>75</v>
      </c>
      <c r="G26" s="279" t="s">
        <v>76</v>
      </c>
      <c r="H26" s="251" t="s">
        <v>77</v>
      </c>
      <c r="I26" s="252" t="s">
        <v>77</v>
      </c>
      <c r="J26"/>
    </row>
    <row r="27" s="259" customFormat="1">
      <c r="B27" s="242"/>
      <c r="C27" s="280" t="s">
        <v>88</v>
      </c>
      <c r="D27" s="254" t="s">
        <v>79</v>
      </c>
      <c r="E27" s="281">
        <v>1</v>
      </c>
      <c r="F27" s="282">
        <v>1</v>
      </c>
      <c r="G27" s="283">
        <v>5</v>
      </c>
      <c r="H27" s="284">
        <v>3500</v>
      </c>
      <c r="I27" s="258">
        <f t="shared" ref="I27:I34" si="18">ROUND(E27*F27*G27*H27,2)</f>
        <v>17500</v>
      </c>
      <c r="J27"/>
    </row>
    <row r="28" s="240" customFormat="1" hidden="1">
      <c r="B28" s="242"/>
      <c r="C28" s="253" t="s">
        <v>89</v>
      </c>
      <c r="D28" s="254" t="s">
        <v>79</v>
      </c>
      <c r="E28" s="242">
        <v>0</v>
      </c>
      <c r="F28" s="285">
        <v>0.80000000000000004</v>
      </c>
      <c r="G28" s="283">
        <v>4</v>
      </c>
      <c r="H28" s="283">
        <v>1500</v>
      </c>
      <c r="I28" s="258">
        <f t="shared" si="18"/>
        <v>0</v>
      </c>
      <c r="J28"/>
    </row>
    <row r="29" s="240" customFormat="1">
      <c r="B29" s="242"/>
      <c r="C29" s="253" t="s">
        <v>90</v>
      </c>
      <c r="D29" s="254" t="s">
        <v>79</v>
      </c>
      <c r="E29" s="242">
        <v>1</v>
      </c>
      <c r="F29" s="285">
        <v>1</v>
      </c>
      <c r="G29" s="283">
        <v>5</v>
      </c>
      <c r="H29" s="283">
        <v>1500</v>
      </c>
      <c r="I29" s="258">
        <f t="shared" si="18"/>
        <v>7500</v>
      </c>
      <c r="J29"/>
    </row>
    <row r="30" s="240" customFormat="1">
      <c r="B30" s="242"/>
      <c r="C30" s="253" t="s">
        <v>91</v>
      </c>
      <c r="D30" s="254" t="s">
        <v>79</v>
      </c>
      <c r="E30" s="242">
        <v>1</v>
      </c>
      <c r="F30" s="285">
        <v>1</v>
      </c>
      <c r="G30" s="283">
        <v>5</v>
      </c>
      <c r="H30" s="283">
        <v>1800</v>
      </c>
      <c r="I30" s="258">
        <f t="shared" si="18"/>
        <v>9000</v>
      </c>
      <c r="J30"/>
    </row>
    <row r="31" s="240" customFormat="1" hidden="1">
      <c r="B31" s="242"/>
      <c r="C31" s="253" t="s">
        <v>92</v>
      </c>
      <c r="D31" s="254" t="s">
        <v>79</v>
      </c>
      <c r="E31" s="242">
        <v>0</v>
      </c>
      <c r="F31" s="285">
        <v>1</v>
      </c>
      <c r="G31" s="283">
        <v>5</v>
      </c>
      <c r="H31" s="283">
        <v>1050</v>
      </c>
      <c r="I31" s="258">
        <f t="shared" si="18"/>
        <v>0</v>
      </c>
      <c r="J31"/>
    </row>
    <row r="32" s="240" customFormat="1" hidden="1">
      <c r="B32" s="242"/>
      <c r="C32" s="253" t="s">
        <v>93</v>
      </c>
      <c r="D32" s="254" t="s">
        <v>79</v>
      </c>
      <c r="E32" s="242">
        <v>0</v>
      </c>
      <c r="F32" s="285">
        <v>1</v>
      </c>
      <c r="G32" s="283">
        <v>5</v>
      </c>
      <c r="H32" s="283">
        <v>1200</v>
      </c>
      <c r="I32" s="258">
        <f t="shared" si="18"/>
        <v>0</v>
      </c>
      <c r="J32"/>
    </row>
    <row r="33" s="240" customFormat="1">
      <c r="B33" s="242"/>
      <c r="C33" s="253" t="s">
        <v>94</v>
      </c>
      <c r="D33" s="254" t="s">
        <v>79</v>
      </c>
      <c r="E33" s="242">
        <v>1</v>
      </c>
      <c r="F33" s="285">
        <v>1</v>
      </c>
      <c r="G33" s="283">
        <v>5</v>
      </c>
      <c r="H33" s="283">
        <v>1500</v>
      </c>
      <c r="I33" s="258">
        <f t="shared" si="18"/>
        <v>7500</v>
      </c>
      <c r="J33"/>
    </row>
    <row r="34" s="240" customFormat="1">
      <c r="B34" s="242"/>
      <c r="C34" s="253" t="s">
        <v>95</v>
      </c>
      <c r="D34" s="254" t="s">
        <v>79</v>
      </c>
      <c r="E34" s="242">
        <v>1</v>
      </c>
      <c r="F34" s="285">
        <v>1</v>
      </c>
      <c r="G34" s="283">
        <v>5</v>
      </c>
      <c r="H34" s="283">
        <v>1047</v>
      </c>
      <c r="I34" s="258">
        <f t="shared" si="18"/>
        <v>5235</v>
      </c>
      <c r="J34"/>
    </row>
    <row r="35" s="240" customFormat="1">
      <c r="B35" s="242"/>
      <c r="C35" s="260"/>
      <c r="D35" s="261"/>
      <c r="E35" s="286"/>
      <c r="F35" s="287"/>
      <c r="G35" s="288"/>
      <c r="H35" s="289"/>
      <c r="I35" s="290"/>
      <c r="J35"/>
    </row>
    <row r="36" s="240" customFormat="1" ht="13.800000000000001">
      <c r="B36" s="242"/>
      <c r="C36" s="263" t="s">
        <v>96</v>
      </c>
      <c r="D36" s="291"/>
      <c r="E36" s="292"/>
      <c r="F36" s="293"/>
      <c r="G36" s="294"/>
      <c r="H36" s="294"/>
      <c r="I36" s="295">
        <f>SUM(I27:I35)</f>
        <v>46735</v>
      </c>
      <c r="J36"/>
      <c r="K36" s="295">
        <v>46735</v>
      </c>
    </row>
    <row r="37" s="240" customFormat="1">
      <c r="B37" s="242"/>
      <c r="C37" s="268" t="s">
        <v>97</v>
      </c>
      <c r="D37" s="230"/>
      <c r="E37" s="242"/>
      <c r="F37" s="269"/>
      <c r="G37" s="270"/>
      <c r="H37" s="270"/>
      <c r="I37" s="271"/>
      <c r="J37"/>
    </row>
    <row r="38" s="240" customFormat="1" ht="6" customHeight="1">
      <c r="B38" s="242"/>
      <c r="C38" s="230"/>
      <c r="D38" s="230"/>
      <c r="E38" s="242"/>
      <c r="F38" s="269"/>
      <c r="G38" s="270"/>
      <c r="H38" s="270"/>
      <c r="I38" s="233"/>
      <c r="J38"/>
    </row>
    <row r="39" s="240" customFormat="1" ht="13.800000000000001">
      <c r="B39" s="243">
        <v>1.3</v>
      </c>
      <c r="C39" s="244" t="s">
        <v>98</v>
      </c>
      <c r="D39" s="244"/>
      <c r="E39" s="242"/>
      <c r="F39" s="269"/>
      <c r="G39" s="270"/>
      <c r="H39" s="270"/>
      <c r="I39" s="233"/>
      <c r="J39"/>
    </row>
    <row r="40" s="240" customFormat="1">
      <c r="B40" s="242"/>
      <c r="C40" s="245" t="s">
        <v>68</v>
      </c>
      <c r="D40" s="246" t="s">
        <v>79</v>
      </c>
      <c r="E40" s="247" t="s">
        <v>70</v>
      </c>
      <c r="F40" s="273" t="s">
        <v>71</v>
      </c>
      <c r="G40" s="296" t="s">
        <v>72</v>
      </c>
      <c r="H40" s="275" t="s">
        <v>99</v>
      </c>
      <c r="I40" s="248" t="s">
        <v>74</v>
      </c>
      <c r="J40"/>
    </row>
    <row r="41" s="240" customFormat="1">
      <c r="B41" s="242"/>
      <c r="C41" s="297"/>
      <c r="D41" s="250"/>
      <c r="E41" s="251"/>
      <c r="F41" s="278" t="s">
        <v>75</v>
      </c>
      <c r="G41" s="298" t="s">
        <v>76</v>
      </c>
      <c r="H41" s="250" t="s">
        <v>77</v>
      </c>
      <c r="I41" s="252" t="s">
        <v>77</v>
      </c>
      <c r="J41"/>
    </row>
    <row r="42" s="240" customFormat="1" ht="12.75" customHeight="1">
      <c r="B42" s="242"/>
      <c r="C42" s="299" t="s">
        <v>100</v>
      </c>
      <c r="D42" s="254" t="s">
        <v>101</v>
      </c>
      <c r="E42" s="242">
        <v>1</v>
      </c>
      <c r="F42" s="285">
        <v>1</v>
      </c>
      <c r="G42" s="256">
        <v>5</v>
      </c>
      <c r="H42" s="256">
        <v>1500</v>
      </c>
      <c r="I42" s="258">
        <f t="shared" ref="I42:I47" si="19">ROUND(E42*F42*G42*H42,2)</f>
        <v>7500</v>
      </c>
      <c r="J42"/>
    </row>
    <row r="43" s="259" customFormat="1">
      <c r="B43" s="242"/>
      <c r="C43" s="300" t="s">
        <v>102</v>
      </c>
      <c r="D43" s="254" t="s">
        <v>101</v>
      </c>
      <c r="E43" s="242">
        <v>1</v>
      </c>
      <c r="F43" s="285">
        <v>1</v>
      </c>
      <c r="G43" s="256">
        <v>5</v>
      </c>
      <c r="H43" s="256">
        <v>849.88</v>
      </c>
      <c r="I43" s="258">
        <f t="shared" si="19"/>
        <v>4249.3999999999996</v>
      </c>
      <c r="J43"/>
    </row>
    <row r="44" s="240" customFormat="1" hidden="1">
      <c r="B44" s="242"/>
      <c r="C44" s="253" t="s">
        <v>103</v>
      </c>
      <c r="D44" s="254" t="s">
        <v>101</v>
      </c>
      <c r="E44" s="242">
        <v>0</v>
      </c>
      <c r="F44" s="285">
        <v>1</v>
      </c>
      <c r="G44" s="256">
        <v>5</v>
      </c>
      <c r="H44" s="256">
        <v>450</v>
      </c>
      <c r="I44" s="258">
        <f t="shared" si="19"/>
        <v>0</v>
      </c>
      <c r="J44"/>
    </row>
    <row r="45" s="240" customFormat="1">
      <c r="B45" s="242"/>
      <c r="C45" s="253" t="s">
        <v>104</v>
      </c>
      <c r="D45" s="254" t="s">
        <v>101</v>
      </c>
      <c r="E45" s="242">
        <v>1</v>
      </c>
      <c r="F45" s="285">
        <v>1</v>
      </c>
      <c r="G45" s="256">
        <v>5</v>
      </c>
      <c r="H45" s="256">
        <v>550</v>
      </c>
      <c r="I45" s="258">
        <f t="shared" si="19"/>
        <v>2750</v>
      </c>
      <c r="J45"/>
    </row>
    <row r="46" s="240" customFormat="1">
      <c r="B46" s="242"/>
      <c r="C46" s="253" t="s">
        <v>105</v>
      </c>
      <c r="D46" s="254" t="s">
        <v>101</v>
      </c>
      <c r="E46" s="242">
        <v>1</v>
      </c>
      <c r="F46" s="285">
        <v>1</v>
      </c>
      <c r="G46" s="256">
        <v>5</v>
      </c>
      <c r="H46" s="301">
        <v>2000</v>
      </c>
      <c r="I46" s="258">
        <f t="shared" si="19"/>
        <v>10000</v>
      </c>
      <c r="J46"/>
    </row>
    <row r="47" s="240" customFormat="1">
      <c r="B47" s="242"/>
      <c r="C47" s="253" t="s">
        <v>106</v>
      </c>
      <c r="D47" s="254" t="s">
        <v>101</v>
      </c>
      <c r="E47" s="242">
        <v>1</v>
      </c>
      <c r="F47" s="285">
        <v>1</v>
      </c>
      <c r="G47" s="256">
        <v>5</v>
      </c>
      <c r="H47" s="301">
        <v>650</v>
      </c>
      <c r="I47" s="258">
        <f t="shared" si="19"/>
        <v>3250</v>
      </c>
      <c r="J47"/>
    </row>
    <row r="48" s="240" customFormat="1">
      <c r="B48" s="242"/>
      <c r="C48" s="260"/>
      <c r="D48" s="261"/>
      <c r="E48" s="286"/>
      <c r="F48" s="302"/>
      <c r="G48" s="303"/>
      <c r="H48" s="289"/>
      <c r="I48" s="304"/>
      <c r="J48"/>
    </row>
    <row r="49" s="240" customFormat="1" ht="13.800000000000001">
      <c r="B49" s="242"/>
      <c r="C49" s="263" t="s">
        <v>107</v>
      </c>
      <c r="D49" s="291"/>
      <c r="E49" s="292"/>
      <c r="F49" s="293"/>
      <c r="G49" s="294"/>
      <c r="H49" s="294"/>
      <c r="I49" s="267">
        <f>SUM(I42:I48)</f>
        <v>27749.400000000001</v>
      </c>
      <c r="J49"/>
    </row>
    <row r="50" s="240" customFormat="1" ht="8.25" customHeight="1">
      <c r="B50" s="242"/>
      <c r="C50" s="230"/>
      <c r="D50" s="230"/>
      <c r="E50" s="242"/>
      <c r="F50" s="269"/>
      <c r="G50" s="270"/>
      <c r="H50" s="270"/>
      <c r="I50" s="233"/>
      <c r="J50"/>
    </row>
    <row r="51" s="240" customFormat="1" ht="13.800000000000001">
      <c r="B51" s="243">
        <v>1.3999999999999999</v>
      </c>
      <c r="C51" s="244" t="s">
        <v>108</v>
      </c>
      <c r="D51" s="244"/>
      <c r="E51" s="242"/>
      <c r="F51" s="269"/>
      <c r="G51" s="270"/>
      <c r="H51" s="270"/>
      <c r="I51" s="233"/>
      <c r="J51"/>
    </row>
    <row r="52" s="240" customFormat="1">
      <c r="B52" s="242"/>
      <c r="C52" s="245" t="s">
        <v>68</v>
      </c>
      <c r="D52" s="246" t="s">
        <v>79</v>
      </c>
      <c r="E52" s="247" t="s">
        <v>70</v>
      </c>
      <c r="F52" s="273" t="s">
        <v>109</v>
      </c>
      <c r="G52" s="296" t="s">
        <v>72</v>
      </c>
      <c r="H52" s="305" t="s">
        <v>110</v>
      </c>
      <c r="I52" s="248" t="s">
        <v>74</v>
      </c>
      <c r="J52"/>
    </row>
    <row r="53" s="240" customFormat="1">
      <c r="B53" s="242"/>
      <c r="C53" s="276"/>
      <c r="D53" s="250"/>
      <c r="E53" s="251"/>
      <c r="F53" s="278" t="s">
        <v>75</v>
      </c>
      <c r="G53" s="298" t="s">
        <v>76</v>
      </c>
      <c r="H53" s="250" t="s">
        <v>77</v>
      </c>
      <c r="I53" s="252" t="s">
        <v>77</v>
      </c>
      <c r="J53"/>
    </row>
    <row r="54" s="240" customFormat="1">
      <c r="B54" s="242"/>
      <c r="C54" s="280" t="s">
        <v>111</v>
      </c>
      <c r="D54" s="254" t="s">
        <v>101</v>
      </c>
      <c r="E54" s="306">
        <v>3</v>
      </c>
      <c r="F54" s="285">
        <v>0.020833333333333332</v>
      </c>
      <c r="G54" s="301">
        <v>5</v>
      </c>
      <c r="H54" s="301">
        <v>2500</v>
      </c>
      <c r="I54" s="258">
        <f t="shared" ref="I54:I60" si="20">ROUND(E54*F54*G54*H54,2)</f>
        <v>781.25</v>
      </c>
      <c r="J54"/>
    </row>
    <row r="55" s="240" customFormat="1">
      <c r="B55" s="242"/>
      <c r="C55" s="253" t="s">
        <v>112</v>
      </c>
      <c r="D55" s="254" t="s">
        <v>101</v>
      </c>
      <c r="E55" s="306">
        <v>3</v>
      </c>
      <c r="F55" s="285">
        <v>0.020833333333333332</v>
      </c>
      <c r="G55" s="301">
        <v>5</v>
      </c>
      <c r="H55" s="301">
        <v>3500</v>
      </c>
      <c r="I55" s="258">
        <f t="shared" si="20"/>
        <v>1093.75</v>
      </c>
      <c r="J55"/>
    </row>
    <row r="56" s="240" customFormat="1">
      <c r="B56" s="242"/>
      <c r="C56" s="253" t="s">
        <v>113</v>
      </c>
      <c r="D56" s="254" t="s">
        <v>101</v>
      </c>
      <c r="E56" s="306">
        <v>2</v>
      </c>
      <c r="F56" s="285">
        <v>0.020833333333333332</v>
      </c>
      <c r="G56" s="301">
        <v>5</v>
      </c>
      <c r="H56" s="301">
        <v>1000</v>
      </c>
      <c r="I56" s="258">
        <f t="shared" si="20"/>
        <v>208.33000000000001</v>
      </c>
      <c r="J56"/>
    </row>
    <row r="57" s="224" customFormat="1">
      <c r="B57" s="242"/>
      <c r="C57" s="253" t="s">
        <v>114</v>
      </c>
      <c r="D57" s="254" t="s">
        <v>101</v>
      </c>
      <c r="E57" s="306">
        <v>1</v>
      </c>
      <c r="F57" s="285">
        <v>0.020833333333333332</v>
      </c>
      <c r="G57" s="301">
        <v>5</v>
      </c>
      <c r="H57" s="301">
        <v>1200</v>
      </c>
      <c r="I57" s="258">
        <f t="shared" si="20"/>
        <v>125</v>
      </c>
      <c r="J57"/>
    </row>
    <row r="58" s="307" customFormat="1">
      <c r="B58" s="308"/>
      <c r="C58" s="309" t="s">
        <v>115</v>
      </c>
      <c r="D58" s="310" t="s">
        <v>101</v>
      </c>
      <c r="E58" s="311">
        <v>1</v>
      </c>
      <c r="F58" s="312">
        <v>0.063131499999999993</v>
      </c>
      <c r="G58" s="313">
        <v>5</v>
      </c>
      <c r="H58" s="313">
        <v>118800</v>
      </c>
      <c r="I58" s="258">
        <f t="shared" si="20"/>
        <v>37500.110000000001</v>
      </c>
      <c r="J58"/>
    </row>
    <row r="59" s="240" customFormat="1">
      <c r="B59" s="242"/>
      <c r="C59" s="253" t="s">
        <v>116</v>
      </c>
      <c r="D59" s="254" t="s">
        <v>101</v>
      </c>
      <c r="E59" s="306">
        <v>1</v>
      </c>
      <c r="F59" s="285">
        <v>1</v>
      </c>
      <c r="G59" s="301">
        <v>5</v>
      </c>
      <c r="H59" s="301">
        <v>3000</v>
      </c>
      <c r="I59" s="258">
        <f t="shared" si="20"/>
        <v>15000</v>
      </c>
      <c r="J59"/>
    </row>
    <row r="60" s="240" customFormat="1">
      <c r="B60" s="242"/>
      <c r="C60" s="253" t="s">
        <v>117</v>
      </c>
      <c r="D60" s="254" t="s">
        <v>101</v>
      </c>
      <c r="E60" s="306">
        <v>1</v>
      </c>
      <c r="F60" s="285">
        <v>0.69999999999999996</v>
      </c>
      <c r="G60" s="301">
        <v>5</v>
      </c>
      <c r="H60" s="301">
        <v>1500</v>
      </c>
      <c r="I60" s="258">
        <f t="shared" si="20"/>
        <v>5250</v>
      </c>
      <c r="J60"/>
    </row>
    <row r="61" s="240" customFormat="1">
      <c r="B61" s="242"/>
      <c r="C61" s="260"/>
      <c r="D61" s="261"/>
      <c r="E61" s="286"/>
      <c r="F61" s="302"/>
      <c r="G61" s="303"/>
      <c r="H61" s="303"/>
      <c r="I61" s="304"/>
      <c r="J61"/>
    </row>
    <row r="62" s="240" customFormat="1" ht="13.800000000000001">
      <c r="B62" s="242"/>
      <c r="C62" s="263" t="s">
        <v>118</v>
      </c>
      <c r="D62" s="291"/>
      <c r="E62" s="291"/>
      <c r="F62" s="293"/>
      <c r="G62" s="294"/>
      <c r="H62" s="294"/>
      <c r="I62" s="295">
        <f>SUM(I54:I61)</f>
        <v>59958.440000000002</v>
      </c>
      <c r="J62"/>
      <c r="K62" s="295">
        <v>59958.440000000002</v>
      </c>
    </row>
    <row r="63" s="240" customFormat="1">
      <c r="B63" s="242"/>
      <c r="C63" s="268" t="s">
        <v>119</v>
      </c>
      <c r="D63" s="230"/>
      <c r="E63" s="230"/>
      <c r="F63" s="269"/>
      <c r="G63" s="270"/>
      <c r="H63" s="270"/>
      <c r="I63" s="233"/>
      <c r="J63"/>
    </row>
    <row r="64" s="240" customFormat="1">
      <c r="B64" s="242"/>
      <c r="C64" s="268" t="s">
        <v>120</v>
      </c>
      <c r="D64" s="230"/>
      <c r="E64" s="230"/>
      <c r="F64" s="269"/>
      <c r="G64" s="270"/>
      <c r="H64" s="270"/>
      <c r="I64" s="233"/>
      <c r="J64"/>
    </row>
    <row r="65" s="240" customFormat="1" ht="7.5" customHeight="1">
      <c r="B65" s="242"/>
      <c r="C65" s="230"/>
      <c r="D65" s="230"/>
      <c r="E65" s="230"/>
      <c r="F65" s="269"/>
      <c r="G65" s="270"/>
      <c r="H65" s="270"/>
      <c r="I65" s="233"/>
      <c r="J65"/>
    </row>
    <row r="66" s="240" customFormat="1" ht="13.800000000000001">
      <c r="B66" s="243">
        <v>1.5</v>
      </c>
      <c r="C66" s="244" t="s">
        <v>121</v>
      </c>
      <c r="D66" s="230"/>
      <c r="E66" s="230"/>
      <c r="F66" s="269"/>
      <c r="G66" s="270"/>
      <c r="H66" s="270"/>
      <c r="I66" s="233"/>
      <c r="J66"/>
    </row>
    <row r="67" s="240" customFormat="1">
      <c r="B67" s="242"/>
      <c r="C67" s="314" t="s">
        <v>68</v>
      </c>
      <c r="D67" s="246" t="s">
        <v>79</v>
      </c>
      <c r="E67" s="315" t="s">
        <v>122</v>
      </c>
      <c r="F67" s="273" t="s">
        <v>123</v>
      </c>
      <c r="G67" s="275" t="s">
        <v>124</v>
      </c>
      <c r="H67" s="316" t="s">
        <v>125</v>
      </c>
      <c r="I67" s="248" t="s">
        <v>74</v>
      </c>
      <c r="J67"/>
    </row>
    <row r="68" s="240" customFormat="1" ht="13.800000000000001">
      <c r="B68" s="242"/>
      <c r="C68" s="249"/>
      <c r="D68" s="250"/>
      <c r="E68" s="317" t="s">
        <v>126</v>
      </c>
      <c r="F68" s="278" t="s">
        <v>127</v>
      </c>
      <c r="G68" s="318" t="s">
        <v>128</v>
      </c>
      <c r="H68" s="319" t="s">
        <v>76</v>
      </c>
      <c r="I68" s="252" t="s">
        <v>128</v>
      </c>
      <c r="J68"/>
    </row>
    <row r="69" s="240" customFormat="1">
      <c r="B69" s="242"/>
      <c r="C69" s="280" t="s">
        <v>129</v>
      </c>
      <c r="D69" s="254" t="s">
        <v>130</v>
      </c>
      <c r="E69" s="320">
        <v>942051.30000000016</v>
      </c>
      <c r="F69" s="321">
        <v>0.00050000000000000001</v>
      </c>
      <c r="G69" s="256">
        <v>495.25999999999999</v>
      </c>
      <c r="H69" s="256">
        <v>7</v>
      </c>
      <c r="I69" s="258">
        <f t="shared" ref="I69:I70" si="21">ROUND(G69*H69,2)</f>
        <v>3466.8200000000002</v>
      </c>
      <c r="J69"/>
      <c r="K69" s="240">
        <f>+G69*H69</f>
        <v>3466.8199999999997</v>
      </c>
    </row>
    <row r="70" s="240" customFormat="1">
      <c r="B70" s="242"/>
      <c r="C70" s="253" t="s">
        <v>131</v>
      </c>
      <c r="D70" s="254" t="s">
        <v>132</v>
      </c>
      <c r="E70" s="322">
        <v>942051.30000000016</v>
      </c>
      <c r="F70" s="321">
        <v>0.00020000000000000001</v>
      </c>
      <c r="G70" s="256">
        <v>198.09999999999999</v>
      </c>
      <c r="H70" s="256">
        <v>6</v>
      </c>
      <c r="I70" s="258">
        <f t="shared" si="21"/>
        <v>1188.5999999999999</v>
      </c>
      <c r="J70"/>
    </row>
    <row r="71" s="240" customFormat="1">
      <c r="B71" s="242"/>
      <c r="C71" s="253"/>
      <c r="D71" s="254"/>
      <c r="E71" s="254"/>
      <c r="F71" s="285"/>
      <c r="G71" s="256"/>
      <c r="H71" s="256"/>
      <c r="I71" s="258"/>
      <c r="J71"/>
    </row>
    <row r="72" s="240" customFormat="1" ht="13.800000000000001">
      <c r="B72" s="242"/>
      <c r="C72" s="263" t="s">
        <v>133</v>
      </c>
      <c r="D72" s="264"/>
      <c r="E72" s="323"/>
      <c r="F72" s="265"/>
      <c r="G72" s="266"/>
      <c r="H72" s="266"/>
      <c r="I72" s="267">
        <f>SUM(I69:I71)</f>
        <v>4655.4200000000001</v>
      </c>
      <c r="J72"/>
      <c r="K72" s="267">
        <v>4655.4200000000001</v>
      </c>
    </row>
    <row r="73" s="240" customFormat="1" ht="6" customHeight="1">
      <c r="B73" s="242"/>
      <c r="C73" s="230"/>
      <c r="D73" s="230"/>
      <c r="E73" s="242"/>
      <c r="F73" s="324"/>
      <c r="G73" s="257"/>
      <c r="H73" s="257"/>
      <c r="I73" s="325"/>
      <c r="J73"/>
    </row>
    <row r="74" s="240" customFormat="1" ht="14.4">
      <c r="B74" s="242"/>
      <c r="C74" s="326" t="s">
        <v>134</v>
      </c>
      <c r="D74" s="327"/>
      <c r="E74" s="328"/>
      <c r="F74" s="329"/>
      <c r="G74" s="330"/>
      <c r="H74" s="330"/>
      <c r="I74" s="331">
        <f>+I72+I62+I49+I36+I21</f>
        <v>211598.26000000001</v>
      </c>
      <c r="J74"/>
      <c r="K74" s="331">
        <v>256598.26000000001</v>
      </c>
    </row>
    <row r="75" s="240" customFormat="1" ht="7.5" customHeight="1">
      <c r="B75" s="242"/>
      <c r="C75" s="230"/>
      <c r="D75" s="230"/>
      <c r="E75" s="230"/>
      <c r="F75" s="269"/>
      <c r="G75" s="270"/>
      <c r="H75" s="270"/>
      <c r="I75" s="233"/>
      <c r="J75"/>
    </row>
    <row r="76" s="240" customFormat="1" ht="7.5" customHeight="1">
      <c r="B76" s="242"/>
      <c r="C76" s="230"/>
      <c r="D76" s="230"/>
      <c r="E76" s="230"/>
      <c r="F76" s="269"/>
      <c r="G76" s="270"/>
      <c r="H76" s="270"/>
      <c r="I76" s="233"/>
      <c r="J76"/>
    </row>
    <row r="77" s="332" customFormat="1" ht="15" customHeight="1">
      <c r="B77" s="333">
        <v>1.6000000000000001</v>
      </c>
      <c r="C77" s="334" t="s">
        <v>135</v>
      </c>
      <c r="D77" s="335"/>
      <c r="E77" s="335"/>
      <c r="F77" s="336"/>
      <c r="G77" s="337"/>
      <c r="H77" s="338"/>
      <c r="I77" s="339"/>
      <c r="J77"/>
    </row>
    <row r="78" s="332" customFormat="1">
      <c r="B78" s="340"/>
      <c r="C78" s="341" t="s">
        <v>68</v>
      </c>
      <c r="D78" s="342" t="s">
        <v>79</v>
      </c>
      <c r="E78" s="343" t="s">
        <v>70</v>
      </c>
      <c r="F78" s="344" t="s">
        <v>71</v>
      </c>
      <c r="G78" s="345" t="s">
        <v>72</v>
      </c>
      <c r="H78" s="346" t="s">
        <v>124</v>
      </c>
      <c r="I78" s="346" t="s">
        <v>74</v>
      </c>
      <c r="J78"/>
    </row>
    <row r="79" s="332" customFormat="1">
      <c r="B79" s="340"/>
      <c r="C79" s="347"/>
      <c r="D79" s="348"/>
      <c r="E79" s="348"/>
      <c r="F79" s="349" t="s">
        <v>75</v>
      </c>
      <c r="G79" s="350" t="s">
        <v>76</v>
      </c>
      <c r="H79" s="351" t="s">
        <v>77</v>
      </c>
      <c r="I79" s="348" t="s">
        <v>77</v>
      </c>
      <c r="J79"/>
    </row>
    <row r="80" s="332" customFormat="1" ht="13.800000000000001">
      <c r="B80" s="340"/>
      <c r="C80" s="352" t="s">
        <v>136</v>
      </c>
      <c r="D80" s="353"/>
      <c r="E80" s="354"/>
      <c r="F80" s="355"/>
      <c r="G80" s="356"/>
      <c r="H80" s="356"/>
      <c r="I80" s="357"/>
      <c r="J80"/>
    </row>
    <row r="81" s="332" customFormat="1" ht="13.800000000000001">
      <c r="B81" s="340"/>
      <c r="C81" s="358" t="s">
        <v>137</v>
      </c>
      <c r="D81" s="359" t="s">
        <v>138</v>
      </c>
      <c r="E81" s="354">
        <v>1</v>
      </c>
      <c r="F81" s="355"/>
      <c r="G81" s="360"/>
      <c r="H81" s="361">
        <v>3000</v>
      </c>
      <c r="I81" s="362">
        <f>ROUND(E81*H81,2)</f>
        <v>3000</v>
      </c>
      <c r="J81"/>
    </row>
    <row r="82" s="332" customFormat="1" ht="13.800000000000001">
      <c r="B82" s="340"/>
      <c r="C82" s="363" t="s">
        <v>139</v>
      </c>
      <c r="D82" s="353"/>
      <c r="E82" s="354"/>
      <c r="F82" s="355"/>
      <c r="G82" s="360"/>
      <c r="H82" s="356"/>
      <c r="I82" s="357"/>
      <c r="J82"/>
    </row>
    <row r="83" s="332" customFormat="1" ht="30" customHeight="1">
      <c r="B83" s="340"/>
      <c r="C83" s="358" t="s">
        <v>140</v>
      </c>
      <c r="D83" s="359" t="s">
        <v>138</v>
      </c>
      <c r="E83" s="354">
        <v>1</v>
      </c>
      <c r="F83" s="355"/>
      <c r="G83" s="360"/>
      <c r="H83" s="361">
        <v>1800</v>
      </c>
      <c r="I83" s="362">
        <f>ROUND(E83*H83,2)</f>
        <v>1800</v>
      </c>
      <c r="J83"/>
    </row>
    <row r="84" s="332" customFormat="1" ht="13.800000000000001">
      <c r="B84" s="340"/>
      <c r="C84" s="364" t="s">
        <v>141</v>
      </c>
      <c r="D84" s="365"/>
      <c r="E84" s="366"/>
      <c r="F84" s="367"/>
      <c r="G84" s="368"/>
      <c r="H84" s="368"/>
      <c r="I84" s="369">
        <f>SUM(I80:I83)</f>
        <v>4800</v>
      </c>
      <c r="J84"/>
      <c r="K84" s="369">
        <v>8550</v>
      </c>
    </row>
    <row r="85" s="332" customFormat="1" ht="13.800000000000001">
      <c r="B85" s="340"/>
      <c r="C85" s="370"/>
      <c r="D85" s="365"/>
      <c r="E85" s="366"/>
      <c r="F85" s="367"/>
      <c r="G85" s="368"/>
      <c r="H85" s="368"/>
      <c r="I85" s="371"/>
      <c r="J85"/>
    </row>
    <row r="86" s="332" customFormat="1" ht="13.800000000000001">
      <c r="B86" s="340"/>
      <c r="C86" s="372" t="s">
        <v>68</v>
      </c>
      <c r="D86" s="373" t="s">
        <v>79</v>
      </c>
      <c r="E86" s="374" t="s">
        <v>70</v>
      </c>
      <c r="F86" s="375" t="s">
        <v>71</v>
      </c>
      <c r="G86" s="376" t="s">
        <v>72</v>
      </c>
      <c r="H86" s="377" t="s">
        <v>99</v>
      </c>
      <c r="I86" s="369" t="s">
        <v>74</v>
      </c>
      <c r="J86"/>
    </row>
    <row r="87" s="332" customFormat="1" ht="13.800000000000001">
      <c r="B87" s="340"/>
      <c r="C87" s="378"/>
      <c r="D87" s="379"/>
      <c r="E87" s="380"/>
      <c r="F87" s="381" t="s">
        <v>75</v>
      </c>
      <c r="G87" s="382" t="s">
        <v>76</v>
      </c>
      <c r="H87" s="379" t="s">
        <v>77</v>
      </c>
      <c r="I87" s="383" t="s">
        <v>77</v>
      </c>
      <c r="J87"/>
    </row>
    <row r="88" s="332" customFormat="1" ht="27.600000000000001">
      <c r="B88" s="340"/>
      <c r="C88" s="384" t="s">
        <v>142</v>
      </c>
      <c r="D88" s="353"/>
      <c r="E88" s="354"/>
      <c r="F88" s="355"/>
      <c r="G88" s="356"/>
      <c r="H88" s="356"/>
      <c r="I88" s="357"/>
      <c r="J88"/>
    </row>
    <row r="89" s="332" customFormat="1" ht="13.800000000000001">
      <c r="B89" s="340"/>
      <c r="C89" s="358" t="s">
        <v>143</v>
      </c>
      <c r="D89" s="359" t="s">
        <v>138</v>
      </c>
      <c r="E89" s="354">
        <v>1</v>
      </c>
      <c r="F89" s="355"/>
      <c r="G89" s="360"/>
      <c r="H89" s="361">
        <v>1200</v>
      </c>
      <c r="I89" s="362">
        <f>ROUND(E89*H89,2)</f>
        <v>1200</v>
      </c>
      <c r="J89"/>
    </row>
    <row r="90" s="332" customFormat="1" ht="13.800000000000001">
      <c r="B90" s="340"/>
      <c r="C90" s="363" t="s">
        <v>144</v>
      </c>
      <c r="D90" s="353"/>
      <c r="E90" s="354"/>
      <c r="F90" s="355"/>
      <c r="G90" s="356"/>
      <c r="H90" s="356"/>
      <c r="I90" s="357"/>
      <c r="J90"/>
    </row>
    <row r="91" s="332" customFormat="1" ht="13.800000000000001">
      <c r="B91" s="340"/>
      <c r="C91" s="358" t="s">
        <v>145</v>
      </c>
      <c r="D91" s="359" t="s">
        <v>79</v>
      </c>
      <c r="E91" s="354">
        <v>1</v>
      </c>
      <c r="F91" s="355">
        <v>0.083333333333333329</v>
      </c>
      <c r="G91" s="360">
        <v>5</v>
      </c>
      <c r="H91" s="356">
        <v>590</v>
      </c>
      <c r="I91" s="258">
        <f>ROUND(E91*F91*G91*H91,2)</f>
        <v>245.83000000000001</v>
      </c>
      <c r="J91"/>
    </row>
    <row r="92" s="332" customFormat="1" ht="13.800000000000001">
      <c r="B92" s="340"/>
      <c r="C92" s="358" t="s">
        <v>146</v>
      </c>
      <c r="D92" s="359" t="s">
        <v>138</v>
      </c>
      <c r="E92" s="354">
        <v>1</v>
      </c>
      <c r="F92" s="355"/>
      <c r="G92" s="360"/>
      <c r="H92" s="361">
        <v>4993.2000000000007</v>
      </c>
      <c r="I92" s="362">
        <f>ROUND(E92*H92,2)</f>
        <v>4993.1999999999998</v>
      </c>
      <c r="J92"/>
    </row>
    <row r="93" s="332" customFormat="1" ht="13.800000000000001">
      <c r="B93" s="340"/>
      <c r="C93" s="363" t="s">
        <v>147</v>
      </c>
      <c r="D93" s="353"/>
      <c r="E93" s="354"/>
      <c r="F93" s="355"/>
      <c r="G93" s="356"/>
      <c r="H93" s="356"/>
      <c r="I93" s="357"/>
      <c r="J93"/>
    </row>
    <row r="94" s="332" customFormat="1" ht="36.600000000000001" customHeight="1">
      <c r="B94" s="340"/>
      <c r="C94" s="358" t="s">
        <v>148</v>
      </c>
      <c r="D94" s="359" t="s">
        <v>79</v>
      </c>
      <c r="E94" s="385">
        <v>60</v>
      </c>
      <c r="F94" s="355">
        <v>1</v>
      </c>
      <c r="G94" s="360">
        <v>5</v>
      </c>
      <c r="H94" s="356">
        <v>0.80000000000000004</v>
      </c>
      <c r="I94" s="258">
        <f>ROUND(E94*F94*G94*H94,2)</f>
        <v>240</v>
      </c>
      <c r="J94"/>
    </row>
    <row r="95" s="332" customFormat="1" ht="13.800000000000001">
      <c r="B95" s="340"/>
      <c r="C95" s="358" t="s">
        <v>149</v>
      </c>
      <c r="D95" s="359" t="s">
        <v>138</v>
      </c>
      <c r="E95" s="354">
        <v>1</v>
      </c>
      <c r="F95" s="355"/>
      <c r="G95" s="360"/>
      <c r="H95" s="361">
        <v>558.70000000000005</v>
      </c>
      <c r="I95" s="362">
        <f t="shared" ref="I95:I96" si="22">ROUND(E95*H95,2)</f>
        <v>558.70000000000005</v>
      </c>
      <c r="J95"/>
    </row>
    <row r="96" s="332" customFormat="1" ht="13.800000000000001">
      <c r="B96" s="340"/>
      <c r="C96" s="386" t="s">
        <v>150</v>
      </c>
      <c r="D96" s="359" t="s">
        <v>138</v>
      </c>
      <c r="E96" s="354">
        <v>1</v>
      </c>
      <c r="F96" s="355"/>
      <c r="G96" s="360"/>
      <c r="H96" s="361">
        <v>2567</v>
      </c>
      <c r="I96" s="362">
        <f t="shared" si="22"/>
        <v>2567</v>
      </c>
      <c r="J96"/>
    </row>
    <row r="97" s="332" customFormat="1" ht="13.800000000000001">
      <c r="B97" s="340"/>
      <c r="C97" s="358" t="s">
        <v>151</v>
      </c>
      <c r="D97" s="359" t="s">
        <v>79</v>
      </c>
      <c r="E97" s="385">
        <v>60</v>
      </c>
      <c r="F97" s="355">
        <v>1</v>
      </c>
      <c r="G97" s="360">
        <v>5</v>
      </c>
      <c r="H97" s="356">
        <v>0.75</v>
      </c>
      <c r="I97" s="362">
        <f t="shared" ref="I97:I98" si="23">ROUND(E97*G97*H97,2)</f>
        <v>225</v>
      </c>
      <c r="J97"/>
      <c r="K97" s="387">
        <f>+E97*G97*H97</f>
        <v>225</v>
      </c>
    </row>
    <row r="98" s="332" customFormat="1" ht="13.800000000000001">
      <c r="B98" s="340"/>
      <c r="C98" s="386" t="s">
        <v>152</v>
      </c>
      <c r="D98" s="359" t="s">
        <v>79</v>
      </c>
      <c r="E98" s="385">
        <v>1</v>
      </c>
      <c r="F98" s="355">
        <v>1</v>
      </c>
      <c r="G98" s="360">
        <v>5</v>
      </c>
      <c r="H98" s="356">
        <v>12</v>
      </c>
      <c r="I98" s="362">
        <f t="shared" si="23"/>
        <v>60</v>
      </c>
      <c r="J98"/>
    </row>
    <row r="99" s="332" customFormat="1" ht="27.600000000000001">
      <c r="B99" s="340"/>
      <c r="C99" s="384" t="s">
        <v>153</v>
      </c>
      <c r="D99" s="353"/>
      <c r="E99" s="354"/>
      <c r="F99" s="355"/>
      <c r="G99" s="356"/>
      <c r="H99" s="356"/>
      <c r="I99" s="357"/>
      <c r="J99"/>
    </row>
    <row r="100" s="332" customFormat="1" ht="27.600000000000001">
      <c r="B100" s="340"/>
      <c r="C100" s="388" t="s">
        <v>154</v>
      </c>
      <c r="D100" s="359" t="s">
        <v>101</v>
      </c>
      <c r="E100" s="354">
        <v>1</v>
      </c>
      <c r="F100" s="355">
        <v>1</v>
      </c>
      <c r="G100" s="360">
        <v>5</v>
      </c>
      <c r="H100" s="356">
        <v>726.85000000000002</v>
      </c>
      <c r="I100" s="362">
        <f>ROUND(G100*H100,2)</f>
        <v>3634.25</v>
      </c>
      <c r="J100"/>
      <c r="K100" s="362">
        <v>3634.25</v>
      </c>
    </row>
    <row r="101" s="332" customFormat="1" ht="41.399999999999999">
      <c r="B101" s="340"/>
      <c r="C101" s="384" t="s">
        <v>155</v>
      </c>
      <c r="D101" s="353"/>
      <c r="E101" s="354"/>
      <c r="F101" s="355"/>
      <c r="G101" s="356"/>
      <c r="H101" s="356"/>
      <c r="I101" s="357"/>
      <c r="J101"/>
      <c r="K101" s="357"/>
    </row>
    <row r="102" s="332" customFormat="1" ht="30.600000000000001" customHeight="1">
      <c r="B102" s="340"/>
      <c r="C102" s="388" t="s">
        <v>156</v>
      </c>
      <c r="D102" s="359" t="s">
        <v>101</v>
      </c>
      <c r="E102" s="354">
        <v>1</v>
      </c>
      <c r="F102" s="355">
        <v>1</v>
      </c>
      <c r="G102" s="360">
        <v>5</v>
      </c>
      <c r="H102" s="356">
        <v>564.20000000000005</v>
      </c>
      <c r="I102" s="362">
        <f t="shared" ref="I102:I104" si="24">ROUND(G102*H102,2)</f>
        <v>2821</v>
      </c>
      <c r="J102"/>
      <c r="K102" s="362">
        <v>2821</v>
      </c>
    </row>
    <row r="103" s="332" customFormat="1" ht="30.600000000000001" customHeight="1">
      <c r="B103" s="340"/>
      <c r="C103" s="363" t="s">
        <v>157</v>
      </c>
      <c r="D103" s="353"/>
      <c r="E103" s="354"/>
      <c r="F103" s="355"/>
      <c r="G103" s="356"/>
      <c r="H103" s="356"/>
      <c r="I103" s="362" t="s">
        <v>158</v>
      </c>
      <c r="J103"/>
      <c r="K103" s="357"/>
    </row>
    <row r="104" s="332" customFormat="1" ht="51" customHeight="1">
      <c r="B104" s="340"/>
      <c r="C104" s="388" t="s">
        <v>159</v>
      </c>
      <c r="D104" s="359" t="s">
        <v>101</v>
      </c>
      <c r="E104" s="354">
        <v>1</v>
      </c>
      <c r="F104" s="355">
        <v>1</v>
      </c>
      <c r="G104" s="360">
        <v>5</v>
      </c>
      <c r="H104" s="356">
        <v>250</v>
      </c>
      <c r="I104" s="362">
        <f t="shared" si="24"/>
        <v>1250</v>
      </c>
      <c r="J104"/>
      <c r="K104" s="362">
        <v>1250</v>
      </c>
    </row>
    <row r="105" s="332" customFormat="1" ht="42.600000000000001" customHeight="1">
      <c r="B105" s="340"/>
      <c r="C105" s="388" t="s">
        <v>160</v>
      </c>
      <c r="D105" s="359" t="s">
        <v>138</v>
      </c>
      <c r="E105" s="354">
        <v>1</v>
      </c>
      <c r="F105" s="355"/>
      <c r="G105" s="360"/>
      <c r="H105" s="356">
        <v>350</v>
      </c>
      <c r="I105" s="362">
        <f>ROUND(E105*H105,2)</f>
        <v>350</v>
      </c>
      <c r="J105"/>
      <c r="K105" s="362">
        <v>350</v>
      </c>
    </row>
    <row r="106" s="332" customFormat="1" ht="30.600000000000001" customHeight="1">
      <c r="B106" s="340"/>
      <c r="C106" s="386" t="s">
        <v>161</v>
      </c>
      <c r="D106" s="359" t="s">
        <v>79</v>
      </c>
      <c r="E106" s="354">
        <v>2</v>
      </c>
      <c r="F106" s="355">
        <v>1</v>
      </c>
      <c r="G106" s="360">
        <v>1</v>
      </c>
      <c r="H106" s="356">
        <v>350</v>
      </c>
      <c r="I106" s="258">
        <f t="shared" ref="I106:I112" si="25">ROUND(E106*F106*G106*H106,2)</f>
        <v>700</v>
      </c>
      <c r="J106"/>
      <c r="K106" s="362">
        <v>700</v>
      </c>
    </row>
    <row r="107" s="332" customFormat="1" ht="30.600000000000001" customHeight="1">
      <c r="B107" s="340"/>
      <c r="C107" s="384" t="s">
        <v>162</v>
      </c>
      <c r="D107" s="359"/>
      <c r="E107" s="354"/>
      <c r="F107" s="355"/>
      <c r="G107" s="360"/>
      <c r="H107" s="356"/>
      <c r="I107" s="258" t="s">
        <v>158</v>
      </c>
      <c r="J107"/>
      <c r="K107" s="362"/>
    </row>
    <row r="108" s="332" customFormat="1" ht="30.600000000000001" customHeight="1">
      <c r="B108" s="340"/>
      <c r="C108" s="389" t="s">
        <v>163</v>
      </c>
      <c r="D108" s="359" t="s">
        <v>101</v>
      </c>
      <c r="E108" s="390">
        <v>1</v>
      </c>
      <c r="F108" s="391">
        <v>1</v>
      </c>
      <c r="G108" s="360">
        <v>5</v>
      </c>
      <c r="H108" s="360">
        <v>200</v>
      </c>
      <c r="I108" s="258">
        <f t="shared" si="25"/>
        <v>1000</v>
      </c>
      <c r="J108"/>
      <c r="K108" s="362">
        <v>1000</v>
      </c>
    </row>
    <row r="109" s="332" customFormat="1" ht="30.600000000000001" customHeight="1">
      <c r="B109" s="340"/>
      <c r="C109" s="389" t="s">
        <v>164</v>
      </c>
      <c r="D109" s="359" t="s">
        <v>101</v>
      </c>
      <c r="E109" s="390">
        <v>1</v>
      </c>
      <c r="F109" s="391">
        <v>1</v>
      </c>
      <c r="G109" s="360">
        <v>5</v>
      </c>
      <c r="H109" s="360">
        <v>250</v>
      </c>
      <c r="I109" s="258">
        <f t="shared" si="25"/>
        <v>1250</v>
      </c>
      <c r="J109"/>
      <c r="K109" s="362">
        <v>1250</v>
      </c>
    </row>
    <row r="110" s="332" customFormat="1" ht="30.600000000000001" customHeight="1">
      <c r="B110" s="340"/>
      <c r="C110" s="392" t="s">
        <v>165</v>
      </c>
      <c r="D110" s="359" t="s">
        <v>101</v>
      </c>
      <c r="E110" s="390">
        <v>1</v>
      </c>
      <c r="F110" s="391">
        <v>1</v>
      </c>
      <c r="G110" s="360">
        <v>5</v>
      </c>
      <c r="H110" s="393">
        <v>110</v>
      </c>
      <c r="I110" s="258">
        <f t="shared" si="25"/>
        <v>550</v>
      </c>
      <c r="J110"/>
      <c r="K110" s="362">
        <v>550</v>
      </c>
    </row>
    <row r="111" s="332" customFormat="1" ht="30.600000000000001" customHeight="1">
      <c r="B111" s="340"/>
      <c r="C111" s="392" t="s">
        <v>166</v>
      </c>
      <c r="D111" s="359" t="s">
        <v>101</v>
      </c>
      <c r="E111" s="390">
        <v>1</v>
      </c>
      <c r="F111" s="391">
        <v>1</v>
      </c>
      <c r="G111" s="360">
        <v>5</v>
      </c>
      <c r="H111" s="393">
        <v>610</v>
      </c>
      <c r="I111" s="258">
        <f t="shared" si="25"/>
        <v>3050</v>
      </c>
      <c r="J111"/>
      <c r="K111" s="362">
        <v>3050</v>
      </c>
    </row>
    <row r="112" s="332" customFormat="1" ht="30.600000000000001" customHeight="1">
      <c r="B112" s="340"/>
      <c r="C112" s="394" t="s">
        <v>167</v>
      </c>
      <c r="D112" s="395" t="s">
        <v>101</v>
      </c>
      <c r="E112" s="396">
        <v>1</v>
      </c>
      <c r="F112" s="397">
        <v>1</v>
      </c>
      <c r="G112" s="398">
        <v>5</v>
      </c>
      <c r="H112" s="399">
        <v>125</v>
      </c>
      <c r="I112" s="258">
        <f t="shared" si="25"/>
        <v>625</v>
      </c>
      <c r="J112"/>
      <c r="K112" s="400">
        <v>625</v>
      </c>
    </row>
    <row r="113" s="332" customFormat="1" ht="30.600000000000001" customHeight="1">
      <c r="B113" s="340"/>
      <c r="C113" s="401" t="s">
        <v>168</v>
      </c>
      <c r="D113" s="402"/>
      <c r="E113" s="403"/>
      <c r="F113" s="404"/>
      <c r="G113" s="405"/>
      <c r="H113" s="405"/>
      <c r="I113" s="406"/>
      <c r="J113"/>
    </row>
    <row r="114" s="332" customFormat="1" ht="54.600000000000001" customHeight="1">
      <c r="B114" s="340"/>
      <c r="C114" s="388" t="s">
        <v>169</v>
      </c>
      <c r="D114" s="359" t="s">
        <v>138</v>
      </c>
      <c r="E114" s="354">
        <v>1</v>
      </c>
      <c r="F114" s="355"/>
      <c r="G114" s="360"/>
      <c r="H114" s="361">
        <v>2479.5</v>
      </c>
      <c r="I114" s="362">
        <f>ROUND(E114*H114,2)</f>
        <v>2479.5</v>
      </c>
      <c r="J114"/>
    </row>
    <row r="115" s="332" customFormat="1" ht="13.800000000000001">
      <c r="B115" s="340"/>
      <c r="C115" s="384" t="s">
        <v>170</v>
      </c>
      <c r="D115" s="359"/>
      <c r="E115" s="407"/>
      <c r="F115" s="391"/>
      <c r="G115" s="360"/>
      <c r="H115" s="393"/>
      <c r="I115" s="362"/>
      <c r="J115"/>
    </row>
    <row r="116" s="332" customFormat="1" ht="27.600000000000001">
      <c r="B116" s="340"/>
      <c r="C116" s="389" t="s">
        <v>171</v>
      </c>
      <c r="D116" s="359" t="s">
        <v>101</v>
      </c>
      <c r="E116" s="408">
        <v>1</v>
      </c>
      <c r="F116" s="391">
        <v>0.050000000000000003</v>
      </c>
      <c r="G116" s="360">
        <v>5</v>
      </c>
      <c r="H116" s="393">
        <v>1800</v>
      </c>
      <c r="I116" s="258">
        <f t="shared" ref="I116:I120" si="26">ROUND(E116*F116*G116*H116,2)</f>
        <v>450</v>
      </c>
      <c r="J116"/>
    </row>
    <row r="117" s="332" customFormat="1" ht="13.800000000000001">
      <c r="B117" s="340"/>
      <c r="C117" s="392" t="s">
        <v>172</v>
      </c>
      <c r="D117" s="359" t="s">
        <v>101</v>
      </c>
      <c r="E117" s="408">
        <v>1</v>
      </c>
      <c r="F117" s="391">
        <v>0.050000000000000003</v>
      </c>
      <c r="G117" s="360">
        <v>5</v>
      </c>
      <c r="H117" s="393">
        <v>1200</v>
      </c>
      <c r="I117" s="258">
        <f t="shared" si="26"/>
        <v>300</v>
      </c>
      <c r="J117"/>
    </row>
    <row r="118" s="332" customFormat="1" ht="13.800000000000001">
      <c r="B118" s="340"/>
      <c r="C118" s="392" t="s">
        <v>173</v>
      </c>
      <c r="D118" s="359" t="s">
        <v>101</v>
      </c>
      <c r="E118" s="408">
        <v>1</v>
      </c>
      <c r="F118" s="391">
        <v>0.050000000000000003</v>
      </c>
      <c r="G118" s="360">
        <v>5</v>
      </c>
      <c r="H118" s="393">
        <v>2600</v>
      </c>
      <c r="I118" s="258">
        <f t="shared" si="26"/>
        <v>650</v>
      </c>
      <c r="J118"/>
    </row>
    <row r="119" s="332" customFormat="1" ht="13.800000000000001">
      <c r="B119" s="340"/>
      <c r="C119" s="392" t="s">
        <v>174</v>
      </c>
      <c r="D119" s="359" t="s">
        <v>101</v>
      </c>
      <c r="E119" s="408">
        <v>1</v>
      </c>
      <c r="F119" s="391">
        <v>0.050000000000000003</v>
      </c>
      <c r="G119" s="360">
        <v>5</v>
      </c>
      <c r="H119" s="393">
        <v>650</v>
      </c>
      <c r="I119" s="258">
        <f t="shared" si="26"/>
        <v>162.5</v>
      </c>
      <c r="J119"/>
    </row>
    <row r="120" s="332" customFormat="1" ht="13.800000000000001">
      <c r="B120" s="340"/>
      <c r="C120" s="392" t="s">
        <v>175</v>
      </c>
      <c r="D120" s="359" t="s">
        <v>101</v>
      </c>
      <c r="E120" s="408">
        <v>1</v>
      </c>
      <c r="F120" s="391">
        <v>0.5</v>
      </c>
      <c r="G120" s="360">
        <v>5</v>
      </c>
      <c r="H120" s="393">
        <v>310</v>
      </c>
      <c r="I120" s="258">
        <f t="shared" si="26"/>
        <v>775</v>
      </c>
      <c r="J120"/>
    </row>
    <row r="121" s="332" customFormat="1" ht="13.800000000000001">
      <c r="B121" s="340"/>
      <c r="C121" s="386"/>
      <c r="D121" s="359"/>
      <c r="E121" s="354"/>
      <c r="F121" s="355"/>
      <c r="G121" s="360"/>
      <c r="H121" s="356"/>
      <c r="I121" s="362"/>
      <c r="J121"/>
    </row>
    <row r="122" s="332" customFormat="1" ht="14.4">
      <c r="B122" s="340"/>
      <c r="C122" s="364" t="s">
        <v>176</v>
      </c>
      <c r="D122" s="365"/>
      <c r="E122" s="366"/>
      <c r="F122" s="367"/>
      <c r="G122" s="368"/>
      <c r="H122" s="368"/>
      <c r="I122" s="369">
        <f>SUM(I88:I121)</f>
        <v>30136.98</v>
      </c>
      <c r="J122"/>
      <c r="K122" s="369">
        <v>30136.98</v>
      </c>
    </row>
    <row r="123" s="332" customFormat="1" ht="14.4">
      <c r="B123" s="340"/>
      <c r="C123" s="409" t="s">
        <v>177</v>
      </c>
      <c r="D123" s="410"/>
      <c r="E123" s="411"/>
      <c r="F123" s="412"/>
      <c r="G123" s="413"/>
      <c r="H123" s="413"/>
      <c r="I123" s="414">
        <f>+I122+I84</f>
        <v>34936.979999999996</v>
      </c>
      <c r="J123"/>
      <c r="K123" s="414">
        <v>38686.979999999996</v>
      </c>
    </row>
    <row r="124" s="332" customFormat="1">
      <c r="B124" s="340"/>
      <c r="C124" s="415"/>
      <c r="D124" s="415"/>
      <c r="E124" s="415"/>
      <c r="F124" s="415"/>
      <c r="G124" s="415"/>
      <c r="H124" s="415"/>
      <c r="I124" s="416"/>
      <c r="J124"/>
    </row>
    <row r="125" s="332" customFormat="1">
      <c r="B125" s="340"/>
      <c r="C125" s="417"/>
      <c r="D125" s="335"/>
      <c r="E125" s="340"/>
      <c r="F125" s="418"/>
      <c r="G125" s="419"/>
      <c r="H125" s="419"/>
      <c r="I125" s="420"/>
      <c r="J125"/>
    </row>
    <row r="126" s="332" customFormat="1">
      <c r="B126" s="340"/>
      <c r="C126" s="421" t="s">
        <v>178</v>
      </c>
      <c r="D126" s="335"/>
      <c r="E126" s="340"/>
      <c r="F126" s="418"/>
      <c r="G126" s="419"/>
      <c r="H126" s="419"/>
      <c r="I126" s="419"/>
      <c r="J126"/>
    </row>
    <row r="127" s="332" customFormat="1" ht="13.199999999999999" customHeight="1">
      <c r="B127" s="340"/>
      <c r="C127" s="422" t="s">
        <v>179</v>
      </c>
      <c r="D127" s="422"/>
      <c r="E127" s="422"/>
      <c r="F127" s="422"/>
      <c r="G127" s="422"/>
      <c r="H127" s="422"/>
      <c r="I127" s="422"/>
      <c r="J127"/>
    </row>
    <row r="128" s="332" customFormat="1" ht="42" customHeight="1">
      <c r="B128" s="340"/>
      <c r="C128" s="423" t="s">
        <v>180</v>
      </c>
      <c r="D128" s="423"/>
      <c r="E128" s="423"/>
      <c r="F128" s="423"/>
      <c r="G128" s="423"/>
      <c r="H128" s="423"/>
      <c r="I128" s="423"/>
      <c r="J128"/>
    </row>
    <row r="129" s="332" customFormat="1" ht="37.5" customHeight="1">
      <c r="B129" s="340"/>
      <c r="C129" s="423" t="s">
        <v>181</v>
      </c>
      <c r="D129" s="423"/>
      <c r="E129" s="423"/>
      <c r="F129" s="423"/>
      <c r="G129" s="423"/>
      <c r="H129" s="423"/>
      <c r="I129" s="423"/>
      <c r="J129"/>
    </row>
    <row r="130" s="332" customFormat="1" ht="13.199999999999999" customHeight="1">
      <c r="B130" s="340"/>
      <c r="C130" s="424" t="s">
        <v>182</v>
      </c>
      <c r="D130" s="424"/>
      <c r="E130" s="424"/>
      <c r="F130" s="424"/>
      <c r="G130" s="424"/>
      <c r="H130" s="424"/>
      <c r="I130" s="424"/>
      <c r="J130"/>
    </row>
    <row r="131" s="332" customFormat="1" ht="13.800000000000001">
      <c r="B131" s="340"/>
      <c r="C131" s="423" t="s">
        <v>183</v>
      </c>
      <c r="D131" s="423"/>
      <c r="E131" s="423"/>
      <c r="F131" s="423"/>
      <c r="G131" s="423"/>
      <c r="H131" s="423"/>
      <c r="I131" s="423"/>
      <c r="J131"/>
    </row>
    <row r="132" s="332" customFormat="1" ht="13.800000000000001">
      <c r="B132" s="340"/>
      <c r="C132" s="423" t="s">
        <v>184</v>
      </c>
      <c r="D132" s="423"/>
      <c r="E132" s="423"/>
      <c r="F132" s="423"/>
      <c r="G132" s="423"/>
      <c r="H132" s="423"/>
      <c r="I132" s="423"/>
      <c r="J132"/>
    </row>
    <row r="133" s="332" customFormat="1" ht="13.800000000000001">
      <c r="B133" s="340"/>
      <c r="C133" s="423" t="s">
        <v>185</v>
      </c>
      <c r="D133" s="423"/>
      <c r="E133" s="423"/>
      <c r="F133" s="423"/>
      <c r="G133" s="423"/>
      <c r="H133" s="423"/>
      <c r="I133" s="423"/>
      <c r="J133"/>
    </row>
    <row r="134" s="332" customFormat="1" ht="13.800000000000001">
      <c r="B134" s="340"/>
      <c r="C134" s="423" t="s">
        <v>186</v>
      </c>
      <c r="D134" s="423"/>
      <c r="E134" s="423"/>
      <c r="F134" s="423"/>
      <c r="G134" s="423"/>
      <c r="H134" s="423"/>
      <c r="I134" s="423"/>
      <c r="J134"/>
    </row>
    <row r="135" s="240" customFormat="1" ht="7.5" customHeight="1">
      <c r="B135" s="242"/>
      <c r="C135" s="425"/>
      <c r="D135" s="425"/>
      <c r="E135" s="425"/>
      <c r="F135" s="426"/>
      <c r="G135" s="427"/>
      <c r="H135" s="427"/>
      <c r="I135" s="428"/>
      <c r="J135"/>
    </row>
    <row r="136" s="240" customFormat="1" ht="7.5" customHeight="1">
      <c r="B136" s="242"/>
      <c r="C136" s="230"/>
      <c r="D136" s="230"/>
      <c r="E136" s="230"/>
      <c r="F136" s="269"/>
      <c r="G136" s="270"/>
      <c r="H136" s="270"/>
      <c r="I136" s="233"/>
      <c r="J136"/>
    </row>
    <row r="137" s="240" customFormat="1" ht="15.6">
      <c r="B137" s="241" t="s">
        <v>187</v>
      </c>
      <c r="C137" s="231" t="s">
        <v>188</v>
      </c>
      <c r="D137" s="230"/>
      <c r="E137" s="230"/>
      <c r="F137" s="269"/>
      <c r="G137" s="270"/>
      <c r="H137" s="270"/>
      <c r="I137" s="233"/>
      <c r="J137"/>
    </row>
    <row r="138" s="240" customFormat="1">
      <c r="B138" s="429" t="s">
        <v>189</v>
      </c>
      <c r="C138" s="430" t="s">
        <v>190</v>
      </c>
      <c r="D138" s="230"/>
      <c r="E138" s="230"/>
      <c r="F138" s="269"/>
      <c r="G138" s="270"/>
      <c r="H138" s="270"/>
      <c r="I138" s="233"/>
      <c r="J138"/>
    </row>
    <row r="139" s="240" customFormat="1" ht="5.25" customHeight="1">
      <c r="B139" s="242"/>
      <c r="C139" s="230"/>
      <c r="D139" s="230"/>
      <c r="E139" s="230"/>
      <c r="F139" s="269"/>
      <c r="G139" s="270"/>
      <c r="H139" s="270"/>
      <c r="I139" s="233"/>
      <c r="J139"/>
    </row>
    <row r="140" s="240" customFormat="1" ht="13.800000000000001">
      <c r="B140" s="242"/>
      <c r="C140" s="431" t="s">
        <v>68</v>
      </c>
      <c r="D140" s="432" t="s">
        <v>79</v>
      </c>
      <c r="E140" s="433" t="s">
        <v>70</v>
      </c>
      <c r="F140" s="434" t="s">
        <v>191</v>
      </c>
      <c r="G140" s="435" t="s">
        <v>99</v>
      </c>
      <c r="H140" s="436" t="s">
        <v>192</v>
      </c>
      <c r="I140" s="437" t="s">
        <v>193</v>
      </c>
      <c r="J140"/>
    </row>
    <row r="141" s="240" customFormat="1" ht="13.800000000000001">
      <c r="B141" s="242"/>
      <c r="C141" s="438"/>
      <c r="D141" s="439"/>
      <c r="E141" s="440"/>
      <c r="F141" s="441" t="s">
        <v>75</v>
      </c>
      <c r="G141" s="318" t="s">
        <v>128</v>
      </c>
      <c r="H141" s="319" t="s">
        <v>76</v>
      </c>
      <c r="I141" s="252" t="s">
        <v>128</v>
      </c>
      <c r="J141"/>
    </row>
    <row r="142" s="240" customFormat="1">
      <c r="B142" s="242"/>
      <c r="C142" s="442" t="s">
        <v>194</v>
      </c>
      <c r="D142" s="443" t="s">
        <v>79</v>
      </c>
      <c r="E142" s="281">
        <v>1</v>
      </c>
      <c r="F142" s="282">
        <v>0.080000000000000002</v>
      </c>
      <c r="G142" s="257">
        <v>8000</v>
      </c>
      <c r="H142" s="444">
        <v>5</v>
      </c>
      <c r="I142" s="258">
        <f t="shared" ref="I142:I148" si="27">ROUND(E142*F142*G142*H142,2)</f>
        <v>3200</v>
      </c>
      <c r="J142"/>
      <c r="K142" s="445">
        <v>3200</v>
      </c>
    </row>
    <row r="143" s="240" customFormat="1">
      <c r="B143" s="242"/>
      <c r="C143" s="446" t="s">
        <v>195</v>
      </c>
      <c r="D143" s="254" t="s">
        <v>79</v>
      </c>
      <c r="E143" s="447">
        <v>1</v>
      </c>
      <c r="F143" s="285">
        <v>0.080000000000000002</v>
      </c>
      <c r="G143" s="448">
        <v>5500</v>
      </c>
      <c r="H143" s="449">
        <v>5</v>
      </c>
      <c r="I143" s="258">
        <f t="shared" si="27"/>
        <v>2200</v>
      </c>
      <c r="J143"/>
      <c r="K143" s="450">
        <v>2200</v>
      </c>
    </row>
    <row r="144" s="240" customFormat="1">
      <c r="B144" s="242"/>
      <c r="C144" s="253" t="s">
        <v>196</v>
      </c>
      <c r="D144" s="254" t="s">
        <v>79</v>
      </c>
      <c r="E144" s="447">
        <v>1</v>
      </c>
      <c r="F144" s="285">
        <v>0.080000000000000002</v>
      </c>
      <c r="G144" s="448">
        <v>3000</v>
      </c>
      <c r="H144" s="449">
        <v>5</v>
      </c>
      <c r="I144" s="258">
        <f t="shared" si="27"/>
        <v>1200</v>
      </c>
      <c r="J144"/>
      <c r="K144" s="450">
        <v>1200</v>
      </c>
    </row>
    <row r="145" s="240" customFormat="1">
      <c r="B145" s="242"/>
      <c r="C145" s="446" t="s">
        <v>197</v>
      </c>
      <c r="D145" s="254" t="s">
        <v>79</v>
      </c>
      <c r="E145" s="447">
        <v>1</v>
      </c>
      <c r="F145" s="285">
        <v>0.080000000000000002</v>
      </c>
      <c r="G145" s="448">
        <v>3500</v>
      </c>
      <c r="H145" s="449">
        <v>5</v>
      </c>
      <c r="I145" s="258">
        <f t="shared" si="27"/>
        <v>1400</v>
      </c>
      <c r="J145"/>
      <c r="K145" s="450">
        <v>1400</v>
      </c>
    </row>
    <row r="146" s="240" customFormat="1" ht="12.75" hidden="1" customHeight="1">
      <c r="B146" s="242"/>
      <c r="C146" s="446" t="s">
        <v>198</v>
      </c>
      <c r="D146" s="254" t="s">
        <v>79</v>
      </c>
      <c r="E146" s="447">
        <v>0</v>
      </c>
      <c r="F146" s="285">
        <v>0.080000000000000002</v>
      </c>
      <c r="G146" s="448">
        <v>2000</v>
      </c>
      <c r="H146" s="449">
        <v>5</v>
      </c>
      <c r="I146" s="258">
        <f t="shared" si="27"/>
        <v>0</v>
      </c>
      <c r="J146"/>
      <c r="K146" s="450">
        <v>0</v>
      </c>
    </row>
    <row r="147" s="240" customFormat="1">
      <c r="B147" s="242"/>
      <c r="C147" s="451" t="s">
        <v>199</v>
      </c>
      <c r="D147" s="254" t="s">
        <v>79</v>
      </c>
      <c r="E147" s="447">
        <v>1</v>
      </c>
      <c r="F147" s="285">
        <v>0.080000000000000002</v>
      </c>
      <c r="G147" s="448">
        <v>850</v>
      </c>
      <c r="H147" s="449">
        <v>5</v>
      </c>
      <c r="I147" s="258">
        <f t="shared" si="27"/>
        <v>340</v>
      </c>
      <c r="J147"/>
      <c r="K147" s="450">
        <v>340</v>
      </c>
    </row>
    <row r="148" s="240" customFormat="1">
      <c r="B148" s="242"/>
      <c r="C148" s="446" t="s">
        <v>94</v>
      </c>
      <c r="D148" s="261" t="s">
        <v>79</v>
      </c>
      <c r="E148" s="447">
        <v>1</v>
      </c>
      <c r="F148" s="285">
        <v>0.080000000000000002</v>
      </c>
      <c r="G148" s="448">
        <v>1500</v>
      </c>
      <c r="H148" s="452">
        <v>5</v>
      </c>
      <c r="I148" s="258">
        <f t="shared" si="27"/>
        <v>600</v>
      </c>
      <c r="J148"/>
      <c r="K148" s="453">
        <v>600</v>
      </c>
    </row>
    <row r="149" s="240" customFormat="1" ht="13.800000000000001">
      <c r="B149" s="242"/>
      <c r="C149" s="263" t="s">
        <v>200</v>
      </c>
      <c r="D149" s="454"/>
      <c r="E149" s="455"/>
      <c r="F149" s="456"/>
      <c r="G149" s="457"/>
      <c r="H149" s="458"/>
      <c r="I149" s="267">
        <f>SUM(I142:I148)</f>
        <v>8940</v>
      </c>
      <c r="J149"/>
      <c r="K149" s="267">
        <v>8940</v>
      </c>
    </row>
    <row r="150" s="240" customFormat="1" ht="8.25" customHeight="1">
      <c r="B150" s="242"/>
      <c r="C150" s="230"/>
      <c r="D150" s="230"/>
      <c r="E150" s="230"/>
      <c r="F150" s="269"/>
      <c r="G150" s="270"/>
      <c r="H150" s="270"/>
      <c r="I150" s="233"/>
      <c r="J150"/>
      <c r="K150" s="233"/>
    </row>
    <row r="151" s="240" customFormat="1" ht="13.800000000000001">
      <c r="B151" s="429" t="s">
        <v>201</v>
      </c>
      <c r="C151" s="430" t="s">
        <v>202</v>
      </c>
      <c r="D151" s="230"/>
      <c r="E151" s="230"/>
      <c r="F151" s="269"/>
      <c r="G151" s="270"/>
      <c r="H151" s="270"/>
      <c r="I151" s="233"/>
      <c r="J151"/>
      <c r="K151" s="233"/>
    </row>
    <row r="152" s="240" customFormat="1" ht="13.800000000000001">
      <c r="B152" s="242"/>
      <c r="C152" s="459" t="s">
        <v>68</v>
      </c>
      <c r="D152" s="432" t="s">
        <v>79</v>
      </c>
      <c r="E152" s="433" t="s">
        <v>203</v>
      </c>
      <c r="F152" s="434" t="s">
        <v>191</v>
      </c>
      <c r="G152" s="435" t="s">
        <v>99</v>
      </c>
      <c r="H152" s="436" t="s">
        <v>192</v>
      </c>
      <c r="I152" s="437" t="s">
        <v>193</v>
      </c>
      <c r="J152"/>
      <c r="K152" s="437" t="s">
        <v>193</v>
      </c>
    </row>
    <row r="153" s="240" customFormat="1" ht="13.800000000000001">
      <c r="B153" s="242"/>
      <c r="C153" s="460"/>
      <c r="D153" s="461"/>
      <c r="E153" s="440"/>
      <c r="F153" s="441" t="s">
        <v>75</v>
      </c>
      <c r="G153" s="318" t="s">
        <v>128</v>
      </c>
      <c r="H153" s="319" t="s">
        <v>76</v>
      </c>
      <c r="I153" s="252" t="s">
        <v>128</v>
      </c>
      <c r="J153"/>
      <c r="K153" s="252" t="s">
        <v>128</v>
      </c>
    </row>
    <row r="154" s="240" customFormat="1">
      <c r="B154" s="242"/>
      <c r="C154" s="462" t="s">
        <v>204</v>
      </c>
      <c r="D154" s="463" t="s">
        <v>79</v>
      </c>
      <c r="E154" s="463">
        <v>1</v>
      </c>
      <c r="F154" s="282">
        <v>0.080000000000000002</v>
      </c>
      <c r="G154" s="464">
        <v>2000</v>
      </c>
      <c r="H154" s="444">
        <v>5</v>
      </c>
      <c r="I154" s="258">
        <f t="shared" ref="I154:I157" si="28">ROUND(E154*F154*G154*H154,2)</f>
        <v>800</v>
      </c>
      <c r="J154"/>
      <c r="K154" s="445">
        <v>800</v>
      </c>
    </row>
    <row r="155" s="240" customFormat="1">
      <c r="B155" s="242"/>
      <c r="C155" s="462" t="s">
        <v>205</v>
      </c>
      <c r="D155" s="254" t="s">
        <v>206</v>
      </c>
      <c r="E155" s="465">
        <v>1</v>
      </c>
      <c r="F155" s="285">
        <v>0.080000000000000002</v>
      </c>
      <c r="G155" s="448">
        <v>1000</v>
      </c>
      <c r="H155" s="449">
        <v>5</v>
      </c>
      <c r="I155" s="258">
        <f t="shared" si="28"/>
        <v>400</v>
      </c>
      <c r="J155"/>
      <c r="K155" s="450">
        <v>400</v>
      </c>
    </row>
    <row r="156" s="240" customFormat="1">
      <c r="B156" s="242"/>
      <c r="C156" s="466" t="s">
        <v>207</v>
      </c>
      <c r="D156" s="306" t="s">
        <v>206</v>
      </c>
      <c r="E156" s="465">
        <v>1</v>
      </c>
      <c r="F156" s="285">
        <v>0.080000000000000002</v>
      </c>
      <c r="G156" s="448">
        <v>1100</v>
      </c>
      <c r="H156" s="449">
        <v>5</v>
      </c>
      <c r="I156" s="258">
        <f t="shared" si="28"/>
        <v>440</v>
      </c>
      <c r="J156"/>
      <c r="K156" s="450">
        <v>440</v>
      </c>
    </row>
    <row r="157" s="240" customFormat="1">
      <c r="B157" s="242"/>
      <c r="C157" s="462" t="s">
        <v>208</v>
      </c>
      <c r="D157" s="261" t="s">
        <v>206</v>
      </c>
      <c r="E157" s="467">
        <v>1</v>
      </c>
      <c r="F157" s="287">
        <v>0.080000000000000002</v>
      </c>
      <c r="G157" s="468">
        <v>400</v>
      </c>
      <c r="H157" s="452">
        <v>5</v>
      </c>
      <c r="I157" s="258">
        <f t="shared" si="28"/>
        <v>160</v>
      </c>
      <c r="J157"/>
      <c r="K157" s="453">
        <v>160</v>
      </c>
    </row>
    <row r="158" s="240" customFormat="1" ht="13.800000000000001">
      <c r="B158" s="242"/>
      <c r="C158" s="263" t="s">
        <v>209</v>
      </c>
      <c r="D158" s="455"/>
      <c r="E158" s="469"/>
      <c r="F158" s="456"/>
      <c r="G158" s="457"/>
      <c r="H158" s="458"/>
      <c r="I158" s="267">
        <f>SUM(I154:I157)</f>
        <v>1800</v>
      </c>
      <c r="J158"/>
      <c r="K158" s="267">
        <v>1800</v>
      </c>
    </row>
    <row r="159" s="240" customFormat="1" ht="6" customHeight="1">
      <c r="B159" s="242"/>
      <c r="C159" s="230"/>
      <c r="D159" s="230"/>
      <c r="E159" s="242"/>
      <c r="F159" s="269"/>
      <c r="G159" s="270"/>
      <c r="H159" s="270"/>
      <c r="I159" s="233"/>
      <c r="J159"/>
      <c r="K159" s="233"/>
    </row>
    <row r="160" s="240" customFormat="1" ht="13.800000000000001">
      <c r="B160" s="243" t="s">
        <v>210</v>
      </c>
      <c r="C160" s="244" t="s">
        <v>211</v>
      </c>
      <c r="D160" s="230"/>
      <c r="E160" s="242"/>
      <c r="F160" s="269"/>
      <c r="G160" s="270"/>
      <c r="H160" s="270"/>
      <c r="I160" s="233"/>
      <c r="J160"/>
      <c r="K160" s="233"/>
    </row>
    <row r="161" s="240" customFormat="1" ht="13.800000000000001">
      <c r="B161" s="242"/>
      <c r="C161" s="245" t="s">
        <v>68</v>
      </c>
      <c r="D161" s="246" t="s">
        <v>79</v>
      </c>
      <c r="E161" s="433" t="s">
        <v>203</v>
      </c>
      <c r="F161" s="273" t="s">
        <v>123</v>
      </c>
      <c r="G161" s="470" t="s">
        <v>122</v>
      </c>
      <c r="H161" s="436" t="s">
        <v>192</v>
      </c>
      <c r="I161" s="248" t="s">
        <v>74</v>
      </c>
      <c r="J161"/>
      <c r="K161" s="248" t="s">
        <v>74</v>
      </c>
    </row>
    <row r="162" s="240" customFormat="1" ht="13.800000000000001">
      <c r="B162" s="242"/>
      <c r="C162" s="249"/>
      <c r="D162" s="250"/>
      <c r="E162" s="440"/>
      <c r="F162" s="278"/>
      <c r="G162" s="318" t="s">
        <v>128</v>
      </c>
      <c r="H162" s="319" t="s">
        <v>76</v>
      </c>
      <c r="I162" s="252" t="s">
        <v>128</v>
      </c>
      <c r="J162"/>
      <c r="K162" s="252" t="s">
        <v>128</v>
      </c>
    </row>
    <row r="163" s="240" customFormat="1">
      <c r="B163" s="242"/>
      <c r="C163" s="280" t="s">
        <v>212</v>
      </c>
      <c r="D163" s="443" t="s">
        <v>132</v>
      </c>
      <c r="E163" s="463">
        <v>1</v>
      </c>
      <c r="F163" s="321">
        <v>0.00020000000000000001</v>
      </c>
      <c r="G163" s="471">
        <v>990510.19000000018</v>
      </c>
      <c r="H163" s="444">
        <v>1</v>
      </c>
      <c r="I163" s="258">
        <f>ROUND(E163*F163*G163*H163,2)</f>
        <v>198.09999999999999</v>
      </c>
      <c r="J163"/>
      <c r="K163" s="472">
        <v>198.09999999999999</v>
      </c>
    </row>
    <row r="164" s="240" customFormat="1">
      <c r="B164" s="242"/>
      <c r="C164" s="260"/>
      <c r="D164" s="261"/>
      <c r="E164" s="467"/>
      <c r="F164" s="302"/>
      <c r="G164" s="473"/>
      <c r="H164" s="452"/>
      <c r="I164" s="453"/>
      <c r="J164"/>
      <c r="K164" s="453"/>
    </row>
    <row r="165" s="240" customFormat="1" ht="13.800000000000001">
      <c r="B165" s="242"/>
      <c r="C165" s="263" t="s">
        <v>213</v>
      </c>
      <c r="D165" s="264"/>
      <c r="E165" s="264"/>
      <c r="F165" s="264"/>
      <c r="G165" s="474"/>
      <c r="H165" s="474"/>
      <c r="I165" s="267">
        <f>SUM(I163:I164)</f>
        <v>198.09999999999999</v>
      </c>
      <c r="J165"/>
      <c r="K165" s="267">
        <v>198.09999999999999</v>
      </c>
    </row>
    <row r="166" s="240" customFormat="1" ht="9" customHeight="1">
      <c r="B166" s="242"/>
      <c r="C166" s="230"/>
      <c r="D166" s="230"/>
      <c r="E166" s="230"/>
      <c r="F166" s="230"/>
      <c r="G166" s="270"/>
      <c r="H166" s="270"/>
      <c r="I166" s="325"/>
      <c r="J166"/>
      <c r="K166" s="325"/>
    </row>
    <row r="167" s="240" customFormat="1" ht="13.800000000000001">
      <c r="B167" s="243">
        <v>2.3999999999999999</v>
      </c>
      <c r="C167" s="475" t="s">
        <v>214</v>
      </c>
      <c r="D167" s="476"/>
      <c r="E167" s="476"/>
      <c r="F167" s="477"/>
      <c r="G167" s="478"/>
      <c r="H167" s="478"/>
      <c r="I167" s="479"/>
      <c r="J167"/>
      <c r="K167" s="479"/>
    </row>
    <row r="168" s="240" customFormat="1">
      <c r="B168" s="480"/>
      <c r="C168" s="481" t="s">
        <v>68</v>
      </c>
      <c r="D168" s="482" t="s">
        <v>79</v>
      </c>
      <c r="E168" s="482" t="s">
        <v>70</v>
      </c>
      <c r="F168" s="483" t="s">
        <v>71</v>
      </c>
      <c r="G168" s="482" t="s">
        <v>72</v>
      </c>
      <c r="H168" s="483" t="s">
        <v>73</v>
      </c>
      <c r="I168" s="484" t="s">
        <v>74</v>
      </c>
      <c r="J168"/>
      <c r="K168" s="484" t="s">
        <v>74</v>
      </c>
    </row>
    <row r="169" s="240" customFormat="1">
      <c r="B169" s="480"/>
      <c r="C169" s="485"/>
      <c r="D169" s="486"/>
      <c r="E169" s="486"/>
      <c r="F169" s="487" t="s">
        <v>75</v>
      </c>
      <c r="G169" s="486" t="s">
        <v>76</v>
      </c>
      <c r="H169" s="487" t="s">
        <v>77</v>
      </c>
      <c r="I169" s="488" t="s">
        <v>77</v>
      </c>
      <c r="J169"/>
      <c r="K169" s="488" t="s">
        <v>77</v>
      </c>
    </row>
    <row r="170" s="259" customFormat="1">
      <c r="B170" s="480"/>
      <c r="C170" s="489" t="s">
        <v>215</v>
      </c>
      <c r="D170" s="490" t="s">
        <v>216</v>
      </c>
      <c r="E170" s="491">
        <v>1</v>
      </c>
      <c r="F170" s="492">
        <v>1</v>
      </c>
      <c r="G170" s="493">
        <v>1</v>
      </c>
      <c r="H170" s="493">
        <v>6000</v>
      </c>
      <c r="I170" s="258">
        <f t="shared" ref="I170:I177" si="29">ROUND(E170*F170*G170*H170,2)</f>
        <v>6000</v>
      </c>
      <c r="J170"/>
      <c r="K170" s="494">
        <v>9000</v>
      </c>
    </row>
    <row r="171" s="240" customFormat="1">
      <c r="B171" s="480"/>
      <c r="C171" s="495" t="s">
        <v>217</v>
      </c>
      <c r="D171" s="490" t="s">
        <v>216</v>
      </c>
      <c r="E171" s="491">
        <v>1</v>
      </c>
      <c r="F171" s="492">
        <v>1</v>
      </c>
      <c r="G171" s="493">
        <v>1</v>
      </c>
      <c r="H171" s="493">
        <v>4583</v>
      </c>
      <c r="I171" s="258">
        <f t="shared" si="29"/>
        <v>4583</v>
      </c>
      <c r="J171"/>
      <c r="K171" s="494">
        <v>4583</v>
      </c>
    </row>
    <row r="172" s="240" customFormat="1">
      <c r="B172" s="480"/>
      <c r="C172" s="495" t="s">
        <v>218</v>
      </c>
      <c r="D172" s="490" t="s">
        <v>216</v>
      </c>
      <c r="E172" s="491">
        <v>1</v>
      </c>
      <c r="F172" s="492">
        <v>1</v>
      </c>
      <c r="G172" s="493">
        <v>1</v>
      </c>
      <c r="H172" s="493">
        <v>3500</v>
      </c>
      <c r="I172" s="258">
        <f t="shared" si="29"/>
        <v>3500</v>
      </c>
      <c r="J172"/>
      <c r="K172" s="494">
        <v>3500</v>
      </c>
    </row>
    <row r="173" s="240" customFormat="1">
      <c r="B173" s="480"/>
      <c r="C173" s="495" t="s">
        <v>94</v>
      </c>
      <c r="D173" s="490" t="s">
        <v>216</v>
      </c>
      <c r="E173" s="491">
        <v>1</v>
      </c>
      <c r="F173" s="492">
        <v>0.59999999999999998</v>
      </c>
      <c r="G173" s="493">
        <v>1</v>
      </c>
      <c r="H173" s="493">
        <v>1500</v>
      </c>
      <c r="I173" s="258">
        <f t="shared" si="29"/>
        <v>900</v>
      </c>
      <c r="J173"/>
      <c r="K173" s="494">
        <v>900</v>
      </c>
    </row>
    <row r="174" s="240" customFormat="1">
      <c r="B174" s="480"/>
      <c r="C174" s="495" t="s">
        <v>219</v>
      </c>
      <c r="D174" s="490" t="s">
        <v>216</v>
      </c>
      <c r="E174" s="491">
        <v>1</v>
      </c>
      <c r="F174" s="492">
        <v>0.5</v>
      </c>
      <c r="G174" s="493">
        <v>1</v>
      </c>
      <c r="H174" s="493">
        <v>1000</v>
      </c>
      <c r="I174" s="258">
        <f t="shared" si="29"/>
        <v>500</v>
      </c>
      <c r="J174"/>
      <c r="K174" s="494">
        <v>500</v>
      </c>
    </row>
    <row r="175" s="240" customFormat="1" hidden="1">
      <c r="B175" s="480"/>
      <c r="C175" s="495" t="s">
        <v>220</v>
      </c>
      <c r="D175" s="490" t="s">
        <v>216</v>
      </c>
      <c r="E175" s="491">
        <v>0</v>
      </c>
      <c r="F175" s="492">
        <v>1</v>
      </c>
      <c r="G175" s="493">
        <v>1</v>
      </c>
      <c r="H175" s="493">
        <v>1500</v>
      </c>
      <c r="I175" s="258">
        <f t="shared" si="29"/>
        <v>0</v>
      </c>
      <c r="J175"/>
      <c r="K175" s="494">
        <v>0</v>
      </c>
    </row>
    <row r="176" s="240" customFormat="1">
      <c r="B176" s="480"/>
      <c r="C176" s="495" t="s">
        <v>221</v>
      </c>
      <c r="D176" s="490" t="s">
        <v>216</v>
      </c>
      <c r="E176" s="491">
        <v>1</v>
      </c>
      <c r="F176" s="492">
        <v>0.59999999999999998</v>
      </c>
      <c r="G176" s="493">
        <v>1</v>
      </c>
      <c r="H176" s="493">
        <v>7500</v>
      </c>
      <c r="I176" s="258">
        <f t="shared" si="29"/>
        <v>4500</v>
      </c>
      <c r="J176"/>
      <c r="K176" s="494">
        <v>4500</v>
      </c>
    </row>
    <row r="177" s="240" customFormat="1">
      <c r="B177" s="480"/>
      <c r="C177" s="495" t="s">
        <v>116</v>
      </c>
      <c r="D177" s="490" t="s">
        <v>216</v>
      </c>
      <c r="E177" s="496">
        <v>1</v>
      </c>
      <c r="F177" s="492">
        <v>0.59999999999999998</v>
      </c>
      <c r="G177" s="493">
        <v>1</v>
      </c>
      <c r="H177" s="493">
        <v>2000</v>
      </c>
      <c r="I177" s="258">
        <f t="shared" si="29"/>
        <v>1200</v>
      </c>
      <c r="J177"/>
      <c r="K177" s="494">
        <v>1200</v>
      </c>
    </row>
    <row r="178" s="240" customFormat="1" ht="13.800000000000001">
      <c r="B178" s="480"/>
      <c r="C178" s="497" t="s">
        <v>222</v>
      </c>
      <c r="D178" s="498"/>
      <c r="E178" s="499"/>
      <c r="F178" s="500"/>
      <c r="G178" s="501"/>
      <c r="H178" s="501"/>
      <c r="I178" s="502">
        <f>SUM(I170:I177)</f>
        <v>21183</v>
      </c>
      <c r="J178"/>
      <c r="K178" s="502">
        <v>24183</v>
      </c>
    </row>
    <row r="179" s="240" customFormat="1" ht="13.800000000000001">
      <c r="B179" s="480"/>
      <c r="C179" s="503"/>
      <c r="D179" s="498"/>
      <c r="E179" s="499"/>
      <c r="F179" s="500"/>
      <c r="G179" s="501"/>
      <c r="H179" s="501"/>
      <c r="I179" s="504"/>
      <c r="J179"/>
      <c r="K179" s="504"/>
    </row>
    <row r="180" s="240" customFormat="1" ht="24.600000000000001">
      <c r="B180" s="243" t="s">
        <v>223</v>
      </c>
      <c r="C180" s="505" t="s">
        <v>224</v>
      </c>
      <c r="D180" s="506"/>
      <c r="E180" s="506"/>
      <c r="F180" s="507"/>
      <c r="G180" s="508"/>
      <c r="H180" s="508"/>
      <c r="I180" s="508"/>
      <c r="J180"/>
      <c r="K180" s="508"/>
    </row>
    <row r="181" s="240" customFormat="1">
      <c r="B181" s="242"/>
      <c r="C181" s="481" t="s">
        <v>68</v>
      </c>
      <c r="D181" s="482" t="s">
        <v>79</v>
      </c>
      <c r="E181" s="482" t="s">
        <v>70</v>
      </c>
      <c r="F181" s="483" t="s">
        <v>71</v>
      </c>
      <c r="G181" s="482" t="s">
        <v>72</v>
      </c>
      <c r="H181" s="483" t="s">
        <v>73</v>
      </c>
      <c r="I181" s="509" t="s">
        <v>74</v>
      </c>
      <c r="J181"/>
      <c r="K181" s="509" t="s">
        <v>74</v>
      </c>
    </row>
    <row r="182" s="240" customFormat="1">
      <c r="B182" s="242"/>
      <c r="C182" s="485"/>
      <c r="D182" s="486"/>
      <c r="E182" s="486"/>
      <c r="F182" s="487" t="s">
        <v>75</v>
      </c>
      <c r="G182" s="486" t="s">
        <v>76</v>
      </c>
      <c r="H182" s="487" t="s">
        <v>77</v>
      </c>
      <c r="I182" s="510" t="s">
        <v>77</v>
      </c>
      <c r="J182"/>
      <c r="K182" s="510" t="s">
        <v>77</v>
      </c>
    </row>
    <row r="183" s="307" customFormat="1" ht="23.399999999999999">
      <c r="B183" s="308"/>
      <c r="C183" s="511" t="s">
        <v>225</v>
      </c>
      <c r="D183" s="512" t="s">
        <v>216</v>
      </c>
      <c r="E183" s="513">
        <v>1</v>
      </c>
      <c r="F183" s="514">
        <v>1</v>
      </c>
      <c r="G183" s="515">
        <v>1</v>
      </c>
      <c r="H183" s="515">
        <v>4500</v>
      </c>
      <c r="I183" s="258">
        <f t="shared" ref="I183:I184" si="30">ROUND(E183*F183*G183*H183,2)</f>
        <v>4500</v>
      </c>
      <c r="J183"/>
      <c r="K183" s="516">
        <v>4500</v>
      </c>
    </row>
    <row r="184" s="307" customFormat="1">
      <c r="B184" s="308"/>
      <c r="C184" s="517" t="s">
        <v>226</v>
      </c>
      <c r="D184" s="512" t="s">
        <v>79</v>
      </c>
      <c r="E184" s="513">
        <v>1</v>
      </c>
      <c r="F184" s="514">
        <v>1</v>
      </c>
      <c r="G184" s="515">
        <v>1</v>
      </c>
      <c r="H184" s="515">
        <v>4456.4700000000003</v>
      </c>
      <c r="I184" s="258">
        <f t="shared" si="30"/>
        <v>4456.4700000000003</v>
      </c>
      <c r="J184"/>
      <c r="K184" s="516">
        <v>3500</v>
      </c>
    </row>
    <row r="185" s="307" customFormat="1">
      <c r="B185" s="308"/>
      <c r="C185" s="518"/>
      <c r="D185" s="519"/>
      <c r="E185" s="519"/>
      <c r="F185" s="520"/>
      <c r="G185" s="521"/>
      <c r="H185" s="521"/>
      <c r="I185" s="522"/>
      <c r="J185"/>
      <c r="K185" s="522"/>
    </row>
    <row r="186" s="240" customFormat="1" ht="13.800000000000001">
      <c r="B186" s="242"/>
      <c r="C186" s="263" t="s">
        <v>227</v>
      </c>
      <c r="D186" s="264"/>
      <c r="E186" s="323"/>
      <c r="F186" s="265"/>
      <c r="G186" s="266"/>
      <c r="H186" s="266"/>
      <c r="I186" s="523">
        <f>SUM(I183:I185)</f>
        <v>8956.4700000000012</v>
      </c>
      <c r="J186"/>
      <c r="K186" s="523">
        <v>8000</v>
      </c>
    </row>
    <row r="187" s="240" customFormat="1" ht="13.800000000000001">
      <c r="B187" s="480"/>
      <c r="C187" s="524"/>
      <c r="D187" s="525"/>
      <c r="E187" s="526"/>
      <c r="F187" s="527"/>
      <c r="G187" s="528"/>
      <c r="H187" s="528"/>
      <c r="I187" s="529"/>
      <c r="J187"/>
    </row>
    <row r="188" s="240" customFormat="1" ht="14.4">
      <c r="B188" s="242"/>
      <c r="C188" s="530" t="s">
        <v>228</v>
      </c>
      <c r="D188" s="531"/>
      <c r="E188" s="531"/>
      <c r="F188" s="531"/>
      <c r="G188" s="532"/>
      <c r="H188" s="532"/>
      <c r="I188" s="533">
        <f>+I186+I178+I165+I158+I149</f>
        <v>41077.57</v>
      </c>
      <c r="J188"/>
      <c r="L188" s="533">
        <v>43121.099999999999</v>
      </c>
    </row>
    <row r="189" s="240" customFormat="1" ht="7.5" customHeight="1">
      <c r="B189" s="242"/>
      <c r="C189" s="230"/>
      <c r="D189" s="230"/>
      <c r="E189" s="230"/>
      <c r="F189" s="269"/>
      <c r="G189" s="270"/>
      <c r="H189" s="270"/>
      <c r="I189" s="233"/>
      <c r="J189"/>
      <c r="L189" s="233"/>
    </row>
    <row r="190" s="240" customFormat="1" ht="16.5" customHeight="1">
      <c r="B190" s="242"/>
      <c r="C190" s="534" t="s">
        <v>229</v>
      </c>
      <c r="D190" s="535"/>
      <c r="E190" s="535"/>
      <c r="F190" s="535"/>
      <c r="G190" s="536"/>
      <c r="H190" s="536"/>
      <c r="I190" s="537">
        <f>+I188+I74+I123</f>
        <v>287612.81</v>
      </c>
      <c r="J190"/>
      <c r="L190" s="537">
        <v>338406.33999999997</v>
      </c>
    </row>
    <row r="191" s="240" customFormat="1">
      <c r="B191" s="242"/>
      <c r="C191" s="230"/>
      <c r="D191" s="230"/>
      <c r="E191" s="230"/>
      <c r="F191" s="230"/>
      <c r="G191" s="270"/>
      <c r="H191" s="270"/>
      <c r="I191" s="233"/>
      <c r="J191"/>
      <c r="L191" s="233"/>
    </row>
    <row r="192" s="240" customFormat="1" ht="15.6">
      <c r="B192" s="241" t="s">
        <v>230</v>
      </c>
      <c r="C192" s="231" t="s">
        <v>231</v>
      </c>
      <c r="D192" s="230"/>
      <c r="E192" s="230"/>
      <c r="F192" s="230"/>
      <c r="G192" s="270"/>
      <c r="H192" s="224"/>
      <c r="I192" s="538" t="s">
        <v>128</v>
      </c>
      <c r="J192"/>
      <c r="L192" s="538" t="s">
        <v>128</v>
      </c>
    </row>
    <row r="193" s="240" customFormat="1" ht="15" customHeight="1">
      <c r="B193" s="242"/>
      <c r="C193" s="539" t="s">
        <v>232</v>
      </c>
      <c r="D193" s="540"/>
      <c r="E193" s="540"/>
      <c r="F193" s="540"/>
      <c r="G193" s="541"/>
      <c r="H193" s="541"/>
      <c r="I193" s="542">
        <f>+I74+I123</f>
        <v>246535.23999999999</v>
      </c>
      <c r="J193"/>
      <c r="L193" s="542">
        <v>295285.23999999999</v>
      </c>
    </row>
    <row r="194" s="240" customFormat="1" ht="15" customHeight="1">
      <c r="B194" s="242"/>
      <c r="C194" s="539" t="s">
        <v>188</v>
      </c>
      <c r="D194" s="540"/>
      <c r="E194" s="540"/>
      <c r="F194" s="540"/>
      <c r="G194" s="541"/>
      <c r="H194" s="541"/>
      <c r="I194" s="542">
        <f>+I188</f>
        <v>41077.57</v>
      </c>
      <c r="J194"/>
      <c r="L194" s="542">
        <v>43121.099999999999</v>
      </c>
    </row>
    <row r="195" s="240" customFormat="1" ht="15" customHeight="1">
      <c r="B195" s="242"/>
      <c r="C195" s="543" t="s">
        <v>229</v>
      </c>
      <c r="D195" s="540"/>
      <c r="E195" s="540"/>
      <c r="F195" s="540"/>
      <c r="G195" s="541"/>
      <c r="H195" s="541"/>
      <c r="I195" s="542">
        <f>SUM(I193:I194)</f>
        <v>287612.81</v>
      </c>
      <c r="J195"/>
      <c r="K195" s="544">
        <f>+I195/I9</f>
        <v>0.30530482787933094</v>
      </c>
      <c r="L195" s="542">
        <v>338406.33999999997</v>
      </c>
    </row>
    <row r="196" s="224" customFormat="1">
      <c r="B196" s="242"/>
      <c r="C196" s="268"/>
      <c r="D196" s="230"/>
      <c r="E196" s="230"/>
      <c r="F196" s="230"/>
      <c r="G196" s="270"/>
      <c r="H196" s="270"/>
      <c r="I196" s="233">
        <v>287514.06</v>
      </c>
      <c r="J196"/>
    </row>
    <row r="197" s="224" customFormat="1" ht="13.800000000000001">
      <c r="B197" s="242"/>
      <c r="G197" s="545"/>
      <c r="H197" s="545"/>
      <c r="I197" s="546">
        <f>+I195-I196</f>
        <v>98.75</v>
      </c>
      <c r="J197"/>
    </row>
    <row r="198" ht="16.199999999999999">
      <c r="B198" s="547"/>
      <c r="G198" s="545"/>
      <c r="H198" s="545"/>
      <c r="I198" s="537">
        <v>1661625.6700000004</v>
      </c>
      <c r="K198" s="223">
        <v>100</v>
      </c>
    </row>
    <row r="199">
      <c r="B199" s="547"/>
      <c r="G199" s="545"/>
      <c r="H199" s="545"/>
      <c r="I199" s="548">
        <v>1495463.1100000001</v>
      </c>
      <c r="K199" s="549">
        <f>+I199/I198</f>
        <v>0.90000000421274173</v>
      </c>
    </row>
    <row r="200" ht="13.800000000000001">
      <c r="B200" s="547"/>
      <c r="C200" s="232"/>
      <c r="D200" s="232"/>
      <c r="E200" s="232"/>
      <c r="F200" s="232"/>
      <c r="G200" s="550"/>
      <c r="H200" s="550"/>
      <c r="I200" s="551">
        <f>+I199*0.9</f>
        <v>1345916.7990000001</v>
      </c>
      <c r="K200" s="223">
        <v>90</v>
      </c>
    </row>
    <row r="201">
      <c r="G201" s="545"/>
      <c r="H201" s="545"/>
      <c r="I201" s="552">
        <v>1495463.1100000001</v>
      </c>
      <c r="K201" s="553">
        <f>+I199-I201</f>
        <v>0</v>
      </c>
    </row>
    <row r="202">
      <c r="G202" s="545"/>
      <c r="H202" s="545"/>
      <c r="I202" s="554"/>
    </row>
    <row r="203">
      <c r="G203" s="545"/>
      <c r="H203" s="545"/>
      <c r="I203" s="554"/>
    </row>
    <row r="204">
      <c r="G204" s="545"/>
      <c r="H204" s="545"/>
    </row>
    <row r="214">
      <c r="I214" s="554"/>
    </row>
    <row r="215">
      <c r="I215" s="554"/>
    </row>
    <row r="216">
      <c r="I216" s="554"/>
    </row>
    <row r="217">
      <c r="I217" s="554"/>
    </row>
    <row r="218">
      <c r="I218" s="554"/>
    </row>
    <row r="219">
      <c r="I219" s="554"/>
    </row>
    <row r="220">
      <c r="I220" s="554"/>
    </row>
    <row r="221">
      <c r="I221" s="554"/>
    </row>
    <row r="222">
      <c r="I222" s="554"/>
    </row>
    <row r="223">
      <c r="I223" s="554"/>
    </row>
    <row r="224">
      <c r="I224" s="554"/>
    </row>
    <row r="225">
      <c r="I225" s="554"/>
    </row>
    <row r="226">
      <c r="I226" s="554"/>
    </row>
    <row r="227">
      <c r="I227" s="554"/>
    </row>
    <row r="228">
      <c r="I228" s="554"/>
    </row>
    <row r="229">
      <c r="I229" s="554"/>
    </row>
    <row r="230">
      <c r="I230" s="554"/>
    </row>
  </sheetData>
  <mergeCells count="12">
    <mergeCell ref="C134:I134"/>
    <mergeCell ref="B1:I1"/>
    <mergeCell ref="B3:I3"/>
    <mergeCell ref="B4:I4"/>
    <mergeCell ref="C124:H124"/>
    <mergeCell ref="C127:I127"/>
    <mergeCell ref="C128:I128"/>
    <mergeCell ref="C129:I129"/>
    <mergeCell ref="C130:I130"/>
    <mergeCell ref="C131:I131"/>
    <mergeCell ref="C132:I132"/>
    <mergeCell ref="C133:I133"/>
  </mergeCells>
  <printOptions headings="0" gridLines="0" horizontalCentered="1"/>
  <pageMargins left="0.74803149606299213" right="0.74803149606299213" top="0.98425196850393704" bottom="0.98425196850393704" header="0" footer="0"/>
  <pageSetup paperSize="9" scale="63" fitToWidth="1" fitToHeight="2" pageOrder="downThenOver" orientation="portrait" usePrinterDefaults="1" blackAndWhite="0" draft="0" cellComments="none" useFirstPageNumber="0" errors="displayed" horizontalDpi="600" verticalDpi="600" copies="1"/>
  <headerFooter/>
  <rowBreaks count="2" manualBreakCount="2">
    <brk id="85" man="1" max="9" min="1"/>
    <brk id="123" man="1" max="9" mi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outlinePr applyStyles="0" summaryBelow="1" summaryRight="1" showOutlineSymbols="1"/>
    <pageSetUpPr autoPageBreaks="1" fitToPage="0"/>
  </sheetPr>
  <sheetViews>
    <sheetView showGridLines="0" view="pageBreakPreview" zoomScale="85" workbookViewId="0">
      <selection activeCell="D25" activeCellId="0" sqref="D25"/>
    </sheetView>
  </sheetViews>
  <sheetFormatPr baseColWidth="10" defaultColWidth="11.44140625" defaultRowHeight="13.199999999999999"/>
  <cols>
    <col customWidth="1" min="1" max="1" style="555" width="1.88671875"/>
    <col customWidth="1" min="2" max="2" style="556" width="11.33203125"/>
    <col customWidth="1" min="3" max="3" style="556" width="2.5546875"/>
    <col customWidth="1" min="4" max="4" style="556" width="6.109375"/>
    <col customWidth="1" min="5" max="5" style="556" width="7.44140625"/>
    <col customWidth="1" min="6" max="6" style="556" width="39.109375"/>
    <col customWidth="1" min="7" max="7" style="556" width="20.44140625"/>
    <col customWidth="1" min="8" max="8" style="556" width="19.109375"/>
    <col customWidth="1" hidden="1" min="9" max="9" style="556" width="16.6640625"/>
    <col customWidth="1" hidden="1" min="10" max="10" style="556" width="14.6640625"/>
    <col customWidth="1" hidden="1" min="11" max="11" style="556" width="14"/>
    <col customWidth="1" hidden="1" min="12" max="12" style="556" width="16.6640625"/>
    <col customWidth="1" min="13" max="13" style="555" width="11.88671875"/>
    <col customWidth="1" min="14" max="14" style="555" width="13.109375"/>
    <col min="15" max="16384" style="555" width="11.44140625"/>
  </cols>
  <sheetData>
    <row r="1" ht="8.25" customHeight="1">
      <c r="B1" s="557"/>
      <c r="C1" s="558"/>
      <c r="D1" s="558"/>
      <c r="E1" s="558"/>
      <c r="F1" s="558"/>
      <c r="G1" s="558"/>
      <c r="H1" s="558"/>
      <c r="I1" s="558"/>
      <c r="J1" s="558"/>
      <c r="K1" s="558"/>
    </row>
    <row r="2" ht="15" customHeight="1">
      <c r="B2" s="559" t="s">
        <v>233</v>
      </c>
      <c r="C2" s="560"/>
      <c r="D2" s="560"/>
      <c r="E2" s="560"/>
      <c r="F2" s="560"/>
      <c r="G2" s="560"/>
      <c r="H2" s="560"/>
      <c r="I2" s="560"/>
      <c r="J2" s="560"/>
      <c r="K2" s="560"/>
      <c r="L2" s="561"/>
    </row>
    <row r="3" ht="12" customHeight="1">
      <c r="B3" s="562"/>
      <c r="C3" s="560"/>
      <c r="D3" s="560"/>
      <c r="E3" s="560"/>
      <c r="F3" s="560"/>
      <c r="G3" s="560"/>
      <c r="H3" s="560"/>
      <c r="I3" s="560"/>
      <c r="J3" s="560"/>
      <c r="K3" s="560"/>
    </row>
    <row r="4" ht="42.75" customHeight="1">
      <c r="B4" s="563" t="s">
        <v>3</v>
      </c>
      <c r="C4" s="563"/>
      <c r="D4" s="563"/>
      <c r="E4" s="563"/>
      <c r="F4" s="563"/>
      <c r="G4" s="563"/>
      <c r="H4" s="563"/>
      <c r="I4" s="563"/>
      <c r="J4" s="563"/>
      <c r="K4" s="563"/>
      <c r="L4" s="563"/>
    </row>
    <row r="5" ht="15" customHeight="1">
      <c r="B5" s="564"/>
      <c r="C5" s="565"/>
      <c r="D5" s="565"/>
      <c r="E5" s="565"/>
      <c r="F5" s="565"/>
      <c r="G5" s="565"/>
      <c r="H5" s="565"/>
      <c r="I5" s="565"/>
      <c r="J5" s="565"/>
      <c r="K5" s="565"/>
    </row>
    <row r="6" ht="18" customHeight="1">
      <c r="B6" s="566" t="s">
        <v>234</v>
      </c>
      <c r="C6" s="567" t="s">
        <v>2</v>
      </c>
      <c r="D6" s="568" t="s">
        <v>5</v>
      </c>
      <c r="E6" s="568"/>
      <c r="G6" s="568"/>
      <c r="H6" s="568"/>
      <c r="I6" s="568"/>
      <c r="J6" s="568"/>
      <c r="K6" s="568"/>
    </row>
    <row r="7" ht="18" customHeight="1">
      <c r="B7" s="569" t="s">
        <v>235</v>
      </c>
      <c r="C7" s="570" t="s">
        <v>2</v>
      </c>
      <c r="D7" s="569" t="s">
        <v>50</v>
      </c>
      <c r="E7" s="569"/>
      <c r="G7" s="569"/>
      <c r="H7" s="571" t="s">
        <v>6</v>
      </c>
      <c r="I7" s="569"/>
      <c r="J7" s="569"/>
      <c r="K7" s="569"/>
    </row>
    <row r="8" ht="18" customHeight="1">
      <c r="B8" s="572"/>
      <c r="C8" s="573"/>
      <c r="D8" s="574"/>
      <c r="E8" s="574"/>
      <c r="F8" s="574"/>
      <c r="G8" s="574"/>
      <c r="H8" s="575" t="s">
        <v>7</v>
      </c>
      <c r="I8" s="574"/>
      <c r="J8" s="574"/>
      <c r="K8" s="574"/>
    </row>
    <row r="9" ht="20.25" customHeight="1">
      <c r="B9" s="576" t="s">
        <v>10</v>
      </c>
      <c r="C9" s="577" t="s">
        <v>23</v>
      </c>
      <c r="D9" s="578"/>
      <c r="E9" s="578"/>
      <c r="F9" s="579"/>
      <c r="G9" s="98" t="s">
        <v>24</v>
      </c>
      <c r="H9" s="98" t="s">
        <v>236</v>
      </c>
      <c r="I9" s="99" t="s">
        <v>26</v>
      </c>
      <c r="J9" s="100"/>
      <c r="K9" s="101" t="s">
        <v>27</v>
      </c>
      <c r="L9" s="101"/>
    </row>
    <row r="10" ht="33" customHeight="1">
      <c r="B10" s="580"/>
      <c r="C10" s="581"/>
      <c r="D10" s="582"/>
      <c r="E10" s="582"/>
      <c r="F10" s="583"/>
      <c r="G10" s="106"/>
      <c r="H10" s="106"/>
      <c r="I10" s="101" t="s">
        <v>28</v>
      </c>
      <c r="J10" s="101" t="s">
        <v>29</v>
      </c>
      <c r="K10" s="106" t="s">
        <v>30</v>
      </c>
      <c r="L10" s="106" t="s">
        <v>31</v>
      </c>
    </row>
    <row r="11" ht="21.75" customHeight="1">
      <c r="B11" s="584"/>
      <c r="C11" s="585"/>
      <c r="D11" s="586"/>
      <c r="E11" s="586"/>
      <c r="F11" s="587"/>
      <c r="G11" s="588"/>
      <c r="H11" s="588"/>
      <c r="I11" s="588"/>
      <c r="J11" s="588"/>
      <c r="K11" s="588"/>
      <c r="L11" s="588"/>
    </row>
    <row r="12" ht="21.75" customHeight="1">
      <c r="B12" s="589" t="s">
        <v>16</v>
      </c>
      <c r="C12" s="590"/>
      <c r="D12" s="591" t="s">
        <v>237</v>
      </c>
      <c r="E12" s="591"/>
      <c r="F12" s="592"/>
      <c r="G12" s="593">
        <f>+LP!J154</f>
        <v>628325.26000000001</v>
      </c>
      <c r="H12" s="593">
        <f>+LP!L154</f>
        <v>683730.19000000006</v>
      </c>
      <c r="I12" s="593" t="e">
        <f t="shared" ref="I12:I14" si="31">+LP!#REF!</f>
        <v>#REF!</v>
      </c>
      <c r="J12" s="593" t="e">
        <f t="shared" ref="J12:J14" si="32">+LP!#REF!</f>
        <v>#REF!</v>
      </c>
      <c r="K12" s="593" t="e">
        <f t="shared" ref="K12:K14" si="33">+LP!#REF!</f>
        <v>#REF!</v>
      </c>
      <c r="L12" s="593" t="e">
        <f t="shared" ref="L12:L14" si="34">+LP!#REF!</f>
        <v>#REF!</v>
      </c>
      <c r="M12" s="594"/>
      <c r="N12" s="595"/>
      <c r="O12" s="596"/>
      <c r="P12" s="596"/>
      <c r="Q12" s="597"/>
    </row>
    <row r="13" ht="21.75" customHeight="1">
      <c r="B13" s="589" t="s">
        <v>18</v>
      </c>
      <c r="C13" s="598"/>
      <c r="D13" s="599" t="s">
        <v>33</v>
      </c>
      <c r="E13" s="599"/>
      <c r="F13" s="600"/>
      <c r="G13" s="593" t="e">
        <f t="shared" ref="G13:G14" si="35">+LP!#REF!</f>
        <v>#REF!</v>
      </c>
      <c r="H13" s="593" t="e">
        <f t="shared" ref="H13:H14" si="36">+LP!#REF!</f>
        <v>#REF!</v>
      </c>
      <c r="I13" s="593" t="e">
        <f t="shared" si="31"/>
        <v>#REF!</v>
      </c>
      <c r="J13" s="593" t="e">
        <f t="shared" si="32"/>
        <v>#REF!</v>
      </c>
      <c r="K13" s="593" t="e">
        <f t="shared" si="33"/>
        <v>#REF!</v>
      </c>
      <c r="L13" s="593" t="e">
        <f t="shared" si="34"/>
        <v>#REF!</v>
      </c>
      <c r="M13" s="594"/>
      <c r="N13" s="595"/>
      <c r="O13" s="596"/>
      <c r="P13" s="596"/>
      <c r="Q13" s="597"/>
    </row>
    <row r="14" ht="21.75" customHeight="1">
      <c r="B14" s="589" t="s">
        <v>34</v>
      </c>
      <c r="C14" s="598"/>
      <c r="D14" s="599" t="s">
        <v>238</v>
      </c>
      <c r="E14" s="599"/>
      <c r="F14" s="600"/>
      <c r="G14" s="593" t="e">
        <f t="shared" si="35"/>
        <v>#REF!</v>
      </c>
      <c r="H14" s="593" t="e">
        <f t="shared" si="36"/>
        <v>#REF!</v>
      </c>
      <c r="I14" s="593" t="e">
        <f t="shared" si="31"/>
        <v>#REF!</v>
      </c>
      <c r="J14" s="593" t="e">
        <f t="shared" si="32"/>
        <v>#REF!</v>
      </c>
      <c r="K14" s="593" t="e">
        <f t="shared" si="33"/>
        <v>#REF!</v>
      </c>
      <c r="L14" s="593" t="e">
        <f t="shared" si="34"/>
        <v>#REF!</v>
      </c>
      <c r="M14" s="594"/>
      <c r="N14" s="595"/>
      <c r="O14" s="596"/>
      <c r="P14" s="596"/>
      <c r="Q14" s="597"/>
    </row>
    <row r="15" s="601" customFormat="1" ht="36.75" customHeight="1">
      <c r="B15" s="602" t="s">
        <v>36</v>
      </c>
      <c r="C15" s="603"/>
      <c r="D15" s="604" t="s">
        <v>239</v>
      </c>
      <c r="E15" s="604"/>
      <c r="F15" s="605"/>
      <c r="G15" s="606" t="e">
        <f t="shared" ref="G15:L15" si="37">+SUM(G12:G14)</f>
        <v>#REF!</v>
      </c>
      <c r="H15" s="606" t="e">
        <f t="shared" si="37"/>
        <v>#REF!</v>
      </c>
      <c r="I15" s="606" t="e">
        <f t="shared" si="37"/>
        <v>#REF!</v>
      </c>
      <c r="J15" s="606" t="e">
        <f t="shared" si="37"/>
        <v>#REF!</v>
      </c>
      <c r="K15" s="606" t="e">
        <f t="shared" si="37"/>
        <v>#REF!</v>
      </c>
      <c r="L15" s="606" t="e">
        <f t="shared" si="37"/>
        <v>#REF!</v>
      </c>
      <c r="M15" s="607"/>
      <c r="N15" s="608"/>
      <c r="O15" s="596"/>
      <c r="P15" s="129"/>
      <c r="Q15" s="607"/>
    </row>
    <row r="16" ht="24.75" customHeight="1">
      <c r="B16" s="609" t="s">
        <v>38</v>
      </c>
      <c r="C16" s="585"/>
      <c r="D16" s="610" t="s">
        <v>39</v>
      </c>
      <c r="E16" s="610"/>
      <c r="F16" s="611"/>
      <c r="G16" s="593" t="e">
        <f t="shared" ref="G16:L16" si="38">ROUND(G15*10.12%,2)</f>
        <v>#REF!</v>
      </c>
      <c r="H16" s="593" t="e">
        <f t="shared" si="38"/>
        <v>#REF!</v>
      </c>
      <c r="I16" s="593" t="e">
        <f t="shared" si="38"/>
        <v>#REF!</v>
      </c>
      <c r="J16" s="593" t="e">
        <f t="shared" si="38"/>
        <v>#REF!</v>
      </c>
      <c r="K16" s="593" t="e">
        <f t="shared" si="38"/>
        <v>#REF!</v>
      </c>
      <c r="L16" s="593" t="e">
        <f t="shared" si="38"/>
        <v>#REF!</v>
      </c>
      <c r="M16" s="129"/>
      <c r="N16" s="130"/>
      <c r="P16" s="596"/>
      <c r="Q16" s="597"/>
    </row>
    <row r="17" ht="24.75" customHeight="1">
      <c r="B17" s="609" t="s">
        <v>40</v>
      </c>
      <c r="C17" s="585"/>
      <c r="D17" s="612" t="s">
        <v>41</v>
      </c>
      <c r="E17" s="612"/>
      <c r="F17" s="611"/>
      <c r="G17" s="593" t="e">
        <f t="shared" ref="G17:L17" si="39">ROUND(G15*3%,2)</f>
        <v>#REF!</v>
      </c>
      <c r="H17" s="593" t="e">
        <f t="shared" si="39"/>
        <v>#REF!</v>
      </c>
      <c r="I17" s="593" t="e">
        <f t="shared" si="39"/>
        <v>#REF!</v>
      </c>
      <c r="J17" s="593" t="e">
        <f t="shared" si="39"/>
        <v>#REF!</v>
      </c>
      <c r="K17" s="593" t="e">
        <f t="shared" si="39"/>
        <v>#REF!</v>
      </c>
      <c r="L17" s="593" t="e">
        <f t="shared" si="39"/>
        <v>#REF!</v>
      </c>
      <c r="M17" s="129"/>
      <c r="N17" s="130"/>
      <c r="P17" s="596"/>
      <c r="Q17" s="597"/>
    </row>
    <row r="18" s="601" customFormat="1" ht="36.75" customHeight="1">
      <c r="B18" s="602" t="s">
        <v>240</v>
      </c>
      <c r="C18" s="603"/>
      <c r="D18" s="604" t="s">
        <v>241</v>
      </c>
      <c r="E18" s="604"/>
      <c r="F18" s="605"/>
      <c r="G18" s="613" t="e">
        <f t="shared" ref="G18:I18" si="40">G17+G16+G15</f>
        <v>#REF!</v>
      </c>
      <c r="H18" s="613" t="e">
        <f t="shared" si="40"/>
        <v>#REF!</v>
      </c>
      <c r="I18" s="613" t="e">
        <f t="shared" si="40"/>
        <v>#REF!</v>
      </c>
      <c r="J18" s="613" t="e">
        <f>J17+J16+J15</f>
        <v>#REF!</v>
      </c>
      <c r="K18" s="613" t="e">
        <f>K17+K16+K15</f>
        <v>#REF!</v>
      </c>
      <c r="L18" s="613" t="e">
        <f>L17+L16+L15</f>
        <v>#REF!</v>
      </c>
      <c r="M18" s="129" t="e">
        <f>+H18-G18</f>
        <v>#REF!</v>
      </c>
      <c r="N18" s="608"/>
      <c r="P18" s="129"/>
      <c r="Q18" s="607"/>
    </row>
    <row r="19" s="601" customFormat="1" ht="8.25" customHeight="1">
      <c r="B19" s="614"/>
      <c r="C19" s="615"/>
      <c r="D19" s="604"/>
      <c r="E19" s="604"/>
      <c r="F19" s="604"/>
      <c r="G19" s="616"/>
      <c r="H19" s="616"/>
      <c r="I19" s="617"/>
      <c r="J19" s="618"/>
      <c r="K19" s="618"/>
      <c r="L19" s="618"/>
      <c r="M19" s="129"/>
      <c r="N19" s="608"/>
      <c r="P19" s="129"/>
      <c r="Q19" s="607"/>
    </row>
    <row r="20" ht="38.25" customHeight="1">
      <c r="B20" s="619"/>
      <c r="C20" s="620"/>
      <c r="D20" s="621" t="s">
        <v>242</v>
      </c>
      <c r="E20" s="621"/>
      <c r="F20" s="622"/>
      <c r="G20" s="623" t="e">
        <f>+G18/G18</f>
        <v>#REF!</v>
      </c>
      <c r="H20" s="623" t="e">
        <f>+H18/$G$18</f>
        <v>#REF!</v>
      </c>
      <c r="I20" s="623" t="e">
        <f>+I18/$G$18</f>
        <v>#REF!</v>
      </c>
      <c r="J20" s="623" t="e">
        <f>+J18/$G$18</f>
        <v>#REF!</v>
      </c>
      <c r="K20" s="623" t="e">
        <f>+K18/$G$18</f>
        <v>#REF!</v>
      </c>
      <c r="L20" s="623" t="e">
        <f>+L18/$G$18</f>
        <v>#REF!</v>
      </c>
      <c r="M20" s="597"/>
    </row>
    <row r="21">
      <c r="L21" s="624"/>
    </row>
    <row r="22" ht="13.800000000000001">
      <c r="H22" s="594" t="e">
        <f>+H18-I18+K18-J18</f>
        <v>#REF!</v>
      </c>
      <c r="I22" s="594"/>
      <c r="J22" s="594"/>
      <c r="K22" s="624" t="e">
        <f t="shared" ref="K22:K25" si="41">+G12-H12+I12+J12-K12</f>
        <v>#REF!</v>
      </c>
    </row>
    <row r="23" ht="13.800000000000001">
      <c r="H23" s="594" t="e">
        <f>+G18-H22</f>
        <v>#REF!</v>
      </c>
      <c r="I23" s="594"/>
      <c r="J23" s="594"/>
      <c r="K23" s="624" t="e">
        <f t="shared" si="41"/>
        <v>#REF!</v>
      </c>
    </row>
    <row r="24">
      <c r="K24" s="624" t="e">
        <f t="shared" si="41"/>
        <v>#REF!</v>
      </c>
    </row>
    <row r="25">
      <c r="K25" s="624" t="e">
        <f t="shared" si="41"/>
        <v>#REF!</v>
      </c>
    </row>
  </sheetData>
  <mergeCells count="7">
    <mergeCell ref="B4:L4"/>
    <mergeCell ref="K9:L9"/>
    <mergeCell ref="B9:B10"/>
    <mergeCell ref="C9:F10"/>
    <mergeCell ref="G9:G10"/>
    <mergeCell ref="H9:H10"/>
    <mergeCell ref="I9:J9"/>
  </mergeCells>
  <printOptions headings="0" gridLines="0" horizontalCentered="1" verticalCentered="1"/>
  <pageMargins left="0" right="0" top="0" bottom="0" header="0" footer="0"/>
  <pageSetup paperSize="9" scale="75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6">
    <outlinePr applyStyles="0" summaryBelow="1" summaryRight="1" showOutlineSymbols="1"/>
    <pageSetUpPr autoPageBreaks="1" fitToPage="1"/>
  </sheetPr>
  <sheetViews>
    <sheetView showGridLines="0" view="pageBreakPreview" topLeftCell="C8" zoomScale="85" workbookViewId="0">
      <selection activeCell="AF150" activeCellId="0" sqref="AF150"/>
    </sheetView>
  </sheetViews>
  <sheetFormatPr baseColWidth="10" defaultColWidth="11.44140625" defaultRowHeight="12.75"/>
  <cols>
    <col customWidth="1" min="1" max="1" style="625" width="16.28125"/>
    <col customWidth="1" hidden="1" min="2" max="2" style="625" width="14.8515625"/>
    <col customWidth="1" min="3" max="3" style="626" width="82.57421875"/>
    <col customWidth="1" min="4" max="4" style="625" width="12.57421875"/>
    <col customWidth="1" min="5" max="5" style="625" width="14.00390625"/>
    <col customWidth="1" min="6" max="6" style="625" width="5.57421875"/>
    <col customWidth="1" min="7" max="7" style="625" width="21.8515625"/>
    <col customWidth="1" hidden="1" min="8" max="9" style="625" width="21.8515625"/>
    <col customWidth="1" hidden="1" min="10" max="10" style="627" width="21.8515625"/>
    <col customWidth="1" min="11" max="11" style="625" width="21.8515625"/>
    <col customWidth="1" min="12" max="12" style="625" width="23.00390625"/>
    <col customWidth="1" min="13" max="14" style="625" width="21.8515625"/>
    <col customWidth="1" min="15" max="15" style="627" width="21.8515625"/>
    <col customWidth="1" min="16" max="16" style="627" width="13.140625"/>
    <col customWidth="1" min="17" max="17" style="625" width="18.421875"/>
    <col customWidth="1" min="18" max="22" style="625" width="13.140625"/>
    <col customWidth="1" min="23" max="23" style="627" width="13.140625"/>
    <col customWidth="1" min="24" max="26" style="625" width="13.140625"/>
    <col customWidth="1" min="27" max="27" style="627" width="13.140625"/>
    <col customWidth="1" min="28" max="30" style="625" width="13.140625"/>
    <col customWidth="1" min="31" max="31" style="627" width="13.140625"/>
    <col customWidth="1" min="32" max="56" style="625" width="13.140625"/>
    <col min="57" max="16384" style="625" width="11.44140625"/>
  </cols>
  <sheetData>
    <row r="1" hidden="1">
      <c r="J1" s="628" t="s">
        <v>243</v>
      </c>
      <c r="K1" s="629" t="s">
        <v>243</v>
      </c>
    </row>
    <row r="2" ht="15" hidden="1" customHeight="1"/>
    <row r="3" ht="15" hidden="1" customHeight="1"/>
    <row r="4" ht="15" hidden="1" customHeight="1"/>
    <row r="5" hidden="1"/>
    <row r="6" ht="20.25" customHeight="1">
      <c r="A6" s="630" t="s">
        <v>244</v>
      </c>
      <c r="B6" s="630"/>
      <c r="C6" s="631"/>
      <c r="D6" s="630"/>
      <c r="E6" s="630"/>
      <c r="F6" s="630"/>
      <c r="G6" s="630"/>
      <c r="H6" s="630"/>
      <c r="I6" s="630"/>
      <c r="J6" s="630"/>
      <c r="K6" s="630"/>
      <c r="L6" s="630"/>
      <c r="M6" s="630"/>
      <c r="N6" s="630"/>
      <c r="O6" s="630"/>
      <c r="P6" s="630"/>
      <c r="Q6" s="630"/>
      <c r="W6" s="630"/>
      <c r="AA6" s="630"/>
      <c r="AE6" s="630"/>
    </row>
    <row r="7" ht="17.25" customHeight="1">
      <c r="A7" s="630"/>
      <c r="B7" s="630"/>
      <c r="C7" s="631"/>
      <c r="D7" s="630"/>
      <c r="E7" s="630"/>
      <c r="F7" s="630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0"/>
      <c r="W7" s="630"/>
      <c r="AA7" s="630"/>
      <c r="AE7" s="630"/>
    </row>
    <row r="8" s="632" customFormat="1" ht="41.25" customHeight="1">
      <c r="A8" s="633" t="s">
        <v>245</v>
      </c>
      <c r="B8" s="634"/>
      <c r="C8" s="635"/>
      <c r="D8" s="636" t="s">
        <v>2</v>
      </c>
      <c r="E8" s="563" t="s">
        <v>3</v>
      </c>
      <c r="F8" s="634"/>
      <c r="G8" s="634"/>
      <c r="H8" s="634"/>
      <c r="I8" s="634"/>
      <c r="J8" s="634"/>
      <c r="K8" s="634"/>
      <c r="L8" s="634"/>
      <c r="M8" s="634"/>
      <c r="N8" s="634"/>
      <c r="O8" s="634"/>
      <c r="P8" s="634"/>
      <c r="Q8" s="634"/>
      <c r="W8" s="634"/>
      <c r="AA8" s="634"/>
      <c r="AE8" s="634"/>
    </row>
    <row r="9" s="632" customFormat="1" ht="24" customHeight="1">
      <c r="A9" s="633" t="s">
        <v>4</v>
      </c>
      <c r="B9" s="633"/>
      <c r="C9" s="637"/>
      <c r="D9" s="636" t="s">
        <v>2</v>
      </c>
      <c r="E9" s="638" t="s">
        <v>5</v>
      </c>
      <c r="F9" s="634"/>
      <c r="G9" s="634"/>
      <c r="H9" s="634"/>
      <c r="I9" s="634"/>
      <c r="J9" s="634"/>
      <c r="K9" s="634"/>
      <c r="L9" s="634"/>
      <c r="M9" s="634"/>
      <c r="N9" s="634"/>
      <c r="O9" s="634"/>
      <c r="P9" s="634"/>
      <c r="Q9" s="634"/>
      <c r="W9" s="634"/>
      <c r="AA9" s="634"/>
      <c r="AE9" s="634"/>
    </row>
    <row r="10" s="632" customFormat="1" ht="24" customHeight="1">
      <c r="A10" s="633" t="s">
        <v>235</v>
      </c>
      <c r="B10" s="633"/>
      <c r="C10" s="637"/>
      <c r="D10" s="633" t="s">
        <v>2</v>
      </c>
      <c r="E10" s="633" t="s">
        <v>50</v>
      </c>
      <c r="F10" s="639"/>
      <c r="G10" s="640"/>
      <c r="H10" s="640"/>
      <c r="I10" s="640"/>
      <c r="J10" s="640"/>
      <c r="K10" s="640"/>
      <c r="L10" s="640"/>
      <c r="M10" s="640"/>
      <c r="N10" s="640"/>
      <c r="O10" s="640"/>
      <c r="P10" s="640"/>
      <c r="Q10" s="640"/>
      <c r="W10" s="640"/>
      <c r="AA10" s="640"/>
      <c r="AE10" s="640"/>
    </row>
    <row r="11" ht="8.25" customHeight="1">
      <c r="A11" s="641"/>
      <c r="B11" s="641"/>
      <c r="C11" s="642"/>
      <c r="D11" s="641"/>
      <c r="E11" s="641"/>
      <c r="F11" s="641"/>
      <c r="G11" s="641"/>
      <c r="H11" s="641"/>
      <c r="I11" s="641"/>
      <c r="J11" s="643"/>
      <c r="K11" s="641"/>
      <c r="L11" s="641"/>
      <c r="M11" s="641"/>
      <c r="N11" s="641"/>
      <c r="O11" s="643"/>
      <c r="P11" s="643"/>
      <c r="Q11" s="641"/>
      <c r="W11" s="643"/>
      <c r="AA11" s="643"/>
      <c r="AE11" s="643"/>
    </row>
    <row r="12" ht="33.850000000000001" customHeight="1">
      <c r="A12" s="644" t="s">
        <v>10</v>
      </c>
      <c r="B12" s="644" t="s">
        <v>246</v>
      </c>
      <c r="C12" s="645"/>
      <c r="D12" s="644"/>
      <c r="E12" s="644"/>
      <c r="F12" s="646" t="s">
        <v>247</v>
      </c>
      <c r="G12" s="647" t="s">
        <v>248</v>
      </c>
      <c r="H12" s="648" t="s">
        <v>249</v>
      </c>
      <c r="I12" s="649" t="s">
        <v>8</v>
      </c>
      <c r="J12" s="650"/>
      <c r="K12" s="651" t="s">
        <v>9</v>
      </c>
      <c r="L12" s="652"/>
      <c r="M12" s="653" t="s">
        <v>250</v>
      </c>
      <c r="N12" s="654" t="s">
        <v>251</v>
      </c>
      <c r="O12" s="655"/>
      <c r="P12" s="655"/>
      <c r="Q12" s="647" t="s">
        <v>252</v>
      </c>
      <c r="T12" s="647" t="s">
        <v>250</v>
      </c>
      <c r="U12" s="656" t="s">
        <v>253</v>
      </c>
      <c r="V12" s="657"/>
      <c r="W12" s="652"/>
      <c r="X12" s="658" t="s">
        <v>250</v>
      </c>
      <c r="Y12" s="659" t="s">
        <v>254</v>
      </c>
      <c r="Z12" s="660"/>
      <c r="AA12" s="660"/>
      <c r="AB12" s="661" t="s">
        <v>250</v>
      </c>
      <c r="AC12" s="662" t="s">
        <v>255</v>
      </c>
      <c r="AD12" s="663"/>
      <c r="AE12" s="663"/>
    </row>
    <row r="13" ht="15" customHeight="1">
      <c r="A13" s="644"/>
      <c r="B13" s="644"/>
      <c r="C13" s="645"/>
      <c r="D13" s="644"/>
      <c r="E13" s="644"/>
      <c r="F13" s="646"/>
      <c r="G13" s="647"/>
      <c r="H13" s="648"/>
      <c r="I13" s="664" t="s">
        <v>256</v>
      </c>
      <c r="J13" s="665" t="s">
        <v>20</v>
      </c>
      <c r="K13" s="666" t="s">
        <v>256</v>
      </c>
      <c r="L13" s="667" t="s">
        <v>20</v>
      </c>
      <c r="M13" s="653"/>
      <c r="N13" s="668" t="s">
        <v>256</v>
      </c>
      <c r="O13" s="669" t="s">
        <v>20</v>
      </c>
      <c r="P13" s="670" t="s">
        <v>75</v>
      </c>
      <c r="Q13" s="653"/>
      <c r="T13" s="647"/>
      <c r="U13" s="666" t="s">
        <v>256</v>
      </c>
      <c r="V13" s="667" t="s">
        <v>20</v>
      </c>
      <c r="W13" s="671" t="s">
        <v>75</v>
      </c>
      <c r="X13" s="658"/>
      <c r="Y13" s="672" t="s">
        <v>256</v>
      </c>
      <c r="Z13" s="673" t="s">
        <v>20</v>
      </c>
      <c r="AA13" s="674" t="s">
        <v>75</v>
      </c>
      <c r="AB13" s="661"/>
      <c r="AC13" s="675" t="s">
        <v>256</v>
      </c>
      <c r="AD13" s="676" t="s">
        <v>20</v>
      </c>
      <c r="AE13" s="677" t="s">
        <v>75</v>
      </c>
    </row>
    <row r="14" ht="15" customHeight="1">
      <c r="A14" s="644"/>
      <c r="B14" s="644"/>
      <c r="C14" s="645"/>
      <c r="D14" s="644"/>
      <c r="E14" s="644"/>
      <c r="F14" s="646"/>
      <c r="G14" s="647"/>
      <c r="H14" s="648"/>
      <c r="I14" s="664"/>
      <c r="J14" s="665"/>
      <c r="K14" s="666"/>
      <c r="L14" s="667"/>
      <c r="M14" s="653"/>
      <c r="N14" s="668"/>
      <c r="O14" s="669"/>
      <c r="P14" s="678"/>
      <c r="Q14" s="647"/>
      <c r="T14" s="647"/>
      <c r="U14" s="666"/>
      <c r="V14" s="667"/>
      <c r="W14" s="679"/>
      <c r="X14" s="658"/>
      <c r="Y14" s="672"/>
      <c r="Z14" s="673"/>
      <c r="AA14" s="680"/>
      <c r="AB14" s="661"/>
      <c r="AC14" s="675"/>
      <c r="AD14" s="676"/>
      <c r="AE14" s="681"/>
    </row>
    <row r="15" ht="15" customHeight="1">
      <c r="A15" s="644"/>
      <c r="B15" s="644"/>
      <c r="C15" s="645"/>
      <c r="D15" s="644"/>
      <c r="E15" s="644"/>
      <c r="F15" s="646"/>
      <c r="G15" s="667" t="s">
        <v>257</v>
      </c>
      <c r="H15" s="665" t="s">
        <v>257</v>
      </c>
      <c r="I15" s="665" t="s">
        <v>203</v>
      </c>
      <c r="J15" s="665" t="s">
        <v>128</v>
      </c>
      <c r="K15" s="667" t="s">
        <v>203</v>
      </c>
      <c r="L15" s="667" t="s">
        <v>128</v>
      </c>
      <c r="M15" s="669" t="s">
        <v>128</v>
      </c>
      <c r="N15" s="669" t="s">
        <v>203</v>
      </c>
      <c r="O15" s="669" t="s">
        <v>128</v>
      </c>
      <c r="P15" s="682"/>
      <c r="Q15" s="667" t="s">
        <v>128</v>
      </c>
      <c r="R15" s="625" t="s">
        <v>258</v>
      </c>
      <c r="S15" s="625" t="s">
        <v>1</v>
      </c>
      <c r="T15" s="667" t="s">
        <v>128</v>
      </c>
      <c r="U15" s="667" t="s">
        <v>203</v>
      </c>
      <c r="V15" s="667" t="s">
        <v>128</v>
      </c>
      <c r="W15" s="683"/>
      <c r="X15" s="673" t="s">
        <v>128</v>
      </c>
      <c r="Y15" s="673" t="s">
        <v>203</v>
      </c>
      <c r="Z15" s="673" t="s">
        <v>128</v>
      </c>
      <c r="AA15" s="684"/>
      <c r="AB15" s="676" t="s">
        <v>128</v>
      </c>
      <c r="AC15" s="676" t="s">
        <v>203</v>
      </c>
      <c r="AD15" s="676" t="s">
        <v>128</v>
      </c>
      <c r="AE15" s="685"/>
    </row>
    <row r="16" ht="15" customHeight="1">
      <c r="A16" s="686" t="s">
        <v>16</v>
      </c>
      <c r="B16" s="687"/>
      <c r="C16" s="688" t="s">
        <v>237</v>
      </c>
      <c r="D16" s="689"/>
      <c r="E16" s="690"/>
      <c r="F16" s="691"/>
      <c r="G16" s="692"/>
      <c r="H16" s="692"/>
      <c r="I16" s="692"/>
      <c r="J16" s="692"/>
      <c r="K16" s="692"/>
      <c r="L16" s="692"/>
      <c r="M16" s="692"/>
      <c r="N16" s="692"/>
      <c r="O16" s="692"/>
      <c r="P16" s="693"/>
      <c r="Q16" s="692"/>
      <c r="W16" s="693"/>
      <c r="AA16" s="693"/>
      <c r="AE16" s="693"/>
    </row>
    <row r="17" s="694" customFormat="1" ht="15" customHeight="1">
      <c r="A17" s="695">
        <v>1</v>
      </c>
      <c r="B17" s="696">
        <v>3</v>
      </c>
      <c r="C17" s="697" t="s">
        <v>259</v>
      </c>
      <c r="D17" s="698"/>
      <c r="E17" s="699"/>
      <c r="F17" s="700"/>
      <c r="G17" s="701"/>
      <c r="H17" s="701"/>
      <c r="I17" s="701"/>
      <c r="J17" s="701"/>
      <c r="K17" s="701"/>
      <c r="L17" s="701"/>
      <c r="M17" s="701"/>
      <c r="N17" s="701"/>
      <c r="O17" s="701"/>
      <c r="P17" s="702"/>
      <c r="Q17" s="701"/>
      <c r="R17" s="694"/>
      <c r="S17" s="694"/>
      <c r="T17" s="694"/>
      <c r="U17" s="694"/>
      <c r="V17" s="694"/>
      <c r="W17" s="702"/>
      <c r="X17" s="694"/>
      <c r="Y17" s="694"/>
      <c r="Z17" s="694"/>
      <c r="AA17" s="702"/>
      <c r="AB17" s="694"/>
      <c r="AC17" s="694"/>
      <c r="AD17" s="694"/>
      <c r="AE17" s="702"/>
      <c r="AF17" s="694"/>
      <c r="AG17" s="694"/>
      <c r="AH17" s="694"/>
      <c r="AI17" s="694"/>
      <c r="AJ17" s="694"/>
      <c r="AK17" s="694"/>
      <c r="AL17" s="694"/>
      <c r="AM17" s="694"/>
      <c r="AN17" s="694"/>
      <c r="AO17" s="694"/>
      <c r="AP17" s="694"/>
      <c r="AQ17" s="694"/>
      <c r="AR17" s="694"/>
      <c r="AS17" s="694"/>
      <c r="AT17" s="694"/>
      <c r="AU17" s="694"/>
      <c r="AV17" s="694"/>
      <c r="AW17" s="694"/>
      <c r="AX17" s="694"/>
      <c r="AY17" s="694"/>
      <c r="AZ17" s="694"/>
      <c r="BA17" s="694"/>
      <c r="BB17" s="694"/>
      <c r="BC17" s="694"/>
      <c r="BD17" s="694"/>
    </row>
    <row r="18" s="694" customFormat="1" ht="15" customHeight="1">
      <c r="A18" s="703">
        <v>1.01</v>
      </c>
      <c r="B18" s="696">
        <f t="shared" ref="B18:B21" si="42">+B17+1</f>
        <v>4</v>
      </c>
      <c r="C18" s="704" t="s">
        <v>260</v>
      </c>
      <c r="D18" s="705"/>
      <c r="E18" s="706"/>
      <c r="F18" s="700" t="s">
        <v>261</v>
      </c>
      <c r="G18" s="701">
        <v>105</v>
      </c>
      <c r="H18" s="701"/>
      <c r="I18" s="701">
        <v>11</v>
      </c>
      <c r="J18" s="701">
        <f t="shared" ref="J18:J21" si="43">+ROUND($G18*I18,2)</f>
        <v>1155</v>
      </c>
      <c r="K18" s="701">
        <f>+[191]Metrados!E19</f>
        <v>7</v>
      </c>
      <c r="L18" s="701">
        <f t="shared" ref="L18:L21" si="44">+ROUND($G18*K18,2)</f>
        <v>735</v>
      </c>
      <c r="M18" s="701">
        <v>0</v>
      </c>
      <c r="N18" s="701">
        <f t="shared" ref="N18:N81" si="45">K18</f>
        <v>7</v>
      </c>
      <c r="O18" s="701">
        <f t="shared" ref="O18:O21" si="46">+ROUND($M18*N18,2)</f>
        <v>0</v>
      </c>
      <c r="P18" s="707">
        <f t="shared" ref="P18:P81" si="47">+M18/($G18+$H18)</f>
        <v>0</v>
      </c>
      <c r="Q18" s="701">
        <f t="shared" ref="Q18:Q44" si="48">+G18-M18</f>
        <v>105</v>
      </c>
      <c r="R18" s="694"/>
      <c r="S18" s="694"/>
      <c r="T18" s="708">
        <v>0</v>
      </c>
      <c r="U18" s="709">
        <f t="shared" ref="U18:U81" si="49">$K18</f>
        <v>7</v>
      </c>
      <c r="V18" s="709">
        <f t="shared" ref="V18:V21" si="50">+ROUND($T18*U18,2)</f>
        <v>0</v>
      </c>
      <c r="W18" s="707">
        <f t="shared" ref="W18:W81" si="51">+T18/($G18+$H18)</f>
        <v>0</v>
      </c>
      <c r="X18" s="708">
        <v>0</v>
      </c>
      <c r="Y18" s="709">
        <f t="shared" ref="Y18:Y81" si="52">$K18</f>
        <v>7</v>
      </c>
      <c r="Z18" s="709">
        <f t="shared" ref="Z18:Z21" si="53">+ROUND($X18*Y18,2)</f>
        <v>0</v>
      </c>
      <c r="AA18" s="707">
        <f t="shared" ref="AA18:AA81" si="54">+X18/($G18+$H18)</f>
        <v>0</v>
      </c>
      <c r="AB18" s="708">
        <v>0</v>
      </c>
      <c r="AC18" s="709">
        <f t="shared" ref="AC18:AC81" si="55">$K18</f>
        <v>7</v>
      </c>
      <c r="AD18" s="709">
        <f t="shared" ref="AD18:AD21" si="56">+ROUND($AB18*AC18,2)</f>
        <v>0</v>
      </c>
      <c r="AE18" s="707">
        <f t="shared" ref="AE18:AE81" si="57">+AB18/($G18+$H18)</f>
        <v>0</v>
      </c>
      <c r="AF18" s="710">
        <f t="shared" ref="AF18:AF81" si="58">+M18+O18+X18</f>
        <v>0</v>
      </c>
      <c r="AG18" s="694"/>
      <c r="AH18" s="694"/>
      <c r="AI18" s="694"/>
      <c r="AJ18" s="694"/>
      <c r="AK18" s="694"/>
      <c r="AL18" s="694"/>
      <c r="AM18" s="694"/>
      <c r="AN18" s="694"/>
      <c r="AO18" s="694"/>
      <c r="AP18" s="694"/>
      <c r="AQ18" s="694"/>
      <c r="AR18" s="694"/>
      <c r="AS18" s="694"/>
      <c r="AT18" s="694"/>
      <c r="AU18" s="694"/>
      <c r="AV18" s="694"/>
      <c r="AW18" s="694"/>
      <c r="AX18" s="694"/>
      <c r="AY18" s="694"/>
      <c r="AZ18" s="694"/>
      <c r="BA18" s="694"/>
      <c r="BB18" s="694"/>
      <c r="BC18" s="694"/>
      <c r="BD18" s="694"/>
    </row>
    <row r="19" s="694" customFormat="1" ht="15" customHeight="1">
      <c r="A19" s="703">
        <v>1.02</v>
      </c>
      <c r="B19" s="696">
        <f t="shared" si="42"/>
        <v>5</v>
      </c>
      <c r="C19" s="704" t="s">
        <v>262</v>
      </c>
      <c r="D19" s="705"/>
      <c r="E19" s="706"/>
      <c r="F19" s="700" t="s">
        <v>261</v>
      </c>
      <c r="G19" s="701">
        <v>178</v>
      </c>
      <c r="H19" s="701"/>
      <c r="I19" s="701">
        <v>2</v>
      </c>
      <c r="J19" s="701">
        <f t="shared" si="43"/>
        <v>356</v>
      </c>
      <c r="K19" s="701">
        <f>+'[191]Metrados'!E20</f>
        <v>1</v>
      </c>
      <c r="L19" s="701">
        <f t="shared" si="44"/>
        <v>178</v>
      </c>
      <c r="M19" s="701">
        <v>0</v>
      </c>
      <c r="N19" s="701">
        <f t="shared" si="45"/>
        <v>1</v>
      </c>
      <c r="O19" s="701">
        <f t="shared" si="46"/>
        <v>0</v>
      </c>
      <c r="P19" s="707">
        <f t="shared" si="47"/>
        <v>0</v>
      </c>
      <c r="Q19" s="701">
        <f t="shared" si="48"/>
        <v>178</v>
      </c>
      <c r="R19" s="694"/>
      <c r="S19" s="694"/>
      <c r="T19" s="708">
        <v>0</v>
      </c>
      <c r="U19" s="709">
        <f t="shared" si="49"/>
        <v>1</v>
      </c>
      <c r="V19" s="708">
        <f t="shared" si="50"/>
        <v>0</v>
      </c>
      <c r="W19" s="707">
        <f t="shared" si="51"/>
        <v>0</v>
      </c>
      <c r="X19" s="708">
        <v>0</v>
      </c>
      <c r="Y19" s="709">
        <f t="shared" si="52"/>
        <v>1</v>
      </c>
      <c r="Z19" s="708">
        <f t="shared" si="53"/>
        <v>0</v>
      </c>
      <c r="AA19" s="707">
        <f t="shared" si="54"/>
        <v>0</v>
      </c>
      <c r="AB19" s="708">
        <v>0</v>
      </c>
      <c r="AC19" s="709">
        <f t="shared" si="55"/>
        <v>1</v>
      </c>
      <c r="AD19" s="708">
        <f t="shared" si="56"/>
        <v>0</v>
      </c>
      <c r="AE19" s="707">
        <f t="shared" si="57"/>
        <v>0</v>
      </c>
      <c r="AF19" s="710">
        <f t="shared" si="58"/>
        <v>0</v>
      </c>
      <c r="AG19" s="694"/>
      <c r="AH19" s="694"/>
      <c r="AI19" s="694"/>
      <c r="AJ19" s="694"/>
      <c r="AK19" s="694"/>
      <c r="AL19" s="694"/>
      <c r="AM19" s="694"/>
      <c r="AN19" s="694"/>
      <c r="AO19" s="694"/>
      <c r="AP19" s="694"/>
      <c r="AQ19" s="694"/>
      <c r="AR19" s="694"/>
      <c r="AS19" s="694"/>
      <c r="AT19" s="694"/>
      <c r="AU19" s="694"/>
      <c r="AV19" s="694"/>
      <c r="AW19" s="694"/>
      <c r="AX19" s="694"/>
      <c r="AY19" s="694"/>
      <c r="AZ19" s="694"/>
      <c r="BA19" s="694"/>
      <c r="BB19" s="694"/>
      <c r="BC19" s="694"/>
      <c r="BD19" s="694"/>
    </row>
    <row r="20" s="694" customFormat="1" ht="15" customHeight="1">
      <c r="A20" s="703">
        <v>1.03</v>
      </c>
      <c r="B20" s="696">
        <f t="shared" si="42"/>
        <v>6</v>
      </c>
      <c r="C20" s="704" t="s">
        <v>263</v>
      </c>
      <c r="D20" s="705"/>
      <c r="E20" s="706"/>
      <c r="F20" s="700" t="s">
        <v>261</v>
      </c>
      <c r="G20" s="701">
        <v>205</v>
      </c>
      <c r="H20" s="701"/>
      <c r="I20" s="701">
        <v>1</v>
      </c>
      <c r="J20" s="701">
        <f t="shared" si="43"/>
        <v>205</v>
      </c>
      <c r="K20" s="701">
        <f>+'[191]Metrados'!E21</f>
        <v>13</v>
      </c>
      <c r="L20" s="701">
        <f t="shared" si="44"/>
        <v>2665</v>
      </c>
      <c r="M20" s="701">
        <v>0</v>
      </c>
      <c r="N20" s="701">
        <f t="shared" si="45"/>
        <v>13</v>
      </c>
      <c r="O20" s="701">
        <f t="shared" si="46"/>
        <v>0</v>
      </c>
      <c r="P20" s="707">
        <f t="shared" si="47"/>
        <v>0</v>
      </c>
      <c r="Q20" s="701">
        <f t="shared" si="48"/>
        <v>205</v>
      </c>
      <c r="R20" s="694"/>
      <c r="S20" s="694"/>
      <c r="T20" s="708">
        <v>0</v>
      </c>
      <c r="U20" s="709">
        <f t="shared" si="49"/>
        <v>13</v>
      </c>
      <c r="V20" s="708">
        <f t="shared" si="50"/>
        <v>0</v>
      </c>
      <c r="W20" s="707">
        <f t="shared" si="51"/>
        <v>0</v>
      </c>
      <c r="X20" s="708">
        <v>0</v>
      </c>
      <c r="Y20" s="709">
        <f t="shared" si="52"/>
        <v>13</v>
      </c>
      <c r="Z20" s="708">
        <f t="shared" si="53"/>
        <v>0</v>
      </c>
      <c r="AA20" s="707">
        <f t="shared" si="54"/>
        <v>0</v>
      </c>
      <c r="AB20" s="708">
        <v>0</v>
      </c>
      <c r="AC20" s="709">
        <f t="shared" si="55"/>
        <v>13</v>
      </c>
      <c r="AD20" s="708">
        <f t="shared" si="56"/>
        <v>0</v>
      </c>
      <c r="AE20" s="707">
        <f t="shared" si="57"/>
        <v>0</v>
      </c>
      <c r="AF20" s="710">
        <f t="shared" si="58"/>
        <v>0</v>
      </c>
      <c r="AG20" s="694"/>
      <c r="AH20" s="694"/>
      <c r="AI20" s="694"/>
      <c r="AJ20" s="694"/>
      <c r="AK20" s="694"/>
      <c r="AL20" s="694"/>
      <c r="AM20" s="694"/>
      <c r="AN20" s="694"/>
      <c r="AO20" s="694"/>
      <c r="AP20" s="694"/>
      <c r="AQ20" s="694"/>
      <c r="AR20" s="694"/>
      <c r="AS20" s="694"/>
      <c r="AT20" s="694"/>
      <c r="AU20" s="694"/>
      <c r="AV20" s="694"/>
      <c r="AW20" s="694"/>
      <c r="AX20" s="694"/>
      <c r="AY20" s="694"/>
      <c r="AZ20" s="694"/>
      <c r="BA20" s="694"/>
      <c r="BB20" s="694"/>
      <c r="BC20" s="694"/>
      <c r="BD20" s="694"/>
    </row>
    <row r="21" s="694" customFormat="1" ht="15" customHeight="1">
      <c r="A21" s="703">
        <v>1.04</v>
      </c>
      <c r="B21" s="696">
        <f t="shared" si="42"/>
        <v>7</v>
      </c>
      <c r="C21" s="704" t="s">
        <v>264</v>
      </c>
      <c r="D21" s="705"/>
      <c r="E21" s="706"/>
      <c r="F21" s="700" t="s">
        <v>261</v>
      </c>
      <c r="G21" s="701">
        <v>27.350000000000001</v>
      </c>
      <c r="H21" s="701"/>
      <c r="I21" s="701">
        <v>9</v>
      </c>
      <c r="J21" s="701">
        <f t="shared" si="43"/>
        <v>246.15000000000001</v>
      </c>
      <c r="K21" s="701">
        <f>+'[191]Metrados'!E22</f>
        <v>0</v>
      </c>
      <c r="L21" s="701">
        <f t="shared" si="44"/>
        <v>0</v>
      </c>
      <c r="M21" s="701">
        <v>0</v>
      </c>
      <c r="N21" s="701">
        <f t="shared" si="45"/>
        <v>0</v>
      </c>
      <c r="O21" s="701">
        <f t="shared" si="46"/>
        <v>0</v>
      </c>
      <c r="P21" s="707">
        <f t="shared" si="47"/>
        <v>0</v>
      </c>
      <c r="Q21" s="701">
        <f t="shared" si="48"/>
        <v>27.350000000000001</v>
      </c>
      <c r="R21" s="694"/>
      <c r="S21" s="694"/>
      <c r="T21" s="708">
        <v>0</v>
      </c>
      <c r="U21" s="709">
        <f t="shared" si="49"/>
        <v>0</v>
      </c>
      <c r="V21" s="708">
        <f t="shared" si="50"/>
        <v>0</v>
      </c>
      <c r="W21" s="707">
        <f t="shared" si="51"/>
        <v>0</v>
      </c>
      <c r="X21" s="708">
        <v>0</v>
      </c>
      <c r="Y21" s="709">
        <f t="shared" si="52"/>
        <v>0</v>
      </c>
      <c r="Z21" s="708">
        <f t="shared" si="53"/>
        <v>0</v>
      </c>
      <c r="AA21" s="707">
        <f t="shared" si="54"/>
        <v>0</v>
      </c>
      <c r="AB21" s="708">
        <v>0</v>
      </c>
      <c r="AC21" s="709">
        <f t="shared" si="55"/>
        <v>0</v>
      </c>
      <c r="AD21" s="708">
        <f t="shared" si="56"/>
        <v>0</v>
      </c>
      <c r="AE21" s="707">
        <f t="shared" si="57"/>
        <v>0</v>
      </c>
      <c r="AF21" s="710">
        <f t="shared" si="58"/>
        <v>0</v>
      </c>
      <c r="AG21" s="694"/>
      <c r="AH21" s="694"/>
      <c r="AI21" s="694"/>
      <c r="AJ21" s="694"/>
      <c r="AK21" s="694"/>
      <c r="AL21" s="694"/>
      <c r="AM21" s="694"/>
      <c r="AN21" s="694"/>
      <c r="AO21" s="694"/>
      <c r="AP21" s="694"/>
      <c r="AQ21" s="694"/>
      <c r="AR21" s="694"/>
      <c r="AS21" s="694"/>
      <c r="AT21" s="694"/>
      <c r="AU21" s="694"/>
      <c r="AV21" s="694"/>
      <c r="AW21" s="694"/>
      <c r="AX21" s="694"/>
      <c r="AY21" s="694"/>
      <c r="AZ21" s="694"/>
      <c r="BA21" s="694"/>
      <c r="BB21" s="694"/>
      <c r="BC21" s="694"/>
      <c r="BD21" s="694"/>
    </row>
    <row r="22" ht="15" customHeight="1">
      <c r="A22" s="711"/>
      <c r="B22" s="712">
        <f>B21+1</f>
        <v>8</v>
      </c>
      <c r="C22" s="713"/>
      <c r="D22" s="714"/>
      <c r="E22" s="715" t="str">
        <f>+"SUB-TOTAL   "&amp;A17&amp;":  "</f>
        <v xml:space="preserve">SUB-TOTAL   1:  </v>
      </c>
      <c r="F22" s="716"/>
      <c r="G22" s="717"/>
      <c r="H22" s="717"/>
      <c r="I22" s="717"/>
      <c r="J22" s="718">
        <f>+SUM(J18:J21)</f>
        <v>1962.1500000000001</v>
      </c>
      <c r="K22" s="717"/>
      <c r="L22" s="718">
        <f>+SUM(L18:L21)</f>
        <v>3578</v>
      </c>
      <c r="M22" s="719">
        <v>0</v>
      </c>
      <c r="N22" s="717">
        <f t="shared" si="45"/>
        <v>0</v>
      </c>
      <c r="O22" s="718">
        <f>+SUM(O18:O21)</f>
        <v>0</v>
      </c>
      <c r="P22" s="720"/>
      <c r="Q22" s="719">
        <f t="shared" si="48"/>
        <v>0</v>
      </c>
      <c r="R22" s="625"/>
      <c r="T22" s="721">
        <v>0</v>
      </c>
      <c r="U22" s="722">
        <f t="shared" si="49"/>
        <v>0</v>
      </c>
      <c r="V22" s="721">
        <f>+SUM(V18:V21)</f>
        <v>0</v>
      </c>
      <c r="W22" s="720"/>
      <c r="X22" s="721">
        <v>0</v>
      </c>
      <c r="Y22" s="722">
        <f t="shared" si="52"/>
        <v>0</v>
      </c>
      <c r="Z22" s="721">
        <f>+SUM(Z18:Z21)</f>
        <v>0</v>
      </c>
      <c r="AA22" s="720"/>
      <c r="AB22" s="721">
        <v>0</v>
      </c>
      <c r="AC22" s="722">
        <f t="shared" si="55"/>
        <v>0</v>
      </c>
      <c r="AD22" s="721">
        <f>+SUM(AD18:AD21)</f>
        <v>0</v>
      </c>
      <c r="AE22" s="720"/>
      <c r="AF22" s="723">
        <f t="shared" si="58"/>
        <v>0</v>
      </c>
      <c r="AG22" s="625"/>
    </row>
    <row r="23" ht="15" customHeight="1">
      <c r="A23" s="724">
        <v>2</v>
      </c>
      <c r="B23" s="725">
        <f t="shared" ref="B23:B86" si="59">+B22+1</f>
        <v>9</v>
      </c>
      <c r="C23" s="726" t="s">
        <v>265</v>
      </c>
      <c r="D23" s="727"/>
      <c r="E23" s="728"/>
      <c r="F23" s="729"/>
      <c r="G23" s="730"/>
      <c r="H23" s="730"/>
      <c r="I23" s="730"/>
      <c r="J23" s="730"/>
      <c r="K23" s="731"/>
      <c r="L23" s="730"/>
      <c r="M23" s="719">
        <v>0</v>
      </c>
      <c r="N23" s="730">
        <f t="shared" si="45"/>
        <v>0</v>
      </c>
      <c r="O23" s="730"/>
      <c r="P23" s="720"/>
      <c r="Q23" s="719">
        <f t="shared" si="48"/>
        <v>0</v>
      </c>
      <c r="R23" s="625"/>
      <c r="T23" s="721">
        <v>0</v>
      </c>
      <c r="U23" s="722">
        <f t="shared" si="49"/>
        <v>0</v>
      </c>
      <c r="V23" s="721"/>
      <c r="W23" s="720"/>
      <c r="X23" s="721">
        <v>0</v>
      </c>
      <c r="Y23" s="722">
        <f t="shared" si="52"/>
        <v>0</v>
      </c>
      <c r="Z23" s="721"/>
      <c r="AA23" s="720"/>
      <c r="AB23" s="721">
        <v>0</v>
      </c>
      <c r="AC23" s="722">
        <f t="shared" si="55"/>
        <v>0</v>
      </c>
      <c r="AD23" s="721"/>
      <c r="AE23" s="720"/>
      <c r="AF23" s="723">
        <f t="shared" si="58"/>
        <v>0</v>
      </c>
      <c r="AG23" s="625"/>
    </row>
    <row r="24" ht="15" customHeight="1">
      <c r="A24" s="732">
        <v>2.0099999999999998</v>
      </c>
      <c r="B24" s="725">
        <f t="shared" si="59"/>
        <v>10</v>
      </c>
      <c r="C24" s="733" t="s">
        <v>266</v>
      </c>
      <c r="D24" s="734"/>
      <c r="E24" s="735"/>
      <c r="F24" s="736" t="s">
        <v>261</v>
      </c>
      <c r="G24" s="719">
        <v>837.45000000000005</v>
      </c>
      <c r="H24" s="737"/>
      <c r="I24" s="719">
        <v>15</v>
      </c>
      <c r="J24" s="719">
        <f t="shared" ref="J24:J28" si="60">+ROUND($G24*I24,2)</f>
        <v>12561.75</v>
      </c>
      <c r="K24" s="719">
        <f>+'[191]Metrados'!E25</f>
        <v>3</v>
      </c>
      <c r="L24" s="719">
        <f t="shared" ref="L24:L27" si="61">+ROUND($G24*K24,2)</f>
        <v>2512.3499999999999</v>
      </c>
      <c r="M24" s="719">
        <v>0</v>
      </c>
      <c r="N24" s="719">
        <f t="shared" si="45"/>
        <v>3</v>
      </c>
      <c r="O24" s="719">
        <f t="shared" ref="O24:O28" si="62">+ROUND($M24*N24,2)</f>
        <v>0</v>
      </c>
      <c r="P24" s="720">
        <f t="shared" si="47"/>
        <v>0</v>
      </c>
      <c r="Q24" s="719">
        <f t="shared" si="48"/>
        <v>837.45000000000005</v>
      </c>
      <c r="R24" s="625"/>
      <c r="T24" s="721">
        <v>0</v>
      </c>
      <c r="U24" s="722">
        <f t="shared" si="49"/>
        <v>3</v>
      </c>
      <c r="V24" s="721">
        <f t="shared" ref="V24:V28" si="63">+ROUND($T24*U24,2)</f>
        <v>0</v>
      </c>
      <c r="W24" s="720">
        <f t="shared" si="51"/>
        <v>0</v>
      </c>
      <c r="X24" s="721">
        <v>0</v>
      </c>
      <c r="Y24" s="722">
        <f t="shared" si="52"/>
        <v>3</v>
      </c>
      <c r="Z24" s="721">
        <f t="shared" ref="Z24:Z28" si="64">+ROUND($X24*Y24,2)</f>
        <v>0</v>
      </c>
      <c r="AA24" s="720">
        <f t="shared" si="54"/>
        <v>0</v>
      </c>
      <c r="AB24" s="721">
        <v>0</v>
      </c>
      <c r="AC24" s="722">
        <f t="shared" si="55"/>
        <v>3</v>
      </c>
      <c r="AD24" s="721">
        <f t="shared" ref="AD24:AD28" si="65">+ROUND($AB24*AC24,2)</f>
        <v>0</v>
      </c>
      <c r="AE24" s="720">
        <f t="shared" si="57"/>
        <v>0</v>
      </c>
      <c r="AF24" s="723">
        <f t="shared" si="58"/>
        <v>0</v>
      </c>
      <c r="AG24" s="625"/>
    </row>
    <row r="25" ht="15" customHeight="1">
      <c r="A25" s="732">
        <v>2.0199999999999996</v>
      </c>
      <c r="B25" s="725">
        <f t="shared" si="59"/>
        <v>11</v>
      </c>
      <c r="C25" s="733" t="s">
        <v>267</v>
      </c>
      <c r="D25" s="734"/>
      <c r="E25" s="735"/>
      <c r="F25" s="736" t="s">
        <v>261</v>
      </c>
      <c r="G25" s="719">
        <v>923.47000000000003</v>
      </c>
      <c r="H25" s="737"/>
      <c r="I25" s="719">
        <v>6</v>
      </c>
      <c r="J25" s="719">
        <f t="shared" si="60"/>
        <v>5540.8199999999997</v>
      </c>
      <c r="K25" s="719">
        <f>+'[191]Metrados'!E26</f>
        <v>6</v>
      </c>
      <c r="L25" s="719">
        <f t="shared" si="61"/>
        <v>5540.8199999999997</v>
      </c>
      <c r="M25" s="719">
        <v>0</v>
      </c>
      <c r="N25" s="719">
        <f t="shared" si="45"/>
        <v>6</v>
      </c>
      <c r="O25" s="719">
        <f t="shared" si="62"/>
        <v>0</v>
      </c>
      <c r="P25" s="720">
        <f t="shared" si="47"/>
        <v>0</v>
      </c>
      <c r="Q25" s="719">
        <f t="shared" si="48"/>
        <v>923.47000000000003</v>
      </c>
      <c r="R25" s="625"/>
      <c r="T25" s="721">
        <v>0</v>
      </c>
      <c r="U25" s="722">
        <f t="shared" si="49"/>
        <v>6</v>
      </c>
      <c r="V25" s="721">
        <f t="shared" si="63"/>
        <v>0</v>
      </c>
      <c r="W25" s="720">
        <f t="shared" si="51"/>
        <v>0</v>
      </c>
      <c r="X25" s="721">
        <v>0</v>
      </c>
      <c r="Y25" s="722">
        <f t="shared" si="52"/>
        <v>6</v>
      </c>
      <c r="Z25" s="721">
        <f t="shared" si="64"/>
        <v>0</v>
      </c>
      <c r="AA25" s="720">
        <f t="shared" si="54"/>
        <v>0</v>
      </c>
      <c r="AB25" s="721">
        <v>0</v>
      </c>
      <c r="AC25" s="722">
        <f t="shared" si="55"/>
        <v>6</v>
      </c>
      <c r="AD25" s="721">
        <f t="shared" si="65"/>
        <v>0</v>
      </c>
      <c r="AE25" s="720">
        <f t="shared" si="57"/>
        <v>0</v>
      </c>
      <c r="AF25" s="723">
        <f t="shared" si="58"/>
        <v>0</v>
      </c>
      <c r="AG25" s="625"/>
    </row>
    <row r="26" ht="15" customHeight="1">
      <c r="A26" s="732">
        <v>2.0299999999999994</v>
      </c>
      <c r="B26" s="725">
        <f t="shared" si="59"/>
        <v>12</v>
      </c>
      <c r="C26" s="733" t="s">
        <v>268</v>
      </c>
      <c r="D26" s="734"/>
      <c r="E26" s="735"/>
      <c r="F26" s="736" t="s">
        <v>261</v>
      </c>
      <c r="G26" s="719">
        <v>1085.1400000000001</v>
      </c>
      <c r="H26" s="737"/>
      <c r="I26" s="719">
        <v>118</v>
      </c>
      <c r="J26" s="719">
        <f t="shared" si="60"/>
        <v>128046.52</v>
      </c>
      <c r="K26" s="719">
        <f>+'[191]Metrados'!E27</f>
        <v>96</v>
      </c>
      <c r="L26" s="719">
        <f t="shared" si="61"/>
        <v>104173.44</v>
      </c>
      <c r="M26" s="719">
        <v>0</v>
      </c>
      <c r="N26" s="719">
        <f t="shared" si="45"/>
        <v>96</v>
      </c>
      <c r="O26" s="719">
        <f t="shared" si="62"/>
        <v>0</v>
      </c>
      <c r="P26" s="720">
        <f t="shared" si="47"/>
        <v>0</v>
      </c>
      <c r="Q26" s="719">
        <f t="shared" si="48"/>
        <v>1085.1400000000001</v>
      </c>
      <c r="R26" s="625"/>
      <c r="T26" s="721">
        <v>0</v>
      </c>
      <c r="U26" s="722">
        <f t="shared" si="49"/>
        <v>96</v>
      </c>
      <c r="V26" s="721">
        <f t="shared" si="63"/>
        <v>0</v>
      </c>
      <c r="W26" s="720">
        <f t="shared" si="51"/>
        <v>0</v>
      </c>
      <c r="X26" s="721">
        <v>0</v>
      </c>
      <c r="Y26" s="722">
        <f t="shared" si="52"/>
        <v>96</v>
      </c>
      <c r="Z26" s="721">
        <f t="shared" si="64"/>
        <v>0</v>
      </c>
      <c r="AA26" s="720">
        <f t="shared" si="54"/>
        <v>0</v>
      </c>
      <c r="AB26" s="721">
        <v>0</v>
      </c>
      <c r="AC26" s="722">
        <f t="shared" si="55"/>
        <v>96</v>
      </c>
      <c r="AD26" s="721">
        <f t="shared" si="65"/>
        <v>0</v>
      </c>
      <c r="AE26" s="720">
        <f t="shared" si="57"/>
        <v>0</v>
      </c>
      <c r="AF26" s="723">
        <f t="shared" si="58"/>
        <v>0</v>
      </c>
      <c r="AG26" s="625"/>
    </row>
    <row r="27" ht="15" customHeight="1">
      <c r="A27" s="738">
        <v>2.0399999999999991</v>
      </c>
      <c r="B27" s="725">
        <f t="shared" si="59"/>
        <v>13</v>
      </c>
      <c r="C27" s="733" t="s">
        <v>269</v>
      </c>
      <c r="D27" s="734"/>
      <c r="E27" s="735"/>
      <c r="F27" s="736" t="s">
        <v>261</v>
      </c>
      <c r="G27" s="719">
        <v>1207.9400000000001</v>
      </c>
      <c r="H27" s="737"/>
      <c r="I27" s="719">
        <v>32</v>
      </c>
      <c r="J27" s="719">
        <f t="shared" si="60"/>
        <v>38654.080000000002</v>
      </c>
      <c r="K27" s="719">
        <f>+'[191]Metrados'!E28</f>
        <v>60</v>
      </c>
      <c r="L27" s="719">
        <f t="shared" si="61"/>
        <v>72476.399999999994</v>
      </c>
      <c r="M27" s="719">
        <v>0</v>
      </c>
      <c r="N27" s="719">
        <f t="shared" si="45"/>
        <v>60</v>
      </c>
      <c r="O27" s="719">
        <f t="shared" si="62"/>
        <v>0</v>
      </c>
      <c r="P27" s="720">
        <f t="shared" si="47"/>
        <v>0</v>
      </c>
      <c r="Q27" s="719">
        <f t="shared" si="48"/>
        <v>1207.9400000000001</v>
      </c>
      <c r="R27" s="625"/>
      <c r="T27" s="721">
        <v>0</v>
      </c>
      <c r="U27" s="722">
        <f t="shared" si="49"/>
        <v>60</v>
      </c>
      <c r="V27" s="721">
        <f t="shared" si="63"/>
        <v>0</v>
      </c>
      <c r="W27" s="720">
        <f t="shared" si="51"/>
        <v>0</v>
      </c>
      <c r="X27" s="721">
        <v>0</v>
      </c>
      <c r="Y27" s="722">
        <f t="shared" si="52"/>
        <v>60</v>
      </c>
      <c r="Z27" s="721">
        <f t="shared" si="64"/>
        <v>0</v>
      </c>
      <c r="AA27" s="720">
        <f t="shared" si="54"/>
        <v>0</v>
      </c>
      <c r="AB27" s="721">
        <v>0</v>
      </c>
      <c r="AC27" s="722">
        <f t="shared" si="55"/>
        <v>60</v>
      </c>
      <c r="AD27" s="721">
        <f t="shared" si="65"/>
        <v>0</v>
      </c>
      <c r="AE27" s="720">
        <f t="shared" si="57"/>
        <v>0</v>
      </c>
      <c r="AF27" s="723">
        <f t="shared" si="58"/>
        <v>0</v>
      </c>
      <c r="AG27" s="625"/>
    </row>
    <row r="28" s="739" customFormat="1" ht="15" customHeight="1">
      <c r="A28" s="740">
        <f>+A27+0.01</f>
        <v>2.0499999999999989</v>
      </c>
      <c r="B28" s="725">
        <f t="shared" si="59"/>
        <v>14</v>
      </c>
      <c r="C28" s="741" t="s">
        <v>270</v>
      </c>
      <c r="D28" s="742"/>
      <c r="E28" s="743"/>
      <c r="F28" s="744" t="s">
        <v>261</v>
      </c>
      <c r="G28" s="745"/>
      <c r="H28" s="746">
        <v>0</v>
      </c>
      <c r="I28" s="746"/>
      <c r="J28" s="746">
        <f t="shared" si="60"/>
        <v>0</v>
      </c>
      <c r="K28" s="719">
        <f>+'[191]Metrados'!E29</f>
        <v>0</v>
      </c>
      <c r="L28" s="746">
        <f>+ROUND($H28*K28,2)</f>
        <v>0</v>
      </c>
      <c r="M28" s="719">
        <v>0</v>
      </c>
      <c r="N28" s="746">
        <f t="shared" si="45"/>
        <v>0</v>
      </c>
      <c r="O28" s="746">
        <f t="shared" si="62"/>
        <v>0</v>
      </c>
      <c r="P28" s="720"/>
      <c r="Q28" s="719">
        <f t="shared" si="48"/>
        <v>0</v>
      </c>
      <c r="R28" s="739"/>
      <c r="T28" s="721">
        <v>0</v>
      </c>
      <c r="U28" s="722">
        <f t="shared" si="49"/>
        <v>0</v>
      </c>
      <c r="V28" s="747">
        <f t="shared" si="63"/>
        <v>0</v>
      </c>
      <c r="W28" s="720"/>
      <c r="X28" s="721">
        <v>0</v>
      </c>
      <c r="Y28" s="722">
        <f t="shared" si="52"/>
        <v>0</v>
      </c>
      <c r="Z28" s="747">
        <f t="shared" si="64"/>
        <v>0</v>
      </c>
      <c r="AA28" s="720"/>
      <c r="AB28" s="721">
        <v>0</v>
      </c>
      <c r="AC28" s="722">
        <f t="shared" si="55"/>
        <v>0</v>
      </c>
      <c r="AD28" s="747">
        <f t="shared" si="65"/>
        <v>0</v>
      </c>
      <c r="AE28" s="720"/>
      <c r="AF28" s="723">
        <f t="shared" si="58"/>
        <v>0</v>
      </c>
      <c r="AG28" s="739"/>
    </row>
    <row r="29" ht="15" customHeight="1">
      <c r="A29" s="732"/>
      <c r="B29" s="725">
        <f t="shared" si="59"/>
        <v>15</v>
      </c>
      <c r="C29" s="713"/>
      <c r="D29" s="714"/>
      <c r="E29" s="715" t="str">
        <f>+"SUB-TOTAL   "&amp;A23&amp;":  "</f>
        <v xml:space="preserve">SUB-TOTAL   2:  </v>
      </c>
      <c r="F29" s="711"/>
      <c r="G29" s="717"/>
      <c r="H29" s="717"/>
      <c r="I29" s="717"/>
      <c r="J29" s="718">
        <f>+SUM(J24:J28)</f>
        <v>184803.16999999998</v>
      </c>
      <c r="K29" s="717"/>
      <c r="L29" s="718">
        <f>+SUM(L24:L28)</f>
        <v>184703.01000000001</v>
      </c>
      <c r="M29" s="719">
        <v>0</v>
      </c>
      <c r="N29" s="717">
        <f t="shared" si="45"/>
        <v>0</v>
      </c>
      <c r="O29" s="718">
        <f>+SUM(O24:O28)</f>
        <v>0</v>
      </c>
      <c r="P29" s="720"/>
      <c r="Q29" s="719">
        <f t="shared" si="48"/>
        <v>0</v>
      </c>
      <c r="R29" s="625"/>
      <c r="T29" s="721">
        <v>0</v>
      </c>
      <c r="U29" s="722">
        <f t="shared" si="49"/>
        <v>0</v>
      </c>
      <c r="V29" s="721">
        <f>+SUM(V24:V28)</f>
        <v>0</v>
      </c>
      <c r="W29" s="720"/>
      <c r="X29" s="721">
        <v>0</v>
      </c>
      <c r="Y29" s="722">
        <f t="shared" si="52"/>
        <v>0</v>
      </c>
      <c r="Z29" s="721">
        <f>+SUM(Z24:Z28)</f>
        <v>0</v>
      </c>
      <c r="AA29" s="720"/>
      <c r="AB29" s="721">
        <v>0</v>
      </c>
      <c r="AC29" s="722">
        <f t="shared" si="55"/>
        <v>0</v>
      </c>
      <c r="AD29" s="721">
        <f>+SUM(AD24:AD28)</f>
        <v>0</v>
      </c>
      <c r="AE29" s="720"/>
      <c r="AF29" s="723">
        <f t="shared" si="58"/>
        <v>0</v>
      </c>
      <c r="AG29" s="625"/>
    </row>
    <row r="30" ht="15" customHeight="1">
      <c r="A30" s="724">
        <v>3</v>
      </c>
      <c r="B30" s="725">
        <f t="shared" si="59"/>
        <v>16</v>
      </c>
      <c r="C30" s="748" t="s">
        <v>271</v>
      </c>
      <c r="D30" s="749"/>
      <c r="E30" s="750"/>
      <c r="F30" s="751"/>
      <c r="G30" s="730"/>
      <c r="H30" s="730"/>
      <c r="I30" s="730"/>
      <c r="J30" s="730"/>
      <c r="K30" s="731"/>
      <c r="L30" s="730"/>
      <c r="M30" s="719">
        <v>0</v>
      </c>
      <c r="N30" s="730">
        <f t="shared" si="45"/>
        <v>0</v>
      </c>
      <c r="O30" s="730"/>
      <c r="P30" s="720"/>
      <c r="Q30" s="719">
        <f t="shared" si="48"/>
        <v>0</v>
      </c>
      <c r="R30" s="625"/>
      <c r="T30" s="721">
        <v>0</v>
      </c>
      <c r="U30" s="722">
        <f t="shared" si="49"/>
        <v>0</v>
      </c>
      <c r="V30" s="721"/>
      <c r="W30" s="720"/>
      <c r="X30" s="721">
        <v>0</v>
      </c>
      <c r="Y30" s="722">
        <f t="shared" si="52"/>
        <v>0</v>
      </c>
      <c r="Z30" s="721"/>
      <c r="AA30" s="720"/>
      <c r="AB30" s="721">
        <v>0</v>
      </c>
      <c r="AC30" s="722">
        <f t="shared" si="55"/>
        <v>0</v>
      </c>
      <c r="AD30" s="721"/>
      <c r="AE30" s="720"/>
      <c r="AF30" s="723">
        <f t="shared" si="58"/>
        <v>0</v>
      </c>
      <c r="AG30" s="625"/>
    </row>
    <row r="31" ht="15" customHeight="1">
      <c r="A31" s="738">
        <v>3.0099999999999998</v>
      </c>
      <c r="B31" s="725">
        <f t="shared" si="59"/>
        <v>17</v>
      </c>
      <c r="C31" s="733" t="s">
        <v>272</v>
      </c>
      <c r="D31" s="734"/>
      <c r="E31" s="735"/>
      <c r="F31" s="752" t="s">
        <v>261</v>
      </c>
      <c r="G31" s="753">
        <v>1703.3900000000001</v>
      </c>
      <c r="H31" s="753"/>
      <c r="I31" s="753">
        <v>9</v>
      </c>
      <c r="J31" s="753">
        <f>+ROUND($G31*I31,2)</f>
        <v>15330.51</v>
      </c>
      <c r="K31" s="719">
        <f>+'[191]Metrados'!E32</f>
        <v>0</v>
      </c>
      <c r="L31" s="753">
        <f>+ROUND($G31*K31,2)</f>
        <v>0</v>
      </c>
      <c r="M31" s="719">
        <v>0</v>
      </c>
      <c r="N31" s="753">
        <f t="shared" si="45"/>
        <v>0</v>
      </c>
      <c r="O31" s="753">
        <f>+ROUND($M31*N31,2)</f>
        <v>0</v>
      </c>
      <c r="P31" s="720">
        <f t="shared" si="47"/>
        <v>0</v>
      </c>
      <c r="Q31" s="719">
        <f t="shared" si="48"/>
        <v>1703.3900000000001</v>
      </c>
      <c r="R31" s="625"/>
      <c r="T31" s="721">
        <v>0</v>
      </c>
      <c r="U31" s="722">
        <f t="shared" si="49"/>
        <v>0</v>
      </c>
      <c r="V31" s="721">
        <f>+ROUND($T31*U31,2)</f>
        <v>0</v>
      </c>
      <c r="W31" s="720">
        <f t="shared" si="51"/>
        <v>0</v>
      </c>
      <c r="X31" s="721">
        <v>0</v>
      </c>
      <c r="Y31" s="722">
        <f t="shared" si="52"/>
        <v>0</v>
      </c>
      <c r="Z31" s="721">
        <f>+ROUND($X31*Y31,2)</f>
        <v>0</v>
      </c>
      <c r="AA31" s="720">
        <f t="shared" si="54"/>
        <v>0</v>
      </c>
      <c r="AB31" s="721">
        <v>0</v>
      </c>
      <c r="AC31" s="722">
        <f t="shared" si="55"/>
        <v>0</v>
      </c>
      <c r="AD31" s="721">
        <f>+ROUND($AB31*AC31,2)</f>
        <v>0</v>
      </c>
      <c r="AE31" s="720">
        <f t="shared" si="57"/>
        <v>0</v>
      </c>
      <c r="AF31" s="723">
        <f t="shared" si="58"/>
        <v>0</v>
      </c>
      <c r="AG31" s="625"/>
    </row>
    <row r="32" ht="15" customHeight="1">
      <c r="A32" s="711"/>
      <c r="B32" s="725">
        <f t="shared" si="59"/>
        <v>18</v>
      </c>
      <c r="C32" s="713"/>
      <c r="D32" s="754"/>
      <c r="E32" s="755" t="str">
        <f>+"SUB-TOTAL   "&amp;A30&amp;":  "</f>
        <v xml:space="preserve">SUB-TOTAL   3:  </v>
      </c>
      <c r="F32" s="711"/>
      <c r="G32" s="730"/>
      <c r="H32" s="730"/>
      <c r="I32" s="730"/>
      <c r="J32" s="756">
        <f>+SUM(J31:J31)</f>
        <v>15330.51</v>
      </c>
      <c r="K32" s="717"/>
      <c r="L32" s="756">
        <f>+SUM(L31:L31)</f>
        <v>0</v>
      </c>
      <c r="M32" s="719">
        <v>0</v>
      </c>
      <c r="N32" s="730">
        <f t="shared" si="45"/>
        <v>0</v>
      </c>
      <c r="O32" s="756">
        <f>+SUM(O31:O31)</f>
        <v>0</v>
      </c>
      <c r="P32" s="720"/>
      <c r="Q32" s="719">
        <f t="shared" si="48"/>
        <v>0</v>
      </c>
      <c r="R32" s="625"/>
      <c r="T32" s="721">
        <v>0</v>
      </c>
      <c r="U32" s="722">
        <f t="shared" si="49"/>
        <v>0</v>
      </c>
      <c r="V32" s="721">
        <f>+SUM(V31:V31)</f>
        <v>0</v>
      </c>
      <c r="W32" s="720"/>
      <c r="X32" s="721">
        <v>0</v>
      </c>
      <c r="Y32" s="722">
        <f t="shared" si="52"/>
        <v>0</v>
      </c>
      <c r="Z32" s="721">
        <f>+SUM(Z31:Z31)</f>
        <v>0</v>
      </c>
      <c r="AA32" s="720"/>
      <c r="AB32" s="721">
        <v>0</v>
      </c>
      <c r="AC32" s="722">
        <f t="shared" si="55"/>
        <v>0</v>
      </c>
      <c r="AD32" s="721">
        <f>+SUM(AD31:AD31)</f>
        <v>0</v>
      </c>
      <c r="AE32" s="720"/>
      <c r="AF32" s="723">
        <f t="shared" si="58"/>
        <v>0</v>
      </c>
      <c r="AG32" s="625"/>
    </row>
    <row r="33" ht="15" customHeight="1">
      <c r="A33" s="724" t="s">
        <v>273</v>
      </c>
      <c r="B33" s="725">
        <f t="shared" si="59"/>
        <v>19</v>
      </c>
      <c r="C33" s="757" t="s">
        <v>274</v>
      </c>
      <c r="D33" s="749"/>
      <c r="E33" s="750"/>
      <c r="F33" s="751"/>
      <c r="G33" s="730"/>
      <c r="H33" s="730"/>
      <c r="I33" s="730"/>
      <c r="J33" s="730"/>
      <c r="K33" s="731"/>
      <c r="L33" s="730"/>
      <c r="M33" s="719">
        <v>0</v>
      </c>
      <c r="N33" s="730">
        <f t="shared" si="45"/>
        <v>0</v>
      </c>
      <c r="O33" s="730"/>
      <c r="P33" s="720"/>
      <c r="Q33" s="719">
        <f t="shared" si="48"/>
        <v>0</v>
      </c>
      <c r="R33" s="625"/>
      <c r="T33" s="721">
        <v>0</v>
      </c>
      <c r="U33" s="722">
        <f t="shared" si="49"/>
        <v>0</v>
      </c>
      <c r="V33" s="721"/>
      <c r="W33" s="720"/>
      <c r="X33" s="721">
        <v>0</v>
      </c>
      <c r="Y33" s="722">
        <f t="shared" si="52"/>
        <v>0</v>
      </c>
      <c r="Z33" s="721"/>
      <c r="AA33" s="720"/>
      <c r="AB33" s="721">
        <v>0</v>
      </c>
      <c r="AC33" s="722">
        <f t="shared" si="55"/>
        <v>0</v>
      </c>
      <c r="AD33" s="721"/>
      <c r="AE33" s="720"/>
      <c r="AF33" s="723">
        <f t="shared" si="58"/>
        <v>0</v>
      </c>
      <c r="AG33" s="625"/>
    </row>
    <row r="34" s="758" customFormat="1" ht="15" customHeight="1">
      <c r="A34" s="759" t="s">
        <v>275</v>
      </c>
      <c r="B34" s="760">
        <f t="shared" si="59"/>
        <v>20</v>
      </c>
      <c r="C34" s="761" t="s">
        <v>276</v>
      </c>
      <c r="D34" s="762"/>
      <c r="E34" s="763"/>
      <c r="F34" s="764" t="s">
        <v>261</v>
      </c>
      <c r="G34" s="765">
        <v>1958.01</v>
      </c>
      <c r="H34" s="765">
        <v>1958.01</v>
      </c>
      <c r="I34" s="765"/>
      <c r="J34" s="765">
        <f t="shared" ref="J34:J41" si="66">+ROUND($G34*I34,2)</f>
        <v>0</v>
      </c>
      <c r="K34" s="765">
        <f>+'[191]Metrados'!E35</f>
        <v>4</v>
      </c>
      <c r="L34" s="765">
        <f t="shared" ref="L34:L35" si="67">+ROUND($H34*K34,2)</f>
        <v>7832.04</v>
      </c>
      <c r="M34" s="701">
        <v>0</v>
      </c>
      <c r="N34" s="765">
        <f t="shared" si="45"/>
        <v>4</v>
      </c>
      <c r="O34" s="765">
        <f t="shared" ref="O34:O35" si="68">+ROUND($M34*N34,2)</f>
        <v>0</v>
      </c>
      <c r="P34" s="707">
        <f t="shared" si="47"/>
        <v>0</v>
      </c>
      <c r="Q34" s="701">
        <f t="shared" si="48"/>
        <v>1958.01</v>
      </c>
      <c r="R34" s="758"/>
      <c r="S34" s="758"/>
      <c r="T34" s="708">
        <v>1480.75</v>
      </c>
      <c r="U34" s="709">
        <f t="shared" si="49"/>
        <v>4</v>
      </c>
      <c r="V34" s="766">
        <f t="shared" ref="V34:V35" si="69">+ROUND($T34*U34,2)</f>
        <v>5923</v>
      </c>
      <c r="W34" s="707">
        <f t="shared" si="51"/>
        <v>0.37812626084647166</v>
      </c>
      <c r="X34" s="708">
        <v>0</v>
      </c>
      <c r="Y34" s="709">
        <f t="shared" si="52"/>
        <v>4</v>
      </c>
      <c r="Z34" s="766">
        <f t="shared" ref="Z34:Z41" si="70">+ROUND($X34*Y34,2)</f>
        <v>0</v>
      </c>
      <c r="AA34" s="707">
        <f t="shared" si="54"/>
        <v>0</v>
      </c>
      <c r="AB34" s="708">
        <v>0</v>
      </c>
      <c r="AC34" s="709">
        <f t="shared" si="55"/>
        <v>4</v>
      </c>
      <c r="AD34" s="766">
        <f t="shared" ref="AD34:AD41" si="71">+ROUND($AB34*AC34,2)</f>
        <v>0</v>
      </c>
      <c r="AE34" s="707">
        <f t="shared" si="57"/>
        <v>0</v>
      </c>
      <c r="AF34" s="710">
        <f t="shared" si="58"/>
        <v>0</v>
      </c>
      <c r="AG34" s="758"/>
      <c r="AH34" s="758"/>
      <c r="AI34" s="758"/>
      <c r="AJ34" s="758"/>
      <c r="AK34" s="758"/>
      <c r="AL34" s="758"/>
      <c r="AM34" s="758"/>
      <c r="AN34" s="758"/>
      <c r="AO34" s="758"/>
      <c r="AP34" s="758"/>
      <c r="AQ34" s="758"/>
      <c r="AR34" s="758"/>
      <c r="AS34" s="758"/>
      <c r="AT34" s="758"/>
      <c r="AU34" s="758"/>
      <c r="AV34" s="758"/>
      <c r="AW34" s="758"/>
      <c r="AX34" s="758"/>
      <c r="AY34" s="758"/>
      <c r="AZ34" s="758"/>
      <c r="BA34" s="758"/>
      <c r="BB34" s="758"/>
      <c r="BC34" s="758"/>
      <c r="BD34" s="758"/>
    </row>
    <row r="35" s="758" customFormat="1" ht="15" customHeight="1">
      <c r="A35" s="759" t="s">
        <v>277</v>
      </c>
      <c r="B35" s="760">
        <f t="shared" si="59"/>
        <v>21</v>
      </c>
      <c r="C35" s="761" t="s">
        <v>278</v>
      </c>
      <c r="D35" s="762"/>
      <c r="E35" s="763"/>
      <c r="F35" s="767" t="s">
        <v>261</v>
      </c>
      <c r="G35" s="768">
        <v>2336.29</v>
      </c>
      <c r="H35" s="768">
        <v>2336.29</v>
      </c>
      <c r="I35" s="768"/>
      <c r="J35" s="768">
        <f t="shared" si="66"/>
        <v>0</v>
      </c>
      <c r="K35" s="765">
        <f>+'[191]Metrados'!E36</f>
        <v>11</v>
      </c>
      <c r="L35" s="768">
        <f t="shared" si="67"/>
        <v>25699.189999999999</v>
      </c>
      <c r="M35" s="701">
        <v>0</v>
      </c>
      <c r="N35" s="768">
        <f t="shared" si="45"/>
        <v>11</v>
      </c>
      <c r="O35" s="768">
        <f t="shared" si="68"/>
        <v>0</v>
      </c>
      <c r="P35" s="707">
        <f t="shared" si="47"/>
        <v>0</v>
      </c>
      <c r="Q35" s="701">
        <f t="shared" si="48"/>
        <v>2336.29</v>
      </c>
      <c r="R35" s="758"/>
      <c r="S35" s="758"/>
      <c r="T35" s="708">
        <v>1573.3</v>
      </c>
      <c r="U35" s="709">
        <f t="shared" si="49"/>
        <v>11</v>
      </c>
      <c r="V35" s="766">
        <f t="shared" si="69"/>
        <v>17306.299999999999</v>
      </c>
      <c r="W35" s="707">
        <f t="shared" si="51"/>
        <v>0.33670905581070842</v>
      </c>
      <c r="X35" s="708">
        <v>0</v>
      </c>
      <c r="Y35" s="709">
        <f t="shared" si="52"/>
        <v>11</v>
      </c>
      <c r="Z35" s="766">
        <f t="shared" si="70"/>
        <v>0</v>
      </c>
      <c r="AA35" s="707">
        <f t="shared" si="54"/>
        <v>0</v>
      </c>
      <c r="AB35" s="708">
        <v>0</v>
      </c>
      <c r="AC35" s="709">
        <f t="shared" si="55"/>
        <v>11</v>
      </c>
      <c r="AD35" s="766">
        <f t="shared" si="71"/>
        <v>0</v>
      </c>
      <c r="AE35" s="707">
        <f t="shared" si="57"/>
        <v>0</v>
      </c>
      <c r="AF35" s="710">
        <f t="shared" si="58"/>
        <v>0</v>
      </c>
      <c r="AG35" s="758"/>
      <c r="AH35" s="758"/>
      <c r="AI35" s="758"/>
      <c r="AJ35" s="758"/>
      <c r="AK35" s="758"/>
      <c r="AL35" s="758"/>
      <c r="AM35" s="758"/>
      <c r="AN35" s="758"/>
      <c r="AO35" s="758"/>
      <c r="AP35" s="758"/>
      <c r="AQ35" s="758"/>
      <c r="AR35" s="758"/>
      <c r="AS35" s="758"/>
      <c r="AT35" s="758"/>
      <c r="AU35" s="758"/>
      <c r="AV35" s="758"/>
      <c r="AW35" s="758"/>
      <c r="AX35" s="758"/>
      <c r="AY35" s="758"/>
      <c r="AZ35" s="758"/>
      <c r="BA35" s="758"/>
      <c r="BB35" s="758"/>
      <c r="BC35" s="758"/>
      <c r="BD35" s="758"/>
    </row>
    <row r="36" ht="15" customHeight="1">
      <c r="A36" s="711"/>
      <c r="B36" s="725">
        <f t="shared" si="59"/>
        <v>22</v>
      </c>
      <c r="C36" s="713"/>
      <c r="D36" s="754"/>
      <c r="E36" s="755" t="str">
        <f>+"SUB-TOTAL   "&amp;A33&amp;":  "</f>
        <v xml:space="preserve">SUB-TOTAL   3.00A:  </v>
      </c>
      <c r="F36" s="711"/>
      <c r="G36" s="730"/>
      <c r="H36" s="730"/>
      <c r="I36" s="730"/>
      <c r="J36" s="756"/>
      <c r="K36" s="717"/>
      <c r="L36" s="756">
        <f>+L34+L35</f>
        <v>33531.229999999996</v>
      </c>
      <c r="M36" s="719">
        <v>0</v>
      </c>
      <c r="N36" s="730">
        <f t="shared" si="45"/>
        <v>0</v>
      </c>
      <c r="O36" s="756">
        <f>+O34+O35</f>
        <v>0</v>
      </c>
      <c r="P36" s="720"/>
      <c r="Q36" s="719">
        <f t="shared" si="48"/>
        <v>0</v>
      </c>
      <c r="R36" s="625"/>
      <c r="T36" s="721">
        <v>0</v>
      </c>
      <c r="U36" s="722">
        <f t="shared" si="49"/>
        <v>0</v>
      </c>
      <c r="V36" s="769">
        <f>+V34+V35</f>
        <v>23229.299999999999</v>
      </c>
      <c r="W36" s="720"/>
      <c r="X36" s="721">
        <v>0</v>
      </c>
      <c r="Y36" s="722">
        <f t="shared" si="52"/>
        <v>0</v>
      </c>
      <c r="Z36" s="721"/>
      <c r="AA36" s="720"/>
      <c r="AB36" s="721">
        <v>0</v>
      </c>
      <c r="AC36" s="722">
        <f t="shared" si="55"/>
        <v>0</v>
      </c>
      <c r="AD36" s="721"/>
      <c r="AE36" s="720"/>
      <c r="AF36" s="723">
        <f t="shared" si="58"/>
        <v>0</v>
      </c>
      <c r="AG36" s="625"/>
    </row>
    <row r="37" ht="15" customHeight="1">
      <c r="A37" s="724">
        <v>4</v>
      </c>
      <c r="B37" s="725">
        <f t="shared" si="59"/>
        <v>23</v>
      </c>
      <c r="C37" s="748" t="s">
        <v>279</v>
      </c>
      <c r="D37" s="749"/>
      <c r="E37" s="750"/>
      <c r="F37" s="751"/>
      <c r="G37" s="730"/>
      <c r="H37" s="730"/>
      <c r="I37" s="730"/>
      <c r="J37" s="730"/>
      <c r="K37" s="731"/>
      <c r="L37" s="730"/>
      <c r="M37" s="719">
        <v>0</v>
      </c>
      <c r="N37" s="730">
        <f t="shared" si="45"/>
        <v>0</v>
      </c>
      <c r="O37" s="730"/>
      <c r="P37" s="720"/>
      <c r="Q37" s="719">
        <f t="shared" si="48"/>
        <v>0</v>
      </c>
      <c r="R37" s="625"/>
      <c r="T37" s="721">
        <v>0</v>
      </c>
      <c r="U37" s="722">
        <f t="shared" si="49"/>
        <v>0</v>
      </c>
      <c r="V37" s="721"/>
      <c r="W37" s="720"/>
      <c r="X37" s="721">
        <v>0</v>
      </c>
      <c r="Y37" s="722">
        <f t="shared" si="52"/>
        <v>0</v>
      </c>
      <c r="Z37" s="721"/>
      <c r="AA37" s="720"/>
      <c r="AB37" s="721">
        <v>0</v>
      </c>
      <c r="AC37" s="722">
        <f t="shared" si="55"/>
        <v>0</v>
      </c>
      <c r="AD37" s="721"/>
      <c r="AE37" s="720"/>
      <c r="AF37" s="723">
        <f t="shared" si="58"/>
        <v>0</v>
      </c>
      <c r="AG37" s="625"/>
    </row>
    <row r="38" ht="15" customHeight="1">
      <c r="A38" s="738">
        <v>4.0099999999999998</v>
      </c>
      <c r="B38" s="725">
        <f t="shared" si="59"/>
        <v>24</v>
      </c>
      <c r="C38" s="733" t="s">
        <v>280</v>
      </c>
      <c r="D38" s="734"/>
      <c r="E38" s="735"/>
      <c r="F38" s="736" t="s">
        <v>261</v>
      </c>
      <c r="G38" s="719">
        <v>120.3</v>
      </c>
      <c r="H38" s="719"/>
      <c r="I38" s="719">
        <v>2</v>
      </c>
      <c r="J38" s="719">
        <f t="shared" si="66"/>
        <v>240.59999999999999</v>
      </c>
      <c r="K38" s="719">
        <f>+'[191]Metrados'!E39</f>
        <v>0</v>
      </c>
      <c r="L38" s="719">
        <f t="shared" ref="L38:L40" si="72">+ROUND($G38*K38,2)</f>
        <v>0</v>
      </c>
      <c r="M38" s="719">
        <v>0</v>
      </c>
      <c r="N38" s="719">
        <f t="shared" si="45"/>
        <v>0</v>
      </c>
      <c r="O38" s="719">
        <f t="shared" ref="O38:O41" si="73">+ROUND($M38*N38,2)</f>
        <v>0</v>
      </c>
      <c r="P38" s="720">
        <f t="shared" si="47"/>
        <v>0</v>
      </c>
      <c r="Q38" s="719">
        <f t="shared" si="48"/>
        <v>120.3</v>
      </c>
      <c r="R38" s="625"/>
      <c r="T38" s="721">
        <v>0</v>
      </c>
      <c r="U38" s="722">
        <f t="shared" si="49"/>
        <v>0</v>
      </c>
      <c r="V38" s="721">
        <f t="shared" ref="V38:V41" si="74">+ROUND($T38*U38,2)</f>
        <v>0</v>
      </c>
      <c r="W38" s="720">
        <f t="shared" si="51"/>
        <v>0</v>
      </c>
      <c r="X38" s="721">
        <v>0</v>
      </c>
      <c r="Y38" s="722">
        <f t="shared" si="52"/>
        <v>0</v>
      </c>
      <c r="Z38" s="721">
        <f t="shared" si="70"/>
        <v>0</v>
      </c>
      <c r="AA38" s="720">
        <f t="shared" si="54"/>
        <v>0</v>
      </c>
      <c r="AB38" s="721">
        <v>0</v>
      </c>
      <c r="AC38" s="722">
        <f t="shared" si="55"/>
        <v>0</v>
      </c>
      <c r="AD38" s="721">
        <f t="shared" si="71"/>
        <v>0</v>
      </c>
      <c r="AE38" s="720">
        <f t="shared" si="57"/>
        <v>0</v>
      </c>
      <c r="AF38" s="723">
        <f t="shared" si="58"/>
        <v>0</v>
      </c>
      <c r="AG38" s="625"/>
    </row>
    <row r="39" ht="15" customHeight="1">
      <c r="A39" s="738">
        <v>4.0199999999999996</v>
      </c>
      <c r="B39" s="725">
        <f t="shared" si="59"/>
        <v>25</v>
      </c>
      <c r="C39" s="733" t="s">
        <v>281</v>
      </c>
      <c r="D39" s="734"/>
      <c r="E39" s="735"/>
      <c r="F39" s="736" t="s">
        <v>261</v>
      </c>
      <c r="G39" s="719">
        <v>88.799999999999997</v>
      </c>
      <c r="H39" s="719"/>
      <c r="I39" s="719">
        <v>393</v>
      </c>
      <c r="J39" s="719">
        <f t="shared" si="66"/>
        <v>34898.400000000001</v>
      </c>
      <c r="K39" s="719">
        <f>+'[191]Metrados'!E40</f>
        <v>84</v>
      </c>
      <c r="L39" s="719">
        <f t="shared" si="72"/>
        <v>7459.1999999999998</v>
      </c>
      <c r="M39" s="719">
        <v>0</v>
      </c>
      <c r="N39" s="719">
        <f t="shared" si="45"/>
        <v>84</v>
      </c>
      <c r="O39" s="719">
        <f t="shared" si="73"/>
        <v>0</v>
      </c>
      <c r="P39" s="720">
        <f t="shared" si="47"/>
        <v>0</v>
      </c>
      <c r="Q39" s="719">
        <f t="shared" si="48"/>
        <v>88.799999999999997</v>
      </c>
      <c r="R39" s="625"/>
      <c r="T39" s="721">
        <v>0</v>
      </c>
      <c r="U39" s="722">
        <f t="shared" si="49"/>
        <v>84</v>
      </c>
      <c r="V39" s="721">
        <f t="shared" si="74"/>
        <v>0</v>
      </c>
      <c r="W39" s="720">
        <f t="shared" si="51"/>
        <v>0</v>
      </c>
      <c r="X39" s="721">
        <v>0</v>
      </c>
      <c r="Y39" s="722">
        <f t="shared" si="52"/>
        <v>84</v>
      </c>
      <c r="Z39" s="721">
        <f t="shared" si="70"/>
        <v>0</v>
      </c>
      <c r="AA39" s="720">
        <f t="shared" si="54"/>
        <v>0</v>
      </c>
      <c r="AB39" s="721">
        <v>0</v>
      </c>
      <c r="AC39" s="722">
        <f t="shared" si="55"/>
        <v>84</v>
      </c>
      <c r="AD39" s="721">
        <f t="shared" si="71"/>
        <v>0</v>
      </c>
      <c r="AE39" s="720">
        <f t="shared" si="57"/>
        <v>0</v>
      </c>
      <c r="AF39" s="723">
        <f t="shared" si="58"/>
        <v>0</v>
      </c>
      <c r="AG39" s="625"/>
    </row>
    <row r="40" ht="15" customHeight="1">
      <c r="A40" s="738">
        <v>4.0299999999999994</v>
      </c>
      <c r="B40" s="725">
        <f t="shared" si="59"/>
        <v>26</v>
      </c>
      <c r="C40" s="733" t="s">
        <v>282</v>
      </c>
      <c r="D40" s="734"/>
      <c r="E40" s="735"/>
      <c r="F40" s="736" t="s">
        <v>261</v>
      </c>
      <c r="G40" s="719">
        <v>92.260000000000005</v>
      </c>
      <c r="H40" s="719"/>
      <c r="I40" s="719">
        <v>1</v>
      </c>
      <c r="J40" s="719">
        <f t="shared" si="66"/>
        <v>92.260000000000005</v>
      </c>
      <c r="K40" s="719">
        <f>+'[191]Metrados'!E41</f>
        <v>0</v>
      </c>
      <c r="L40" s="719">
        <f t="shared" si="72"/>
        <v>0</v>
      </c>
      <c r="M40" s="719">
        <v>0</v>
      </c>
      <c r="N40" s="719">
        <f t="shared" si="45"/>
        <v>0</v>
      </c>
      <c r="O40" s="719">
        <f t="shared" si="73"/>
        <v>0</v>
      </c>
      <c r="P40" s="720">
        <f t="shared" si="47"/>
        <v>0</v>
      </c>
      <c r="Q40" s="719">
        <f t="shared" si="48"/>
        <v>92.260000000000005</v>
      </c>
      <c r="R40" s="625"/>
      <c r="T40" s="721">
        <v>0</v>
      </c>
      <c r="U40" s="722">
        <f t="shared" si="49"/>
        <v>0</v>
      </c>
      <c r="V40" s="721">
        <f t="shared" si="74"/>
        <v>0</v>
      </c>
      <c r="W40" s="720">
        <f t="shared" si="51"/>
        <v>0</v>
      </c>
      <c r="X40" s="721">
        <v>0</v>
      </c>
      <c r="Y40" s="722">
        <f t="shared" si="52"/>
        <v>0</v>
      </c>
      <c r="Z40" s="721">
        <f t="shared" si="70"/>
        <v>0</v>
      </c>
      <c r="AA40" s="720">
        <f t="shared" si="54"/>
        <v>0</v>
      </c>
      <c r="AB40" s="721">
        <v>0</v>
      </c>
      <c r="AC40" s="722">
        <f t="shared" si="55"/>
        <v>0</v>
      </c>
      <c r="AD40" s="721">
        <f t="shared" si="71"/>
        <v>0</v>
      </c>
      <c r="AE40" s="720">
        <f t="shared" si="57"/>
        <v>0</v>
      </c>
      <c r="AF40" s="723">
        <f t="shared" si="58"/>
        <v>0</v>
      </c>
      <c r="AG40" s="625"/>
    </row>
    <row r="41" s="739" customFormat="1" ht="15" customHeight="1">
      <c r="A41" s="740">
        <v>4.0499999999999998</v>
      </c>
      <c r="B41" s="725">
        <f t="shared" si="59"/>
        <v>27</v>
      </c>
      <c r="C41" s="741" t="s">
        <v>283</v>
      </c>
      <c r="D41" s="742"/>
      <c r="E41" s="743"/>
      <c r="F41" s="770" t="s">
        <v>261</v>
      </c>
      <c r="G41" s="771">
        <v>230</v>
      </c>
      <c r="H41" s="771">
        <v>230</v>
      </c>
      <c r="I41" s="771"/>
      <c r="J41" s="771">
        <f t="shared" si="66"/>
        <v>0</v>
      </c>
      <c r="K41" s="772">
        <f>+'[191]Metrados'!E42</f>
        <v>122</v>
      </c>
      <c r="L41" s="771">
        <f>+ROUND($H41*K41,2)</f>
        <v>28060</v>
      </c>
      <c r="M41" s="719">
        <v>0</v>
      </c>
      <c r="N41" s="771">
        <f t="shared" si="45"/>
        <v>122</v>
      </c>
      <c r="O41" s="771">
        <f t="shared" si="73"/>
        <v>0</v>
      </c>
      <c r="P41" s="720">
        <f t="shared" si="47"/>
        <v>0</v>
      </c>
      <c r="Q41" s="719">
        <f t="shared" si="48"/>
        <v>230</v>
      </c>
      <c r="R41" s="739"/>
      <c r="T41" s="721">
        <v>0</v>
      </c>
      <c r="U41" s="722">
        <f t="shared" si="49"/>
        <v>122</v>
      </c>
      <c r="V41" s="747">
        <f t="shared" si="74"/>
        <v>0</v>
      </c>
      <c r="W41" s="720">
        <f t="shared" si="51"/>
        <v>0</v>
      </c>
      <c r="X41" s="721">
        <v>0</v>
      </c>
      <c r="Y41" s="722">
        <f t="shared" si="52"/>
        <v>122</v>
      </c>
      <c r="Z41" s="747">
        <f t="shared" si="70"/>
        <v>0</v>
      </c>
      <c r="AA41" s="720">
        <f t="shared" si="54"/>
        <v>0</v>
      </c>
      <c r="AB41" s="721">
        <v>0</v>
      </c>
      <c r="AC41" s="722">
        <f t="shared" si="55"/>
        <v>122</v>
      </c>
      <c r="AD41" s="747">
        <f t="shared" si="71"/>
        <v>0</v>
      </c>
      <c r="AE41" s="720">
        <f t="shared" si="57"/>
        <v>0</v>
      </c>
      <c r="AF41" s="723">
        <f t="shared" si="58"/>
        <v>0</v>
      </c>
      <c r="AG41" s="739"/>
    </row>
    <row r="42" ht="15" customHeight="1">
      <c r="A42" s="711"/>
      <c r="B42" s="725">
        <f t="shared" si="59"/>
        <v>28</v>
      </c>
      <c r="C42" s="713"/>
      <c r="D42" s="773"/>
      <c r="E42" s="715" t="str">
        <f>+"SUB-TOTAL   "&amp;A37&amp;":  "</f>
        <v xml:space="preserve">SUB-TOTAL   4:  </v>
      </c>
      <c r="F42" s="711"/>
      <c r="G42" s="730"/>
      <c r="H42" s="730"/>
      <c r="I42" s="730"/>
      <c r="J42" s="756">
        <f>+SUM(J38:J41)</f>
        <v>35231.260000000002</v>
      </c>
      <c r="K42" s="717"/>
      <c r="L42" s="756">
        <f>+SUM(L38:L41)</f>
        <v>35519.199999999997</v>
      </c>
      <c r="M42" s="719">
        <v>0</v>
      </c>
      <c r="N42" s="730">
        <f t="shared" si="45"/>
        <v>0</v>
      </c>
      <c r="O42" s="756">
        <f>+SUM(O38:O41)</f>
        <v>0</v>
      </c>
      <c r="P42" s="720"/>
      <c r="Q42" s="719">
        <f t="shared" si="48"/>
        <v>0</v>
      </c>
      <c r="R42" s="625"/>
      <c r="T42" s="721">
        <v>0</v>
      </c>
      <c r="U42" s="722">
        <f t="shared" si="49"/>
        <v>0</v>
      </c>
      <c r="V42" s="721">
        <f>+SUM(V38:V41)</f>
        <v>0</v>
      </c>
      <c r="W42" s="720"/>
      <c r="X42" s="721">
        <v>0</v>
      </c>
      <c r="Y42" s="722">
        <f t="shared" si="52"/>
        <v>0</v>
      </c>
      <c r="Z42" s="721">
        <f>+SUM(Z38:Z41)</f>
        <v>0</v>
      </c>
      <c r="AA42" s="720"/>
      <c r="AB42" s="721">
        <v>0</v>
      </c>
      <c r="AC42" s="722">
        <f t="shared" si="55"/>
        <v>0</v>
      </c>
      <c r="AD42" s="721">
        <f>+SUM(AD38:AD41)</f>
        <v>0</v>
      </c>
      <c r="AE42" s="720"/>
      <c r="AF42" s="723">
        <f t="shared" si="58"/>
        <v>0</v>
      </c>
      <c r="AG42" s="625"/>
    </row>
    <row r="43" ht="15" customHeight="1">
      <c r="A43" s="724">
        <v>5</v>
      </c>
      <c r="B43" s="725">
        <f t="shared" si="59"/>
        <v>29</v>
      </c>
      <c r="C43" s="748" t="s">
        <v>284</v>
      </c>
      <c r="D43" s="749"/>
      <c r="E43" s="750"/>
      <c r="F43" s="751"/>
      <c r="G43" s="730"/>
      <c r="H43" s="730"/>
      <c r="I43" s="730"/>
      <c r="J43" s="730"/>
      <c r="K43" s="731"/>
      <c r="L43" s="730"/>
      <c r="M43" s="719">
        <v>0</v>
      </c>
      <c r="N43" s="730">
        <f t="shared" si="45"/>
        <v>0</v>
      </c>
      <c r="O43" s="730"/>
      <c r="P43" s="720"/>
      <c r="Q43" s="719">
        <f t="shared" si="48"/>
        <v>0</v>
      </c>
      <c r="R43" s="625"/>
      <c r="T43" s="721">
        <v>0</v>
      </c>
      <c r="U43" s="722">
        <f t="shared" si="49"/>
        <v>0</v>
      </c>
      <c r="V43" s="721"/>
      <c r="W43" s="720"/>
      <c r="X43" s="721">
        <v>0</v>
      </c>
      <c r="Y43" s="722">
        <f t="shared" si="52"/>
        <v>0</v>
      </c>
      <c r="Z43" s="721"/>
      <c r="AA43" s="720"/>
      <c r="AB43" s="721">
        <v>0</v>
      </c>
      <c r="AC43" s="722">
        <f t="shared" si="55"/>
        <v>0</v>
      </c>
      <c r="AD43" s="721"/>
      <c r="AE43" s="720"/>
      <c r="AF43" s="723">
        <f t="shared" si="58"/>
        <v>0</v>
      </c>
      <c r="AG43" s="625"/>
    </row>
    <row r="44" s="694" customFormat="1" ht="15" customHeight="1">
      <c r="A44" s="703">
        <v>5.0099999999999998</v>
      </c>
      <c r="B44" s="760">
        <f t="shared" si="59"/>
        <v>30</v>
      </c>
      <c r="C44" s="704" t="s">
        <v>285</v>
      </c>
      <c r="D44" s="705"/>
      <c r="E44" s="706"/>
      <c r="F44" s="700" t="s">
        <v>261</v>
      </c>
      <c r="G44" s="701">
        <v>76.450000000000003</v>
      </c>
      <c r="H44" s="701"/>
      <c r="I44" s="701">
        <v>29</v>
      </c>
      <c r="J44" s="701">
        <f t="shared" ref="J44:J46" si="75">+ROUND($G44*I44,2)</f>
        <v>2217.0500000000002</v>
      </c>
      <c r="K44" s="701">
        <f>+'[191]Metrados'!E45</f>
        <v>24</v>
      </c>
      <c r="L44" s="701">
        <f t="shared" ref="L44:L46" si="76">+ROUND($G44*K44,2)</f>
        <v>1834.8</v>
      </c>
      <c r="M44" s="701">
        <v>0</v>
      </c>
      <c r="N44" s="701">
        <f t="shared" si="45"/>
        <v>24</v>
      </c>
      <c r="O44" s="701">
        <f t="shared" ref="O44:O46" si="77">+ROUND($M44*N44,2)</f>
        <v>0</v>
      </c>
      <c r="P44" s="707">
        <f t="shared" si="47"/>
        <v>0</v>
      </c>
      <c r="Q44" s="701">
        <f t="shared" si="48"/>
        <v>76.450000000000003</v>
      </c>
      <c r="R44" s="694"/>
      <c r="S44" s="694"/>
      <c r="T44" s="708">
        <v>0</v>
      </c>
      <c r="U44" s="709">
        <f t="shared" si="49"/>
        <v>24</v>
      </c>
      <c r="V44" s="708">
        <f t="shared" ref="V44:V46" si="78">+ROUND($T44*U44,2)</f>
        <v>0</v>
      </c>
      <c r="W44" s="707">
        <f t="shared" si="51"/>
        <v>0</v>
      </c>
      <c r="X44" s="708">
        <v>0</v>
      </c>
      <c r="Y44" s="709">
        <f t="shared" si="52"/>
        <v>24</v>
      </c>
      <c r="Z44" s="708">
        <f t="shared" ref="Z44:Z46" si="79">+ROUND($X44*Y44,2)</f>
        <v>0</v>
      </c>
      <c r="AA44" s="707">
        <f t="shared" si="54"/>
        <v>0</v>
      </c>
      <c r="AB44" s="708">
        <v>0</v>
      </c>
      <c r="AC44" s="709">
        <f t="shared" si="55"/>
        <v>24</v>
      </c>
      <c r="AD44" s="708">
        <f t="shared" ref="AD44:AD46" si="80">+ROUND($AB44*AC44,2)</f>
        <v>0</v>
      </c>
      <c r="AE44" s="707">
        <f t="shared" si="57"/>
        <v>0</v>
      </c>
      <c r="AF44" s="710">
        <f t="shared" si="58"/>
        <v>0</v>
      </c>
      <c r="AG44" s="694"/>
      <c r="AH44" s="694"/>
      <c r="AI44" s="694"/>
      <c r="AJ44" s="694"/>
      <c r="AK44" s="694"/>
      <c r="AL44" s="694"/>
      <c r="AM44" s="694"/>
      <c r="AN44" s="694"/>
      <c r="AO44" s="694"/>
      <c r="AP44" s="694"/>
      <c r="AQ44" s="694"/>
      <c r="AR44" s="694"/>
      <c r="AS44" s="694"/>
      <c r="AT44" s="694"/>
      <c r="AU44" s="694"/>
      <c r="AV44" s="694"/>
      <c r="AW44" s="694"/>
      <c r="AX44" s="694"/>
      <c r="AY44" s="694"/>
      <c r="AZ44" s="694"/>
      <c r="BA44" s="694"/>
      <c r="BB44" s="694"/>
      <c r="BC44" s="694"/>
      <c r="BD44" s="694"/>
    </row>
    <row r="45" s="694" customFormat="1" ht="15" customHeight="1">
      <c r="A45" s="703">
        <v>5.0199999999999996</v>
      </c>
      <c r="B45" s="760">
        <f t="shared" si="59"/>
        <v>31</v>
      </c>
      <c r="C45" s="704" t="s">
        <v>286</v>
      </c>
      <c r="D45" s="705"/>
      <c r="E45" s="706"/>
      <c r="F45" s="700" t="s">
        <v>261</v>
      </c>
      <c r="G45" s="701">
        <v>35.960000000000001</v>
      </c>
      <c r="H45" s="701"/>
      <c r="I45" s="701">
        <v>29</v>
      </c>
      <c r="J45" s="701">
        <f t="shared" si="75"/>
        <v>1042.8399999999999</v>
      </c>
      <c r="K45" s="701">
        <f>+'[191]Metrados'!E46</f>
        <v>24</v>
      </c>
      <c r="L45" s="701">
        <f t="shared" si="76"/>
        <v>863.03999999999996</v>
      </c>
      <c r="M45" s="774">
        <v>29.850000000000001</v>
      </c>
      <c r="N45" s="701">
        <f t="shared" si="45"/>
        <v>24</v>
      </c>
      <c r="O45" s="701">
        <f t="shared" si="77"/>
        <v>716.39999999999998</v>
      </c>
      <c r="P45" s="707">
        <f t="shared" si="47"/>
        <v>0.8300889877641825</v>
      </c>
      <c r="Q45" s="775">
        <f>+(G45+H45)-M45</f>
        <v>6.1099999999999994</v>
      </c>
      <c r="R45" s="694" t="s">
        <v>287</v>
      </c>
      <c r="S45" s="694"/>
      <c r="T45" s="776">
        <v>0</v>
      </c>
      <c r="U45" s="709">
        <f t="shared" si="49"/>
        <v>24</v>
      </c>
      <c r="V45" s="708">
        <f t="shared" si="78"/>
        <v>0</v>
      </c>
      <c r="W45" s="707">
        <f t="shared" si="51"/>
        <v>0</v>
      </c>
      <c r="X45" s="777">
        <v>22.882300000000001</v>
      </c>
      <c r="Y45" s="709">
        <f t="shared" si="52"/>
        <v>24</v>
      </c>
      <c r="Z45" s="708">
        <f t="shared" si="79"/>
        <v>549.17999999999995</v>
      </c>
      <c r="AA45" s="707">
        <f t="shared" si="54"/>
        <v>0.63632647385984431</v>
      </c>
      <c r="AB45" s="708">
        <v>0</v>
      </c>
      <c r="AC45" s="709">
        <f t="shared" si="55"/>
        <v>24</v>
      </c>
      <c r="AD45" s="708">
        <f t="shared" si="80"/>
        <v>0</v>
      </c>
      <c r="AE45" s="707">
        <f t="shared" si="57"/>
        <v>0</v>
      </c>
      <c r="AF45" s="710">
        <f t="shared" si="58"/>
        <v>769.13229999999999</v>
      </c>
      <c r="AG45" s="694"/>
      <c r="AH45" s="694"/>
      <c r="AI45" s="694"/>
      <c r="AJ45" s="694"/>
      <c r="AK45" s="694"/>
      <c r="AL45" s="694"/>
      <c r="AM45" s="694"/>
      <c r="AN45" s="694"/>
      <c r="AO45" s="694"/>
      <c r="AP45" s="694"/>
      <c r="AQ45" s="694"/>
      <c r="AR45" s="694"/>
      <c r="AS45" s="694"/>
      <c r="AT45" s="694"/>
      <c r="AU45" s="694"/>
      <c r="AV45" s="694"/>
      <c r="AW45" s="694"/>
      <c r="AX45" s="694"/>
      <c r="AY45" s="694"/>
      <c r="AZ45" s="694"/>
      <c r="BA45" s="694"/>
      <c r="BB45" s="694"/>
      <c r="BC45" s="694"/>
      <c r="BD45" s="694"/>
    </row>
    <row r="46" s="694" customFormat="1" ht="15" customHeight="1">
      <c r="A46" s="778">
        <v>5.0299999999999994</v>
      </c>
      <c r="B46" s="760">
        <f t="shared" si="59"/>
        <v>32</v>
      </c>
      <c r="C46" s="779" t="s">
        <v>288</v>
      </c>
      <c r="D46" s="780"/>
      <c r="E46" s="781"/>
      <c r="F46" s="782" t="s">
        <v>261</v>
      </c>
      <c r="G46" s="783">
        <v>209.65000000000001</v>
      </c>
      <c r="H46" s="783"/>
      <c r="I46" s="783">
        <v>369</v>
      </c>
      <c r="J46" s="783">
        <f t="shared" si="75"/>
        <v>77360.850000000006</v>
      </c>
      <c r="K46" s="783">
        <f>+[191]Metrados!E48</f>
        <v>307</v>
      </c>
      <c r="L46" s="783">
        <f t="shared" si="76"/>
        <v>64362.550000000003</v>
      </c>
      <c r="M46" s="701">
        <v>0</v>
      </c>
      <c r="N46" s="783">
        <f t="shared" si="45"/>
        <v>307</v>
      </c>
      <c r="O46" s="783">
        <f t="shared" si="77"/>
        <v>0</v>
      </c>
      <c r="P46" s="707">
        <f t="shared" si="47"/>
        <v>0</v>
      </c>
      <c r="Q46" s="701">
        <f t="shared" ref="Q46:Q49" si="81">+G46-M46</f>
        <v>209.65000000000001</v>
      </c>
      <c r="R46" s="694"/>
      <c r="S46" s="694"/>
      <c r="T46" s="708">
        <v>0</v>
      </c>
      <c r="U46" s="709">
        <f t="shared" si="49"/>
        <v>307</v>
      </c>
      <c r="V46" s="708">
        <f t="shared" si="78"/>
        <v>0</v>
      </c>
      <c r="W46" s="707">
        <f t="shared" si="51"/>
        <v>0</v>
      </c>
      <c r="X46" s="708">
        <v>0</v>
      </c>
      <c r="Y46" s="709">
        <f t="shared" si="52"/>
        <v>307</v>
      </c>
      <c r="Z46" s="708">
        <f t="shared" si="79"/>
        <v>0</v>
      </c>
      <c r="AA46" s="707">
        <f t="shared" si="54"/>
        <v>0</v>
      </c>
      <c r="AB46" s="708">
        <v>0</v>
      </c>
      <c r="AC46" s="709">
        <f t="shared" si="55"/>
        <v>307</v>
      </c>
      <c r="AD46" s="708">
        <f t="shared" si="80"/>
        <v>0</v>
      </c>
      <c r="AE46" s="707">
        <f t="shared" si="57"/>
        <v>0</v>
      </c>
      <c r="AF46" s="710">
        <f t="shared" si="58"/>
        <v>0</v>
      </c>
      <c r="AG46" s="694"/>
      <c r="AH46" s="694"/>
      <c r="AI46" s="694"/>
      <c r="AJ46" s="694"/>
      <c r="AK46" s="694"/>
      <c r="AL46" s="694"/>
      <c r="AM46" s="694"/>
      <c r="AN46" s="694"/>
      <c r="AO46" s="694"/>
      <c r="AP46" s="694"/>
      <c r="AQ46" s="694"/>
      <c r="AR46" s="694"/>
      <c r="AS46" s="694"/>
      <c r="AT46" s="694"/>
      <c r="AU46" s="694"/>
      <c r="AV46" s="694"/>
      <c r="AW46" s="694"/>
      <c r="AX46" s="694"/>
      <c r="AY46" s="694"/>
      <c r="AZ46" s="694"/>
      <c r="BA46" s="694"/>
      <c r="BB46" s="694"/>
      <c r="BC46" s="694"/>
      <c r="BD46" s="694"/>
    </row>
    <row r="47" s="694" customFormat="1" ht="15" customHeight="1">
      <c r="A47" s="784"/>
      <c r="B47" s="760">
        <f t="shared" si="59"/>
        <v>33</v>
      </c>
      <c r="C47" s="785" t="s">
        <v>289</v>
      </c>
      <c r="D47" s="786"/>
      <c r="E47" s="787"/>
      <c r="F47" s="788"/>
      <c r="G47" s="789"/>
      <c r="H47" s="789"/>
      <c r="I47" s="789"/>
      <c r="J47" s="789"/>
      <c r="K47" s="789"/>
      <c r="L47" s="789"/>
      <c r="M47" s="701">
        <v>0</v>
      </c>
      <c r="N47" s="789"/>
      <c r="O47" s="789"/>
      <c r="P47" s="707"/>
      <c r="Q47" s="701">
        <f t="shared" si="81"/>
        <v>0</v>
      </c>
      <c r="R47" s="694"/>
      <c r="S47" s="694"/>
      <c r="T47" s="708">
        <v>0</v>
      </c>
      <c r="U47" s="709">
        <f t="shared" si="49"/>
        <v>0</v>
      </c>
      <c r="V47" s="708"/>
      <c r="W47" s="707"/>
      <c r="X47" s="708">
        <v>0</v>
      </c>
      <c r="Y47" s="709">
        <f t="shared" si="52"/>
        <v>0</v>
      </c>
      <c r="Z47" s="708"/>
      <c r="AA47" s="707"/>
      <c r="AB47" s="708">
        <v>0</v>
      </c>
      <c r="AC47" s="709">
        <f t="shared" si="55"/>
        <v>0</v>
      </c>
      <c r="AD47" s="708"/>
      <c r="AE47" s="707"/>
      <c r="AF47" s="710">
        <f t="shared" si="58"/>
        <v>0</v>
      </c>
      <c r="AG47" s="694"/>
      <c r="AH47" s="694"/>
      <c r="AI47" s="694"/>
      <c r="AJ47" s="694"/>
      <c r="AK47" s="694"/>
      <c r="AL47" s="694"/>
      <c r="AM47" s="694"/>
      <c r="AN47" s="694"/>
      <c r="AO47" s="694"/>
      <c r="AP47" s="694"/>
      <c r="AQ47" s="694"/>
      <c r="AR47" s="694"/>
      <c r="AS47" s="694"/>
      <c r="AT47" s="694"/>
      <c r="AU47" s="694"/>
      <c r="AV47" s="694"/>
      <c r="AW47" s="694"/>
      <c r="AX47" s="694"/>
      <c r="AY47" s="694"/>
      <c r="AZ47" s="694"/>
      <c r="BA47" s="694"/>
      <c r="BB47" s="694"/>
      <c r="BC47" s="694"/>
      <c r="BD47" s="694"/>
    </row>
    <row r="48" ht="15" customHeight="1">
      <c r="A48" s="711"/>
      <c r="B48" s="725">
        <f t="shared" si="59"/>
        <v>34</v>
      </c>
      <c r="C48" s="713"/>
      <c r="D48" s="773"/>
      <c r="E48" s="715" t="str">
        <f>+"SUB-TOTAL   "&amp;A43&amp;":  "</f>
        <v xml:space="preserve">SUB-TOTAL   5:  </v>
      </c>
      <c r="F48" s="711"/>
      <c r="G48" s="730"/>
      <c r="H48" s="730"/>
      <c r="I48" s="730"/>
      <c r="J48" s="756">
        <f>+SUM(J44:J47)</f>
        <v>80620.740000000005</v>
      </c>
      <c r="K48" s="730"/>
      <c r="L48" s="756">
        <f>+SUM(L44:L47)</f>
        <v>67060.389999999999</v>
      </c>
      <c r="M48" s="719">
        <v>0</v>
      </c>
      <c r="N48" s="730">
        <f t="shared" si="45"/>
        <v>0</v>
      </c>
      <c r="O48" s="756">
        <f>+SUM(O44:O47)</f>
        <v>716.39999999999998</v>
      </c>
      <c r="P48" s="720"/>
      <c r="Q48" s="719">
        <f t="shared" si="81"/>
        <v>0</v>
      </c>
      <c r="R48" s="625"/>
      <c r="T48" s="790">
        <v>0</v>
      </c>
      <c r="U48" s="722">
        <f t="shared" si="49"/>
        <v>0</v>
      </c>
      <c r="V48" s="721">
        <f>+SUM(V44:V47)</f>
        <v>0</v>
      </c>
      <c r="W48" s="720"/>
      <c r="X48" s="791">
        <v>0</v>
      </c>
      <c r="Y48" s="722">
        <f t="shared" si="52"/>
        <v>0</v>
      </c>
      <c r="Z48" s="721">
        <f>+SUM(Z44:Z47)</f>
        <v>549.17999999999995</v>
      </c>
      <c r="AA48" s="720"/>
      <c r="AB48" s="721">
        <v>0</v>
      </c>
      <c r="AC48" s="722">
        <f t="shared" si="55"/>
        <v>0</v>
      </c>
      <c r="AD48" s="721">
        <f>+SUM(AD44:AD47)</f>
        <v>0</v>
      </c>
      <c r="AE48" s="720"/>
      <c r="AF48" s="723">
        <f t="shared" si="58"/>
        <v>716.39999999999998</v>
      </c>
      <c r="AG48" s="625"/>
    </row>
    <row r="49" ht="15" customHeight="1">
      <c r="A49" s="724">
        <v>6</v>
      </c>
      <c r="B49" s="725">
        <f t="shared" si="59"/>
        <v>35</v>
      </c>
      <c r="C49" s="748" t="s">
        <v>290</v>
      </c>
      <c r="D49" s="749"/>
      <c r="E49" s="750"/>
      <c r="F49" s="751"/>
      <c r="G49" s="730"/>
      <c r="H49" s="730"/>
      <c r="I49" s="730"/>
      <c r="J49" s="730"/>
      <c r="K49" s="730"/>
      <c r="L49" s="730"/>
      <c r="M49" s="719">
        <v>0</v>
      </c>
      <c r="N49" s="730">
        <f t="shared" si="45"/>
        <v>0</v>
      </c>
      <c r="O49" s="730"/>
      <c r="P49" s="720"/>
      <c r="Q49" s="719">
        <f t="shared" si="81"/>
        <v>0</v>
      </c>
      <c r="R49" s="625"/>
      <c r="T49" s="721">
        <v>0</v>
      </c>
      <c r="U49" s="722">
        <f t="shared" si="49"/>
        <v>0</v>
      </c>
      <c r="V49" s="721"/>
      <c r="W49" s="720"/>
      <c r="X49" s="721">
        <v>0</v>
      </c>
      <c r="Y49" s="722">
        <f t="shared" si="52"/>
        <v>0</v>
      </c>
      <c r="Z49" s="721"/>
      <c r="AA49" s="720"/>
      <c r="AB49" s="721">
        <v>0</v>
      </c>
      <c r="AC49" s="722">
        <f t="shared" si="55"/>
        <v>0</v>
      </c>
      <c r="AD49" s="721"/>
      <c r="AE49" s="720"/>
      <c r="AF49" s="723">
        <f t="shared" si="58"/>
        <v>0</v>
      </c>
      <c r="AG49" s="625"/>
    </row>
    <row r="50" s="694" customFormat="1" ht="15" customHeight="1">
      <c r="A50" s="703">
        <v>6.0099999999999998</v>
      </c>
      <c r="B50" s="760">
        <f t="shared" si="59"/>
        <v>36</v>
      </c>
      <c r="C50" s="704" t="s">
        <v>291</v>
      </c>
      <c r="D50" s="705"/>
      <c r="E50" s="706"/>
      <c r="F50" s="700" t="s">
        <v>261</v>
      </c>
      <c r="G50" s="701">
        <v>17.760000000000002</v>
      </c>
      <c r="H50" s="701"/>
      <c r="I50" s="701">
        <v>155</v>
      </c>
      <c r="J50" s="701">
        <f t="shared" ref="J50:J51" si="82">+ROUND($G50*I50,2)</f>
        <v>2752.8000000000002</v>
      </c>
      <c r="K50" s="701">
        <f>+[191]Metrados!E51</f>
        <v>283</v>
      </c>
      <c r="L50" s="701">
        <f t="shared" ref="L50:L51" si="83">+ROUND($G50*K50,2)</f>
        <v>5026.0799999999999</v>
      </c>
      <c r="M50" s="774">
        <v>10.640000000000001</v>
      </c>
      <c r="N50" s="701">
        <f t="shared" si="45"/>
        <v>283</v>
      </c>
      <c r="O50" s="701">
        <f t="shared" ref="O50:O51" si="84">+ROUND($M50*N50,2)</f>
        <v>3011.1199999999999</v>
      </c>
      <c r="P50" s="707">
        <f t="shared" si="47"/>
        <v>0.59909909909909909</v>
      </c>
      <c r="Q50" s="775">
        <f>+(G50+H50)-M50</f>
        <v>7.120000000000001</v>
      </c>
      <c r="R50" s="694"/>
      <c r="S50" s="694" t="s">
        <v>292</v>
      </c>
      <c r="T50" s="776">
        <v>0</v>
      </c>
      <c r="U50" s="709">
        <f t="shared" si="49"/>
        <v>283</v>
      </c>
      <c r="V50" s="708">
        <f t="shared" ref="V50:V51" si="85">+ROUND($T50*U50,2)</f>
        <v>0</v>
      </c>
      <c r="W50" s="707">
        <f t="shared" si="51"/>
        <v>0</v>
      </c>
      <c r="X50" s="777">
        <v>7.8521000000000001</v>
      </c>
      <c r="Y50" s="709">
        <f t="shared" si="52"/>
        <v>283</v>
      </c>
      <c r="Z50" s="708">
        <f t="shared" ref="Z50:Z51" si="86">+ROUND($X50*Y50,2)</f>
        <v>2222.1399999999999</v>
      </c>
      <c r="AA50" s="707">
        <f t="shared" si="54"/>
        <v>0.44212274774774774</v>
      </c>
      <c r="AB50" s="708">
        <v>6.5</v>
      </c>
      <c r="AC50" s="709">
        <f t="shared" si="55"/>
        <v>283</v>
      </c>
      <c r="AD50" s="708">
        <f t="shared" ref="AD50:AD51" si="87">+ROUND($AB50*AC50,2)</f>
        <v>1839.5</v>
      </c>
      <c r="AE50" s="707">
        <f t="shared" si="57"/>
        <v>0.36599099099099097</v>
      </c>
      <c r="AF50" s="710">
        <f t="shared" si="58"/>
        <v>3029.6120999999998</v>
      </c>
      <c r="AG50" s="694"/>
      <c r="AH50" s="694"/>
      <c r="AI50" s="694"/>
      <c r="AJ50" s="694"/>
      <c r="AK50" s="694"/>
      <c r="AL50" s="694"/>
      <c r="AM50" s="694"/>
      <c r="AN50" s="694"/>
      <c r="AO50" s="694"/>
      <c r="AP50" s="694"/>
      <c r="AQ50" s="694"/>
      <c r="AR50" s="694"/>
      <c r="AS50" s="694"/>
      <c r="AT50" s="694"/>
      <c r="AU50" s="694"/>
      <c r="AV50" s="694"/>
      <c r="AW50" s="694"/>
      <c r="AX50" s="694"/>
      <c r="AY50" s="694"/>
      <c r="AZ50" s="694"/>
      <c r="BA50" s="694"/>
      <c r="BB50" s="694"/>
      <c r="BC50" s="694"/>
      <c r="BD50" s="694"/>
    </row>
    <row r="51" s="694" customFormat="1" ht="15" customHeight="1">
      <c r="A51" s="703">
        <v>6.0199999999999996</v>
      </c>
      <c r="B51" s="760">
        <f t="shared" si="59"/>
        <v>37</v>
      </c>
      <c r="C51" s="704" t="s">
        <v>293</v>
      </c>
      <c r="D51" s="705"/>
      <c r="E51" s="706"/>
      <c r="F51" s="792" t="s">
        <v>261</v>
      </c>
      <c r="G51" s="793">
        <v>76.659999999999997</v>
      </c>
      <c r="H51" s="793"/>
      <c r="I51" s="793">
        <v>155</v>
      </c>
      <c r="J51" s="793">
        <f t="shared" si="82"/>
        <v>11882.299999999999</v>
      </c>
      <c r="K51" s="701">
        <f>+'[191]Metrados'!E52</f>
        <v>283</v>
      </c>
      <c r="L51" s="793">
        <f t="shared" si="83"/>
        <v>21694.779999999999</v>
      </c>
      <c r="M51" s="701">
        <v>0</v>
      </c>
      <c r="N51" s="793">
        <f t="shared" si="45"/>
        <v>283</v>
      </c>
      <c r="O51" s="793">
        <f t="shared" si="84"/>
        <v>0</v>
      </c>
      <c r="P51" s="707">
        <f t="shared" si="47"/>
        <v>0</v>
      </c>
      <c r="Q51" s="701">
        <f t="shared" ref="Q51:Q57" si="88">+G51-M51</f>
        <v>76.659999999999997</v>
      </c>
      <c r="R51" s="694"/>
      <c r="S51" s="694"/>
      <c r="T51" s="708">
        <v>0</v>
      </c>
      <c r="U51" s="709">
        <f t="shared" si="49"/>
        <v>283</v>
      </c>
      <c r="V51" s="708">
        <f t="shared" si="85"/>
        <v>0</v>
      </c>
      <c r="W51" s="707">
        <f t="shared" si="51"/>
        <v>0</v>
      </c>
      <c r="X51" s="708">
        <v>0</v>
      </c>
      <c r="Y51" s="709">
        <f t="shared" si="52"/>
        <v>283</v>
      </c>
      <c r="Z51" s="708">
        <f t="shared" si="86"/>
        <v>0</v>
      </c>
      <c r="AA51" s="707">
        <f t="shared" si="54"/>
        <v>0</v>
      </c>
      <c r="AB51" s="708">
        <v>0</v>
      </c>
      <c r="AC51" s="709">
        <f t="shared" si="55"/>
        <v>283</v>
      </c>
      <c r="AD51" s="708">
        <f t="shared" si="87"/>
        <v>0</v>
      </c>
      <c r="AE51" s="707">
        <f t="shared" si="57"/>
        <v>0</v>
      </c>
      <c r="AF51" s="710">
        <f t="shared" si="58"/>
        <v>0</v>
      </c>
      <c r="AG51" s="694"/>
      <c r="AH51" s="694"/>
      <c r="AI51" s="694"/>
      <c r="AJ51" s="694"/>
      <c r="AK51" s="694"/>
      <c r="AL51" s="694"/>
      <c r="AM51" s="694"/>
      <c r="AN51" s="694"/>
      <c r="AO51" s="694"/>
      <c r="AP51" s="694"/>
      <c r="AQ51" s="694"/>
      <c r="AR51" s="694"/>
      <c r="AS51" s="694"/>
      <c r="AT51" s="694"/>
      <c r="AU51" s="694"/>
      <c r="AV51" s="694"/>
      <c r="AW51" s="694"/>
      <c r="AX51" s="694"/>
      <c r="AY51" s="694"/>
      <c r="AZ51" s="694"/>
      <c r="BA51" s="694"/>
      <c r="BB51" s="694"/>
      <c r="BC51" s="694"/>
      <c r="BD51" s="694"/>
    </row>
    <row r="52" ht="15" customHeight="1">
      <c r="A52" s="711"/>
      <c r="B52" s="725">
        <f t="shared" si="59"/>
        <v>38</v>
      </c>
      <c r="C52" s="713"/>
      <c r="D52" s="773"/>
      <c r="E52" s="715" t="str">
        <f>+"SUB-TOTAL   "&amp;A49&amp;":  "</f>
        <v xml:space="preserve">SUB-TOTAL   6:  </v>
      </c>
      <c r="F52" s="711"/>
      <c r="G52" s="730"/>
      <c r="H52" s="730"/>
      <c r="I52" s="730"/>
      <c r="J52" s="756">
        <f>+SUM(J50:J51)</f>
        <v>14635.099999999999</v>
      </c>
      <c r="K52" s="717"/>
      <c r="L52" s="756">
        <f>+SUM(L50:L51)</f>
        <v>26720.860000000001</v>
      </c>
      <c r="M52" s="719">
        <v>0</v>
      </c>
      <c r="N52" s="730">
        <f t="shared" si="45"/>
        <v>0</v>
      </c>
      <c r="O52" s="756">
        <f>+SUM(O50:O51)</f>
        <v>3011.1199999999999</v>
      </c>
      <c r="P52" s="720"/>
      <c r="Q52" s="719">
        <f t="shared" si="88"/>
        <v>0</v>
      </c>
      <c r="R52" s="625"/>
      <c r="T52" s="790">
        <v>0</v>
      </c>
      <c r="U52" s="722">
        <f t="shared" si="49"/>
        <v>0</v>
      </c>
      <c r="V52" s="721">
        <f>+SUM(V50:V51)</f>
        <v>0</v>
      </c>
      <c r="W52" s="720"/>
      <c r="X52" s="791">
        <v>0</v>
      </c>
      <c r="Y52" s="722">
        <f t="shared" si="52"/>
        <v>0</v>
      </c>
      <c r="Z52" s="721">
        <f>+SUM(Z50:Z51)</f>
        <v>2222.1399999999999</v>
      </c>
      <c r="AA52" s="720"/>
      <c r="AB52" s="721">
        <v>0</v>
      </c>
      <c r="AC52" s="722">
        <f t="shared" si="55"/>
        <v>0</v>
      </c>
      <c r="AD52" s="721">
        <f>+SUM(AD50:AD51)</f>
        <v>1839.5</v>
      </c>
      <c r="AE52" s="720"/>
      <c r="AF52" s="723">
        <f t="shared" si="58"/>
        <v>3011.1199999999999</v>
      </c>
      <c r="AG52" s="625"/>
    </row>
    <row r="53" ht="15" customHeight="1">
      <c r="A53" s="724">
        <v>7</v>
      </c>
      <c r="B53" s="725">
        <f t="shared" si="59"/>
        <v>39</v>
      </c>
      <c r="C53" s="748" t="s">
        <v>294</v>
      </c>
      <c r="D53" s="749"/>
      <c r="E53" s="750"/>
      <c r="F53" s="751"/>
      <c r="G53" s="730"/>
      <c r="H53" s="730"/>
      <c r="I53" s="730"/>
      <c r="J53" s="730"/>
      <c r="K53" s="731"/>
      <c r="L53" s="730"/>
      <c r="M53" s="719">
        <v>0</v>
      </c>
      <c r="N53" s="730">
        <f t="shared" si="45"/>
        <v>0</v>
      </c>
      <c r="O53" s="730"/>
      <c r="P53" s="720"/>
      <c r="Q53" s="719">
        <f t="shared" si="88"/>
        <v>0</v>
      </c>
      <c r="R53" s="625"/>
      <c r="T53" s="721">
        <v>0</v>
      </c>
      <c r="U53" s="722">
        <f t="shared" si="49"/>
        <v>0</v>
      </c>
      <c r="V53" s="721"/>
      <c r="W53" s="720"/>
      <c r="X53" s="721">
        <v>0</v>
      </c>
      <c r="Y53" s="722">
        <f t="shared" si="52"/>
        <v>0</v>
      </c>
      <c r="Z53" s="721"/>
      <c r="AA53" s="720"/>
      <c r="AB53" s="721">
        <v>0</v>
      </c>
      <c r="AC53" s="722">
        <f t="shared" si="55"/>
        <v>0</v>
      </c>
      <c r="AD53" s="721"/>
      <c r="AE53" s="720"/>
      <c r="AF53" s="723">
        <f t="shared" si="58"/>
        <v>0</v>
      </c>
      <c r="AG53" s="625"/>
    </row>
    <row r="54" ht="15" customHeight="1">
      <c r="A54" s="738">
        <v>7.0099999999999998</v>
      </c>
      <c r="B54" s="725">
        <f t="shared" si="59"/>
        <v>40</v>
      </c>
      <c r="C54" s="733" t="s">
        <v>295</v>
      </c>
      <c r="D54" s="734"/>
      <c r="E54" s="735"/>
      <c r="F54" s="736" t="s">
        <v>296</v>
      </c>
      <c r="G54" s="719">
        <v>2249.6199999999999</v>
      </c>
      <c r="H54" s="719"/>
      <c r="I54" s="719">
        <v>53.399999999999991</v>
      </c>
      <c r="J54" s="719">
        <f t="shared" ref="J54:J55" si="89">+ROUND($G54*I54,2)</f>
        <v>120129.71000000001</v>
      </c>
      <c r="K54" s="719">
        <f>+'[191]Metrados'!E55</f>
        <v>51.189999999999998</v>
      </c>
      <c r="L54" s="719">
        <f t="shared" ref="L54:L55" si="90">+ROUND($G54*K54,2)</f>
        <v>115158.05</v>
      </c>
      <c r="M54" s="719">
        <v>1449.0999999999999</v>
      </c>
      <c r="N54" s="719">
        <f t="shared" si="45"/>
        <v>51.189999999999998</v>
      </c>
      <c r="O54" s="719">
        <f t="shared" ref="O54:O55" si="91">+ROUND($M54*N54,2)</f>
        <v>74179.429999999993</v>
      </c>
      <c r="P54" s="720">
        <f t="shared" si="47"/>
        <v>0.6441532347685387</v>
      </c>
      <c r="Q54" s="719">
        <f t="shared" si="88"/>
        <v>800.51999999999998</v>
      </c>
      <c r="R54" s="625"/>
      <c r="T54" s="790">
        <v>1330</v>
      </c>
      <c r="U54" s="722">
        <f t="shared" si="49"/>
        <v>51.189999999999998</v>
      </c>
      <c r="V54" s="721">
        <f t="shared" ref="V54:V55" si="92">+ROUND($T54*U54,2)</f>
        <v>68082.699999999997</v>
      </c>
      <c r="W54" s="720">
        <f t="shared" si="51"/>
        <v>0.5912109600732568</v>
      </c>
      <c r="X54" s="791">
        <v>0</v>
      </c>
      <c r="Y54" s="722">
        <f t="shared" si="52"/>
        <v>51.189999999999998</v>
      </c>
      <c r="Z54" s="721">
        <f t="shared" ref="Z54:Z55" si="93">+ROUND($X54*Y54,2)</f>
        <v>0</v>
      </c>
      <c r="AA54" s="720">
        <f t="shared" si="54"/>
        <v>0</v>
      </c>
      <c r="AB54" s="721">
        <v>0</v>
      </c>
      <c r="AC54" s="722">
        <f t="shared" si="55"/>
        <v>51.189999999999998</v>
      </c>
      <c r="AD54" s="721">
        <f t="shared" ref="AD54:AD55" si="94">+ROUND($AB54*AC54,2)</f>
        <v>0</v>
      </c>
      <c r="AE54" s="720">
        <f t="shared" si="57"/>
        <v>0</v>
      </c>
      <c r="AF54" s="723">
        <f t="shared" si="58"/>
        <v>75628.529999999999</v>
      </c>
      <c r="AG54" s="625"/>
    </row>
    <row r="55" ht="15" customHeight="1">
      <c r="A55" s="738">
        <v>7.0199999999999996</v>
      </c>
      <c r="B55" s="725">
        <f t="shared" si="59"/>
        <v>41</v>
      </c>
      <c r="C55" s="733" t="s">
        <v>297</v>
      </c>
      <c r="D55" s="734"/>
      <c r="E55" s="735"/>
      <c r="F55" s="752" t="s">
        <v>296</v>
      </c>
      <c r="G55" s="753">
        <v>4157</v>
      </c>
      <c r="H55" s="753"/>
      <c r="I55" s="753">
        <v>1.9099999999999999</v>
      </c>
      <c r="J55" s="753">
        <f t="shared" si="89"/>
        <v>7939.8699999999999</v>
      </c>
      <c r="K55" s="737">
        <f>+'[191]Metrados'!E56</f>
        <v>1.1699999999999999</v>
      </c>
      <c r="L55" s="753">
        <f t="shared" si="90"/>
        <v>4863.6899999999996</v>
      </c>
      <c r="M55" s="719">
        <v>2601.6399999999999</v>
      </c>
      <c r="N55" s="753">
        <f t="shared" si="45"/>
        <v>1.1699999999999999</v>
      </c>
      <c r="O55" s="753">
        <f t="shared" si="91"/>
        <v>3043.9200000000001</v>
      </c>
      <c r="P55" s="720">
        <f t="shared" si="47"/>
        <v>0.62584556170315131</v>
      </c>
      <c r="Q55" s="719">
        <f t="shared" si="88"/>
        <v>1555.3600000000001</v>
      </c>
      <c r="R55" s="625"/>
      <c r="T55" s="790">
        <v>2940</v>
      </c>
      <c r="U55" s="722">
        <f t="shared" si="49"/>
        <v>1.1699999999999999</v>
      </c>
      <c r="V55" s="721">
        <f t="shared" si="92"/>
        <v>3439.8000000000002</v>
      </c>
      <c r="W55" s="720">
        <f t="shared" si="51"/>
        <v>0.7072407986528747</v>
      </c>
      <c r="X55" s="791">
        <v>0</v>
      </c>
      <c r="Y55" s="722">
        <f t="shared" si="52"/>
        <v>1.1699999999999999</v>
      </c>
      <c r="Z55" s="721">
        <f t="shared" si="93"/>
        <v>0</v>
      </c>
      <c r="AA55" s="720">
        <f t="shared" si="54"/>
        <v>0</v>
      </c>
      <c r="AB55" s="721">
        <v>0</v>
      </c>
      <c r="AC55" s="722">
        <f t="shared" si="55"/>
        <v>1.1699999999999999</v>
      </c>
      <c r="AD55" s="721">
        <f t="shared" si="94"/>
        <v>0</v>
      </c>
      <c r="AE55" s="720">
        <f t="shared" si="57"/>
        <v>0</v>
      </c>
      <c r="AF55" s="723">
        <f t="shared" si="58"/>
        <v>5645.5599999999995</v>
      </c>
      <c r="AG55" s="625"/>
    </row>
    <row r="56" ht="15" customHeight="1">
      <c r="A56" s="711"/>
      <c r="B56" s="725">
        <f t="shared" si="59"/>
        <v>42</v>
      </c>
      <c r="C56" s="713"/>
      <c r="D56" s="773"/>
      <c r="E56" s="715" t="str">
        <f>+"SUB-TOTAL   "&amp;A53&amp;":  "</f>
        <v xml:space="preserve">SUB-TOTAL   7:  </v>
      </c>
      <c r="F56" s="711"/>
      <c r="G56" s="730"/>
      <c r="H56" s="730"/>
      <c r="I56" s="730"/>
      <c r="J56" s="756">
        <f>+SUM(J54:J55)</f>
        <v>128069.58</v>
      </c>
      <c r="K56" s="717"/>
      <c r="L56" s="756">
        <f>+L54+L55</f>
        <v>120021.74000000001</v>
      </c>
      <c r="M56" s="719">
        <v>0</v>
      </c>
      <c r="N56" s="730">
        <f t="shared" si="45"/>
        <v>0</v>
      </c>
      <c r="O56" s="756">
        <f>+SUM(O54:O55)</f>
        <v>77223.349999999991</v>
      </c>
      <c r="P56" s="720"/>
      <c r="Q56" s="719">
        <f t="shared" si="88"/>
        <v>0</v>
      </c>
      <c r="R56" s="625"/>
      <c r="T56" s="790">
        <v>0</v>
      </c>
      <c r="U56" s="722">
        <f t="shared" si="49"/>
        <v>0</v>
      </c>
      <c r="V56" s="769">
        <f>+V54+V55</f>
        <v>71522.5</v>
      </c>
      <c r="W56" s="720"/>
      <c r="X56" s="791">
        <v>0</v>
      </c>
      <c r="Y56" s="722">
        <f t="shared" si="52"/>
        <v>0</v>
      </c>
      <c r="Z56" s="721">
        <f>+SUM(Z54:Z55)</f>
        <v>0</v>
      </c>
      <c r="AA56" s="720"/>
      <c r="AB56" s="721">
        <v>0</v>
      </c>
      <c r="AC56" s="722">
        <f t="shared" si="55"/>
        <v>0</v>
      </c>
      <c r="AD56" s="721">
        <f>+SUM(AD54:AD55)</f>
        <v>0</v>
      </c>
      <c r="AE56" s="720"/>
      <c r="AF56" s="723">
        <f t="shared" si="58"/>
        <v>77223.349999999991</v>
      </c>
      <c r="AG56" s="625"/>
    </row>
    <row r="57" ht="15" customHeight="1">
      <c r="A57" s="724">
        <v>8</v>
      </c>
      <c r="B57" s="725">
        <f t="shared" si="59"/>
        <v>43</v>
      </c>
      <c r="C57" s="748" t="s">
        <v>298</v>
      </c>
      <c r="D57" s="749"/>
      <c r="E57" s="750"/>
      <c r="F57" s="751"/>
      <c r="G57" s="730"/>
      <c r="H57" s="730"/>
      <c r="I57" s="730"/>
      <c r="J57" s="730"/>
      <c r="K57" s="731"/>
      <c r="L57" s="730"/>
      <c r="M57" s="719">
        <v>0</v>
      </c>
      <c r="N57" s="730">
        <f t="shared" si="45"/>
        <v>0</v>
      </c>
      <c r="O57" s="730"/>
      <c r="P57" s="720"/>
      <c r="Q57" s="719">
        <f t="shared" si="88"/>
        <v>0</v>
      </c>
      <c r="R57" s="625"/>
      <c r="T57" s="721">
        <v>0</v>
      </c>
      <c r="U57" s="722">
        <f t="shared" si="49"/>
        <v>0</v>
      </c>
      <c r="V57" s="721"/>
      <c r="W57" s="720"/>
      <c r="X57" s="721">
        <v>0</v>
      </c>
      <c r="Y57" s="722">
        <f t="shared" si="52"/>
        <v>0</v>
      </c>
      <c r="Z57" s="721"/>
      <c r="AA57" s="720"/>
      <c r="AB57" s="721">
        <v>0</v>
      </c>
      <c r="AC57" s="722">
        <f t="shared" si="55"/>
        <v>0</v>
      </c>
      <c r="AD57" s="721"/>
      <c r="AE57" s="720"/>
      <c r="AF57" s="723">
        <f t="shared" si="58"/>
        <v>0</v>
      </c>
      <c r="AG57" s="625"/>
    </row>
    <row r="58" ht="15" customHeight="1">
      <c r="A58" s="738">
        <v>8.0099999999999998</v>
      </c>
      <c r="B58" s="725">
        <f t="shared" si="59"/>
        <v>44</v>
      </c>
      <c r="C58" s="733" t="s">
        <v>299</v>
      </c>
      <c r="D58" s="734"/>
      <c r="E58" s="735"/>
      <c r="F58" s="736" t="s">
        <v>261</v>
      </c>
      <c r="G58" s="719">
        <v>10.19</v>
      </c>
      <c r="H58" s="719"/>
      <c r="I58" s="719">
        <v>326</v>
      </c>
      <c r="J58" s="719">
        <f t="shared" ref="J58:J72" si="95">+ROUND($G58*I58,2)</f>
        <v>3321.9400000000001</v>
      </c>
      <c r="K58" s="719">
        <f>+'[191]Metrados'!E59</f>
        <v>275</v>
      </c>
      <c r="L58" s="719">
        <f t="shared" ref="L58:L70" si="96">+ROUND($G58*K58,2)</f>
        <v>2802.25</v>
      </c>
      <c r="M58" s="794">
        <v>6.1699999999999999</v>
      </c>
      <c r="N58" s="719">
        <f t="shared" si="45"/>
        <v>275</v>
      </c>
      <c r="O58" s="719">
        <f t="shared" ref="O58:O72" si="97">+ROUND($M58*N58,2)</f>
        <v>1696.75</v>
      </c>
      <c r="P58" s="720">
        <f t="shared" si="47"/>
        <v>0.60549558390579006</v>
      </c>
      <c r="Q58" s="795">
        <f t="shared" ref="Q58:Q59" si="98">+(G58+H58)-M58</f>
        <v>4.0199999999999996</v>
      </c>
      <c r="R58" s="625" t="s">
        <v>287</v>
      </c>
      <c r="T58" s="790">
        <v>0</v>
      </c>
      <c r="U58" s="722">
        <f t="shared" si="49"/>
        <v>275</v>
      </c>
      <c r="V58" s="721">
        <f t="shared" ref="V58:V72" si="99">+ROUND($T58*U58,2)</f>
        <v>0</v>
      </c>
      <c r="W58" s="720">
        <f t="shared" si="51"/>
        <v>0</v>
      </c>
      <c r="X58" s="791">
        <v>7.5151000000000003</v>
      </c>
      <c r="Y58" s="722">
        <f t="shared" si="52"/>
        <v>275</v>
      </c>
      <c r="Z58" s="721">
        <f t="shared" ref="Z58:Z72" si="100">+ROUND($X58*Y58,2)</f>
        <v>2066.6500000000001</v>
      </c>
      <c r="AA58" s="720">
        <f t="shared" si="54"/>
        <v>0.73749754661432787</v>
      </c>
      <c r="AB58" s="721">
        <v>5.5</v>
      </c>
      <c r="AC58" s="722">
        <f t="shared" si="55"/>
        <v>275</v>
      </c>
      <c r="AD58" s="721">
        <f t="shared" ref="AD58:AD72" si="101">+ROUND($AB58*AC58,2)</f>
        <v>1512.5</v>
      </c>
      <c r="AE58" s="720">
        <f t="shared" si="57"/>
        <v>0.53974484789008836</v>
      </c>
      <c r="AF58" s="723">
        <f t="shared" si="58"/>
        <v>1710.4351000000001</v>
      </c>
      <c r="AG58" s="625"/>
    </row>
    <row r="59" ht="15" customHeight="1">
      <c r="A59" s="738">
        <v>8.0199999999999996</v>
      </c>
      <c r="B59" s="725">
        <f t="shared" si="59"/>
        <v>45</v>
      </c>
      <c r="C59" s="733" t="s">
        <v>300</v>
      </c>
      <c r="D59" s="734"/>
      <c r="E59" s="735"/>
      <c r="F59" s="736" t="s">
        <v>261</v>
      </c>
      <c r="G59" s="719">
        <v>17.379999999999999</v>
      </c>
      <c r="H59" s="719"/>
      <c r="I59" s="719">
        <v>2</v>
      </c>
      <c r="J59" s="719">
        <f t="shared" si="95"/>
        <v>34.759999999999998</v>
      </c>
      <c r="K59" s="719">
        <f>+'[191]Metrados'!E60</f>
        <v>2</v>
      </c>
      <c r="L59" s="719">
        <f t="shared" si="96"/>
        <v>34.759999999999998</v>
      </c>
      <c r="M59" s="794">
        <v>10.460000000000001</v>
      </c>
      <c r="N59" s="719">
        <f t="shared" si="45"/>
        <v>2</v>
      </c>
      <c r="O59" s="719">
        <f t="shared" si="97"/>
        <v>20.920000000000002</v>
      </c>
      <c r="P59" s="720">
        <f t="shared" si="47"/>
        <v>0.60184119677790571</v>
      </c>
      <c r="Q59" s="795">
        <f t="shared" si="98"/>
        <v>6.9199999999999982</v>
      </c>
      <c r="R59" s="625" t="s">
        <v>287</v>
      </c>
      <c r="T59" s="790">
        <v>0</v>
      </c>
      <c r="U59" s="722">
        <f t="shared" si="49"/>
        <v>2</v>
      </c>
      <c r="V59" s="721">
        <f t="shared" si="99"/>
        <v>0</v>
      </c>
      <c r="W59" s="720">
        <f t="shared" si="51"/>
        <v>0</v>
      </c>
      <c r="X59" s="791">
        <v>10.480700000000001</v>
      </c>
      <c r="Y59" s="722">
        <f t="shared" si="52"/>
        <v>2</v>
      </c>
      <c r="Z59" s="721">
        <f t="shared" si="100"/>
        <v>20.960000000000001</v>
      </c>
      <c r="AA59" s="720">
        <f t="shared" si="54"/>
        <v>0.60303222094361342</v>
      </c>
      <c r="AB59" s="721">
        <v>8</v>
      </c>
      <c r="AC59" s="722">
        <f t="shared" si="55"/>
        <v>2</v>
      </c>
      <c r="AD59" s="721">
        <f t="shared" si="101"/>
        <v>16</v>
      </c>
      <c r="AE59" s="720">
        <f t="shared" si="57"/>
        <v>0.46029919447640971</v>
      </c>
      <c r="AF59" s="723">
        <f t="shared" si="58"/>
        <v>41.860700000000001</v>
      </c>
      <c r="AG59" s="625"/>
    </row>
    <row r="60" ht="15" customHeight="1">
      <c r="A60" s="738">
        <v>8.0299999999999994</v>
      </c>
      <c r="B60" s="725">
        <f t="shared" si="59"/>
        <v>46</v>
      </c>
      <c r="C60" s="733" t="s">
        <v>301</v>
      </c>
      <c r="D60" s="734"/>
      <c r="E60" s="735"/>
      <c r="F60" s="736" t="s">
        <v>261</v>
      </c>
      <c r="G60" s="719">
        <v>12.109999999999999</v>
      </c>
      <c r="H60" s="719"/>
      <c r="I60" s="719">
        <v>17</v>
      </c>
      <c r="J60" s="719">
        <f t="shared" si="95"/>
        <v>205.87</v>
      </c>
      <c r="K60" s="719">
        <f>+'[191]Metrados'!E61</f>
        <v>0</v>
      </c>
      <c r="L60" s="719">
        <f t="shared" si="96"/>
        <v>0</v>
      </c>
      <c r="M60" s="719">
        <v>0</v>
      </c>
      <c r="N60" s="719">
        <f t="shared" si="45"/>
        <v>0</v>
      </c>
      <c r="O60" s="719">
        <f t="shared" si="97"/>
        <v>0</v>
      </c>
      <c r="P60" s="720">
        <f t="shared" si="47"/>
        <v>0</v>
      </c>
      <c r="Q60" s="719">
        <f t="shared" ref="Q60:Q61" si="102">+G60-M60</f>
        <v>12.109999999999999</v>
      </c>
      <c r="R60" s="625"/>
      <c r="T60" s="721">
        <v>0</v>
      </c>
      <c r="U60" s="722">
        <f t="shared" si="49"/>
        <v>0</v>
      </c>
      <c r="V60" s="721">
        <f t="shared" si="99"/>
        <v>0</v>
      </c>
      <c r="W60" s="720">
        <f t="shared" si="51"/>
        <v>0</v>
      </c>
      <c r="X60" s="721">
        <v>0</v>
      </c>
      <c r="Y60" s="722">
        <f t="shared" si="52"/>
        <v>0</v>
      </c>
      <c r="Z60" s="721">
        <f t="shared" si="100"/>
        <v>0</v>
      </c>
      <c r="AA60" s="720">
        <f t="shared" si="54"/>
        <v>0</v>
      </c>
      <c r="AB60" s="721">
        <v>0</v>
      </c>
      <c r="AC60" s="722">
        <f t="shared" si="55"/>
        <v>0</v>
      </c>
      <c r="AD60" s="721">
        <f t="shared" si="101"/>
        <v>0</v>
      </c>
      <c r="AE60" s="720">
        <f t="shared" si="57"/>
        <v>0</v>
      </c>
      <c r="AF60" s="723">
        <f t="shared" si="58"/>
        <v>0</v>
      </c>
      <c r="AG60" s="625"/>
    </row>
    <row r="61" ht="15" customHeight="1">
      <c r="A61" s="738">
        <v>8.0399999999999991</v>
      </c>
      <c r="B61" s="725">
        <f t="shared" si="59"/>
        <v>47</v>
      </c>
      <c r="C61" s="733" t="s">
        <v>302</v>
      </c>
      <c r="D61" s="734"/>
      <c r="E61" s="735"/>
      <c r="F61" s="736" t="s">
        <v>261</v>
      </c>
      <c r="G61" s="719">
        <v>11.59</v>
      </c>
      <c r="H61" s="719"/>
      <c r="I61" s="719">
        <v>7</v>
      </c>
      <c r="J61" s="719">
        <f t="shared" si="95"/>
        <v>81.129999999999995</v>
      </c>
      <c r="K61" s="719">
        <f>+'[191]Metrados'!E62</f>
        <v>0</v>
      </c>
      <c r="L61" s="719">
        <f t="shared" si="96"/>
        <v>0</v>
      </c>
      <c r="M61" s="719">
        <v>0</v>
      </c>
      <c r="N61" s="719">
        <f t="shared" si="45"/>
        <v>0</v>
      </c>
      <c r="O61" s="719">
        <f t="shared" si="97"/>
        <v>0</v>
      </c>
      <c r="P61" s="720">
        <f t="shared" si="47"/>
        <v>0</v>
      </c>
      <c r="Q61" s="719">
        <f t="shared" si="102"/>
        <v>11.59</v>
      </c>
      <c r="R61" s="625"/>
      <c r="T61" s="721">
        <v>0</v>
      </c>
      <c r="U61" s="722">
        <f t="shared" si="49"/>
        <v>0</v>
      </c>
      <c r="V61" s="721">
        <f t="shared" si="99"/>
        <v>0</v>
      </c>
      <c r="W61" s="720">
        <f t="shared" si="51"/>
        <v>0</v>
      </c>
      <c r="X61" s="721">
        <v>0</v>
      </c>
      <c r="Y61" s="722">
        <f t="shared" si="52"/>
        <v>0</v>
      </c>
      <c r="Z61" s="721">
        <f t="shared" si="100"/>
        <v>0</v>
      </c>
      <c r="AA61" s="720">
        <f t="shared" si="54"/>
        <v>0</v>
      </c>
      <c r="AB61" s="721">
        <v>0</v>
      </c>
      <c r="AC61" s="722">
        <f t="shared" si="55"/>
        <v>0</v>
      </c>
      <c r="AD61" s="721">
        <f t="shared" si="101"/>
        <v>0</v>
      </c>
      <c r="AE61" s="720">
        <f t="shared" si="57"/>
        <v>0</v>
      </c>
      <c r="AF61" s="723">
        <f t="shared" si="58"/>
        <v>0</v>
      </c>
      <c r="AG61" s="625"/>
    </row>
    <row r="62" ht="15" customHeight="1">
      <c r="A62" s="738">
        <v>8.0499999999999989</v>
      </c>
      <c r="B62" s="725">
        <f t="shared" si="59"/>
        <v>48</v>
      </c>
      <c r="C62" s="733" t="s">
        <v>303</v>
      </c>
      <c r="D62" s="734"/>
      <c r="E62" s="735"/>
      <c r="F62" s="736" t="s">
        <v>261</v>
      </c>
      <c r="G62" s="719">
        <v>7.7699999999999996</v>
      </c>
      <c r="H62" s="719"/>
      <c r="I62" s="719">
        <v>84</v>
      </c>
      <c r="J62" s="719">
        <f t="shared" si="95"/>
        <v>652.67999999999995</v>
      </c>
      <c r="K62" s="719">
        <f>+'[191]Metrados'!E63</f>
        <v>190</v>
      </c>
      <c r="L62" s="719">
        <f t="shared" si="96"/>
        <v>1476.3</v>
      </c>
      <c r="M62" s="794">
        <v>3.7999999999999998</v>
      </c>
      <c r="N62" s="719">
        <f t="shared" si="45"/>
        <v>190</v>
      </c>
      <c r="O62" s="719">
        <f t="shared" si="97"/>
        <v>722</v>
      </c>
      <c r="P62" s="720">
        <f t="shared" si="47"/>
        <v>0.48906048906048905</v>
      </c>
      <c r="Q62" s="795">
        <f t="shared" ref="Q62:Q67" si="103">+(G62+H62)-M62</f>
        <v>3.9699999999999998</v>
      </c>
      <c r="R62" s="625" t="s">
        <v>287</v>
      </c>
      <c r="T62" s="790">
        <v>0</v>
      </c>
      <c r="U62" s="722">
        <f t="shared" si="49"/>
        <v>190</v>
      </c>
      <c r="V62" s="721">
        <f t="shared" si="99"/>
        <v>0</v>
      </c>
      <c r="W62" s="720">
        <f t="shared" si="51"/>
        <v>0</v>
      </c>
      <c r="X62" s="791">
        <v>4.7516999999999996</v>
      </c>
      <c r="Y62" s="722">
        <f t="shared" si="52"/>
        <v>190</v>
      </c>
      <c r="Z62" s="721">
        <f t="shared" si="100"/>
        <v>902.82000000000005</v>
      </c>
      <c r="AA62" s="720">
        <f t="shared" si="54"/>
        <v>0.61154440154440148</v>
      </c>
      <c r="AB62" s="721">
        <v>0</v>
      </c>
      <c r="AC62" s="722">
        <f t="shared" si="55"/>
        <v>190</v>
      </c>
      <c r="AD62" s="721">
        <f t="shared" si="101"/>
        <v>0</v>
      </c>
      <c r="AE62" s="720">
        <f t="shared" si="57"/>
        <v>0</v>
      </c>
      <c r="AF62" s="723">
        <f t="shared" si="58"/>
        <v>730.55169999999998</v>
      </c>
      <c r="AG62" s="625"/>
    </row>
    <row r="63" ht="15" customHeight="1">
      <c r="A63" s="738">
        <v>8.0599999999999987</v>
      </c>
      <c r="B63" s="725">
        <f t="shared" si="59"/>
        <v>49</v>
      </c>
      <c r="C63" s="733" t="s">
        <v>304</v>
      </c>
      <c r="D63" s="734"/>
      <c r="E63" s="735"/>
      <c r="F63" s="736" t="s">
        <v>261</v>
      </c>
      <c r="G63" s="719">
        <v>10.359999999999999</v>
      </c>
      <c r="H63" s="719"/>
      <c r="I63" s="719">
        <v>2</v>
      </c>
      <c r="J63" s="719">
        <f t="shared" si="95"/>
        <v>20.719999999999999</v>
      </c>
      <c r="K63" s="719">
        <f>+'[191]Metrados'!E64</f>
        <v>6</v>
      </c>
      <c r="L63" s="719">
        <f t="shared" si="96"/>
        <v>62.159999999999997</v>
      </c>
      <c r="M63" s="794">
        <v>5.3200000000000003</v>
      </c>
      <c r="N63" s="719">
        <f t="shared" si="45"/>
        <v>6</v>
      </c>
      <c r="O63" s="719">
        <f t="shared" si="97"/>
        <v>31.920000000000002</v>
      </c>
      <c r="P63" s="720">
        <f t="shared" si="47"/>
        <v>0.5135135135135136</v>
      </c>
      <c r="Q63" s="795">
        <f t="shared" si="103"/>
        <v>5.0399999999999991</v>
      </c>
      <c r="R63" s="625" t="s">
        <v>287</v>
      </c>
      <c r="T63" s="790">
        <v>0</v>
      </c>
      <c r="U63" s="722">
        <f t="shared" si="49"/>
        <v>6</v>
      </c>
      <c r="V63" s="721">
        <f t="shared" si="99"/>
        <v>0</v>
      </c>
      <c r="W63" s="720">
        <f t="shared" si="51"/>
        <v>0</v>
      </c>
      <c r="X63" s="791">
        <v>4.7516999999999996</v>
      </c>
      <c r="Y63" s="722">
        <f t="shared" si="52"/>
        <v>6</v>
      </c>
      <c r="Z63" s="721">
        <f t="shared" si="100"/>
        <v>28.510000000000002</v>
      </c>
      <c r="AA63" s="720">
        <f t="shared" si="54"/>
        <v>0.45865830115830114</v>
      </c>
      <c r="AB63" s="721">
        <v>0</v>
      </c>
      <c r="AC63" s="722">
        <f t="shared" si="55"/>
        <v>6</v>
      </c>
      <c r="AD63" s="721">
        <f t="shared" si="101"/>
        <v>0</v>
      </c>
      <c r="AE63" s="720">
        <f t="shared" si="57"/>
        <v>0</v>
      </c>
      <c r="AF63" s="723">
        <f t="shared" si="58"/>
        <v>41.991700000000002</v>
      </c>
      <c r="AG63" s="625"/>
    </row>
    <row r="64" ht="15" customHeight="1">
      <c r="A64" s="738">
        <v>8.0699999999999985</v>
      </c>
      <c r="B64" s="725">
        <f t="shared" si="59"/>
        <v>50</v>
      </c>
      <c r="C64" s="733" t="s">
        <v>305</v>
      </c>
      <c r="D64" s="734"/>
      <c r="E64" s="735"/>
      <c r="F64" s="736" t="s">
        <v>306</v>
      </c>
      <c r="G64" s="719">
        <v>1.4099999999999999</v>
      </c>
      <c r="H64" s="719"/>
      <c r="I64" s="719">
        <v>1052.3</v>
      </c>
      <c r="J64" s="719">
        <f t="shared" si="95"/>
        <v>1483.74</v>
      </c>
      <c r="K64" s="719">
        <f>+'[191]Metrados'!E65</f>
        <v>905</v>
      </c>
      <c r="L64" s="719">
        <f t="shared" si="96"/>
        <v>1276.05</v>
      </c>
      <c r="M64" s="794">
        <v>1.0600000000000001</v>
      </c>
      <c r="N64" s="719">
        <f t="shared" si="45"/>
        <v>905</v>
      </c>
      <c r="O64" s="719">
        <f t="shared" si="97"/>
        <v>959.29999999999995</v>
      </c>
      <c r="P64" s="720">
        <f t="shared" si="47"/>
        <v>0.75177304964539016</v>
      </c>
      <c r="Q64" s="795">
        <f t="shared" si="103"/>
        <v>0.34999999999999987</v>
      </c>
      <c r="R64" s="625"/>
      <c r="S64" s="625" t="s">
        <v>292</v>
      </c>
      <c r="T64" s="790">
        <v>0</v>
      </c>
      <c r="U64" s="722">
        <f t="shared" si="49"/>
        <v>905</v>
      </c>
      <c r="V64" s="721">
        <f t="shared" si="99"/>
        <v>0</v>
      </c>
      <c r="W64" s="720">
        <f t="shared" si="51"/>
        <v>0</v>
      </c>
      <c r="X64" s="791">
        <v>0.87620000000000009</v>
      </c>
      <c r="Y64" s="722">
        <f t="shared" si="52"/>
        <v>905</v>
      </c>
      <c r="Z64" s="721">
        <f t="shared" si="100"/>
        <v>792.96000000000004</v>
      </c>
      <c r="AA64" s="720">
        <f t="shared" si="54"/>
        <v>0.62141843971631217</v>
      </c>
      <c r="AB64" s="721">
        <v>1.1000000000000001</v>
      </c>
      <c r="AC64" s="722">
        <f t="shared" si="55"/>
        <v>905</v>
      </c>
      <c r="AD64" s="721">
        <f t="shared" si="101"/>
        <v>995.5</v>
      </c>
      <c r="AE64" s="720">
        <f t="shared" si="57"/>
        <v>0.78014184397163133</v>
      </c>
      <c r="AF64" s="723">
        <f t="shared" si="58"/>
        <v>961.23619999999994</v>
      </c>
      <c r="AG64" s="625"/>
    </row>
    <row r="65" ht="15" customHeight="1">
      <c r="A65" s="738">
        <v>8.0799999999999983</v>
      </c>
      <c r="B65" s="725">
        <f t="shared" si="59"/>
        <v>51</v>
      </c>
      <c r="C65" s="733" t="s">
        <v>307</v>
      </c>
      <c r="D65" s="734"/>
      <c r="E65" s="735"/>
      <c r="F65" s="736" t="s">
        <v>261</v>
      </c>
      <c r="G65" s="719">
        <v>36.009999999999998</v>
      </c>
      <c r="H65" s="719"/>
      <c r="I65" s="719">
        <v>4</v>
      </c>
      <c r="J65" s="719">
        <f t="shared" si="95"/>
        <v>144.03999999999999</v>
      </c>
      <c r="K65" s="719">
        <f>+'[191]Metrados'!E66</f>
        <v>2</v>
      </c>
      <c r="L65" s="719">
        <f t="shared" si="96"/>
        <v>72.019999999999996</v>
      </c>
      <c r="M65" s="794">
        <v>31.489999999999998</v>
      </c>
      <c r="N65" s="719">
        <f t="shared" si="45"/>
        <v>2</v>
      </c>
      <c r="O65" s="719">
        <f t="shared" si="97"/>
        <v>62.979999999999997</v>
      </c>
      <c r="P65" s="720">
        <f t="shared" si="47"/>
        <v>0.87447931130241596</v>
      </c>
      <c r="Q65" s="795">
        <f t="shared" si="103"/>
        <v>4.5199999999999996</v>
      </c>
      <c r="R65" s="625" t="s">
        <v>287</v>
      </c>
      <c r="T65" s="790">
        <v>0</v>
      </c>
      <c r="U65" s="722">
        <f t="shared" si="49"/>
        <v>2</v>
      </c>
      <c r="V65" s="721">
        <f t="shared" si="99"/>
        <v>0</v>
      </c>
      <c r="W65" s="720">
        <f t="shared" si="51"/>
        <v>0</v>
      </c>
      <c r="X65" s="791">
        <v>24.1966</v>
      </c>
      <c r="Y65" s="722">
        <f t="shared" si="52"/>
        <v>2</v>
      </c>
      <c r="Z65" s="721">
        <f t="shared" si="100"/>
        <v>48.390000000000001</v>
      </c>
      <c r="AA65" s="720">
        <f t="shared" si="54"/>
        <v>0.67194112746459322</v>
      </c>
      <c r="AB65" s="721">
        <v>31</v>
      </c>
      <c r="AC65" s="722">
        <f t="shared" si="55"/>
        <v>2</v>
      </c>
      <c r="AD65" s="721">
        <f t="shared" si="101"/>
        <v>62</v>
      </c>
      <c r="AE65" s="720">
        <f t="shared" si="57"/>
        <v>0.86087198000555409</v>
      </c>
      <c r="AF65" s="723">
        <f t="shared" si="58"/>
        <v>118.6666</v>
      </c>
      <c r="AG65" s="625"/>
    </row>
    <row r="66" ht="15" customHeight="1">
      <c r="A66" s="738">
        <v>8.0899999999999981</v>
      </c>
      <c r="B66" s="725">
        <f t="shared" si="59"/>
        <v>52</v>
      </c>
      <c r="C66" s="733" t="s">
        <v>308</v>
      </c>
      <c r="D66" s="734"/>
      <c r="E66" s="735"/>
      <c r="F66" s="736" t="s">
        <v>261</v>
      </c>
      <c r="G66" s="719">
        <v>44.340000000000003</v>
      </c>
      <c r="H66" s="719"/>
      <c r="I66" s="719">
        <v>8</v>
      </c>
      <c r="J66" s="719">
        <f t="shared" si="95"/>
        <v>354.72000000000003</v>
      </c>
      <c r="K66" s="719">
        <f>+'[191]Metrados'!E67</f>
        <v>6</v>
      </c>
      <c r="L66" s="719">
        <f t="shared" si="96"/>
        <v>266.04000000000002</v>
      </c>
      <c r="M66" s="794">
        <v>31.489999999999998</v>
      </c>
      <c r="N66" s="719">
        <f t="shared" si="45"/>
        <v>6</v>
      </c>
      <c r="O66" s="719">
        <f t="shared" si="97"/>
        <v>188.94</v>
      </c>
      <c r="P66" s="720">
        <f t="shared" si="47"/>
        <v>0.71019395579612077</v>
      </c>
      <c r="Q66" s="795">
        <f t="shared" si="103"/>
        <v>12.850000000000005</v>
      </c>
      <c r="R66" s="625" t="s">
        <v>287</v>
      </c>
      <c r="T66" s="790">
        <v>0</v>
      </c>
      <c r="U66" s="722">
        <f t="shared" si="49"/>
        <v>6</v>
      </c>
      <c r="V66" s="721">
        <f t="shared" si="99"/>
        <v>0</v>
      </c>
      <c r="W66" s="720">
        <f t="shared" si="51"/>
        <v>0</v>
      </c>
      <c r="X66" s="791">
        <v>34.643599999999999</v>
      </c>
      <c r="Y66" s="722">
        <f t="shared" si="52"/>
        <v>6</v>
      </c>
      <c r="Z66" s="721">
        <f t="shared" si="100"/>
        <v>207.86000000000001</v>
      </c>
      <c r="AA66" s="720">
        <f t="shared" si="54"/>
        <v>0.78131709517365799</v>
      </c>
      <c r="AB66" s="721">
        <v>33</v>
      </c>
      <c r="AC66" s="722">
        <f t="shared" si="55"/>
        <v>6</v>
      </c>
      <c r="AD66" s="721">
        <f t="shared" si="101"/>
        <v>198</v>
      </c>
      <c r="AE66" s="720">
        <f t="shared" si="57"/>
        <v>0.74424898511502025</v>
      </c>
      <c r="AF66" s="723">
        <f t="shared" si="58"/>
        <v>255.0736</v>
      </c>
      <c r="AG66" s="625"/>
    </row>
    <row r="67" ht="15" customHeight="1">
      <c r="A67" s="738">
        <v>8.0999999999999979</v>
      </c>
      <c r="B67" s="725">
        <f t="shared" si="59"/>
        <v>53</v>
      </c>
      <c r="C67" s="733" t="s">
        <v>309</v>
      </c>
      <c r="D67" s="734"/>
      <c r="E67" s="735"/>
      <c r="F67" s="736" t="s">
        <v>261</v>
      </c>
      <c r="G67" s="719">
        <v>29.370000000000001</v>
      </c>
      <c r="H67" s="719"/>
      <c r="I67" s="719">
        <v>14</v>
      </c>
      <c r="J67" s="719">
        <f t="shared" si="95"/>
        <v>411.18000000000001</v>
      </c>
      <c r="K67" s="719">
        <f>+'[191]Metrados'!E68</f>
        <v>2</v>
      </c>
      <c r="L67" s="719">
        <f t="shared" si="96"/>
        <v>58.740000000000002</v>
      </c>
      <c r="M67" s="794">
        <v>20.789999999999999</v>
      </c>
      <c r="N67" s="719">
        <f t="shared" si="45"/>
        <v>2</v>
      </c>
      <c r="O67" s="719">
        <f t="shared" si="97"/>
        <v>41.579999999999998</v>
      </c>
      <c r="P67" s="720">
        <f t="shared" si="47"/>
        <v>0.7078651685393258</v>
      </c>
      <c r="Q67" s="795">
        <f t="shared" si="103"/>
        <v>8.5800000000000018</v>
      </c>
      <c r="R67" s="625" t="s">
        <v>287</v>
      </c>
      <c r="T67" s="790">
        <v>0</v>
      </c>
      <c r="U67" s="722">
        <f t="shared" si="49"/>
        <v>2</v>
      </c>
      <c r="V67" s="721">
        <f t="shared" si="99"/>
        <v>0</v>
      </c>
      <c r="W67" s="720">
        <f t="shared" si="51"/>
        <v>0</v>
      </c>
      <c r="X67" s="791">
        <v>18.973099999999999</v>
      </c>
      <c r="Y67" s="722">
        <f t="shared" si="52"/>
        <v>2</v>
      </c>
      <c r="Z67" s="721">
        <f t="shared" si="100"/>
        <v>37.950000000000003</v>
      </c>
      <c r="AA67" s="720">
        <f t="shared" si="54"/>
        <v>0.64600272386789237</v>
      </c>
      <c r="AB67" s="721">
        <v>17</v>
      </c>
      <c r="AC67" s="722">
        <f t="shared" si="55"/>
        <v>2</v>
      </c>
      <c r="AD67" s="721">
        <f t="shared" si="101"/>
        <v>34</v>
      </c>
      <c r="AE67" s="720">
        <f t="shared" si="57"/>
        <v>0.57882192713653391</v>
      </c>
      <c r="AF67" s="723">
        <f t="shared" si="58"/>
        <v>81.343099999999993</v>
      </c>
      <c r="AG67" s="625"/>
    </row>
    <row r="68" ht="15" customHeight="1">
      <c r="A68" s="738">
        <v>8.1099999999999977</v>
      </c>
      <c r="B68" s="725">
        <f t="shared" si="59"/>
        <v>54</v>
      </c>
      <c r="C68" s="733" t="s">
        <v>310</v>
      </c>
      <c r="D68" s="734"/>
      <c r="E68" s="735"/>
      <c r="F68" s="736" t="s">
        <v>261</v>
      </c>
      <c r="G68" s="719">
        <v>47.479999999999997</v>
      </c>
      <c r="H68" s="719"/>
      <c r="I68" s="719">
        <v>4</v>
      </c>
      <c r="J68" s="719">
        <f t="shared" si="95"/>
        <v>189.91999999999999</v>
      </c>
      <c r="K68" s="719">
        <f>+'[191]Metrados'!E69</f>
        <v>0</v>
      </c>
      <c r="L68" s="719">
        <f t="shared" si="96"/>
        <v>0</v>
      </c>
      <c r="M68" s="719">
        <v>0</v>
      </c>
      <c r="N68" s="719">
        <f t="shared" si="45"/>
        <v>0</v>
      </c>
      <c r="O68" s="719">
        <f t="shared" si="97"/>
        <v>0</v>
      </c>
      <c r="P68" s="720">
        <f t="shared" si="47"/>
        <v>0</v>
      </c>
      <c r="Q68" s="719">
        <f>+G68-M68</f>
        <v>47.479999999999997</v>
      </c>
      <c r="R68" s="625"/>
      <c r="T68" s="721">
        <v>0</v>
      </c>
      <c r="U68" s="722">
        <f t="shared" si="49"/>
        <v>0</v>
      </c>
      <c r="V68" s="721">
        <f t="shared" si="99"/>
        <v>0</v>
      </c>
      <c r="W68" s="720">
        <f t="shared" si="51"/>
        <v>0</v>
      </c>
      <c r="X68" s="721">
        <v>0</v>
      </c>
      <c r="Y68" s="722">
        <f t="shared" si="52"/>
        <v>0</v>
      </c>
      <c r="Z68" s="721">
        <f t="shared" si="100"/>
        <v>0</v>
      </c>
      <c r="AA68" s="720">
        <f t="shared" si="54"/>
        <v>0</v>
      </c>
      <c r="AB68" s="721">
        <v>0</v>
      </c>
      <c r="AC68" s="722">
        <f t="shared" si="55"/>
        <v>0</v>
      </c>
      <c r="AD68" s="721">
        <f t="shared" si="101"/>
        <v>0</v>
      </c>
      <c r="AE68" s="720">
        <f t="shared" si="57"/>
        <v>0</v>
      </c>
      <c r="AF68" s="723">
        <f t="shared" si="58"/>
        <v>0</v>
      </c>
      <c r="AG68" s="625"/>
    </row>
    <row r="69" ht="15" customHeight="1">
      <c r="A69" s="738">
        <v>8.1199999999999974</v>
      </c>
      <c r="B69" s="725">
        <f t="shared" si="59"/>
        <v>55</v>
      </c>
      <c r="C69" s="733" t="s">
        <v>311</v>
      </c>
      <c r="D69" s="734"/>
      <c r="E69" s="735"/>
      <c r="F69" s="736" t="s">
        <v>261</v>
      </c>
      <c r="G69" s="719">
        <v>25.34</v>
      </c>
      <c r="H69" s="719"/>
      <c r="I69" s="719">
        <v>129</v>
      </c>
      <c r="J69" s="719">
        <f t="shared" si="95"/>
        <v>3268.8600000000001</v>
      </c>
      <c r="K69" s="719">
        <f>+'[191]Metrados'!E70</f>
        <v>273</v>
      </c>
      <c r="L69" s="719">
        <f t="shared" si="96"/>
        <v>6917.8199999999997</v>
      </c>
      <c r="M69" s="794">
        <v>17.329999999999998</v>
      </c>
      <c r="N69" s="719">
        <f t="shared" si="45"/>
        <v>273</v>
      </c>
      <c r="O69" s="719">
        <f t="shared" si="97"/>
        <v>4731.0900000000001</v>
      </c>
      <c r="P69" s="720">
        <f t="shared" si="47"/>
        <v>0.6838989739542225</v>
      </c>
      <c r="Q69" s="795">
        <f t="shared" ref="Q69:Q72" si="104">+(G69+H69)-M69</f>
        <v>8.0100000000000016</v>
      </c>
      <c r="R69" s="625" t="s">
        <v>287</v>
      </c>
      <c r="T69" s="790">
        <v>0</v>
      </c>
      <c r="U69" s="722">
        <f t="shared" si="49"/>
        <v>273</v>
      </c>
      <c r="V69" s="721">
        <f t="shared" si="99"/>
        <v>0</v>
      </c>
      <c r="W69" s="720">
        <f t="shared" si="51"/>
        <v>0</v>
      </c>
      <c r="X69" s="791">
        <v>15.367199999999999</v>
      </c>
      <c r="Y69" s="722">
        <f t="shared" si="52"/>
        <v>273</v>
      </c>
      <c r="Z69" s="721">
        <f t="shared" si="100"/>
        <v>4195.25</v>
      </c>
      <c r="AA69" s="720">
        <f t="shared" si="54"/>
        <v>0.60644041041831087</v>
      </c>
      <c r="AB69" s="721">
        <v>17.800000000000001</v>
      </c>
      <c r="AC69" s="722">
        <f t="shared" si="55"/>
        <v>273</v>
      </c>
      <c r="AD69" s="721">
        <f t="shared" si="101"/>
        <v>4859.3999999999996</v>
      </c>
      <c r="AE69" s="720">
        <f t="shared" si="57"/>
        <v>0.70244672454617207</v>
      </c>
      <c r="AF69" s="723">
        <f t="shared" si="58"/>
        <v>4763.7871999999998</v>
      </c>
      <c r="AG69" s="625"/>
    </row>
    <row r="70" ht="15" customHeight="1">
      <c r="A70" s="738">
        <v>8.1299999999999972</v>
      </c>
      <c r="B70" s="725">
        <f t="shared" si="59"/>
        <v>56</v>
      </c>
      <c r="C70" s="733" t="s">
        <v>312</v>
      </c>
      <c r="D70" s="734"/>
      <c r="E70" s="735"/>
      <c r="F70" s="736" t="s">
        <v>261</v>
      </c>
      <c r="G70" s="719">
        <v>49.030000000000001</v>
      </c>
      <c r="H70" s="719"/>
      <c r="I70" s="719">
        <v>8</v>
      </c>
      <c r="J70" s="719">
        <f t="shared" si="95"/>
        <v>392.24000000000001</v>
      </c>
      <c r="K70" s="719">
        <f>+'[191]Metrados'!E71</f>
        <v>8</v>
      </c>
      <c r="L70" s="719">
        <f t="shared" si="96"/>
        <v>392.24000000000001</v>
      </c>
      <c r="M70" s="794">
        <v>31.920000000000002</v>
      </c>
      <c r="N70" s="719">
        <f t="shared" si="45"/>
        <v>8</v>
      </c>
      <c r="O70" s="719">
        <f t="shared" si="97"/>
        <v>255.36000000000001</v>
      </c>
      <c r="P70" s="720">
        <f t="shared" si="47"/>
        <v>0.65102998164389148</v>
      </c>
      <c r="Q70" s="795">
        <f t="shared" si="104"/>
        <v>17.109999999999999</v>
      </c>
      <c r="R70" s="625" t="s">
        <v>287</v>
      </c>
      <c r="T70" s="790">
        <v>0</v>
      </c>
      <c r="U70" s="722">
        <f t="shared" si="49"/>
        <v>8</v>
      </c>
      <c r="V70" s="721">
        <f t="shared" si="99"/>
        <v>0</v>
      </c>
      <c r="W70" s="720">
        <f t="shared" si="51"/>
        <v>0</v>
      </c>
      <c r="X70" s="791">
        <v>17.3218</v>
      </c>
      <c r="Y70" s="722">
        <f t="shared" si="52"/>
        <v>8</v>
      </c>
      <c r="Z70" s="721">
        <f t="shared" si="100"/>
        <v>138.56999999999999</v>
      </c>
      <c r="AA70" s="720">
        <f t="shared" si="54"/>
        <v>0.35328982255761776</v>
      </c>
      <c r="AB70" s="721">
        <v>21.5</v>
      </c>
      <c r="AC70" s="722">
        <f t="shared" si="55"/>
        <v>8</v>
      </c>
      <c r="AD70" s="721">
        <f t="shared" si="101"/>
        <v>172</v>
      </c>
      <c r="AE70" s="720">
        <f t="shared" si="57"/>
        <v>0.43850703650826023</v>
      </c>
      <c r="AF70" s="723">
        <f t="shared" si="58"/>
        <v>304.60180000000003</v>
      </c>
      <c r="AG70" s="625"/>
    </row>
    <row r="71" s="739" customFormat="1" ht="15" customHeight="1">
      <c r="A71" s="740">
        <v>8.1400000000000006</v>
      </c>
      <c r="B71" s="725">
        <f t="shared" si="59"/>
        <v>57</v>
      </c>
      <c r="C71" s="741" t="s">
        <v>313</v>
      </c>
      <c r="D71" s="742"/>
      <c r="E71" s="743"/>
      <c r="F71" s="796" t="s">
        <v>306</v>
      </c>
      <c r="G71" s="746"/>
      <c r="H71" s="746">
        <v>1</v>
      </c>
      <c r="I71" s="746"/>
      <c r="J71" s="746">
        <f t="shared" si="95"/>
        <v>0</v>
      </c>
      <c r="K71" s="746">
        <f>+'[191]Metrados'!E72</f>
        <v>281</v>
      </c>
      <c r="L71" s="746">
        <f t="shared" ref="L71:L72" si="105">+ROUND($H71*K71,2)</f>
        <v>281</v>
      </c>
      <c r="M71" s="794">
        <v>1.0600000000000001</v>
      </c>
      <c r="N71" s="746">
        <f t="shared" si="45"/>
        <v>281</v>
      </c>
      <c r="O71" s="746">
        <f t="shared" si="97"/>
        <v>297.86000000000001</v>
      </c>
      <c r="P71" s="720">
        <f t="shared" si="47"/>
        <v>1.0600000000000001</v>
      </c>
      <c r="Q71" s="795">
        <f t="shared" si="104"/>
        <v>-0.060000000000000053</v>
      </c>
      <c r="R71" s="739"/>
      <c r="S71" s="739" t="s">
        <v>292</v>
      </c>
      <c r="T71" s="790">
        <v>0</v>
      </c>
      <c r="U71" s="722">
        <f t="shared" si="49"/>
        <v>281</v>
      </c>
      <c r="V71" s="747">
        <f t="shared" si="99"/>
        <v>0</v>
      </c>
      <c r="W71" s="720">
        <f t="shared" si="51"/>
        <v>0</v>
      </c>
      <c r="X71" s="791">
        <v>0.80879999999999996</v>
      </c>
      <c r="Y71" s="722">
        <f t="shared" si="52"/>
        <v>281</v>
      </c>
      <c r="Z71" s="747">
        <f t="shared" si="100"/>
        <v>227.27000000000001</v>
      </c>
      <c r="AA71" s="720">
        <f t="shared" si="54"/>
        <v>0.80879999999999996</v>
      </c>
      <c r="AB71" s="721">
        <v>0</v>
      </c>
      <c r="AC71" s="722">
        <f t="shared" si="55"/>
        <v>281</v>
      </c>
      <c r="AD71" s="747">
        <f t="shared" si="101"/>
        <v>0</v>
      </c>
      <c r="AE71" s="720">
        <f t="shared" si="57"/>
        <v>0</v>
      </c>
      <c r="AF71" s="723">
        <f t="shared" si="58"/>
        <v>299.72880000000004</v>
      </c>
      <c r="AG71" s="739"/>
    </row>
    <row r="72" s="739" customFormat="1" ht="15" customHeight="1">
      <c r="A72" s="740">
        <v>8.1500000000000004</v>
      </c>
      <c r="B72" s="725">
        <f t="shared" si="59"/>
        <v>58</v>
      </c>
      <c r="C72" s="741" t="s">
        <v>314</v>
      </c>
      <c r="D72" s="742"/>
      <c r="E72" s="743"/>
      <c r="F72" s="770" t="s">
        <v>261</v>
      </c>
      <c r="G72" s="797"/>
      <c r="H72" s="771">
        <v>15.800000000000001</v>
      </c>
      <c r="I72" s="771"/>
      <c r="J72" s="798">
        <f t="shared" si="95"/>
        <v>0</v>
      </c>
      <c r="K72" s="772">
        <f>+'[191]Metrados'!E73</f>
        <v>2</v>
      </c>
      <c r="L72" s="798">
        <f t="shared" si="105"/>
        <v>31.600000000000001</v>
      </c>
      <c r="M72" s="794">
        <v>7.8700000000000001</v>
      </c>
      <c r="N72" s="771">
        <f t="shared" si="45"/>
        <v>2</v>
      </c>
      <c r="O72" s="798">
        <f t="shared" si="97"/>
        <v>15.74</v>
      </c>
      <c r="P72" s="720">
        <f t="shared" si="47"/>
        <v>0.4981012658227848</v>
      </c>
      <c r="Q72" s="795">
        <f t="shared" si="104"/>
        <v>7.9300000000000006</v>
      </c>
      <c r="R72" s="739"/>
      <c r="S72" s="739" t="s">
        <v>292</v>
      </c>
      <c r="T72" s="790">
        <v>0</v>
      </c>
      <c r="U72" s="722">
        <f t="shared" si="49"/>
        <v>2</v>
      </c>
      <c r="V72" s="747">
        <f t="shared" si="99"/>
        <v>0</v>
      </c>
      <c r="W72" s="720">
        <f t="shared" si="51"/>
        <v>0</v>
      </c>
      <c r="X72" s="791">
        <v>9.1664000000000012</v>
      </c>
      <c r="Y72" s="722">
        <f t="shared" si="52"/>
        <v>2</v>
      </c>
      <c r="Z72" s="747">
        <f t="shared" si="100"/>
        <v>18.329999999999998</v>
      </c>
      <c r="AA72" s="720">
        <f t="shared" si="54"/>
        <v>0.58015189873417727</v>
      </c>
      <c r="AB72" s="721">
        <v>0</v>
      </c>
      <c r="AC72" s="722">
        <f t="shared" si="55"/>
        <v>2</v>
      </c>
      <c r="AD72" s="747">
        <f t="shared" si="101"/>
        <v>0</v>
      </c>
      <c r="AE72" s="720">
        <f t="shared" si="57"/>
        <v>0</v>
      </c>
      <c r="AF72" s="723">
        <f t="shared" si="58"/>
        <v>32.776400000000002</v>
      </c>
      <c r="AG72" s="739"/>
    </row>
    <row r="73" ht="15" customHeight="1">
      <c r="A73" s="711"/>
      <c r="B73" s="725">
        <f t="shared" si="59"/>
        <v>59</v>
      </c>
      <c r="C73" s="713"/>
      <c r="D73" s="773"/>
      <c r="E73" s="715" t="str">
        <f>+"SUB-TOTAL   "&amp;A57&amp;":  "</f>
        <v xml:space="preserve">SUB-TOTAL   8:  </v>
      </c>
      <c r="F73" s="711"/>
      <c r="G73" s="717"/>
      <c r="H73" s="730"/>
      <c r="I73" s="730"/>
      <c r="J73" s="718">
        <f>+SUM(J58:J72)</f>
        <v>10561.800000000001</v>
      </c>
      <c r="K73" s="717"/>
      <c r="L73" s="718">
        <f>+SUM(L58:L72)</f>
        <v>13670.98</v>
      </c>
      <c r="M73" s="719">
        <v>0</v>
      </c>
      <c r="N73" s="730">
        <f t="shared" si="45"/>
        <v>0</v>
      </c>
      <c r="O73" s="718">
        <f>+SUM(O58:O72)</f>
        <v>9024.4400000000005</v>
      </c>
      <c r="P73" s="720"/>
      <c r="Q73" s="719">
        <f t="shared" ref="Q73:Q74" si="106">+G73-M73</f>
        <v>0</v>
      </c>
      <c r="R73" s="625"/>
      <c r="T73" s="790">
        <v>0</v>
      </c>
      <c r="U73" s="722">
        <f t="shared" si="49"/>
        <v>0</v>
      </c>
      <c r="V73" s="721">
        <f>+SUM(V58:V72)</f>
        <v>0</v>
      </c>
      <c r="W73" s="720"/>
      <c r="X73" s="791">
        <v>0</v>
      </c>
      <c r="Y73" s="722">
        <f t="shared" si="52"/>
        <v>0</v>
      </c>
      <c r="Z73" s="721">
        <f>+SUM(Z58:Z72)</f>
        <v>8685.5200000000004</v>
      </c>
      <c r="AA73" s="720"/>
      <c r="AB73" s="721">
        <v>0</v>
      </c>
      <c r="AC73" s="722">
        <f t="shared" si="55"/>
        <v>0</v>
      </c>
      <c r="AD73" s="721">
        <f>+SUM(AD58:AD72)</f>
        <v>7849.3999999999996</v>
      </c>
      <c r="AE73" s="720"/>
      <c r="AF73" s="723">
        <f t="shared" si="58"/>
        <v>9024.4400000000005</v>
      </c>
      <c r="AG73" s="625"/>
    </row>
    <row r="74" ht="15" customHeight="1">
      <c r="A74" s="724">
        <v>9</v>
      </c>
      <c r="B74" s="725">
        <f t="shared" si="59"/>
        <v>60</v>
      </c>
      <c r="C74" s="748" t="s">
        <v>315</v>
      </c>
      <c r="D74" s="749"/>
      <c r="E74" s="750"/>
      <c r="F74" s="751"/>
      <c r="G74" s="730"/>
      <c r="H74" s="730"/>
      <c r="I74" s="730"/>
      <c r="J74" s="730"/>
      <c r="K74" s="731"/>
      <c r="L74" s="730"/>
      <c r="M74" s="719">
        <v>0</v>
      </c>
      <c r="N74" s="730">
        <f t="shared" si="45"/>
        <v>0</v>
      </c>
      <c r="O74" s="730"/>
      <c r="P74" s="720"/>
      <c r="Q74" s="719">
        <f t="shared" si="106"/>
        <v>0</v>
      </c>
      <c r="R74" s="625"/>
      <c r="T74" s="721">
        <v>0</v>
      </c>
      <c r="U74" s="722">
        <f t="shared" si="49"/>
        <v>0</v>
      </c>
      <c r="V74" s="721"/>
      <c r="W74" s="720"/>
      <c r="X74" s="721">
        <v>0</v>
      </c>
      <c r="Y74" s="722">
        <f t="shared" si="52"/>
        <v>0</v>
      </c>
      <c r="Z74" s="721"/>
      <c r="AA74" s="720"/>
      <c r="AB74" s="721">
        <v>0</v>
      </c>
      <c r="AC74" s="722">
        <f t="shared" si="55"/>
        <v>0</v>
      </c>
      <c r="AD74" s="721"/>
      <c r="AE74" s="720"/>
      <c r="AF74" s="723">
        <f t="shared" si="58"/>
        <v>0</v>
      </c>
      <c r="AG74" s="625"/>
    </row>
    <row r="75" ht="15" customHeight="1">
      <c r="A75" s="738">
        <v>9.0099999999999998</v>
      </c>
      <c r="B75" s="725">
        <f t="shared" si="59"/>
        <v>61</v>
      </c>
      <c r="C75" s="733" t="s">
        <v>316</v>
      </c>
      <c r="D75" s="734"/>
      <c r="E75" s="735"/>
      <c r="F75" s="799" t="s">
        <v>306</v>
      </c>
      <c r="G75" s="753">
        <v>12.800000000000001</v>
      </c>
      <c r="H75" s="753"/>
      <c r="I75" s="753">
        <v>2936.0999999999999</v>
      </c>
      <c r="J75" s="753">
        <f>+ROUND($G75*I75,2)</f>
        <v>37582.080000000002</v>
      </c>
      <c r="K75" s="719">
        <f>+'[191]Metrados'!E76</f>
        <v>3162.9000000000001</v>
      </c>
      <c r="L75" s="753">
        <f>+ROUND($G75*K75,2)</f>
        <v>40485.120000000003</v>
      </c>
      <c r="M75" s="794">
        <v>6.2000000000000002</v>
      </c>
      <c r="N75" s="753">
        <f t="shared" si="45"/>
        <v>3162.9000000000001</v>
      </c>
      <c r="O75" s="753">
        <f>+ROUND($M75*N75,2)</f>
        <v>19609.98</v>
      </c>
      <c r="P75" s="720">
        <f t="shared" si="47"/>
        <v>0.484375</v>
      </c>
      <c r="Q75" s="795">
        <f>+(G75+H75)-M75</f>
        <v>6.6000000000000005</v>
      </c>
      <c r="R75" s="625" t="s">
        <v>287</v>
      </c>
      <c r="T75" s="790">
        <v>0</v>
      </c>
      <c r="U75" s="722">
        <f t="shared" si="49"/>
        <v>3162.9000000000001</v>
      </c>
      <c r="V75" s="721">
        <f>+ROUND($T75*U75,2)</f>
        <v>0</v>
      </c>
      <c r="W75" s="720">
        <f t="shared" si="51"/>
        <v>0</v>
      </c>
      <c r="X75" s="791">
        <v>0</v>
      </c>
      <c r="Y75" s="722">
        <f t="shared" si="52"/>
        <v>3162.9000000000001</v>
      </c>
      <c r="Z75" s="721">
        <f>+ROUND($X75*Y75,2)</f>
        <v>0</v>
      </c>
      <c r="AA75" s="720">
        <f t="shared" si="54"/>
        <v>0</v>
      </c>
      <c r="AB75" s="721">
        <v>0</v>
      </c>
      <c r="AC75" s="722">
        <f t="shared" si="55"/>
        <v>3162.9000000000001</v>
      </c>
      <c r="AD75" s="721">
        <f>+ROUND($AB75*AC75,2)</f>
        <v>0</v>
      </c>
      <c r="AE75" s="720">
        <f t="shared" si="57"/>
        <v>0</v>
      </c>
      <c r="AF75" s="723">
        <f t="shared" si="58"/>
        <v>19616.18</v>
      </c>
      <c r="AG75" s="625"/>
    </row>
    <row r="76" ht="15" customHeight="1">
      <c r="A76" s="711"/>
      <c r="B76" s="725">
        <f t="shared" si="59"/>
        <v>62</v>
      </c>
      <c r="C76" s="713"/>
      <c r="D76" s="773"/>
      <c r="E76" s="715" t="str">
        <f>+"SUB-TOTAL   "&amp;A74&amp;":  "</f>
        <v xml:space="preserve">SUB-TOTAL   9:  </v>
      </c>
      <c r="F76" s="711"/>
      <c r="G76" s="730"/>
      <c r="H76" s="730"/>
      <c r="I76" s="730"/>
      <c r="J76" s="756">
        <f>+SUM(J75:J75)</f>
        <v>37582.080000000002</v>
      </c>
      <c r="K76" s="717"/>
      <c r="L76" s="756">
        <f>+SUM(L75:L75)</f>
        <v>40485.120000000003</v>
      </c>
      <c r="M76" s="719">
        <v>0</v>
      </c>
      <c r="N76" s="730">
        <f t="shared" si="45"/>
        <v>0</v>
      </c>
      <c r="O76" s="756">
        <f>+SUM(O75:O75)</f>
        <v>19609.98</v>
      </c>
      <c r="P76" s="720"/>
      <c r="Q76" s="719">
        <f t="shared" ref="Q76:Q77" si="107">+G76-M76</f>
        <v>0</v>
      </c>
      <c r="R76" s="625"/>
      <c r="T76" s="790">
        <v>0</v>
      </c>
      <c r="U76" s="722">
        <f t="shared" si="49"/>
        <v>0</v>
      </c>
      <c r="V76" s="756">
        <f>+SUM(V75:V75)</f>
        <v>0</v>
      </c>
      <c r="W76" s="720"/>
      <c r="X76" s="791">
        <v>0</v>
      </c>
      <c r="Y76" s="722">
        <f t="shared" si="52"/>
        <v>0</v>
      </c>
      <c r="Z76" s="800">
        <f>+SUM(Z75:Z75)</f>
        <v>0</v>
      </c>
      <c r="AA76" s="720"/>
      <c r="AB76" s="721">
        <v>0</v>
      </c>
      <c r="AC76" s="722">
        <f t="shared" si="55"/>
        <v>0</v>
      </c>
      <c r="AD76" s="800">
        <f>+SUM(AD75:AD75)</f>
        <v>0</v>
      </c>
      <c r="AE76" s="720"/>
      <c r="AF76" s="723">
        <f t="shared" si="58"/>
        <v>19609.98</v>
      </c>
      <c r="AG76" s="625"/>
    </row>
    <row r="77" ht="15" customHeight="1">
      <c r="A77" s="724">
        <v>10</v>
      </c>
      <c r="B77" s="725">
        <f t="shared" si="59"/>
        <v>63</v>
      </c>
      <c r="C77" s="748" t="s">
        <v>317</v>
      </c>
      <c r="D77" s="749"/>
      <c r="E77" s="750"/>
      <c r="F77" s="751"/>
      <c r="G77" s="730"/>
      <c r="H77" s="730"/>
      <c r="I77" s="730"/>
      <c r="J77" s="730"/>
      <c r="K77" s="731"/>
      <c r="L77" s="730"/>
      <c r="M77" s="719">
        <v>0</v>
      </c>
      <c r="N77" s="730">
        <f t="shared" si="45"/>
        <v>0</v>
      </c>
      <c r="O77" s="730"/>
      <c r="P77" s="720"/>
      <c r="Q77" s="719">
        <f t="shared" si="107"/>
        <v>0</v>
      </c>
      <c r="R77" s="625"/>
      <c r="T77" s="721">
        <v>0</v>
      </c>
      <c r="U77" s="722">
        <f t="shared" si="49"/>
        <v>0</v>
      </c>
      <c r="V77" s="721"/>
      <c r="W77" s="720"/>
      <c r="X77" s="721">
        <v>0</v>
      </c>
      <c r="Y77" s="722">
        <f t="shared" si="52"/>
        <v>0</v>
      </c>
      <c r="Z77" s="800"/>
      <c r="AA77" s="720"/>
      <c r="AB77" s="721">
        <v>0</v>
      </c>
      <c r="AC77" s="722">
        <f t="shared" si="55"/>
        <v>0</v>
      </c>
      <c r="AD77" s="800"/>
      <c r="AE77" s="720"/>
      <c r="AF77" s="723">
        <f t="shared" si="58"/>
        <v>0</v>
      </c>
      <c r="AG77" s="625"/>
    </row>
    <row r="78" ht="15" customHeight="1">
      <c r="A78" s="738">
        <v>10.01</v>
      </c>
      <c r="B78" s="725">
        <f t="shared" si="59"/>
        <v>64</v>
      </c>
      <c r="C78" s="733" t="s">
        <v>318</v>
      </c>
      <c r="D78" s="734"/>
      <c r="E78" s="735"/>
      <c r="F78" s="736" t="s">
        <v>261</v>
      </c>
      <c r="G78" s="719">
        <v>3.8599999999999999</v>
      </c>
      <c r="H78" s="719"/>
      <c r="I78" s="719">
        <v>9</v>
      </c>
      <c r="J78" s="719">
        <f t="shared" ref="J78:J99" si="108">+ROUND($G78*I78,2)</f>
        <v>34.740000000000002</v>
      </c>
      <c r="K78" s="719">
        <f>+'[191]Metrados'!E79</f>
        <v>33</v>
      </c>
      <c r="L78" s="719">
        <f t="shared" ref="L78:L97" si="109">+ROUND($G78*K78,2)</f>
        <v>127.38</v>
      </c>
      <c r="M78" s="794">
        <v>3.3399999999999999</v>
      </c>
      <c r="N78" s="719">
        <f t="shared" si="45"/>
        <v>33</v>
      </c>
      <c r="O78" s="719">
        <f t="shared" ref="O78:O99" si="110">+ROUND($M78*N78,2)</f>
        <v>110.22</v>
      </c>
      <c r="P78" s="720">
        <f t="shared" si="47"/>
        <v>0.86528497409326421</v>
      </c>
      <c r="Q78" s="795">
        <f>+(G78+H78)-M78</f>
        <v>0.52000000000000002</v>
      </c>
      <c r="R78" s="625"/>
      <c r="S78" s="625" t="s">
        <v>292</v>
      </c>
      <c r="T78" s="790">
        <v>0</v>
      </c>
      <c r="U78" s="722">
        <f t="shared" si="49"/>
        <v>33</v>
      </c>
      <c r="V78" s="721">
        <f t="shared" ref="V78:V99" si="111">+ROUND($T78*U78,2)</f>
        <v>0</v>
      </c>
      <c r="W78" s="720">
        <f t="shared" si="51"/>
        <v>0</v>
      </c>
      <c r="X78" s="791">
        <v>3.2014999999999998</v>
      </c>
      <c r="Y78" s="722">
        <f t="shared" si="52"/>
        <v>33</v>
      </c>
      <c r="Z78" s="721">
        <f t="shared" ref="Z78:Z99" si="112">+ROUND($X78*Y78,2)</f>
        <v>105.65000000000001</v>
      </c>
      <c r="AA78" s="720">
        <f t="shared" si="54"/>
        <v>0.8294041450777202</v>
      </c>
      <c r="AB78" s="721">
        <v>1.7</v>
      </c>
      <c r="AC78" s="722">
        <f t="shared" si="55"/>
        <v>33</v>
      </c>
      <c r="AD78" s="721">
        <f t="shared" ref="AD78:AD99" si="113">+ROUND($AB78*AC78,2)</f>
        <v>56.100000000000001</v>
      </c>
      <c r="AE78" s="720">
        <f t="shared" si="57"/>
        <v>0.44041450777202074</v>
      </c>
      <c r="AF78" s="723">
        <f t="shared" si="58"/>
        <v>116.7615</v>
      </c>
      <c r="AG78" s="625"/>
    </row>
    <row r="79" ht="15" customHeight="1">
      <c r="A79" s="738">
        <v>10.02</v>
      </c>
      <c r="B79" s="725">
        <f t="shared" si="59"/>
        <v>65</v>
      </c>
      <c r="C79" s="733" t="s">
        <v>319</v>
      </c>
      <c r="D79" s="734"/>
      <c r="E79" s="735"/>
      <c r="F79" s="736" t="s">
        <v>261</v>
      </c>
      <c r="G79" s="719">
        <v>5.5700000000000003</v>
      </c>
      <c r="H79" s="719"/>
      <c r="I79" s="719">
        <v>26</v>
      </c>
      <c r="J79" s="719">
        <f t="shared" si="108"/>
        <v>144.81999999999999</v>
      </c>
      <c r="K79" s="719">
        <f>+'[191]Metrados'!E80</f>
        <v>0</v>
      </c>
      <c r="L79" s="719">
        <f t="shared" si="109"/>
        <v>0</v>
      </c>
      <c r="M79" s="719">
        <v>0</v>
      </c>
      <c r="N79" s="719">
        <f t="shared" si="45"/>
        <v>0</v>
      </c>
      <c r="O79" s="719">
        <f t="shared" si="110"/>
        <v>0</v>
      </c>
      <c r="P79" s="720">
        <f t="shared" si="47"/>
        <v>0</v>
      </c>
      <c r="Q79" s="719">
        <f>+G79-M79</f>
        <v>5.5700000000000003</v>
      </c>
      <c r="R79" s="625"/>
      <c r="T79" s="721">
        <v>0</v>
      </c>
      <c r="U79" s="722">
        <f t="shared" si="49"/>
        <v>0</v>
      </c>
      <c r="V79" s="721">
        <f t="shared" si="111"/>
        <v>0</v>
      </c>
      <c r="W79" s="720">
        <f t="shared" si="51"/>
        <v>0</v>
      </c>
      <c r="X79" s="721">
        <v>0</v>
      </c>
      <c r="Y79" s="722">
        <f t="shared" si="52"/>
        <v>0</v>
      </c>
      <c r="Z79" s="721">
        <f t="shared" si="112"/>
        <v>0</v>
      </c>
      <c r="AA79" s="720">
        <f t="shared" si="54"/>
        <v>0</v>
      </c>
      <c r="AB79" s="721">
        <v>2.5</v>
      </c>
      <c r="AC79" s="722">
        <f t="shared" si="55"/>
        <v>0</v>
      </c>
      <c r="AD79" s="721">
        <f t="shared" si="113"/>
        <v>0</v>
      </c>
      <c r="AE79" s="720">
        <f t="shared" si="57"/>
        <v>0.44883303411131059</v>
      </c>
      <c r="AF79" s="723">
        <f t="shared" si="58"/>
        <v>0</v>
      </c>
      <c r="AG79" s="625"/>
    </row>
    <row r="80" ht="15" customHeight="1">
      <c r="A80" s="738">
        <v>10.029999999999999</v>
      </c>
      <c r="B80" s="725">
        <f t="shared" si="59"/>
        <v>66</v>
      </c>
      <c r="C80" s="733" t="s">
        <v>320</v>
      </c>
      <c r="D80" s="734"/>
      <c r="E80" s="735"/>
      <c r="F80" s="736" t="s">
        <v>261</v>
      </c>
      <c r="G80" s="719">
        <v>6.25</v>
      </c>
      <c r="H80" s="719"/>
      <c r="I80" s="719">
        <v>7</v>
      </c>
      <c r="J80" s="719">
        <f t="shared" si="108"/>
        <v>43.75</v>
      </c>
      <c r="K80" s="719">
        <f>+'[191]Metrados'!E81</f>
        <v>21</v>
      </c>
      <c r="L80" s="719">
        <f t="shared" si="109"/>
        <v>131.25</v>
      </c>
      <c r="M80" s="794">
        <v>6.3799999999999999</v>
      </c>
      <c r="N80" s="719">
        <f t="shared" si="45"/>
        <v>21</v>
      </c>
      <c r="O80" s="719">
        <f t="shared" si="110"/>
        <v>133.97999999999999</v>
      </c>
      <c r="P80" s="720">
        <f t="shared" si="47"/>
        <v>1.0207999999999999</v>
      </c>
      <c r="Q80" s="795">
        <f t="shared" ref="Q80:Q87" si="114">+(G80+H80)-M80</f>
        <v>-0.12999999999999989</v>
      </c>
      <c r="R80" s="625" t="s">
        <v>287</v>
      </c>
      <c r="T80" s="790">
        <v>0</v>
      </c>
      <c r="U80" s="722">
        <f t="shared" si="49"/>
        <v>21</v>
      </c>
      <c r="V80" s="721">
        <f t="shared" si="111"/>
        <v>0</v>
      </c>
      <c r="W80" s="720">
        <f t="shared" si="51"/>
        <v>0</v>
      </c>
      <c r="X80" s="791">
        <v>4.4147000000000007</v>
      </c>
      <c r="Y80" s="722">
        <f t="shared" si="52"/>
        <v>21</v>
      </c>
      <c r="Z80" s="721">
        <f t="shared" si="112"/>
        <v>92.709999999999994</v>
      </c>
      <c r="AA80" s="720">
        <f t="shared" si="54"/>
        <v>0.70635200000000009</v>
      </c>
      <c r="AB80" s="721">
        <v>2.7400000000000002</v>
      </c>
      <c r="AC80" s="722">
        <f t="shared" si="55"/>
        <v>21</v>
      </c>
      <c r="AD80" s="721">
        <f t="shared" si="113"/>
        <v>57.539999999999999</v>
      </c>
      <c r="AE80" s="720">
        <f t="shared" si="57"/>
        <v>0.43840000000000001</v>
      </c>
      <c r="AF80" s="723">
        <f t="shared" si="58"/>
        <v>144.7747</v>
      </c>
      <c r="AG80" s="625"/>
    </row>
    <row r="81" ht="15" customHeight="1">
      <c r="A81" s="738">
        <v>10.039999999999999</v>
      </c>
      <c r="B81" s="725">
        <f t="shared" si="59"/>
        <v>67</v>
      </c>
      <c r="C81" s="733" t="s">
        <v>321</v>
      </c>
      <c r="D81" s="734"/>
      <c r="E81" s="735"/>
      <c r="F81" s="736" t="s">
        <v>261</v>
      </c>
      <c r="G81" s="719">
        <v>8.6099999999999994</v>
      </c>
      <c r="H81" s="719"/>
      <c r="I81" s="719">
        <v>18</v>
      </c>
      <c r="J81" s="719">
        <f t="shared" si="108"/>
        <v>154.97999999999999</v>
      </c>
      <c r="K81" s="719">
        <f>+'[191]Metrados'!E82</f>
        <v>172</v>
      </c>
      <c r="L81" s="719">
        <f t="shared" si="109"/>
        <v>1480.9200000000001</v>
      </c>
      <c r="M81" s="794">
        <v>6.9000000000000004</v>
      </c>
      <c r="N81" s="719">
        <f t="shared" si="45"/>
        <v>172</v>
      </c>
      <c r="O81" s="719">
        <f t="shared" si="110"/>
        <v>1186.8</v>
      </c>
      <c r="P81" s="720">
        <f t="shared" si="47"/>
        <v>0.80139372822299659</v>
      </c>
      <c r="Q81" s="795">
        <f t="shared" si="114"/>
        <v>1.7099999999999991</v>
      </c>
      <c r="R81" s="625" t="s">
        <v>287</v>
      </c>
      <c r="T81" s="790">
        <v>0</v>
      </c>
      <c r="U81" s="722">
        <f t="shared" si="49"/>
        <v>172</v>
      </c>
      <c r="V81" s="721">
        <f t="shared" si="111"/>
        <v>0</v>
      </c>
      <c r="W81" s="720">
        <f t="shared" si="51"/>
        <v>0</v>
      </c>
      <c r="X81" s="791">
        <v>5.4931000000000001</v>
      </c>
      <c r="Y81" s="722">
        <f t="shared" si="52"/>
        <v>172</v>
      </c>
      <c r="Z81" s="721">
        <f t="shared" si="112"/>
        <v>944.80999999999995</v>
      </c>
      <c r="AA81" s="720">
        <f t="shared" si="54"/>
        <v>0.63799070847851336</v>
      </c>
      <c r="AB81" s="721">
        <v>4.0999999999999996</v>
      </c>
      <c r="AC81" s="722">
        <f t="shared" si="55"/>
        <v>172</v>
      </c>
      <c r="AD81" s="721">
        <f t="shared" si="113"/>
        <v>705.20000000000005</v>
      </c>
      <c r="AE81" s="720">
        <f t="shared" si="57"/>
        <v>0.47619047619047616</v>
      </c>
      <c r="AF81" s="723">
        <f t="shared" si="58"/>
        <v>1199.1931</v>
      </c>
      <c r="AG81" s="625"/>
    </row>
    <row r="82" ht="15" customHeight="1">
      <c r="A82" s="738">
        <v>10.049999999999999</v>
      </c>
      <c r="B82" s="725">
        <f t="shared" si="59"/>
        <v>68</v>
      </c>
      <c r="C82" s="733" t="s">
        <v>322</v>
      </c>
      <c r="D82" s="734"/>
      <c r="E82" s="735"/>
      <c r="F82" s="736" t="s">
        <v>261</v>
      </c>
      <c r="G82" s="719">
        <v>9.1400000000000006</v>
      </c>
      <c r="H82" s="719"/>
      <c r="I82" s="719">
        <v>18</v>
      </c>
      <c r="J82" s="719">
        <f t="shared" si="108"/>
        <v>164.52000000000001</v>
      </c>
      <c r="K82" s="719">
        <f>+'[191]Metrados'!E83</f>
        <v>14</v>
      </c>
      <c r="L82" s="719">
        <f t="shared" si="109"/>
        <v>127.95999999999999</v>
      </c>
      <c r="M82" s="794">
        <v>7.3899999999999997</v>
      </c>
      <c r="N82" s="719">
        <f t="shared" ref="N82:N99" si="115">K82</f>
        <v>14</v>
      </c>
      <c r="O82" s="719">
        <f t="shared" si="110"/>
        <v>103.45999999999999</v>
      </c>
      <c r="P82" s="720">
        <f t="shared" ref="P82:P99" si="116">+M82/($G82+$H82)</f>
        <v>0.80853391684901521</v>
      </c>
      <c r="Q82" s="795">
        <f t="shared" si="114"/>
        <v>1.7500000000000009</v>
      </c>
      <c r="R82" s="625" t="s">
        <v>287</v>
      </c>
      <c r="T82" s="790">
        <v>0</v>
      </c>
      <c r="U82" s="722">
        <f t="shared" ref="U82:U99" si="117">$K82</f>
        <v>14</v>
      </c>
      <c r="V82" s="721">
        <f t="shared" si="111"/>
        <v>0</v>
      </c>
      <c r="W82" s="720">
        <f t="shared" ref="W82:W99" si="118">+T82/($G82+$H82)</f>
        <v>0</v>
      </c>
      <c r="X82" s="791">
        <v>6.0323000000000002</v>
      </c>
      <c r="Y82" s="722">
        <f t="shared" ref="Y82:Y99" si="119">$K82</f>
        <v>14</v>
      </c>
      <c r="Z82" s="721">
        <f t="shared" si="112"/>
        <v>84.450000000000003</v>
      </c>
      <c r="AA82" s="720">
        <f t="shared" ref="AA82:AA99" si="120">+X82/($G82+$H82)</f>
        <v>0.65998905908096284</v>
      </c>
      <c r="AB82" s="721">
        <v>4.3499999999999996</v>
      </c>
      <c r="AC82" s="722">
        <f t="shared" ref="AC82:AC99" si="121">$K82</f>
        <v>14</v>
      </c>
      <c r="AD82" s="721">
        <f t="shared" si="113"/>
        <v>60.899999999999999</v>
      </c>
      <c r="AE82" s="720">
        <f t="shared" ref="AE82:AE99" si="122">+AB82/($G82+$H82)</f>
        <v>0.47592997811816184</v>
      </c>
      <c r="AF82" s="723">
        <f t="shared" ref="AF82:AF99" si="123">+M82+O82+X82</f>
        <v>116.8823</v>
      </c>
      <c r="AG82" s="625"/>
    </row>
    <row r="83" ht="15" customHeight="1">
      <c r="A83" s="738">
        <v>10.059999999999999</v>
      </c>
      <c r="B83" s="725">
        <f t="shared" si="59"/>
        <v>69</v>
      </c>
      <c r="C83" s="733" t="s">
        <v>323</v>
      </c>
      <c r="D83" s="734"/>
      <c r="E83" s="735"/>
      <c r="F83" s="736" t="s">
        <v>261</v>
      </c>
      <c r="G83" s="719">
        <v>9.8200000000000003</v>
      </c>
      <c r="H83" s="719"/>
      <c r="I83" s="719">
        <v>8</v>
      </c>
      <c r="J83" s="719">
        <f t="shared" si="108"/>
        <v>78.560000000000002</v>
      </c>
      <c r="K83" s="719">
        <f>+'[191]Metrados'!E84</f>
        <v>5</v>
      </c>
      <c r="L83" s="719">
        <f t="shared" si="109"/>
        <v>49.100000000000001</v>
      </c>
      <c r="M83" s="794">
        <v>8.9700000000000006</v>
      </c>
      <c r="N83" s="719">
        <f t="shared" si="115"/>
        <v>5</v>
      </c>
      <c r="O83" s="719">
        <f t="shared" si="110"/>
        <v>44.850000000000001</v>
      </c>
      <c r="P83" s="720">
        <f t="shared" si="116"/>
        <v>0.9134419551934827</v>
      </c>
      <c r="Q83" s="795">
        <f t="shared" si="114"/>
        <v>0.84999999999999964</v>
      </c>
      <c r="R83" s="625" t="s">
        <v>287</v>
      </c>
      <c r="T83" s="790">
        <v>0</v>
      </c>
      <c r="U83" s="722">
        <f t="shared" si="117"/>
        <v>5</v>
      </c>
      <c r="V83" s="721">
        <f t="shared" si="111"/>
        <v>0</v>
      </c>
      <c r="W83" s="720">
        <f t="shared" si="118"/>
        <v>0</v>
      </c>
      <c r="X83" s="791">
        <v>6.6052</v>
      </c>
      <c r="Y83" s="722">
        <f t="shared" si="119"/>
        <v>5</v>
      </c>
      <c r="Z83" s="721">
        <f t="shared" si="112"/>
        <v>33.030000000000001</v>
      </c>
      <c r="AA83" s="720">
        <f t="shared" si="120"/>
        <v>0.67262729124236253</v>
      </c>
      <c r="AB83" s="721">
        <v>4.9000000000000004</v>
      </c>
      <c r="AC83" s="722">
        <f t="shared" si="121"/>
        <v>5</v>
      </c>
      <c r="AD83" s="721">
        <f t="shared" si="113"/>
        <v>24.5</v>
      </c>
      <c r="AE83" s="720">
        <f t="shared" si="122"/>
        <v>0.49898167006109984</v>
      </c>
      <c r="AF83" s="723">
        <f t="shared" si="123"/>
        <v>60.425200000000004</v>
      </c>
      <c r="AG83" s="625"/>
    </row>
    <row r="84" ht="15" customHeight="1">
      <c r="A84" s="738">
        <v>10.069999999999999</v>
      </c>
      <c r="B84" s="725">
        <f t="shared" si="59"/>
        <v>70</v>
      </c>
      <c r="C84" s="733" t="s">
        <v>324</v>
      </c>
      <c r="D84" s="734"/>
      <c r="E84" s="735"/>
      <c r="F84" s="736" t="s">
        <v>261</v>
      </c>
      <c r="G84" s="719">
        <v>12.539999999999999</v>
      </c>
      <c r="H84" s="719"/>
      <c r="I84" s="719">
        <v>3</v>
      </c>
      <c r="J84" s="719">
        <f t="shared" si="108"/>
        <v>37.619999999999997</v>
      </c>
      <c r="K84" s="719">
        <f>+'[191]Metrados'!E85</f>
        <v>104</v>
      </c>
      <c r="L84" s="719">
        <f t="shared" si="109"/>
        <v>1304.1600000000001</v>
      </c>
      <c r="M84" s="794">
        <v>12.16</v>
      </c>
      <c r="N84" s="719">
        <f t="shared" si="115"/>
        <v>104</v>
      </c>
      <c r="O84" s="719">
        <f t="shared" si="110"/>
        <v>1264.6400000000001</v>
      </c>
      <c r="P84" s="720">
        <f t="shared" si="116"/>
        <v>0.96969696969696972</v>
      </c>
      <c r="Q84" s="795">
        <f t="shared" si="114"/>
        <v>0.37999999999999901</v>
      </c>
      <c r="R84" s="625" t="s">
        <v>287</v>
      </c>
      <c r="T84" s="790">
        <v>0</v>
      </c>
      <c r="U84" s="722">
        <f t="shared" si="117"/>
        <v>104</v>
      </c>
      <c r="V84" s="721">
        <f t="shared" si="111"/>
        <v>0</v>
      </c>
      <c r="W84" s="720">
        <f t="shared" si="118"/>
        <v>0</v>
      </c>
      <c r="X84" s="791">
        <v>8.5934999999999988</v>
      </c>
      <c r="Y84" s="722">
        <f t="shared" si="119"/>
        <v>104</v>
      </c>
      <c r="Z84" s="721">
        <f t="shared" si="112"/>
        <v>893.72000000000003</v>
      </c>
      <c r="AA84" s="720">
        <f t="shared" si="120"/>
        <v>0.68528708133971283</v>
      </c>
      <c r="AB84" s="721">
        <v>9</v>
      </c>
      <c r="AC84" s="722">
        <f t="shared" si="121"/>
        <v>104</v>
      </c>
      <c r="AD84" s="721">
        <f t="shared" si="113"/>
        <v>936</v>
      </c>
      <c r="AE84" s="720">
        <f t="shared" si="122"/>
        <v>0.71770334928229673</v>
      </c>
      <c r="AF84" s="723">
        <f t="shared" si="123"/>
        <v>1285.3935000000001</v>
      </c>
      <c r="AG84" s="625"/>
    </row>
    <row r="85" ht="15" customHeight="1">
      <c r="A85" s="738">
        <v>10.079999999999998</v>
      </c>
      <c r="B85" s="725">
        <f t="shared" si="59"/>
        <v>71</v>
      </c>
      <c r="C85" s="733" t="s">
        <v>325</v>
      </c>
      <c r="D85" s="734"/>
      <c r="E85" s="735"/>
      <c r="F85" s="736" t="s">
        <v>261</v>
      </c>
      <c r="G85" s="719">
        <v>18.18</v>
      </c>
      <c r="H85" s="719"/>
      <c r="I85" s="719">
        <v>380</v>
      </c>
      <c r="J85" s="719">
        <f t="shared" si="108"/>
        <v>6908.3999999999996</v>
      </c>
      <c r="K85" s="719">
        <f>+'[191]Metrados'!E86</f>
        <v>107</v>
      </c>
      <c r="L85" s="719">
        <f t="shared" si="109"/>
        <v>1945.26</v>
      </c>
      <c r="M85" s="794">
        <v>11.98</v>
      </c>
      <c r="N85" s="719">
        <f t="shared" si="115"/>
        <v>107</v>
      </c>
      <c r="O85" s="719">
        <f t="shared" si="110"/>
        <v>1281.8599999999999</v>
      </c>
      <c r="P85" s="720">
        <f t="shared" si="116"/>
        <v>0.65896589658965898</v>
      </c>
      <c r="Q85" s="795">
        <f t="shared" si="114"/>
        <v>6.1999999999999993</v>
      </c>
      <c r="R85" s="625" t="s">
        <v>287</v>
      </c>
      <c r="T85" s="790">
        <v>0</v>
      </c>
      <c r="U85" s="722">
        <f t="shared" si="117"/>
        <v>107</v>
      </c>
      <c r="V85" s="721">
        <f t="shared" si="111"/>
        <v>0</v>
      </c>
      <c r="W85" s="720">
        <f t="shared" si="118"/>
        <v>0</v>
      </c>
      <c r="X85" s="791">
        <v>11.559100000000001</v>
      </c>
      <c r="Y85" s="722">
        <f t="shared" si="119"/>
        <v>107</v>
      </c>
      <c r="Z85" s="721">
        <f t="shared" si="112"/>
        <v>1236.8199999999999</v>
      </c>
      <c r="AA85" s="720">
        <f t="shared" si="120"/>
        <v>0.63581408140814089</v>
      </c>
      <c r="AB85" s="721">
        <v>8</v>
      </c>
      <c r="AC85" s="722">
        <f t="shared" si="121"/>
        <v>107</v>
      </c>
      <c r="AD85" s="721">
        <f t="shared" si="113"/>
        <v>856</v>
      </c>
      <c r="AE85" s="720">
        <f t="shared" si="122"/>
        <v>0.44004400440044006</v>
      </c>
      <c r="AF85" s="723">
        <f t="shared" si="123"/>
        <v>1305.3990999999999</v>
      </c>
      <c r="AG85" s="625"/>
    </row>
    <row r="86" ht="15" customHeight="1">
      <c r="A86" s="738">
        <v>10.089999999999998</v>
      </c>
      <c r="B86" s="725">
        <f t="shared" si="59"/>
        <v>72</v>
      </c>
      <c r="C86" s="733" t="s">
        <v>326</v>
      </c>
      <c r="D86" s="734"/>
      <c r="E86" s="735"/>
      <c r="F86" s="736" t="s">
        <v>261</v>
      </c>
      <c r="G86" s="719">
        <v>13.109999999999999</v>
      </c>
      <c r="H86" s="719"/>
      <c r="I86" s="719">
        <v>61</v>
      </c>
      <c r="J86" s="719">
        <f t="shared" si="108"/>
        <v>799.71000000000004</v>
      </c>
      <c r="K86" s="719">
        <f>+'[191]Metrados'!E87</f>
        <v>70</v>
      </c>
      <c r="L86" s="719">
        <f t="shared" si="109"/>
        <v>917.70000000000005</v>
      </c>
      <c r="M86" s="794">
        <v>8.3599999999999994</v>
      </c>
      <c r="N86" s="719">
        <f t="shared" si="115"/>
        <v>70</v>
      </c>
      <c r="O86" s="719">
        <f t="shared" si="110"/>
        <v>585.20000000000005</v>
      </c>
      <c r="P86" s="720">
        <f t="shared" si="116"/>
        <v>0.6376811594202898</v>
      </c>
      <c r="Q86" s="795">
        <f t="shared" si="114"/>
        <v>4.75</v>
      </c>
      <c r="R86" s="625" t="s">
        <v>287</v>
      </c>
      <c r="T86" s="790">
        <v>0</v>
      </c>
      <c r="U86" s="722">
        <f t="shared" si="117"/>
        <v>70</v>
      </c>
      <c r="V86" s="721">
        <f t="shared" si="111"/>
        <v>0</v>
      </c>
      <c r="W86" s="720">
        <f t="shared" si="118"/>
        <v>0</v>
      </c>
      <c r="X86" s="791">
        <v>8.559800000000001</v>
      </c>
      <c r="Y86" s="722">
        <f t="shared" si="119"/>
        <v>70</v>
      </c>
      <c r="Z86" s="721">
        <f t="shared" si="112"/>
        <v>599.19000000000005</v>
      </c>
      <c r="AA86" s="720">
        <f t="shared" si="120"/>
        <v>0.65292143401983227</v>
      </c>
      <c r="AB86" s="721">
        <v>7</v>
      </c>
      <c r="AC86" s="722">
        <f t="shared" si="121"/>
        <v>70</v>
      </c>
      <c r="AD86" s="721">
        <f t="shared" si="113"/>
        <v>490</v>
      </c>
      <c r="AE86" s="720">
        <f t="shared" si="122"/>
        <v>0.53394355453852027</v>
      </c>
      <c r="AF86" s="723">
        <f t="shared" si="123"/>
        <v>602.11980000000005</v>
      </c>
      <c r="AG86" s="625"/>
    </row>
    <row r="87" ht="15" customHeight="1">
      <c r="A87" s="738">
        <v>10.099999999999998</v>
      </c>
      <c r="B87" s="725">
        <f t="shared" ref="B87:B100" si="124">+B86+1</f>
        <v>73</v>
      </c>
      <c r="C87" s="733" t="s">
        <v>327</v>
      </c>
      <c r="D87" s="734"/>
      <c r="E87" s="735"/>
      <c r="F87" s="736" t="s">
        <v>261</v>
      </c>
      <c r="G87" s="719">
        <v>14.35</v>
      </c>
      <c r="H87" s="719"/>
      <c r="I87" s="719">
        <v>47</v>
      </c>
      <c r="J87" s="719">
        <f t="shared" si="108"/>
        <v>674.45000000000005</v>
      </c>
      <c r="K87" s="719">
        <f>+'[191]Metrados'!E88</f>
        <v>21</v>
      </c>
      <c r="L87" s="719">
        <f t="shared" si="109"/>
        <v>301.35000000000002</v>
      </c>
      <c r="M87" s="794">
        <v>9.1199999999999992</v>
      </c>
      <c r="N87" s="719">
        <f t="shared" si="115"/>
        <v>21</v>
      </c>
      <c r="O87" s="719">
        <f t="shared" si="110"/>
        <v>191.52000000000001</v>
      </c>
      <c r="P87" s="720">
        <f t="shared" si="116"/>
        <v>0.63554006968641108</v>
      </c>
      <c r="Q87" s="795">
        <f t="shared" si="114"/>
        <v>5.2300000000000004</v>
      </c>
      <c r="R87" s="625" t="s">
        <v>287</v>
      </c>
      <c r="T87" s="790">
        <v>0</v>
      </c>
      <c r="U87" s="722">
        <f t="shared" si="117"/>
        <v>21</v>
      </c>
      <c r="V87" s="721">
        <f t="shared" si="111"/>
        <v>0</v>
      </c>
      <c r="W87" s="720">
        <f t="shared" si="118"/>
        <v>0</v>
      </c>
      <c r="X87" s="791">
        <v>9.3011999999999997</v>
      </c>
      <c r="Y87" s="722">
        <f t="shared" si="119"/>
        <v>21</v>
      </c>
      <c r="Z87" s="721">
        <f t="shared" si="112"/>
        <v>195.33000000000001</v>
      </c>
      <c r="AA87" s="720">
        <f t="shared" si="120"/>
        <v>0.64816724738675957</v>
      </c>
      <c r="AB87" s="721">
        <v>7.5</v>
      </c>
      <c r="AC87" s="722">
        <f t="shared" si="121"/>
        <v>21</v>
      </c>
      <c r="AD87" s="721">
        <f t="shared" si="113"/>
        <v>157.5</v>
      </c>
      <c r="AE87" s="720">
        <f t="shared" si="122"/>
        <v>0.52264808362369342</v>
      </c>
      <c r="AF87" s="723">
        <f t="shared" si="123"/>
        <v>209.94120000000001</v>
      </c>
      <c r="AG87" s="625"/>
    </row>
    <row r="88" ht="15" customHeight="1">
      <c r="A88" s="738">
        <v>10.109999999999998</v>
      </c>
      <c r="B88" s="725">
        <f t="shared" si="124"/>
        <v>74</v>
      </c>
      <c r="C88" s="733" t="s">
        <v>328</v>
      </c>
      <c r="D88" s="734"/>
      <c r="E88" s="735"/>
      <c r="F88" s="736" t="s">
        <v>261</v>
      </c>
      <c r="G88" s="719">
        <v>14.6</v>
      </c>
      <c r="H88" s="719"/>
      <c r="I88" s="719">
        <v>9</v>
      </c>
      <c r="J88" s="719">
        <f t="shared" si="108"/>
        <v>131.40000000000001</v>
      </c>
      <c r="K88" s="719">
        <f>+'[191]Metrados'!E89</f>
        <v>0</v>
      </c>
      <c r="L88" s="719">
        <f t="shared" si="109"/>
        <v>0</v>
      </c>
      <c r="M88" s="719">
        <v>0</v>
      </c>
      <c r="N88" s="719">
        <f t="shared" si="115"/>
        <v>0</v>
      </c>
      <c r="O88" s="719">
        <f t="shared" si="110"/>
        <v>0</v>
      </c>
      <c r="P88" s="720">
        <f t="shared" si="116"/>
        <v>0</v>
      </c>
      <c r="Q88" s="719">
        <f>+G88-M88</f>
        <v>14.6</v>
      </c>
      <c r="R88" s="625"/>
      <c r="T88" s="721">
        <v>0</v>
      </c>
      <c r="U88" s="722">
        <f t="shared" si="117"/>
        <v>0</v>
      </c>
      <c r="V88" s="721">
        <f t="shared" si="111"/>
        <v>0</v>
      </c>
      <c r="W88" s="720">
        <f t="shared" si="118"/>
        <v>0</v>
      </c>
      <c r="X88" s="721">
        <v>0</v>
      </c>
      <c r="Y88" s="722">
        <f t="shared" si="119"/>
        <v>0</v>
      </c>
      <c r="Z88" s="721">
        <f t="shared" si="112"/>
        <v>0</v>
      </c>
      <c r="AA88" s="720">
        <f t="shared" si="120"/>
        <v>0</v>
      </c>
      <c r="AB88" s="721">
        <v>0</v>
      </c>
      <c r="AC88" s="722">
        <f t="shared" si="121"/>
        <v>0</v>
      </c>
      <c r="AD88" s="721">
        <f t="shared" si="113"/>
        <v>0</v>
      </c>
      <c r="AE88" s="720">
        <f t="shared" si="122"/>
        <v>0</v>
      </c>
      <c r="AF88" s="723">
        <f t="shared" si="123"/>
        <v>0</v>
      </c>
      <c r="AG88" s="625"/>
    </row>
    <row r="89" ht="15" customHeight="1">
      <c r="A89" s="738">
        <v>10.119999999999997</v>
      </c>
      <c r="B89" s="725">
        <f t="shared" si="124"/>
        <v>75</v>
      </c>
      <c r="C89" s="733" t="s">
        <v>329</v>
      </c>
      <c r="D89" s="734"/>
      <c r="E89" s="735"/>
      <c r="F89" s="736" t="s">
        <v>261</v>
      </c>
      <c r="G89" s="719">
        <v>11.17</v>
      </c>
      <c r="H89" s="719"/>
      <c r="I89" s="719">
        <v>38</v>
      </c>
      <c r="J89" s="719">
        <f t="shared" si="108"/>
        <v>424.45999999999998</v>
      </c>
      <c r="K89" s="719">
        <f>+'[191]Metrados'!E90</f>
        <v>112</v>
      </c>
      <c r="L89" s="719">
        <f t="shared" si="109"/>
        <v>1251.04</v>
      </c>
      <c r="M89" s="794">
        <v>8.6899999999999995</v>
      </c>
      <c r="N89" s="719">
        <f t="shared" si="115"/>
        <v>112</v>
      </c>
      <c r="O89" s="719">
        <f t="shared" si="110"/>
        <v>973.27999999999997</v>
      </c>
      <c r="P89" s="720">
        <f t="shared" si="116"/>
        <v>0.77797672336615931</v>
      </c>
      <c r="Q89" s="795">
        <f>+(G89+H89)-M89</f>
        <v>2.4800000000000004</v>
      </c>
      <c r="R89" s="625" t="s">
        <v>287</v>
      </c>
      <c r="T89" s="790">
        <v>0</v>
      </c>
      <c r="U89" s="722">
        <f t="shared" si="117"/>
        <v>112</v>
      </c>
      <c r="V89" s="721">
        <f t="shared" si="111"/>
        <v>0</v>
      </c>
      <c r="W89" s="720">
        <f t="shared" si="118"/>
        <v>0</v>
      </c>
      <c r="X89" s="791">
        <v>6.2008000000000001</v>
      </c>
      <c r="Y89" s="722">
        <f t="shared" si="119"/>
        <v>112</v>
      </c>
      <c r="Z89" s="721">
        <f t="shared" si="112"/>
        <v>694.49000000000001</v>
      </c>
      <c r="AA89" s="720">
        <f t="shared" si="120"/>
        <v>0.55512981199641898</v>
      </c>
      <c r="AB89" s="721">
        <v>5.4000000000000004</v>
      </c>
      <c r="AC89" s="722">
        <f t="shared" si="121"/>
        <v>112</v>
      </c>
      <c r="AD89" s="721">
        <f t="shared" si="113"/>
        <v>604.79999999999995</v>
      </c>
      <c r="AE89" s="720">
        <f t="shared" si="122"/>
        <v>0.48343777976723368</v>
      </c>
      <c r="AF89" s="723">
        <f t="shared" si="123"/>
        <v>988.17079999999999</v>
      </c>
      <c r="AG89" s="625"/>
    </row>
    <row r="90" ht="15" customHeight="1">
      <c r="A90" s="738">
        <v>10.129999999999997</v>
      </c>
      <c r="B90" s="725">
        <f t="shared" si="124"/>
        <v>76</v>
      </c>
      <c r="C90" s="733" t="s">
        <v>330</v>
      </c>
      <c r="D90" s="734"/>
      <c r="E90" s="735"/>
      <c r="F90" s="736" t="s">
        <v>261</v>
      </c>
      <c r="G90" s="719">
        <v>2.7400000000000002</v>
      </c>
      <c r="H90" s="719"/>
      <c r="I90" s="719">
        <v>4</v>
      </c>
      <c r="J90" s="719">
        <f t="shared" si="108"/>
        <v>10.960000000000001</v>
      </c>
      <c r="K90" s="719">
        <f>+'[191]Metrados'!E91</f>
        <v>0</v>
      </c>
      <c r="L90" s="719">
        <f t="shared" si="109"/>
        <v>0</v>
      </c>
      <c r="M90" s="719">
        <v>0</v>
      </c>
      <c r="N90" s="719">
        <f t="shared" si="115"/>
        <v>0</v>
      </c>
      <c r="O90" s="719">
        <f t="shared" si="110"/>
        <v>0</v>
      </c>
      <c r="P90" s="720">
        <f t="shared" si="116"/>
        <v>0</v>
      </c>
      <c r="Q90" s="719">
        <f>+G90-M90</f>
        <v>2.7400000000000002</v>
      </c>
      <c r="R90" s="625"/>
      <c r="T90" s="721">
        <v>0</v>
      </c>
      <c r="U90" s="722">
        <f t="shared" si="117"/>
        <v>0</v>
      </c>
      <c r="V90" s="721">
        <f t="shared" si="111"/>
        <v>0</v>
      </c>
      <c r="W90" s="720">
        <f t="shared" si="118"/>
        <v>0</v>
      </c>
      <c r="X90" s="721">
        <v>0</v>
      </c>
      <c r="Y90" s="722">
        <f t="shared" si="119"/>
        <v>0</v>
      </c>
      <c r="Z90" s="721">
        <f t="shared" si="112"/>
        <v>0</v>
      </c>
      <c r="AA90" s="720">
        <f t="shared" si="120"/>
        <v>0</v>
      </c>
      <c r="AB90" s="721">
        <v>0</v>
      </c>
      <c r="AC90" s="722">
        <f t="shared" si="121"/>
        <v>0</v>
      </c>
      <c r="AD90" s="721">
        <f t="shared" si="113"/>
        <v>0</v>
      </c>
      <c r="AE90" s="720">
        <f t="shared" si="122"/>
        <v>0</v>
      </c>
      <c r="AF90" s="723">
        <f t="shared" si="123"/>
        <v>0</v>
      </c>
      <c r="AG90" s="625"/>
    </row>
    <row r="91" ht="15" customHeight="1">
      <c r="A91" s="738">
        <v>10.139999999999997</v>
      </c>
      <c r="B91" s="725">
        <f t="shared" si="124"/>
        <v>77</v>
      </c>
      <c r="C91" s="733" t="s">
        <v>331</v>
      </c>
      <c r="D91" s="734"/>
      <c r="E91" s="735"/>
      <c r="F91" s="736" t="s">
        <v>261</v>
      </c>
      <c r="G91" s="719">
        <v>22.460000000000001</v>
      </c>
      <c r="H91" s="719"/>
      <c r="I91" s="719">
        <v>13</v>
      </c>
      <c r="J91" s="719">
        <f t="shared" si="108"/>
        <v>291.98000000000002</v>
      </c>
      <c r="K91" s="719">
        <f>+'[191]Metrados'!E92</f>
        <v>33</v>
      </c>
      <c r="L91" s="719">
        <f t="shared" si="109"/>
        <v>741.17999999999995</v>
      </c>
      <c r="M91" s="794">
        <v>14.93</v>
      </c>
      <c r="N91" s="719">
        <f t="shared" si="115"/>
        <v>33</v>
      </c>
      <c r="O91" s="719">
        <f t="shared" si="110"/>
        <v>492.69</v>
      </c>
      <c r="P91" s="720">
        <f t="shared" si="116"/>
        <v>0.66473731077471054</v>
      </c>
      <c r="Q91" s="795">
        <f t="shared" ref="Q91:Q93" si="125">+(G91+H91)-M91</f>
        <v>7.5300000000000011</v>
      </c>
      <c r="R91" s="625" t="s">
        <v>287</v>
      </c>
      <c r="T91" s="790">
        <v>0</v>
      </c>
      <c r="U91" s="722">
        <f t="shared" si="117"/>
        <v>33</v>
      </c>
      <c r="V91" s="721">
        <f t="shared" si="111"/>
        <v>0</v>
      </c>
      <c r="W91" s="720">
        <f t="shared" si="118"/>
        <v>0</v>
      </c>
      <c r="X91" s="791">
        <v>13.0756</v>
      </c>
      <c r="Y91" s="722">
        <f t="shared" si="119"/>
        <v>33</v>
      </c>
      <c r="Z91" s="721">
        <f t="shared" si="112"/>
        <v>431.49000000000001</v>
      </c>
      <c r="AA91" s="720">
        <f t="shared" si="120"/>
        <v>0.58217275155832593</v>
      </c>
      <c r="AB91" s="721">
        <v>23</v>
      </c>
      <c r="AC91" s="722">
        <f t="shared" si="121"/>
        <v>33</v>
      </c>
      <c r="AD91" s="721">
        <f t="shared" si="113"/>
        <v>759</v>
      </c>
      <c r="AE91" s="720">
        <f t="shared" si="122"/>
        <v>1.0240427426536063</v>
      </c>
      <c r="AF91" s="723">
        <f t="shared" si="123"/>
        <v>520.69560000000001</v>
      </c>
      <c r="AG91" s="625"/>
    </row>
    <row r="92" ht="15" customHeight="1">
      <c r="A92" s="738">
        <v>10.149999999999997</v>
      </c>
      <c r="B92" s="725">
        <f t="shared" si="124"/>
        <v>78</v>
      </c>
      <c r="C92" s="733" t="s">
        <v>332</v>
      </c>
      <c r="D92" s="734"/>
      <c r="E92" s="735"/>
      <c r="F92" s="736" t="s">
        <v>261</v>
      </c>
      <c r="G92" s="719">
        <v>1.6699999999999999</v>
      </c>
      <c r="H92" s="719"/>
      <c r="I92" s="719">
        <v>618</v>
      </c>
      <c r="J92" s="719">
        <f t="shared" si="108"/>
        <v>1032.0599999999999</v>
      </c>
      <c r="K92" s="719">
        <f>+'[191]Metrados'!E93</f>
        <v>518</v>
      </c>
      <c r="L92" s="719">
        <f t="shared" si="109"/>
        <v>865.05999999999995</v>
      </c>
      <c r="M92" s="794">
        <v>1.28</v>
      </c>
      <c r="N92" s="719">
        <f t="shared" si="115"/>
        <v>518</v>
      </c>
      <c r="O92" s="719">
        <f t="shared" si="110"/>
        <v>663.03999999999996</v>
      </c>
      <c r="P92" s="720">
        <f t="shared" si="116"/>
        <v>0.76646706586826352</v>
      </c>
      <c r="Q92" s="795">
        <f t="shared" si="125"/>
        <v>0.3899999999999999</v>
      </c>
      <c r="R92" s="625" t="s">
        <v>287</v>
      </c>
      <c r="T92" s="790">
        <v>0</v>
      </c>
      <c r="U92" s="722">
        <f t="shared" si="117"/>
        <v>518</v>
      </c>
      <c r="V92" s="721">
        <f t="shared" si="111"/>
        <v>0</v>
      </c>
      <c r="W92" s="720">
        <f t="shared" si="118"/>
        <v>0</v>
      </c>
      <c r="X92" s="791">
        <v>1.0447</v>
      </c>
      <c r="Y92" s="722">
        <f t="shared" si="119"/>
        <v>518</v>
      </c>
      <c r="Z92" s="721">
        <f t="shared" si="112"/>
        <v>541.14999999999998</v>
      </c>
      <c r="AA92" s="720">
        <f t="shared" si="120"/>
        <v>0.62556886227544906</v>
      </c>
      <c r="AB92" s="721">
        <v>1.5</v>
      </c>
      <c r="AC92" s="722">
        <f t="shared" si="121"/>
        <v>518</v>
      </c>
      <c r="AD92" s="721">
        <f t="shared" si="113"/>
        <v>777</v>
      </c>
      <c r="AE92" s="720">
        <f t="shared" si="122"/>
        <v>0.89820359281437134</v>
      </c>
      <c r="AF92" s="723">
        <f t="shared" si="123"/>
        <v>665.36469999999997</v>
      </c>
      <c r="AG92" s="625"/>
    </row>
    <row r="93" ht="15" customHeight="1">
      <c r="A93" s="738">
        <v>10.159999999999997</v>
      </c>
      <c r="B93" s="725">
        <f t="shared" si="124"/>
        <v>79</v>
      </c>
      <c r="C93" s="733" t="s">
        <v>333</v>
      </c>
      <c r="D93" s="734"/>
      <c r="E93" s="735"/>
      <c r="F93" s="736" t="s">
        <v>261</v>
      </c>
      <c r="G93" s="719">
        <v>1.6699999999999999</v>
      </c>
      <c r="H93" s="719"/>
      <c r="I93" s="719">
        <v>979</v>
      </c>
      <c r="J93" s="719">
        <f t="shared" si="108"/>
        <v>1634.9300000000001</v>
      </c>
      <c r="K93" s="719">
        <f>+'[191]Metrados'!E94</f>
        <v>772</v>
      </c>
      <c r="L93" s="719">
        <f t="shared" si="109"/>
        <v>1289.24</v>
      </c>
      <c r="M93" s="794">
        <v>1.22</v>
      </c>
      <c r="N93" s="719">
        <f t="shared" si="115"/>
        <v>772</v>
      </c>
      <c r="O93" s="719">
        <f t="shared" si="110"/>
        <v>941.84000000000003</v>
      </c>
      <c r="P93" s="720">
        <f t="shared" si="116"/>
        <v>0.73053892215568861</v>
      </c>
      <c r="Q93" s="795">
        <f t="shared" si="125"/>
        <v>0.44999999999999996</v>
      </c>
      <c r="R93" s="625" t="s">
        <v>287</v>
      </c>
      <c r="T93" s="790">
        <v>0</v>
      </c>
      <c r="U93" s="722">
        <f t="shared" si="117"/>
        <v>772</v>
      </c>
      <c r="V93" s="721">
        <f t="shared" si="111"/>
        <v>0</v>
      </c>
      <c r="W93" s="720">
        <f t="shared" si="118"/>
        <v>0</v>
      </c>
      <c r="X93" s="791">
        <v>1.0447</v>
      </c>
      <c r="Y93" s="722">
        <f t="shared" si="119"/>
        <v>772</v>
      </c>
      <c r="Z93" s="721">
        <f t="shared" si="112"/>
        <v>806.50999999999999</v>
      </c>
      <c r="AA93" s="720">
        <f t="shared" si="120"/>
        <v>0.62556886227544906</v>
      </c>
      <c r="AB93" s="721">
        <v>1.5</v>
      </c>
      <c r="AC93" s="722">
        <f t="shared" si="121"/>
        <v>772</v>
      </c>
      <c r="AD93" s="721">
        <f t="shared" si="113"/>
        <v>1158</v>
      </c>
      <c r="AE93" s="720">
        <f t="shared" si="122"/>
        <v>0.89820359281437134</v>
      </c>
      <c r="AF93" s="723">
        <f t="shared" si="123"/>
        <v>944.10470000000009</v>
      </c>
      <c r="AG93" s="625"/>
    </row>
    <row r="94" ht="15" customHeight="1">
      <c r="A94" s="738">
        <v>10.169999999999996</v>
      </c>
      <c r="B94" s="725">
        <f t="shared" si="124"/>
        <v>80</v>
      </c>
      <c r="C94" s="733" t="s">
        <v>334</v>
      </c>
      <c r="D94" s="734"/>
      <c r="E94" s="735"/>
      <c r="F94" s="736" t="s">
        <v>335</v>
      </c>
      <c r="G94" s="719">
        <v>23.079999999999998</v>
      </c>
      <c r="H94" s="719"/>
      <c r="I94" s="719">
        <v>21</v>
      </c>
      <c r="J94" s="719">
        <f t="shared" si="108"/>
        <v>484.68000000000001</v>
      </c>
      <c r="K94" s="719">
        <f>+'[191]Metrados'!E95</f>
        <v>22</v>
      </c>
      <c r="L94" s="719">
        <f t="shared" si="109"/>
        <v>507.75999999999999</v>
      </c>
      <c r="M94" s="719">
        <v>0</v>
      </c>
      <c r="N94" s="719">
        <f t="shared" si="115"/>
        <v>22</v>
      </c>
      <c r="O94" s="719">
        <f t="shared" si="110"/>
        <v>0</v>
      </c>
      <c r="P94" s="720">
        <f t="shared" si="116"/>
        <v>0</v>
      </c>
      <c r="Q94" s="719">
        <f t="shared" ref="Q94:Q97" si="126">+G94-M94</f>
        <v>23.079999999999998</v>
      </c>
      <c r="R94" s="625"/>
      <c r="T94" s="721">
        <v>0</v>
      </c>
      <c r="U94" s="722">
        <f t="shared" si="117"/>
        <v>22</v>
      </c>
      <c r="V94" s="721">
        <f t="shared" si="111"/>
        <v>0</v>
      </c>
      <c r="W94" s="720">
        <f t="shared" si="118"/>
        <v>0</v>
      </c>
      <c r="X94" s="721">
        <v>0</v>
      </c>
      <c r="Y94" s="722">
        <f t="shared" si="119"/>
        <v>22</v>
      </c>
      <c r="Z94" s="721">
        <f t="shared" si="112"/>
        <v>0</v>
      </c>
      <c r="AA94" s="720">
        <f t="shared" si="120"/>
        <v>0</v>
      </c>
      <c r="AB94" s="721">
        <v>0</v>
      </c>
      <c r="AC94" s="722">
        <f t="shared" si="121"/>
        <v>22</v>
      </c>
      <c r="AD94" s="721">
        <f t="shared" si="113"/>
        <v>0</v>
      </c>
      <c r="AE94" s="720">
        <f t="shared" si="122"/>
        <v>0</v>
      </c>
      <c r="AF94" s="723">
        <f t="shared" si="123"/>
        <v>0</v>
      </c>
      <c r="AG94" s="625"/>
    </row>
    <row r="95" ht="15" customHeight="1">
      <c r="A95" s="738">
        <v>10.179999999999996</v>
      </c>
      <c r="B95" s="725">
        <f t="shared" si="124"/>
        <v>81</v>
      </c>
      <c r="C95" s="733" t="s">
        <v>336</v>
      </c>
      <c r="D95" s="734"/>
      <c r="E95" s="735"/>
      <c r="F95" s="736" t="s">
        <v>261</v>
      </c>
      <c r="G95" s="719">
        <v>18.239999999999998</v>
      </c>
      <c r="H95" s="719"/>
      <c r="I95" s="719">
        <v>9</v>
      </c>
      <c r="J95" s="719">
        <f t="shared" si="108"/>
        <v>164.16</v>
      </c>
      <c r="K95" s="719">
        <f>+'[191]Metrados'!E96</f>
        <v>0</v>
      </c>
      <c r="L95" s="719">
        <f t="shared" si="109"/>
        <v>0</v>
      </c>
      <c r="M95" s="719">
        <v>0</v>
      </c>
      <c r="N95" s="719">
        <f t="shared" si="115"/>
        <v>0</v>
      </c>
      <c r="O95" s="719">
        <f t="shared" si="110"/>
        <v>0</v>
      </c>
      <c r="P95" s="720">
        <f t="shared" si="116"/>
        <v>0</v>
      </c>
      <c r="Q95" s="719">
        <f t="shared" si="126"/>
        <v>18.239999999999998</v>
      </c>
      <c r="R95" s="625"/>
      <c r="T95" s="721">
        <v>0</v>
      </c>
      <c r="U95" s="722">
        <f t="shared" si="117"/>
        <v>0</v>
      </c>
      <c r="V95" s="721">
        <f t="shared" si="111"/>
        <v>0</v>
      </c>
      <c r="W95" s="720">
        <f t="shared" si="118"/>
        <v>0</v>
      </c>
      <c r="X95" s="721">
        <v>0</v>
      </c>
      <c r="Y95" s="722">
        <f t="shared" si="119"/>
        <v>0</v>
      </c>
      <c r="Z95" s="721">
        <f t="shared" si="112"/>
        <v>0</v>
      </c>
      <c r="AA95" s="720">
        <f t="shared" si="120"/>
        <v>0</v>
      </c>
      <c r="AB95" s="721">
        <v>0</v>
      </c>
      <c r="AC95" s="722">
        <f t="shared" si="121"/>
        <v>0</v>
      </c>
      <c r="AD95" s="721">
        <f t="shared" si="113"/>
        <v>0</v>
      </c>
      <c r="AE95" s="720">
        <f t="shared" si="122"/>
        <v>0</v>
      </c>
      <c r="AF95" s="723">
        <f t="shared" si="123"/>
        <v>0</v>
      </c>
      <c r="AG95" s="625"/>
    </row>
    <row r="96" ht="15" customHeight="1">
      <c r="A96" s="738">
        <v>10.189999999999996</v>
      </c>
      <c r="B96" s="725">
        <f t="shared" si="124"/>
        <v>82</v>
      </c>
      <c r="C96" s="733" t="s">
        <v>337</v>
      </c>
      <c r="D96" s="734"/>
      <c r="E96" s="735"/>
      <c r="F96" s="736" t="s">
        <v>261</v>
      </c>
      <c r="G96" s="719">
        <v>16.84</v>
      </c>
      <c r="H96" s="719"/>
      <c r="I96" s="719">
        <v>9</v>
      </c>
      <c r="J96" s="719">
        <f t="shared" si="108"/>
        <v>151.56</v>
      </c>
      <c r="K96" s="719">
        <f>+'[191]Metrados'!E97</f>
        <v>0</v>
      </c>
      <c r="L96" s="719">
        <f t="shared" si="109"/>
        <v>0</v>
      </c>
      <c r="M96" s="719">
        <v>0</v>
      </c>
      <c r="N96" s="719">
        <f t="shared" si="115"/>
        <v>0</v>
      </c>
      <c r="O96" s="719">
        <f t="shared" si="110"/>
        <v>0</v>
      </c>
      <c r="P96" s="720">
        <f t="shared" si="116"/>
        <v>0</v>
      </c>
      <c r="Q96" s="719">
        <f t="shared" si="126"/>
        <v>16.84</v>
      </c>
      <c r="R96" s="625"/>
      <c r="T96" s="721">
        <v>0</v>
      </c>
      <c r="U96" s="722">
        <f t="shared" si="117"/>
        <v>0</v>
      </c>
      <c r="V96" s="721">
        <f t="shared" si="111"/>
        <v>0</v>
      </c>
      <c r="W96" s="720">
        <f t="shared" si="118"/>
        <v>0</v>
      </c>
      <c r="X96" s="721">
        <v>0</v>
      </c>
      <c r="Y96" s="722">
        <f t="shared" si="119"/>
        <v>0</v>
      </c>
      <c r="Z96" s="721">
        <f t="shared" si="112"/>
        <v>0</v>
      </c>
      <c r="AA96" s="720">
        <f t="shared" si="120"/>
        <v>0</v>
      </c>
      <c r="AB96" s="721">
        <v>0</v>
      </c>
      <c r="AC96" s="722">
        <f t="shared" si="121"/>
        <v>0</v>
      </c>
      <c r="AD96" s="721">
        <f t="shared" si="113"/>
        <v>0</v>
      </c>
      <c r="AE96" s="720">
        <f t="shared" si="122"/>
        <v>0</v>
      </c>
      <c r="AF96" s="723">
        <f t="shared" si="123"/>
        <v>0</v>
      </c>
      <c r="AG96" s="625"/>
    </row>
    <row r="97" ht="15" customHeight="1">
      <c r="A97" s="738">
        <v>10.199999999999996</v>
      </c>
      <c r="B97" s="725">
        <f t="shared" si="124"/>
        <v>83</v>
      </c>
      <c r="C97" s="733" t="s">
        <v>338</v>
      </c>
      <c r="D97" s="734"/>
      <c r="E97" s="735"/>
      <c r="F97" s="736" t="s">
        <v>261</v>
      </c>
      <c r="G97" s="719">
        <v>18.780000000000001</v>
      </c>
      <c r="H97" s="719"/>
      <c r="I97" s="719">
        <v>9</v>
      </c>
      <c r="J97" s="719">
        <f t="shared" si="108"/>
        <v>169.02000000000001</v>
      </c>
      <c r="K97" s="719">
        <f>+'[191]Metrados'!E98</f>
        <v>0</v>
      </c>
      <c r="L97" s="719">
        <f t="shared" si="109"/>
        <v>0</v>
      </c>
      <c r="M97" s="719">
        <v>0</v>
      </c>
      <c r="N97" s="719">
        <f t="shared" si="115"/>
        <v>0</v>
      </c>
      <c r="O97" s="719">
        <f t="shared" si="110"/>
        <v>0</v>
      </c>
      <c r="P97" s="720">
        <f t="shared" si="116"/>
        <v>0</v>
      </c>
      <c r="Q97" s="719">
        <f t="shared" si="126"/>
        <v>18.780000000000001</v>
      </c>
      <c r="R97" s="625"/>
      <c r="T97" s="721">
        <v>0</v>
      </c>
      <c r="U97" s="722">
        <f t="shared" si="117"/>
        <v>0</v>
      </c>
      <c r="V97" s="721">
        <f t="shared" si="111"/>
        <v>0</v>
      </c>
      <c r="W97" s="720">
        <f t="shared" si="118"/>
        <v>0</v>
      </c>
      <c r="X97" s="721">
        <v>0</v>
      </c>
      <c r="Y97" s="722">
        <f t="shared" si="119"/>
        <v>0</v>
      </c>
      <c r="Z97" s="721">
        <f t="shared" si="112"/>
        <v>0</v>
      </c>
      <c r="AA97" s="720">
        <f t="shared" si="120"/>
        <v>0</v>
      </c>
      <c r="AB97" s="721">
        <v>0</v>
      </c>
      <c r="AC97" s="722">
        <f t="shared" si="121"/>
        <v>0</v>
      </c>
      <c r="AD97" s="721">
        <f t="shared" si="113"/>
        <v>0</v>
      </c>
      <c r="AE97" s="720">
        <f t="shared" si="122"/>
        <v>0</v>
      </c>
      <c r="AF97" s="723">
        <f t="shared" si="123"/>
        <v>0</v>
      </c>
      <c r="AG97" s="625"/>
    </row>
    <row r="98" s="739" customFormat="1" ht="15" customHeight="1">
      <c r="A98" s="740">
        <v>10.209999999999996</v>
      </c>
      <c r="B98" s="725">
        <f t="shared" si="124"/>
        <v>84</v>
      </c>
      <c r="C98" s="741" t="s">
        <v>339</v>
      </c>
      <c r="D98" s="742"/>
      <c r="E98" s="743"/>
      <c r="F98" s="796" t="s">
        <v>261</v>
      </c>
      <c r="G98" s="746"/>
      <c r="H98" s="746">
        <f>+G86*0.9</f>
        <v>11.798999999999999</v>
      </c>
      <c r="I98" s="746"/>
      <c r="J98" s="746">
        <f t="shared" si="108"/>
        <v>0</v>
      </c>
      <c r="K98" s="746">
        <f>+'[191]Metrados'!E99</f>
        <v>24</v>
      </c>
      <c r="L98" s="746">
        <f t="shared" ref="L98:L99" si="127">+ROUND($H98*K98,2)</f>
        <v>283.18000000000001</v>
      </c>
      <c r="M98" s="794">
        <v>7.4500000000000002</v>
      </c>
      <c r="N98" s="746">
        <f t="shared" si="115"/>
        <v>24</v>
      </c>
      <c r="O98" s="746">
        <f t="shared" si="110"/>
        <v>178.80000000000001</v>
      </c>
      <c r="P98" s="720">
        <f t="shared" si="116"/>
        <v>0.63140944147809142</v>
      </c>
      <c r="Q98" s="795">
        <f t="shared" ref="Q98:Q99" si="128">+(G98+H98)-M98</f>
        <v>4.3489999999999993</v>
      </c>
      <c r="R98" s="739" t="s">
        <v>287</v>
      </c>
      <c r="T98" s="790">
        <v>0</v>
      </c>
      <c r="U98" s="722">
        <f t="shared" si="117"/>
        <v>24</v>
      </c>
      <c r="V98" s="747">
        <f t="shared" si="111"/>
        <v>0</v>
      </c>
      <c r="W98" s="720">
        <f t="shared" si="118"/>
        <v>0</v>
      </c>
      <c r="X98" s="791">
        <v>8.1217000000000006</v>
      </c>
      <c r="Y98" s="722">
        <f t="shared" si="119"/>
        <v>24</v>
      </c>
      <c r="Z98" s="747">
        <f t="shared" si="112"/>
        <v>194.91999999999999</v>
      </c>
      <c r="AA98" s="720">
        <f t="shared" si="120"/>
        <v>0.68833799474531743</v>
      </c>
      <c r="AB98" s="721">
        <v>6.7000000000000002</v>
      </c>
      <c r="AC98" s="722">
        <f t="shared" si="121"/>
        <v>24</v>
      </c>
      <c r="AD98" s="747">
        <f t="shared" si="113"/>
        <v>160.80000000000001</v>
      </c>
      <c r="AE98" s="720">
        <f t="shared" si="122"/>
        <v>0.567844732604458</v>
      </c>
      <c r="AF98" s="723">
        <f t="shared" si="123"/>
        <v>194.3717</v>
      </c>
      <c r="AG98" s="739"/>
    </row>
    <row r="99" s="739" customFormat="1" ht="15" customHeight="1">
      <c r="A99" s="740">
        <v>10.219999999999995</v>
      </c>
      <c r="B99" s="725">
        <f t="shared" si="124"/>
        <v>85</v>
      </c>
      <c r="C99" s="741" t="s">
        <v>340</v>
      </c>
      <c r="D99" s="742"/>
      <c r="E99" s="743"/>
      <c r="F99" s="796" t="s">
        <v>261</v>
      </c>
      <c r="G99" s="746"/>
      <c r="H99" s="746">
        <v>38</v>
      </c>
      <c r="I99" s="746"/>
      <c r="J99" s="746">
        <f t="shared" si="108"/>
        <v>0</v>
      </c>
      <c r="K99" s="746">
        <f>+[191]Metrados!E100</f>
        <v>2</v>
      </c>
      <c r="L99" s="746">
        <f t="shared" si="127"/>
        <v>76</v>
      </c>
      <c r="M99" s="794">
        <v>20.190000000000001</v>
      </c>
      <c r="N99" s="746">
        <f t="shared" si="115"/>
        <v>2</v>
      </c>
      <c r="O99" s="746">
        <f t="shared" si="110"/>
        <v>40.380000000000003</v>
      </c>
      <c r="P99" s="720">
        <f t="shared" si="116"/>
        <v>0.5313157894736843</v>
      </c>
      <c r="Q99" s="795">
        <f t="shared" si="128"/>
        <v>17.809999999999999</v>
      </c>
      <c r="R99" s="739" t="s">
        <v>287</v>
      </c>
      <c r="T99" s="790">
        <v>0</v>
      </c>
      <c r="U99" s="722">
        <f t="shared" si="117"/>
        <v>2</v>
      </c>
      <c r="V99" s="747">
        <f t="shared" si="111"/>
        <v>0</v>
      </c>
      <c r="W99" s="720">
        <f t="shared" si="118"/>
        <v>0</v>
      </c>
      <c r="X99" s="791">
        <v>25.510900000000003</v>
      </c>
      <c r="Y99" s="722">
        <f t="shared" si="119"/>
        <v>2</v>
      </c>
      <c r="Z99" s="747">
        <f t="shared" si="112"/>
        <v>51.020000000000003</v>
      </c>
      <c r="AA99" s="720">
        <f t="shared" si="120"/>
        <v>0.67133947368421065</v>
      </c>
      <c r="AB99" s="721">
        <v>19</v>
      </c>
      <c r="AC99" s="722">
        <f t="shared" si="121"/>
        <v>2</v>
      </c>
      <c r="AD99" s="747">
        <f t="shared" si="113"/>
        <v>38</v>
      </c>
      <c r="AE99" s="720">
        <f t="shared" si="122"/>
        <v>0.5</v>
      </c>
      <c r="AF99" s="723">
        <f t="shared" si="123"/>
        <v>86.080900000000014</v>
      </c>
      <c r="AG99" s="739"/>
    </row>
    <row r="100" s="739" customFormat="1" ht="15" customHeight="1">
      <c r="A100" s="740">
        <v>10.229999999999995</v>
      </c>
      <c r="B100" s="725">
        <f t="shared" si="124"/>
        <v>86</v>
      </c>
      <c r="C100" s="741" t="s">
        <v>341</v>
      </c>
      <c r="D100" s="742"/>
      <c r="E100" s="743"/>
      <c r="F100" s="770" t="s">
        <v>261</v>
      </c>
      <c r="G100" s="771"/>
      <c r="H100" s="771">
        <v>50</v>
      </c>
      <c r="I100" s="771"/>
      <c r="J100" s="798">
        <f>+ROUND($G100*I100,2)</f>
        <v>0</v>
      </c>
      <c r="K100" s="746">
        <f>+'[191]Metrados'!E101</f>
        <v>75</v>
      </c>
      <c r="L100" s="798">
        <f>+ROUND($H100*K100,2)</f>
        <v>3750</v>
      </c>
      <c r="M100" s="794">
        <v>55</v>
      </c>
      <c r="N100" s="771">
        <f t="shared" ref="N100:N151" si="129">K100</f>
        <v>75</v>
      </c>
      <c r="O100" s="798">
        <f>+ROUND($M100*N100,2)</f>
        <v>4125</v>
      </c>
      <c r="P100" s="720">
        <f>+M100/($G100+$H100)</f>
        <v>1.1000000000000001</v>
      </c>
      <c r="Q100" s="795">
        <f>+(G100+H100)-M100</f>
        <v>-5</v>
      </c>
      <c r="R100" s="739" t="s">
        <v>292</v>
      </c>
      <c r="T100" s="790">
        <v>0</v>
      </c>
      <c r="U100" s="722">
        <f t="shared" ref="U100:U153" si="130">$K100</f>
        <v>75</v>
      </c>
      <c r="V100" s="747">
        <f>+ROUND($T100*U100,2)</f>
        <v>0</v>
      </c>
      <c r="W100" s="720">
        <f>+T100/($G100+$H100)</f>
        <v>0</v>
      </c>
      <c r="X100" s="791">
        <v>61.772099999999995</v>
      </c>
      <c r="Y100" s="722">
        <f t="shared" ref="Y100:Y153" si="131">$K100</f>
        <v>75</v>
      </c>
      <c r="Z100" s="747">
        <f>+ROUND($X100*Y100,2)</f>
        <v>4632.9099999999999</v>
      </c>
      <c r="AA100" s="720">
        <f>+X100/($G100+$H100)</f>
        <v>1.2354419999999999</v>
      </c>
      <c r="AB100" s="721">
        <v>45</v>
      </c>
      <c r="AC100" s="722">
        <f t="shared" ref="AC100:AC153" si="132">$K100</f>
        <v>75</v>
      </c>
      <c r="AD100" s="747">
        <f>+ROUND($AB100*AC100,2)</f>
        <v>3375</v>
      </c>
      <c r="AE100" s="720">
        <f>+AB100/($G100+$H100)</f>
        <v>0.90000000000000002</v>
      </c>
      <c r="AF100" s="723">
        <f t="shared" ref="AF100:AF152" si="133">+M100+O100+X100</f>
        <v>4241.7721000000001</v>
      </c>
      <c r="AG100" s="739"/>
    </row>
    <row r="101" ht="15" customHeight="1">
      <c r="A101" s="711"/>
      <c r="B101" s="725">
        <f t="shared" ref="B101:B154" si="134">+B100+1</f>
        <v>87</v>
      </c>
      <c r="C101" s="713"/>
      <c r="D101" s="773"/>
      <c r="E101" s="715" t="str">
        <f>+"SUB-TOTAL   "&amp;A77&amp;":  "</f>
        <v xml:space="preserve">SUB-TOTAL   10:  </v>
      </c>
      <c r="F101" s="711"/>
      <c r="G101" s="730"/>
      <c r="H101" s="730"/>
      <c r="I101" s="730"/>
      <c r="J101" s="718">
        <f>+SUM(J78:J100)</f>
        <v>13536.759999999997</v>
      </c>
      <c r="K101" s="717"/>
      <c r="L101" s="718">
        <f>+SUM(L78:L100)</f>
        <v>15148.540000000001</v>
      </c>
      <c r="M101" s="719">
        <v>0</v>
      </c>
      <c r="N101" s="730">
        <f t="shared" si="129"/>
        <v>0</v>
      </c>
      <c r="O101" s="718">
        <f>+SUM(O78:O100)</f>
        <v>12317.559999999999</v>
      </c>
      <c r="P101" s="720"/>
      <c r="Q101" s="719">
        <f t="shared" ref="Q101:Q103" si="135">+G101-M101</f>
        <v>0</v>
      </c>
      <c r="R101" s="625"/>
      <c r="T101" s="790">
        <v>0</v>
      </c>
      <c r="U101" s="722">
        <f t="shared" si="130"/>
        <v>0</v>
      </c>
      <c r="V101" s="718">
        <f>+SUM(V78:V100)</f>
        <v>0</v>
      </c>
      <c r="W101" s="720"/>
      <c r="X101" s="791">
        <v>0</v>
      </c>
      <c r="Y101" s="722">
        <f t="shared" si="131"/>
        <v>0</v>
      </c>
      <c r="Z101" s="800">
        <f>+SUM(Z78:Z100)</f>
        <v>11538.200000000001</v>
      </c>
      <c r="AA101" s="720"/>
      <c r="AB101" s="721">
        <v>0</v>
      </c>
      <c r="AC101" s="722">
        <f t="shared" si="132"/>
        <v>0</v>
      </c>
      <c r="AD101" s="800">
        <f>+SUM(AD78:AD100)</f>
        <v>10216.34</v>
      </c>
      <c r="AE101" s="720"/>
      <c r="AF101" s="723">
        <f t="shared" si="133"/>
        <v>12317.559999999999</v>
      </c>
      <c r="AG101" s="625"/>
    </row>
    <row r="102" ht="15" customHeight="1">
      <c r="A102" s="724">
        <v>11</v>
      </c>
      <c r="B102" s="725">
        <f t="shared" si="134"/>
        <v>88</v>
      </c>
      <c r="C102" s="748" t="s">
        <v>342</v>
      </c>
      <c r="D102" s="749"/>
      <c r="E102" s="750"/>
      <c r="F102" s="751"/>
      <c r="G102" s="730"/>
      <c r="H102" s="730"/>
      <c r="I102" s="730"/>
      <c r="J102" s="730"/>
      <c r="K102" s="731"/>
      <c r="L102" s="730"/>
      <c r="M102" s="719">
        <v>0</v>
      </c>
      <c r="N102" s="730">
        <f t="shared" si="129"/>
        <v>0</v>
      </c>
      <c r="O102" s="730"/>
      <c r="P102" s="720"/>
      <c r="Q102" s="719">
        <f t="shared" si="135"/>
        <v>0</v>
      </c>
      <c r="R102" s="625"/>
      <c r="T102" s="721">
        <v>0</v>
      </c>
      <c r="U102" s="722">
        <f t="shared" si="130"/>
        <v>0</v>
      </c>
      <c r="V102" s="721"/>
      <c r="W102" s="720"/>
      <c r="X102" s="721">
        <v>0</v>
      </c>
      <c r="Y102" s="722">
        <f t="shared" si="131"/>
        <v>0</v>
      </c>
      <c r="Z102" s="721"/>
      <c r="AA102" s="720"/>
      <c r="AB102" s="721">
        <v>0</v>
      </c>
      <c r="AC102" s="722">
        <f t="shared" si="132"/>
        <v>0</v>
      </c>
      <c r="AD102" s="721"/>
      <c r="AE102" s="720"/>
      <c r="AF102" s="723">
        <f t="shared" si="133"/>
        <v>0</v>
      </c>
      <c r="AG102" s="625"/>
    </row>
    <row r="103" ht="15" customHeight="1">
      <c r="A103" s="738">
        <v>11.01</v>
      </c>
      <c r="B103" s="725">
        <f t="shared" si="134"/>
        <v>89</v>
      </c>
      <c r="C103" s="733" t="s">
        <v>343</v>
      </c>
      <c r="D103" s="734"/>
      <c r="E103" s="735"/>
      <c r="F103" s="736" t="s">
        <v>306</v>
      </c>
      <c r="G103" s="719">
        <v>4.3099999999999996</v>
      </c>
      <c r="H103" s="719"/>
      <c r="I103" s="719">
        <v>881</v>
      </c>
      <c r="J103" s="719">
        <f t="shared" ref="J103:J116" si="136">+ROUND($G103*I103,2)</f>
        <v>3797.1100000000001</v>
      </c>
      <c r="K103" s="719">
        <f>+'[191]Metrados'!E104</f>
        <v>0</v>
      </c>
      <c r="L103" s="719">
        <f t="shared" ref="L103:L115" si="137">+ROUND($G103*K103,2)</f>
        <v>0</v>
      </c>
      <c r="M103" s="719">
        <v>0</v>
      </c>
      <c r="N103" s="719">
        <f t="shared" si="129"/>
        <v>0</v>
      </c>
      <c r="O103" s="719">
        <f t="shared" ref="O103:O116" si="138">+ROUND($M103*N103,2)</f>
        <v>0</v>
      </c>
      <c r="P103" s="720">
        <f t="shared" ref="P103:P152" si="139">+M103/($G103+$H103)</f>
        <v>0</v>
      </c>
      <c r="Q103" s="719">
        <f t="shared" si="135"/>
        <v>4.3099999999999996</v>
      </c>
      <c r="R103" s="625"/>
      <c r="T103" s="721">
        <v>0</v>
      </c>
      <c r="U103" s="722">
        <f t="shared" si="130"/>
        <v>0</v>
      </c>
      <c r="V103" s="721">
        <f t="shared" ref="V103:V116" si="140">+ROUND($T103*U103,2)</f>
        <v>0</v>
      </c>
      <c r="W103" s="720">
        <f t="shared" ref="W103:W152" si="141">+T103/($G103+$H103)</f>
        <v>0</v>
      </c>
      <c r="X103" s="721">
        <v>0</v>
      </c>
      <c r="Y103" s="722">
        <f t="shared" si="131"/>
        <v>0</v>
      </c>
      <c r="Z103" s="721">
        <f t="shared" ref="Z103:Z116" si="142">+ROUND($X103*Y103,2)</f>
        <v>0</v>
      </c>
      <c r="AA103" s="720">
        <f t="shared" ref="AA103:AA152" si="143">+X103/($G103+$H103)</f>
        <v>0</v>
      </c>
      <c r="AB103" s="721">
        <v>3.1000000000000001</v>
      </c>
      <c r="AC103" s="722">
        <f t="shared" si="132"/>
        <v>0</v>
      </c>
      <c r="AD103" s="721">
        <f t="shared" ref="AD103:AD116" si="144">+ROUND($AB103*AC103,2)</f>
        <v>0</v>
      </c>
      <c r="AE103" s="720">
        <f t="shared" ref="AE103:AE152" si="145">+AB103/($G103+$H103)</f>
        <v>0.71925754060324831</v>
      </c>
      <c r="AF103" s="723">
        <f t="shared" si="133"/>
        <v>0</v>
      </c>
      <c r="AG103" s="625"/>
    </row>
    <row r="104" ht="15" customHeight="1">
      <c r="A104" s="738">
        <v>11.02</v>
      </c>
      <c r="B104" s="725">
        <f t="shared" si="134"/>
        <v>90</v>
      </c>
      <c r="C104" s="733" t="s">
        <v>344</v>
      </c>
      <c r="D104" s="734"/>
      <c r="E104" s="735"/>
      <c r="F104" s="736" t="s">
        <v>261</v>
      </c>
      <c r="G104" s="719">
        <v>46.850000000000001</v>
      </c>
      <c r="H104" s="719"/>
      <c r="I104" s="719">
        <v>66</v>
      </c>
      <c r="J104" s="719">
        <f t="shared" si="136"/>
        <v>3092.0999999999999</v>
      </c>
      <c r="K104" s="719">
        <f>+'[191]Metrados'!E105</f>
        <v>83</v>
      </c>
      <c r="L104" s="719">
        <f t="shared" si="137"/>
        <v>3888.5500000000002</v>
      </c>
      <c r="M104" s="794">
        <v>34.960000000000001</v>
      </c>
      <c r="N104" s="719">
        <f t="shared" si="129"/>
        <v>83</v>
      </c>
      <c r="O104" s="719">
        <f t="shared" si="138"/>
        <v>2901.6799999999998</v>
      </c>
      <c r="P104" s="720">
        <f t="shared" si="139"/>
        <v>0.74621131270010677</v>
      </c>
      <c r="Q104" s="795">
        <f t="shared" ref="Q104:Q107" si="146">+(G104+H104)-M104</f>
        <v>11.890000000000001</v>
      </c>
      <c r="R104" s="625" t="s">
        <v>287</v>
      </c>
      <c r="T104" s="790">
        <v>0</v>
      </c>
      <c r="U104" s="722">
        <f t="shared" si="130"/>
        <v>83</v>
      </c>
      <c r="V104" s="721">
        <f t="shared" si="140"/>
        <v>0</v>
      </c>
      <c r="W104" s="720">
        <f t="shared" si="141"/>
        <v>0</v>
      </c>
      <c r="X104" s="791">
        <v>32.048700000000004</v>
      </c>
      <c r="Y104" s="722">
        <f t="shared" si="131"/>
        <v>83</v>
      </c>
      <c r="Z104" s="721">
        <f t="shared" si="142"/>
        <v>2660.04</v>
      </c>
      <c r="AA104" s="720">
        <f t="shared" si="143"/>
        <v>0.68407043756670227</v>
      </c>
      <c r="AB104" s="721">
        <v>27.5</v>
      </c>
      <c r="AC104" s="722">
        <f t="shared" si="132"/>
        <v>83</v>
      </c>
      <c r="AD104" s="721">
        <f t="shared" si="144"/>
        <v>2282.5</v>
      </c>
      <c r="AE104" s="720">
        <f t="shared" si="145"/>
        <v>0.58697972251867658</v>
      </c>
      <c r="AF104" s="723">
        <f t="shared" si="133"/>
        <v>2968.6886999999997</v>
      </c>
      <c r="AG104" s="625"/>
    </row>
    <row r="105" ht="15" customHeight="1">
      <c r="A105" s="738">
        <v>11.029999999999999</v>
      </c>
      <c r="B105" s="725">
        <f t="shared" si="134"/>
        <v>91</v>
      </c>
      <c r="C105" s="733" t="s">
        <v>345</v>
      </c>
      <c r="D105" s="734"/>
      <c r="E105" s="735"/>
      <c r="F105" s="736" t="s">
        <v>261</v>
      </c>
      <c r="G105" s="719">
        <v>11.69</v>
      </c>
      <c r="H105" s="719"/>
      <c r="I105" s="719">
        <v>208</v>
      </c>
      <c r="J105" s="719">
        <f t="shared" si="136"/>
        <v>2431.52</v>
      </c>
      <c r="K105" s="719">
        <f>+'[191]Metrados'!E106</f>
        <v>166</v>
      </c>
      <c r="L105" s="719">
        <f t="shared" si="137"/>
        <v>1940.54</v>
      </c>
      <c r="M105" s="794">
        <v>8.5</v>
      </c>
      <c r="N105" s="719">
        <f t="shared" si="129"/>
        <v>166</v>
      </c>
      <c r="O105" s="719">
        <f t="shared" si="138"/>
        <v>1411</v>
      </c>
      <c r="P105" s="720">
        <f t="shared" si="139"/>
        <v>0.72711719418306253</v>
      </c>
      <c r="Q105" s="795">
        <f t="shared" si="146"/>
        <v>3.1899999999999995</v>
      </c>
      <c r="R105" s="625" t="s">
        <v>287</v>
      </c>
      <c r="T105" s="790" t="s">
        <v>346</v>
      </c>
      <c r="U105" s="722">
        <f t="shared" si="130"/>
        <v>166</v>
      </c>
      <c r="V105" s="721">
        <f t="shared" si="140"/>
        <v>1361.2</v>
      </c>
      <c r="W105" s="720">
        <f t="shared" si="141"/>
        <v>0.70145423438836607</v>
      </c>
      <c r="X105" s="791">
        <v>7.1780999999999997</v>
      </c>
      <c r="Y105" s="722">
        <f t="shared" si="131"/>
        <v>166</v>
      </c>
      <c r="Z105" s="721">
        <f t="shared" si="142"/>
        <v>1191.5599999999999</v>
      </c>
      <c r="AA105" s="720">
        <f t="shared" si="143"/>
        <v>0.61403763900769892</v>
      </c>
      <c r="AB105" s="721">
        <v>7.5</v>
      </c>
      <c r="AC105" s="722">
        <f t="shared" si="132"/>
        <v>166</v>
      </c>
      <c r="AD105" s="721">
        <f t="shared" si="144"/>
        <v>1245</v>
      </c>
      <c r="AE105" s="720">
        <f t="shared" si="145"/>
        <v>0.64157399486740807</v>
      </c>
      <c r="AF105" s="723">
        <f t="shared" si="133"/>
        <v>1426.6781000000001</v>
      </c>
      <c r="AG105" s="625"/>
    </row>
    <row r="106" ht="15" customHeight="1">
      <c r="A106" s="738">
        <v>11.039999999999999</v>
      </c>
      <c r="B106" s="725">
        <f t="shared" si="134"/>
        <v>92</v>
      </c>
      <c r="C106" s="733" t="s">
        <v>347</v>
      </c>
      <c r="D106" s="734"/>
      <c r="E106" s="735"/>
      <c r="F106" s="736" t="s">
        <v>306</v>
      </c>
      <c r="G106" s="719">
        <v>0.70999999999999996</v>
      </c>
      <c r="H106" s="719"/>
      <c r="I106" s="719">
        <v>312</v>
      </c>
      <c r="J106" s="719">
        <f t="shared" si="136"/>
        <v>221.52000000000001</v>
      </c>
      <c r="K106" s="719">
        <f>+'[191]Metrados'!E107</f>
        <v>124.5</v>
      </c>
      <c r="L106" s="719">
        <f t="shared" si="137"/>
        <v>88.400000000000006</v>
      </c>
      <c r="M106" s="794">
        <v>0.40000000000000002</v>
      </c>
      <c r="N106" s="719">
        <f t="shared" si="129"/>
        <v>124.5</v>
      </c>
      <c r="O106" s="719">
        <f t="shared" si="138"/>
        <v>49.799999999999997</v>
      </c>
      <c r="P106" s="720">
        <f t="shared" si="139"/>
        <v>0.56338028169014087</v>
      </c>
      <c r="Q106" s="795">
        <f t="shared" si="146"/>
        <v>0.30999999999999994</v>
      </c>
      <c r="R106" s="625"/>
      <c r="S106" s="625" t="s">
        <v>292</v>
      </c>
      <c r="T106" s="790">
        <v>0</v>
      </c>
      <c r="U106" s="722">
        <f t="shared" si="130"/>
        <v>124.5</v>
      </c>
      <c r="V106" s="721">
        <f t="shared" si="140"/>
        <v>0</v>
      </c>
      <c r="W106" s="720">
        <f t="shared" si="141"/>
        <v>0</v>
      </c>
      <c r="X106" s="791">
        <v>0.23590000000000003</v>
      </c>
      <c r="Y106" s="722">
        <f t="shared" si="131"/>
        <v>124.5</v>
      </c>
      <c r="Z106" s="721">
        <f t="shared" si="142"/>
        <v>29.370000000000001</v>
      </c>
      <c r="AA106" s="720">
        <f t="shared" si="143"/>
        <v>0.3322535211267606</v>
      </c>
      <c r="AB106" s="721">
        <v>0.59999999999999998</v>
      </c>
      <c r="AC106" s="722">
        <f t="shared" si="132"/>
        <v>124.5</v>
      </c>
      <c r="AD106" s="721">
        <f t="shared" si="144"/>
        <v>74.700000000000003</v>
      </c>
      <c r="AE106" s="720">
        <f t="shared" si="145"/>
        <v>0.84507042253521125</v>
      </c>
      <c r="AF106" s="723">
        <f t="shared" si="133"/>
        <v>50.435899999999997</v>
      </c>
      <c r="AG106" s="625"/>
    </row>
    <row r="107" ht="15" customHeight="1">
      <c r="A107" s="738">
        <v>11.049999999999999</v>
      </c>
      <c r="B107" s="725">
        <f t="shared" si="134"/>
        <v>93</v>
      </c>
      <c r="C107" s="733" t="s">
        <v>348</v>
      </c>
      <c r="D107" s="734"/>
      <c r="E107" s="735"/>
      <c r="F107" s="736" t="s">
        <v>261</v>
      </c>
      <c r="G107" s="719">
        <v>5.46</v>
      </c>
      <c r="H107" s="719"/>
      <c r="I107" s="719">
        <v>66</v>
      </c>
      <c r="J107" s="719">
        <f t="shared" si="136"/>
        <v>360.36000000000001</v>
      </c>
      <c r="K107" s="719">
        <f>+'[191]Metrados'!E108</f>
        <v>83</v>
      </c>
      <c r="L107" s="719">
        <f t="shared" si="137"/>
        <v>453.18000000000001</v>
      </c>
      <c r="M107" s="794">
        <v>4.5599999999999996</v>
      </c>
      <c r="N107" s="719">
        <f t="shared" si="129"/>
        <v>83</v>
      </c>
      <c r="O107" s="719">
        <f t="shared" si="138"/>
        <v>378.48000000000002</v>
      </c>
      <c r="P107" s="720">
        <f t="shared" si="139"/>
        <v>0.83516483516483508</v>
      </c>
      <c r="Q107" s="795">
        <f t="shared" si="146"/>
        <v>0.90000000000000036</v>
      </c>
      <c r="R107" s="625" t="s">
        <v>287</v>
      </c>
      <c r="T107" s="790">
        <v>0</v>
      </c>
      <c r="U107" s="722">
        <f t="shared" si="130"/>
        <v>83</v>
      </c>
      <c r="V107" s="721">
        <f t="shared" si="140"/>
        <v>0</v>
      </c>
      <c r="W107" s="720">
        <f t="shared" si="141"/>
        <v>0</v>
      </c>
      <c r="X107" s="791">
        <v>4.4147000000000007</v>
      </c>
      <c r="Y107" s="722">
        <f t="shared" si="131"/>
        <v>83</v>
      </c>
      <c r="Z107" s="721">
        <f t="shared" si="142"/>
        <v>366.42000000000002</v>
      </c>
      <c r="AA107" s="720">
        <f t="shared" si="143"/>
        <v>0.80855311355311366</v>
      </c>
      <c r="AB107" s="721">
        <v>5</v>
      </c>
      <c r="AC107" s="722">
        <f t="shared" si="132"/>
        <v>83</v>
      </c>
      <c r="AD107" s="721">
        <f t="shared" si="144"/>
        <v>415</v>
      </c>
      <c r="AE107" s="720">
        <f t="shared" si="145"/>
        <v>0.91575091575091572</v>
      </c>
      <c r="AF107" s="723">
        <f t="shared" si="133"/>
        <v>387.4547</v>
      </c>
      <c r="AG107" s="625"/>
    </row>
    <row r="108" ht="15" customHeight="1">
      <c r="A108" s="738">
        <v>11.059999999999999</v>
      </c>
      <c r="B108" s="725">
        <f t="shared" si="134"/>
        <v>94</v>
      </c>
      <c r="C108" s="733" t="s">
        <v>349</v>
      </c>
      <c r="D108" s="734"/>
      <c r="E108" s="735"/>
      <c r="F108" s="736" t="s">
        <v>261</v>
      </c>
      <c r="G108" s="719">
        <v>112.06</v>
      </c>
      <c r="H108" s="719"/>
      <c r="I108" s="719">
        <v>12</v>
      </c>
      <c r="J108" s="719">
        <f t="shared" si="136"/>
        <v>1344.72</v>
      </c>
      <c r="K108" s="719">
        <f>+'[191]Metrados'!E109</f>
        <v>0</v>
      </c>
      <c r="L108" s="719">
        <f t="shared" si="137"/>
        <v>0</v>
      </c>
      <c r="M108" s="719">
        <v>0</v>
      </c>
      <c r="N108" s="719">
        <f t="shared" si="129"/>
        <v>0</v>
      </c>
      <c r="O108" s="719">
        <f t="shared" si="138"/>
        <v>0</v>
      </c>
      <c r="P108" s="720">
        <f t="shared" si="139"/>
        <v>0</v>
      </c>
      <c r="Q108" s="719">
        <f>+G108-M108</f>
        <v>112.06</v>
      </c>
      <c r="R108" s="625"/>
      <c r="T108" s="721">
        <v>0</v>
      </c>
      <c r="U108" s="722">
        <f t="shared" si="130"/>
        <v>0</v>
      </c>
      <c r="V108" s="721">
        <f t="shared" si="140"/>
        <v>0</v>
      </c>
      <c r="W108" s="720">
        <f t="shared" si="141"/>
        <v>0</v>
      </c>
      <c r="X108" s="721">
        <v>0</v>
      </c>
      <c r="Y108" s="722">
        <f t="shared" si="131"/>
        <v>0</v>
      </c>
      <c r="Z108" s="721">
        <f t="shared" si="142"/>
        <v>0</v>
      </c>
      <c r="AA108" s="720">
        <f t="shared" si="143"/>
        <v>0</v>
      </c>
      <c r="AB108" s="721">
        <v>83</v>
      </c>
      <c r="AC108" s="722">
        <f t="shared" si="132"/>
        <v>0</v>
      </c>
      <c r="AD108" s="721">
        <f t="shared" si="144"/>
        <v>0</v>
      </c>
      <c r="AE108" s="720">
        <f t="shared" si="145"/>
        <v>0.74067463858647153</v>
      </c>
      <c r="AF108" s="723">
        <f t="shared" si="133"/>
        <v>0</v>
      </c>
      <c r="AG108" s="625"/>
    </row>
    <row r="109" ht="15" customHeight="1">
      <c r="A109" s="738">
        <v>11.069999999999999</v>
      </c>
      <c r="B109" s="725">
        <f t="shared" si="134"/>
        <v>95</v>
      </c>
      <c r="C109" s="733" t="s">
        <v>350</v>
      </c>
      <c r="D109" s="734"/>
      <c r="E109" s="735"/>
      <c r="F109" s="736" t="s">
        <v>261</v>
      </c>
      <c r="G109" s="719">
        <v>81.849999999999994</v>
      </c>
      <c r="H109" s="719"/>
      <c r="I109" s="719">
        <v>66</v>
      </c>
      <c r="J109" s="719">
        <f t="shared" si="136"/>
        <v>5402.1000000000004</v>
      </c>
      <c r="K109" s="719">
        <f>+'[191]Metrados'!E110</f>
        <v>83</v>
      </c>
      <c r="L109" s="719">
        <f t="shared" si="137"/>
        <v>6793.5500000000002</v>
      </c>
      <c r="M109" s="794">
        <v>48</v>
      </c>
      <c r="N109" s="719">
        <f t="shared" si="129"/>
        <v>83</v>
      </c>
      <c r="O109" s="719">
        <f t="shared" si="138"/>
        <v>3984</v>
      </c>
      <c r="P109" s="720">
        <f t="shared" si="139"/>
        <v>0.58643860720830787</v>
      </c>
      <c r="Q109" s="795">
        <f t="shared" ref="Q109:Q110" si="147">+(G109+H109)-M109</f>
        <v>33.849999999999994</v>
      </c>
      <c r="R109" s="625" t="s">
        <v>287</v>
      </c>
      <c r="T109" s="790">
        <v>0</v>
      </c>
      <c r="U109" s="722">
        <f t="shared" si="130"/>
        <v>83</v>
      </c>
      <c r="V109" s="721">
        <f t="shared" si="140"/>
        <v>0</v>
      </c>
      <c r="W109" s="720">
        <f t="shared" si="141"/>
        <v>0</v>
      </c>
      <c r="X109" s="791">
        <v>60.491500000000002</v>
      </c>
      <c r="Y109" s="722">
        <f t="shared" si="131"/>
        <v>83</v>
      </c>
      <c r="Z109" s="721">
        <f t="shared" si="142"/>
        <v>5020.79</v>
      </c>
      <c r="AA109" s="720">
        <f t="shared" si="143"/>
        <v>0.73905314599877836</v>
      </c>
      <c r="AB109" s="721">
        <v>56</v>
      </c>
      <c r="AC109" s="722">
        <f t="shared" si="132"/>
        <v>83</v>
      </c>
      <c r="AD109" s="721">
        <f t="shared" si="144"/>
        <v>4648</v>
      </c>
      <c r="AE109" s="720">
        <f t="shared" si="145"/>
        <v>0.68417837507635926</v>
      </c>
      <c r="AF109" s="723">
        <f t="shared" si="133"/>
        <v>4092.4915000000001</v>
      </c>
      <c r="AG109" s="625"/>
    </row>
    <row r="110" ht="15" customHeight="1">
      <c r="A110" s="738">
        <v>11.079999999999998</v>
      </c>
      <c r="B110" s="725">
        <f t="shared" si="134"/>
        <v>96</v>
      </c>
      <c r="C110" s="733" t="s">
        <v>351</v>
      </c>
      <c r="D110" s="734"/>
      <c r="E110" s="735"/>
      <c r="F110" s="736" t="s">
        <v>261</v>
      </c>
      <c r="G110" s="719">
        <v>28.989999999999998</v>
      </c>
      <c r="H110" s="719"/>
      <c r="I110" s="719">
        <v>66</v>
      </c>
      <c r="J110" s="719">
        <f t="shared" si="136"/>
        <v>1913.3399999999999</v>
      </c>
      <c r="K110" s="719">
        <f>+'[191]Metrados'!E111</f>
        <v>83</v>
      </c>
      <c r="L110" s="719">
        <f t="shared" si="137"/>
        <v>2406.1700000000001</v>
      </c>
      <c r="M110" s="794">
        <v>17.629999999999999</v>
      </c>
      <c r="N110" s="719">
        <f t="shared" si="129"/>
        <v>83</v>
      </c>
      <c r="O110" s="719">
        <f t="shared" si="138"/>
        <v>1463.29</v>
      </c>
      <c r="P110" s="720">
        <f t="shared" si="139"/>
        <v>0.60814073818558123</v>
      </c>
      <c r="Q110" s="795">
        <f t="shared" si="147"/>
        <v>11.359999999999999</v>
      </c>
      <c r="R110" s="625" t="s">
        <v>287</v>
      </c>
      <c r="T110" s="790">
        <v>0</v>
      </c>
      <c r="U110" s="722">
        <f t="shared" si="130"/>
        <v>83</v>
      </c>
      <c r="V110" s="721">
        <f t="shared" si="140"/>
        <v>0</v>
      </c>
      <c r="W110" s="720">
        <f t="shared" si="141"/>
        <v>0</v>
      </c>
      <c r="X110" s="791">
        <v>22.882300000000001</v>
      </c>
      <c r="Y110" s="722">
        <f t="shared" si="131"/>
        <v>83</v>
      </c>
      <c r="Z110" s="721">
        <f t="shared" si="142"/>
        <v>1899.23</v>
      </c>
      <c r="AA110" s="720">
        <f t="shared" si="143"/>
        <v>0.78931700586409115</v>
      </c>
      <c r="AB110" s="721">
        <v>23</v>
      </c>
      <c r="AC110" s="722">
        <f t="shared" si="132"/>
        <v>83</v>
      </c>
      <c r="AD110" s="721">
        <f t="shared" si="144"/>
        <v>1909</v>
      </c>
      <c r="AE110" s="720">
        <f t="shared" si="145"/>
        <v>0.79337702656088316</v>
      </c>
      <c r="AF110" s="723">
        <f t="shared" si="133"/>
        <v>1503.8023000000001</v>
      </c>
      <c r="AG110" s="625"/>
    </row>
    <row r="111" ht="15" customHeight="1">
      <c r="A111" s="738">
        <v>11.089999999999998</v>
      </c>
      <c r="B111" s="725">
        <f t="shared" si="134"/>
        <v>97</v>
      </c>
      <c r="C111" s="733" t="s">
        <v>352</v>
      </c>
      <c r="D111" s="734"/>
      <c r="E111" s="735"/>
      <c r="F111" s="736" t="s">
        <v>261</v>
      </c>
      <c r="G111" s="719">
        <v>76.659999999999997</v>
      </c>
      <c r="H111" s="719"/>
      <c r="I111" s="719">
        <v>66</v>
      </c>
      <c r="J111" s="719">
        <f t="shared" si="136"/>
        <v>5059.5600000000004</v>
      </c>
      <c r="K111" s="719">
        <f>+'[191]Metrados'!E112</f>
        <v>83</v>
      </c>
      <c r="L111" s="719">
        <f t="shared" si="137"/>
        <v>6362.7799999999997</v>
      </c>
      <c r="M111" s="719">
        <v>0</v>
      </c>
      <c r="N111" s="719">
        <f t="shared" si="129"/>
        <v>83</v>
      </c>
      <c r="O111" s="719">
        <f t="shared" si="138"/>
        <v>0</v>
      </c>
      <c r="P111" s="720">
        <f t="shared" si="139"/>
        <v>0</v>
      </c>
      <c r="Q111" s="719">
        <f>+G111-M111</f>
        <v>76.659999999999997</v>
      </c>
      <c r="R111" s="625"/>
      <c r="T111" s="790">
        <v>0</v>
      </c>
      <c r="U111" s="722">
        <f t="shared" si="130"/>
        <v>83</v>
      </c>
      <c r="V111" s="721">
        <f t="shared" si="140"/>
        <v>0</v>
      </c>
      <c r="W111" s="720">
        <f t="shared" si="141"/>
        <v>0</v>
      </c>
      <c r="X111" s="791">
        <v>39.226800000000004</v>
      </c>
      <c r="Y111" s="722">
        <f t="shared" si="131"/>
        <v>83</v>
      </c>
      <c r="Z111" s="721">
        <f t="shared" si="142"/>
        <v>3255.8200000000002</v>
      </c>
      <c r="AA111" s="720">
        <f t="shared" si="143"/>
        <v>0.51169840855726589</v>
      </c>
      <c r="AB111" s="721">
        <v>0</v>
      </c>
      <c r="AC111" s="722">
        <f t="shared" si="132"/>
        <v>83</v>
      </c>
      <c r="AD111" s="721">
        <f t="shared" si="144"/>
        <v>0</v>
      </c>
      <c r="AE111" s="720">
        <f t="shared" si="145"/>
        <v>0</v>
      </c>
      <c r="AF111" s="723">
        <f t="shared" si="133"/>
        <v>39.226800000000004</v>
      </c>
      <c r="AG111" s="625"/>
    </row>
    <row r="112" ht="15" customHeight="1">
      <c r="A112" s="738">
        <v>11.099999999999998</v>
      </c>
      <c r="B112" s="725">
        <f t="shared" si="134"/>
        <v>98</v>
      </c>
      <c r="C112" s="733" t="s">
        <v>353</v>
      </c>
      <c r="D112" s="734"/>
      <c r="E112" s="735"/>
      <c r="F112" s="736" t="s">
        <v>261</v>
      </c>
      <c r="G112" s="719">
        <v>15.01</v>
      </c>
      <c r="H112" s="719"/>
      <c r="I112" s="719">
        <v>85</v>
      </c>
      <c r="J112" s="719">
        <f t="shared" si="136"/>
        <v>1275.8499999999999</v>
      </c>
      <c r="K112" s="719">
        <f>+'[191]Metrados'!E113</f>
        <v>83</v>
      </c>
      <c r="L112" s="719">
        <f t="shared" si="137"/>
        <v>1245.8299999999999</v>
      </c>
      <c r="M112" s="794">
        <v>10.640000000000001</v>
      </c>
      <c r="N112" s="719">
        <f t="shared" si="129"/>
        <v>83</v>
      </c>
      <c r="O112" s="719">
        <f t="shared" si="138"/>
        <v>883.12</v>
      </c>
      <c r="P112" s="720">
        <f t="shared" si="139"/>
        <v>0.70886075949367089</v>
      </c>
      <c r="Q112" s="795">
        <f>+(G112+H112)-M112</f>
        <v>4.3699999999999992</v>
      </c>
      <c r="R112" s="625"/>
      <c r="S112" s="625" t="s">
        <v>354</v>
      </c>
      <c r="T112" s="790">
        <v>0</v>
      </c>
      <c r="U112" s="722">
        <f t="shared" si="130"/>
        <v>83</v>
      </c>
      <c r="V112" s="721">
        <f t="shared" si="140"/>
        <v>0</v>
      </c>
      <c r="W112" s="720">
        <f t="shared" si="141"/>
        <v>0</v>
      </c>
      <c r="X112" s="791">
        <v>7.8521000000000001</v>
      </c>
      <c r="Y112" s="722">
        <f t="shared" si="131"/>
        <v>83</v>
      </c>
      <c r="Z112" s="721">
        <f t="shared" si="142"/>
        <v>651.72000000000003</v>
      </c>
      <c r="AA112" s="720">
        <f t="shared" si="143"/>
        <v>0.52312458361092606</v>
      </c>
      <c r="AB112" s="721">
        <v>8.1999999999999993</v>
      </c>
      <c r="AC112" s="722">
        <f t="shared" si="132"/>
        <v>83</v>
      </c>
      <c r="AD112" s="721">
        <f t="shared" si="144"/>
        <v>680.60000000000002</v>
      </c>
      <c r="AE112" s="720">
        <f t="shared" si="145"/>
        <v>0.5463024650233177</v>
      </c>
      <c r="AF112" s="723">
        <f t="shared" si="133"/>
        <v>901.61209999999994</v>
      </c>
      <c r="AG112" s="625"/>
    </row>
    <row r="113" ht="15" customHeight="1">
      <c r="A113" s="738">
        <v>11.109999999999998</v>
      </c>
      <c r="B113" s="725">
        <f t="shared" si="134"/>
        <v>99</v>
      </c>
      <c r="C113" s="733" t="s">
        <v>355</v>
      </c>
      <c r="D113" s="734"/>
      <c r="E113" s="735"/>
      <c r="F113" s="736" t="s">
        <v>261</v>
      </c>
      <c r="G113" s="719">
        <v>40.939999999999998</v>
      </c>
      <c r="H113" s="719"/>
      <c r="I113" s="719">
        <v>66</v>
      </c>
      <c r="J113" s="719">
        <f t="shared" si="136"/>
        <v>2702.04</v>
      </c>
      <c r="K113" s="719">
        <f>+'[191]Metrados'!E114</f>
        <v>83</v>
      </c>
      <c r="L113" s="719">
        <f t="shared" si="137"/>
        <v>3398.02</v>
      </c>
      <c r="M113" s="719">
        <v>0</v>
      </c>
      <c r="N113" s="719">
        <f t="shared" si="129"/>
        <v>83</v>
      </c>
      <c r="O113" s="719">
        <f t="shared" si="138"/>
        <v>0</v>
      </c>
      <c r="P113" s="720">
        <f t="shared" si="139"/>
        <v>0</v>
      </c>
      <c r="Q113" s="719">
        <f>+G113-M113</f>
        <v>40.939999999999998</v>
      </c>
      <c r="R113" s="625"/>
      <c r="T113" s="721">
        <v>0</v>
      </c>
      <c r="U113" s="722">
        <f t="shared" si="130"/>
        <v>83</v>
      </c>
      <c r="V113" s="721">
        <f t="shared" si="140"/>
        <v>0</v>
      </c>
      <c r="W113" s="720">
        <f t="shared" si="141"/>
        <v>0</v>
      </c>
      <c r="X113" s="721">
        <v>0</v>
      </c>
      <c r="Y113" s="722">
        <f t="shared" si="131"/>
        <v>83</v>
      </c>
      <c r="Z113" s="721">
        <f t="shared" si="142"/>
        <v>0</v>
      </c>
      <c r="AA113" s="720">
        <f t="shared" si="143"/>
        <v>0</v>
      </c>
      <c r="AB113" s="721">
        <v>0</v>
      </c>
      <c r="AC113" s="722">
        <f t="shared" si="132"/>
        <v>83</v>
      </c>
      <c r="AD113" s="721">
        <f t="shared" si="144"/>
        <v>0</v>
      </c>
      <c r="AE113" s="720">
        <f t="shared" si="145"/>
        <v>0</v>
      </c>
      <c r="AF113" s="723">
        <f t="shared" si="133"/>
        <v>0</v>
      </c>
      <c r="AG113" s="625"/>
    </row>
    <row r="114" ht="15" customHeight="1">
      <c r="A114" s="738">
        <v>11.119999999999997</v>
      </c>
      <c r="B114" s="725">
        <f t="shared" si="134"/>
        <v>100</v>
      </c>
      <c r="C114" s="733" t="s">
        <v>329</v>
      </c>
      <c r="D114" s="734"/>
      <c r="E114" s="735"/>
      <c r="F114" s="736" t="s">
        <v>261</v>
      </c>
      <c r="G114" s="719">
        <v>11.17</v>
      </c>
      <c r="H114" s="719"/>
      <c r="I114" s="719">
        <v>22</v>
      </c>
      <c r="J114" s="719">
        <f t="shared" si="136"/>
        <v>245.74000000000001</v>
      </c>
      <c r="K114" s="719">
        <f>+'[191]Metrados'!E115</f>
        <v>0</v>
      </c>
      <c r="L114" s="719">
        <f t="shared" si="137"/>
        <v>0</v>
      </c>
      <c r="M114" s="794">
        <v>8.6899999999999995</v>
      </c>
      <c r="N114" s="719">
        <f t="shared" si="129"/>
        <v>0</v>
      </c>
      <c r="O114" s="719">
        <f t="shared" si="138"/>
        <v>0</v>
      </c>
      <c r="P114" s="720">
        <f t="shared" si="139"/>
        <v>0.77797672336615931</v>
      </c>
      <c r="Q114" s="795">
        <f t="shared" ref="Q114:Q116" si="148">+(G114+H114)-M114</f>
        <v>2.4800000000000004</v>
      </c>
      <c r="R114" s="625" t="s">
        <v>356</v>
      </c>
      <c r="T114" s="790">
        <v>0</v>
      </c>
      <c r="U114" s="722">
        <f t="shared" si="130"/>
        <v>0</v>
      </c>
      <c r="V114" s="721">
        <f t="shared" si="140"/>
        <v>0</v>
      </c>
      <c r="W114" s="720">
        <f t="shared" si="141"/>
        <v>0</v>
      </c>
      <c r="X114" s="791">
        <v>6.2008000000000001</v>
      </c>
      <c r="Y114" s="722">
        <f t="shared" si="131"/>
        <v>0</v>
      </c>
      <c r="Z114" s="721">
        <f t="shared" si="142"/>
        <v>0</v>
      </c>
      <c r="AA114" s="720">
        <f t="shared" si="143"/>
        <v>0.55512981199641898</v>
      </c>
      <c r="AB114" s="721">
        <v>5.4000000000000004</v>
      </c>
      <c r="AC114" s="722">
        <f t="shared" si="132"/>
        <v>0</v>
      </c>
      <c r="AD114" s="721">
        <f t="shared" si="144"/>
        <v>0</v>
      </c>
      <c r="AE114" s="720">
        <f t="shared" si="145"/>
        <v>0.48343777976723368</v>
      </c>
      <c r="AF114" s="723">
        <f t="shared" si="133"/>
        <v>14.890799999999999</v>
      </c>
      <c r="AG114" s="625"/>
    </row>
    <row r="115" ht="15" customHeight="1">
      <c r="A115" s="801">
        <v>11.129999999999997</v>
      </c>
      <c r="B115" s="725">
        <f t="shared" si="134"/>
        <v>101</v>
      </c>
      <c r="C115" s="713" t="s">
        <v>332</v>
      </c>
      <c r="D115" s="773"/>
      <c r="E115" s="802"/>
      <c r="F115" s="803" t="s">
        <v>261</v>
      </c>
      <c r="G115" s="737">
        <v>1.6699999999999999</v>
      </c>
      <c r="H115" s="737"/>
      <c r="I115" s="737">
        <v>39</v>
      </c>
      <c r="J115" s="737">
        <f t="shared" si="136"/>
        <v>65.129999999999995</v>
      </c>
      <c r="K115" s="737">
        <f>+'[191]Metrados'!E116</f>
        <v>0</v>
      </c>
      <c r="L115" s="737">
        <f t="shared" si="137"/>
        <v>0</v>
      </c>
      <c r="M115" s="794">
        <v>1.28</v>
      </c>
      <c r="N115" s="737">
        <f t="shared" si="129"/>
        <v>0</v>
      </c>
      <c r="O115" s="737">
        <f t="shared" si="138"/>
        <v>0</v>
      </c>
      <c r="P115" s="720">
        <f t="shared" si="139"/>
        <v>0.76646706586826352</v>
      </c>
      <c r="Q115" s="795">
        <f t="shared" si="148"/>
        <v>0.3899999999999999</v>
      </c>
      <c r="R115" s="625" t="s">
        <v>287</v>
      </c>
      <c r="T115" s="790">
        <v>0</v>
      </c>
      <c r="U115" s="722">
        <f t="shared" si="130"/>
        <v>0</v>
      </c>
      <c r="V115" s="721">
        <f t="shared" si="140"/>
        <v>0</v>
      </c>
      <c r="W115" s="720">
        <f t="shared" si="141"/>
        <v>0</v>
      </c>
      <c r="X115" s="791">
        <v>1.0447</v>
      </c>
      <c r="Y115" s="722">
        <f t="shared" si="131"/>
        <v>0</v>
      </c>
      <c r="Z115" s="721">
        <f t="shared" si="142"/>
        <v>0</v>
      </c>
      <c r="AA115" s="720">
        <f t="shared" si="143"/>
        <v>0.62556886227544906</v>
      </c>
      <c r="AB115" s="721">
        <v>1.5</v>
      </c>
      <c r="AC115" s="722">
        <f t="shared" si="132"/>
        <v>0</v>
      </c>
      <c r="AD115" s="721">
        <f t="shared" si="144"/>
        <v>0</v>
      </c>
      <c r="AE115" s="720">
        <f t="shared" si="145"/>
        <v>0.89820359281437134</v>
      </c>
      <c r="AF115" s="723">
        <f t="shared" si="133"/>
        <v>2.3247</v>
      </c>
      <c r="AG115" s="625"/>
    </row>
    <row r="116" s="739" customFormat="1" ht="15" customHeight="1">
      <c r="A116" s="740">
        <v>11.140000000000001</v>
      </c>
      <c r="B116" s="725">
        <f t="shared" si="134"/>
        <v>102</v>
      </c>
      <c r="C116" s="741" t="s">
        <v>357</v>
      </c>
      <c r="D116" s="742"/>
      <c r="E116" s="743"/>
      <c r="F116" s="744" t="s">
        <v>306</v>
      </c>
      <c r="G116" s="745"/>
      <c r="H116" s="745">
        <f>+G103</f>
        <v>4.3099999999999996</v>
      </c>
      <c r="I116" s="745"/>
      <c r="J116" s="745">
        <f t="shared" si="136"/>
        <v>0</v>
      </c>
      <c r="K116" s="745">
        <f>+'[191]Metrados'!E117</f>
        <v>1162</v>
      </c>
      <c r="L116" s="745">
        <f>+ROUND($H116*K116,2)</f>
        <v>5008.2200000000003</v>
      </c>
      <c r="M116" s="794">
        <v>2.7999999999999998</v>
      </c>
      <c r="N116" s="745">
        <f t="shared" si="129"/>
        <v>1162</v>
      </c>
      <c r="O116" s="745">
        <f t="shared" si="138"/>
        <v>3253.5999999999999</v>
      </c>
      <c r="P116" s="720">
        <f t="shared" si="139"/>
        <v>0.64965197215777259</v>
      </c>
      <c r="Q116" s="795">
        <f t="shared" si="148"/>
        <v>1.5099999999999998</v>
      </c>
      <c r="R116" s="739"/>
      <c r="T116" s="790">
        <v>0</v>
      </c>
      <c r="U116" s="722">
        <f t="shared" si="130"/>
        <v>1162</v>
      </c>
      <c r="V116" s="747">
        <f t="shared" si="140"/>
        <v>0</v>
      </c>
      <c r="W116" s="720">
        <f t="shared" si="141"/>
        <v>0</v>
      </c>
      <c r="X116" s="791">
        <v>2.6623000000000001</v>
      </c>
      <c r="Y116" s="722">
        <f t="shared" si="131"/>
        <v>1162</v>
      </c>
      <c r="Z116" s="747">
        <f t="shared" si="142"/>
        <v>3093.5900000000001</v>
      </c>
      <c r="AA116" s="720">
        <f t="shared" si="143"/>
        <v>0.61770301624129942</v>
      </c>
      <c r="AB116" s="721">
        <v>0</v>
      </c>
      <c r="AC116" s="722">
        <f t="shared" si="132"/>
        <v>1162</v>
      </c>
      <c r="AD116" s="747">
        <f t="shared" si="144"/>
        <v>0</v>
      </c>
      <c r="AE116" s="720">
        <f t="shared" si="145"/>
        <v>0</v>
      </c>
      <c r="AF116" s="723">
        <f t="shared" si="133"/>
        <v>3259.0623000000001</v>
      </c>
      <c r="AG116" s="739"/>
    </row>
    <row r="117" ht="15" customHeight="1">
      <c r="A117" s="711"/>
      <c r="B117" s="725">
        <f t="shared" si="134"/>
        <v>103</v>
      </c>
      <c r="C117" s="804"/>
      <c r="D117" s="749"/>
      <c r="E117" s="755" t="str">
        <f>+"SUB-TOTAL   "&amp;A102&amp;":  "</f>
        <v xml:space="preserve">SUB-TOTAL   11:  </v>
      </c>
      <c r="F117" s="711"/>
      <c r="G117" s="730"/>
      <c r="H117" s="730"/>
      <c r="I117" s="730"/>
      <c r="J117" s="756">
        <f>+SUM(J103:J115)</f>
        <v>27911.090000000004</v>
      </c>
      <c r="K117" s="730"/>
      <c r="L117" s="756">
        <f>+SUM(L103:L116)</f>
        <v>31585.240000000002</v>
      </c>
      <c r="M117" s="719">
        <v>0</v>
      </c>
      <c r="N117" s="730">
        <f t="shared" si="129"/>
        <v>0</v>
      </c>
      <c r="O117" s="756">
        <f>+SUM(O103:O116)</f>
        <v>14324.970000000001</v>
      </c>
      <c r="P117" s="720"/>
      <c r="Q117" s="719">
        <f t="shared" ref="Q117:Q118" si="149">+G117-M117</f>
        <v>0</v>
      </c>
      <c r="R117" s="625"/>
      <c r="T117" s="790">
        <v>0</v>
      </c>
      <c r="U117" s="722">
        <f t="shared" si="130"/>
        <v>0</v>
      </c>
      <c r="V117" s="756">
        <f>+SUM(V103:V116)</f>
        <v>1361.2</v>
      </c>
      <c r="W117" s="720"/>
      <c r="X117" s="791">
        <v>0</v>
      </c>
      <c r="Y117" s="722">
        <f t="shared" si="131"/>
        <v>0</v>
      </c>
      <c r="Z117" s="756">
        <f>+SUM(Z103:Z116)</f>
        <v>18168.540000000001</v>
      </c>
      <c r="AA117" s="720"/>
      <c r="AB117" s="721">
        <v>0</v>
      </c>
      <c r="AC117" s="722">
        <f t="shared" si="132"/>
        <v>0</v>
      </c>
      <c r="AD117" s="756">
        <f>+SUM(AD103:AD115)</f>
        <v>11254.800000000001</v>
      </c>
      <c r="AE117" s="720"/>
      <c r="AF117" s="723">
        <f t="shared" si="133"/>
        <v>14324.970000000001</v>
      </c>
      <c r="AG117" s="625"/>
    </row>
    <row r="118" ht="15" customHeight="1">
      <c r="A118" s="724">
        <v>12</v>
      </c>
      <c r="B118" s="725">
        <f t="shared" si="134"/>
        <v>104</v>
      </c>
      <c r="C118" s="748" t="s">
        <v>358</v>
      </c>
      <c r="D118" s="749"/>
      <c r="E118" s="750"/>
      <c r="F118" s="751"/>
      <c r="G118" s="730"/>
      <c r="H118" s="730"/>
      <c r="I118" s="730"/>
      <c r="J118" s="730"/>
      <c r="K118" s="731"/>
      <c r="L118" s="730"/>
      <c r="M118" s="719">
        <v>0</v>
      </c>
      <c r="N118" s="730">
        <f t="shared" si="129"/>
        <v>0</v>
      </c>
      <c r="O118" s="730"/>
      <c r="P118" s="720"/>
      <c r="Q118" s="719">
        <f t="shared" si="149"/>
        <v>0</v>
      </c>
      <c r="R118" s="625"/>
      <c r="T118" s="721">
        <v>0</v>
      </c>
      <c r="U118" s="722">
        <f t="shared" si="130"/>
        <v>0</v>
      </c>
      <c r="V118" s="721"/>
      <c r="W118" s="720"/>
      <c r="X118" s="721">
        <v>0</v>
      </c>
      <c r="Y118" s="722">
        <f t="shared" si="131"/>
        <v>0</v>
      </c>
      <c r="Z118" s="721"/>
      <c r="AA118" s="720"/>
      <c r="AB118" s="721">
        <v>0</v>
      </c>
      <c r="AC118" s="722">
        <f t="shared" si="132"/>
        <v>0</v>
      </c>
      <c r="AD118" s="721"/>
      <c r="AE118" s="720"/>
      <c r="AF118" s="723">
        <f t="shared" si="133"/>
        <v>0</v>
      </c>
      <c r="AG118" s="625"/>
    </row>
    <row r="119" ht="15" customHeight="1">
      <c r="A119" s="738">
        <v>12.01</v>
      </c>
      <c r="B119" s="725">
        <f t="shared" si="134"/>
        <v>105</v>
      </c>
      <c r="C119" s="733" t="s">
        <v>359</v>
      </c>
      <c r="D119" s="734"/>
      <c r="E119" s="735"/>
      <c r="F119" s="736" t="s">
        <v>261</v>
      </c>
      <c r="G119" s="719">
        <v>66.700000000000003</v>
      </c>
      <c r="H119" s="719"/>
      <c r="I119" s="719">
        <v>15</v>
      </c>
      <c r="J119" s="719">
        <f t="shared" ref="J119:J128" si="150">+ROUND($G119*I119,2)</f>
        <v>1000.5</v>
      </c>
      <c r="K119" s="719">
        <f>+'[191]Metrados'!E120</f>
        <v>16</v>
      </c>
      <c r="L119" s="719">
        <f t="shared" ref="L119:L127" si="151">+ROUND($G119*K119,2)</f>
        <v>1067.2</v>
      </c>
      <c r="M119" s="794">
        <v>49</v>
      </c>
      <c r="N119" s="719">
        <f t="shared" si="129"/>
        <v>16</v>
      </c>
      <c r="O119" s="719">
        <f t="shared" ref="O119:O128" si="152">+ROUND($M119*N119,2)</f>
        <v>784</v>
      </c>
      <c r="P119" s="720">
        <f t="shared" si="139"/>
        <v>0.73463268365817092</v>
      </c>
      <c r="Q119" s="795">
        <f t="shared" ref="Q119:Q122" si="153">+(G119+H119)-M119</f>
        <v>17.700000000000003</v>
      </c>
      <c r="R119" s="625" t="s">
        <v>287</v>
      </c>
      <c r="T119" s="790" t="s">
        <v>360</v>
      </c>
      <c r="U119" s="722">
        <f t="shared" si="130"/>
        <v>16</v>
      </c>
      <c r="V119" s="721">
        <f t="shared" ref="V119:V128" si="154">+ROUND($T119*U119,2)</f>
        <v>760</v>
      </c>
      <c r="W119" s="720">
        <f t="shared" si="141"/>
        <v>0.71214392803598203</v>
      </c>
      <c r="X119" s="791">
        <v>60.491500000000002</v>
      </c>
      <c r="Y119" s="722">
        <f t="shared" si="131"/>
        <v>16</v>
      </c>
      <c r="Z119" s="721">
        <f t="shared" ref="Z119:Z128" si="155">+ROUND($X119*Y119,2)</f>
        <v>967.86000000000001</v>
      </c>
      <c r="AA119" s="720">
        <f t="shared" si="143"/>
        <v>0.90691904047976013</v>
      </c>
      <c r="AB119" s="721">
        <v>48</v>
      </c>
      <c r="AC119" s="722">
        <f t="shared" si="132"/>
        <v>16</v>
      </c>
      <c r="AD119" s="721">
        <f t="shared" ref="AD119:AD128" si="156">+ROUND($AB119*AC119,2)</f>
        <v>768</v>
      </c>
      <c r="AE119" s="720">
        <f t="shared" si="145"/>
        <v>0.71964017991004492</v>
      </c>
      <c r="AF119" s="723">
        <f t="shared" si="133"/>
        <v>893.49149999999997</v>
      </c>
      <c r="AG119" s="625"/>
    </row>
    <row r="120" ht="15" customHeight="1">
      <c r="A120" s="738">
        <v>12.02</v>
      </c>
      <c r="B120" s="725">
        <f t="shared" si="134"/>
        <v>106</v>
      </c>
      <c r="C120" s="733" t="s">
        <v>361</v>
      </c>
      <c r="D120" s="734"/>
      <c r="E120" s="735"/>
      <c r="F120" s="736" t="s">
        <v>261</v>
      </c>
      <c r="G120" s="719">
        <v>10.539999999999999</v>
      </c>
      <c r="H120" s="719"/>
      <c r="I120" s="719">
        <v>518</v>
      </c>
      <c r="J120" s="719">
        <f t="shared" si="150"/>
        <v>5459.7200000000003</v>
      </c>
      <c r="K120" s="719">
        <f>+'[191]Metrados'!E121</f>
        <v>450</v>
      </c>
      <c r="L120" s="719">
        <f t="shared" si="151"/>
        <v>4743</v>
      </c>
      <c r="M120" s="794">
        <v>9.2699999999999996</v>
      </c>
      <c r="N120" s="719">
        <f t="shared" si="129"/>
        <v>450</v>
      </c>
      <c r="O120" s="719">
        <f t="shared" si="152"/>
        <v>4171.5</v>
      </c>
      <c r="P120" s="720">
        <f t="shared" si="139"/>
        <v>0.87950664136622392</v>
      </c>
      <c r="Q120" s="795">
        <f t="shared" si="153"/>
        <v>1.2699999999999996</v>
      </c>
      <c r="R120" s="625"/>
      <c r="T120" s="790" t="s">
        <v>346</v>
      </c>
      <c r="U120" s="722">
        <f t="shared" si="130"/>
        <v>450</v>
      </c>
      <c r="V120" s="721">
        <f t="shared" si="154"/>
        <v>3690</v>
      </c>
      <c r="W120" s="720">
        <f t="shared" si="141"/>
        <v>0.77798861480075898</v>
      </c>
      <c r="X120" s="791">
        <v>8.1891000000000016</v>
      </c>
      <c r="Y120" s="722">
        <f t="shared" si="131"/>
        <v>450</v>
      </c>
      <c r="Z120" s="721">
        <f t="shared" si="155"/>
        <v>3685.0999999999999</v>
      </c>
      <c r="AA120" s="720">
        <f t="shared" si="143"/>
        <v>0.7769544592030363</v>
      </c>
      <c r="AB120" s="721">
        <v>7.5</v>
      </c>
      <c r="AC120" s="722">
        <f t="shared" si="132"/>
        <v>450</v>
      </c>
      <c r="AD120" s="721">
        <f t="shared" si="156"/>
        <v>3375</v>
      </c>
      <c r="AE120" s="720">
        <f t="shared" si="145"/>
        <v>0.71157495256166992</v>
      </c>
      <c r="AF120" s="723">
        <f t="shared" si="133"/>
        <v>4188.9591</v>
      </c>
      <c r="AG120" s="625"/>
    </row>
    <row r="121" ht="15" customHeight="1">
      <c r="A121" s="738">
        <v>12.029999999999999</v>
      </c>
      <c r="B121" s="725">
        <f t="shared" si="134"/>
        <v>107</v>
      </c>
      <c r="C121" s="733" t="s">
        <v>362</v>
      </c>
      <c r="D121" s="734"/>
      <c r="E121" s="735"/>
      <c r="F121" s="736" t="s">
        <v>261</v>
      </c>
      <c r="G121" s="719">
        <v>6.9400000000000004</v>
      </c>
      <c r="H121" s="719"/>
      <c r="I121" s="719">
        <v>15</v>
      </c>
      <c r="J121" s="719">
        <f t="shared" si="150"/>
        <v>104.09999999999999</v>
      </c>
      <c r="K121" s="719">
        <f>+'[191]Metrados'!E122</f>
        <v>100</v>
      </c>
      <c r="L121" s="719">
        <f t="shared" si="151"/>
        <v>694</v>
      </c>
      <c r="M121" s="794">
        <v>4.5599999999999996</v>
      </c>
      <c r="N121" s="719">
        <f t="shared" si="129"/>
        <v>100</v>
      </c>
      <c r="O121" s="719">
        <f t="shared" si="152"/>
        <v>456</v>
      </c>
      <c r="P121" s="720">
        <f t="shared" si="139"/>
        <v>0.65706051873198834</v>
      </c>
      <c r="Q121" s="795">
        <f t="shared" si="153"/>
        <v>2.3800000000000008</v>
      </c>
      <c r="R121" s="625"/>
      <c r="S121" s="625" t="s">
        <v>292</v>
      </c>
      <c r="T121" s="790">
        <v>0</v>
      </c>
      <c r="U121" s="722">
        <f t="shared" si="130"/>
        <v>100</v>
      </c>
      <c r="V121" s="721">
        <f t="shared" si="154"/>
        <v>0</v>
      </c>
      <c r="W121" s="720">
        <f t="shared" si="141"/>
        <v>0</v>
      </c>
      <c r="X121" s="791">
        <v>5.7290000000000001</v>
      </c>
      <c r="Y121" s="722">
        <f t="shared" si="131"/>
        <v>100</v>
      </c>
      <c r="Z121" s="721">
        <f t="shared" si="155"/>
        <v>572.89999999999998</v>
      </c>
      <c r="AA121" s="720">
        <f t="shared" si="143"/>
        <v>0.8255043227665706</v>
      </c>
      <c r="AB121" s="721">
        <v>4.2999999999999998</v>
      </c>
      <c r="AC121" s="722">
        <f t="shared" si="132"/>
        <v>100</v>
      </c>
      <c r="AD121" s="721">
        <f t="shared" si="156"/>
        <v>430</v>
      </c>
      <c r="AE121" s="720">
        <f t="shared" si="145"/>
        <v>0.6195965417867435</v>
      </c>
      <c r="AF121" s="723">
        <f t="shared" si="133"/>
        <v>466.28899999999999</v>
      </c>
      <c r="AG121" s="625"/>
    </row>
    <row r="122" ht="15" customHeight="1">
      <c r="A122" s="738">
        <v>12.039999999999999</v>
      </c>
      <c r="B122" s="725">
        <f t="shared" si="134"/>
        <v>108</v>
      </c>
      <c r="C122" s="733" t="s">
        <v>363</v>
      </c>
      <c r="D122" s="734"/>
      <c r="E122" s="735"/>
      <c r="F122" s="736" t="s">
        <v>261</v>
      </c>
      <c r="G122" s="719">
        <v>7.4000000000000004</v>
      </c>
      <c r="H122" s="719"/>
      <c r="I122" s="719">
        <v>428</v>
      </c>
      <c r="J122" s="719">
        <f t="shared" si="150"/>
        <v>3167.1999999999998</v>
      </c>
      <c r="K122" s="719">
        <f>+'[191]Metrados'!E123</f>
        <v>262</v>
      </c>
      <c r="L122" s="719">
        <f t="shared" si="151"/>
        <v>1938.8</v>
      </c>
      <c r="M122" s="794">
        <v>5.2000000000000002</v>
      </c>
      <c r="N122" s="719">
        <f t="shared" si="129"/>
        <v>262</v>
      </c>
      <c r="O122" s="719">
        <f t="shared" si="152"/>
        <v>1362.4000000000001</v>
      </c>
      <c r="P122" s="720">
        <f t="shared" si="139"/>
        <v>0.70270270270270274</v>
      </c>
      <c r="Q122" s="795">
        <f t="shared" si="153"/>
        <v>2.2000000000000002</v>
      </c>
      <c r="R122" s="625" t="s">
        <v>287</v>
      </c>
      <c r="T122" s="790">
        <v>0</v>
      </c>
      <c r="U122" s="722">
        <f t="shared" si="130"/>
        <v>262</v>
      </c>
      <c r="V122" s="721">
        <f t="shared" si="154"/>
        <v>0</v>
      </c>
      <c r="W122" s="720">
        <f t="shared" si="141"/>
        <v>0</v>
      </c>
      <c r="X122" s="791">
        <v>4.9202000000000004</v>
      </c>
      <c r="Y122" s="722">
        <f t="shared" si="131"/>
        <v>262</v>
      </c>
      <c r="Z122" s="721">
        <f t="shared" si="155"/>
        <v>1289.0899999999999</v>
      </c>
      <c r="AA122" s="720">
        <f t="shared" si="143"/>
        <v>0.66489189189189191</v>
      </c>
      <c r="AB122" s="721">
        <v>5</v>
      </c>
      <c r="AC122" s="722">
        <f t="shared" si="132"/>
        <v>262</v>
      </c>
      <c r="AD122" s="721">
        <f t="shared" si="156"/>
        <v>1310</v>
      </c>
      <c r="AE122" s="720">
        <f t="shared" si="145"/>
        <v>0.67567567567567566</v>
      </c>
      <c r="AF122" s="723">
        <f t="shared" si="133"/>
        <v>1372.5202000000002</v>
      </c>
      <c r="AG122" s="625"/>
    </row>
    <row r="123" ht="15" customHeight="1">
      <c r="A123" s="738">
        <v>12.049999999999999</v>
      </c>
      <c r="B123" s="725">
        <f t="shared" si="134"/>
        <v>109</v>
      </c>
      <c r="C123" s="733" t="s">
        <v>364</v>
      </c>
      <c r="D123" s="734"/>
      <c r="E123" s="735"/>
      <c r="F123" s="736" t="s">
        <v>261</v>
      </c>
      <c r="G123" s="719">
        <v>53.579999999999998</v>
      </c>
      <c r="H123" s="719"/>
      <c r="I123" s="719">
        <v>15</v>
      </c>
      <c r="J123" s="719">
        <f t="shared" si="150"/>
        <v>803.70000000000005</v>
      </c>
      <c r="K123" s="719">
        <f>+'[191]Metrados'!E124</f>
        <v>16</v>
      </c>
      <c r="L123" s="719">
        <f t="shared" si="151"/>
        <v>857.27999999999997</v>
      </c>
      <c r="M123" s="719">
        <v>0</v>
      </c>
      <c r="N123" s="719">
        <f t="shared" si="129"/>
        <v>16</v>
      </c>
      <c r="O123" s="719">
        <f t="shared" si="152"/>
        <v>0</v>
      </c>
      <c r="P123" s="720">
        <f t="shared" si="139"/>
        <v>0</v>
      </c>
      <c r="Q123" s="719">
        <f>+G123-M123</f>
        <v>53.579999999999998</v>
      </c>
      <c r="R123" s="625"/>
      <c r="T123" s="721">
        <v>0</v>
      </c>
      <c r="U123" s="722">
        <f t="shared" si="130"/>
        <v>16</v>
      </c>
      <c r="V123" s="721">
        <f t="shared" si="154"/>
        <v>0</v>
      </c>
      <c r="W123" s="720">
        <f t="shared" si="141"/>
        <v>0</v>
      </c>
      <c r="X123" s="721">
        <v>0</v>
      </c>
      <c r="Y123" s="722">
        <f t="shared" si="131"/>
        <v>16</v>
      </c>
      <c r="Z123" s="721">
        <f t="shared" si="155"/>
        <v>0</v>
      </c>
      <c r="AA123" s="720">
        <f t="shared" si="143"/>
        <v>0</v>
      </c>
      <c r="AB123" s="721">
        <v>0</v>
      </c>
      <c r="AC123" s="722">
        <f t="shared" si="132"/>
        <v>16</v>
      </c>
      <c r="AD123" s="721">
        <f t="shared" si="156"/>
        <v>0</v>
      </c>
      <c r="AE123" s="720">
        <f t="shared" si="145"/>
        <v>0</v>
      </c>
      <c r="AF123" s="723">
        <f t="shared" si="133"/>
        <v>0</v>
      </c>
      <c r="AG123" s="625"/>
    </row>
    <row r="124" ht="15" customHeight="1">
      <c r="A124" s="738">
        <v>12.059999999999999</v>
      </c>
      <c r="B124" s="725">
        <f t="shared" si="134"/>
        <v>110</v>
      </c>
      <c r="C124" s="733" t="s">
        <v>365</v>
      </c>
      <c r="D124" s="734"/>
      <c r="E124" s="735"/>
      <c r="F124" s="736" t="s">
        <v>261</v>
      </c>
      <c r="G124" s="719">
        <v>0.46999999999999997</v>
      </c>
      <c r="H124" s="719"/>
      <c r="I124" s="719">
        <v>204</v>
      </c>
      <c r="J124" s="719">
        <f t="shared" si="150"/>
        <v>95.879999999999995</v>
      </c>
      <c r="K124" s="719">
        <f>+'[191]Metrados'!E125</f>
        <v>171</v>
      </c>
      <c r="L124" s="719">
        <f t="shared" si="151"/>
        <v>80.370000000000005</v>
      </c>
      <c r="M124" s="794">
        <v>0.12</v>
      </c>
      <c r="N124" s="719">
        <f t="shared" si="129"/>
        <v>171</v>
      </c>
      <c r="O124" s="719">
        <f t="shared" si="152"/>
        <v>20.52</v>
      </c>
      <c r="P124" s="720">
        <f t="shared" si="139"/>
        <v>0.25531914893617019</v>
      </c>
      <c r="Q124" s="795">
        <f>+(G124+H124)-M124</f>
        <v>0.34999999999999998</v>
      </c>
      <c r="R124" s="625" t="s">
        <v>292</v>
      </c>
      <c r="S124" s="625" t="s">
        <v>292</v>
      </c>
      <c r="T124" s="790">
        <v>0</v>
      </c>
      <c r="U124" s="722">
        <f t="shared" si="130"/>
        <v>171</v>
      </c>
      <c r="V124" s="721">
        <f t="shared" si="154"/>
        <v>0</v>
      </c>
      <c r="W124" s="720">
        <f t="shared" si="141"/>
        <v>0</v>
      </c>
      <c r="X124" s="791">
        <v>0.30330000000000001</v>
      </c>
      <c r="Y124" s="722">
        <f t="shared" si="131"/>
        <v>171</v>
      </c>
      <c r="Z124" s="721">
        <f t="shared" si="155"/>
        <v>51.859999999999999</v>
      </c>
      <c r="AA124" s="720">
        <f t="shared" si="143"/>
        <v>0.64531914893617026</v>
      </c>
      <c r="AB124" s="721">
        <v>0</v>
      </c>
      <c r="AC124" s="722">
        <f t="shared" si="132"/>
        <v>171</v>
      </c>
      <c r="AD124" s="721">
        <f t="shared" si="156"/>
        <v>0</v>
      </c>
      <c r="AE124" s="720">
        <f t="shared" si="145"/>
        <v>0</v>
      </c>
      <c r="AF124" s="723">
        <f t="shared" si="133"/>
        <v>20.943300000000001</v>
      </c>
      <c r="AG124" s="625"/>
    </row>
    <row r="125" ht="15" customHeight="1">
      <c r="A125" s="738">
        <v>12.069999999999999</v>
      </c>
      <c r="B125" s="725">
        <f t="shared" si="134"/>
        <v>111</v>
      </c>
      <c r="C125" s="733" t="s">
        <v>366</v>
      </c>
      <c r="D125" s="734"/>
      <c r="E125" s="735"/>
      <c r="F125" s="736" t="s">
        <v>261</v>
      </c>
      <c r="G125" s="719">
        <v>17.43</v>
      </c>
      <c r="H125" s="719"/>
      <c r="I125" s="719">
        <v>2</v>
      </c>
      <c r="J125" s="719">
        <f t="shared" si="150"/>
        <v>34.859999999999999</v>
      </c>
      <c r="K125" s="719">
        <f>+'[191]Metrados'!E126</f>
        <v>0</v>
      </c>
      <c r="L125" s="719">
        <f t="shared" si="151"/>
        <v>0</v>
      </c>
      <c r="M125" s="719">
        <v>0</v>
      </c>
      <c r="N125" s="719">
        <f t="shared" si="129"/>
        <v>0</v>
      </c>
      <c r="O125" s="719">
        <f t="shared" si="152"/>
        <v>0</v>
      </c>
      <c r="P125" s="720">
        <f t="shared" si="139"/>
        <v>0</v>
      </c>
      <c r="Q125" s="719">
        <f t="shared" ref="Q125:Q127" si="157">+G125-M125</f>
        <v>17.43</v>
      </c>
      <c r="R125" s="625"/>
      <c r="T125" s="721">
        <v>0</v>
      </c>
      <c r="U125" s="722">
        <f t="shared" si="130"/>
        <v>0</v>
      </c>
      <c r="V125" s="721">
        <f t="shared" si="154"/>
        <v>0</v>
      </c>
      <c r="W125" s="720">
        <f t="shared" si="141"/>
        <v>0</v>
      </c>
      <c r="X125" s="721">
        <v>0</v>
      </c>
      <c r="Y125" s="722">
        <f t="shared" si="131"/>
        <v>0</v>
      </c>
      <c r="Z125" s="721">
        <f t="shared" si="155"/>
        <v>0</v>
      </c>
      <c r="AA125" s="720">
        <f t="shared" si="143"/>
        <v>0</v>
      </c>
      <c r="AB125" s="721">
        <v>0</v>
      </c>
      <c r="AC125" s="722">
        <f t="shared" si="132"/>
        <v>0</v>
      </c>
      <c r="AD125" s="721">
        <f t="shared" si="156"/>
        <v>0</v>
      </c>
      <c r="AE125" s="720">
        <f t="shared" si="145"/>
        <v>0</v>
      </c>
      <c r="AF125" s="723">
        <f t="shared" si="133"/>
        <v>0</v>
      </c>
      <c r="AG125" s="625"/>
    </row>
    <row r="126" ht="15" customHeight="1">
      <c r="A126" s="738">
        <v>12.079999999999998</v>
      </c>
      <c r="B126" s="725">
        <f t="shared" si="134"/>
        <v>112</v>
      </c>
      <c r="C126" s="733" t="s">
        <v>367</v>
      </c>
      <c r="D126" s="734"/>
      <c r="E126" s="735"/>
      <c r="F126" s="736" t="s">
        <v>261</v>
      </c>
      <c r="G126" s="719">
        <v>16.25</v>
      </c>
      <c r="H126" s="719"/>
      <c r="I126" s="719">
        <v>6</v>
      </c>
      <c r="J126" s="719">
        <f t="shared" si="150"/>
        <v>97.5</v>
      </c>
      <c r="K126" s="719">
        <f>+'[191]Metrados'!E127</f>
        <v>15</v>
      </c>
      <c r="L126" s="719">
        <f t="shared" si="151"/>
        <v>243.75</v>
      </c>
      <c r="M126" s="719">
        <v>0</v>
      </c>
      <c r="N126" s="719">
        <f t="shared" si="129"/>
        <v>15</v>
      </c>
      <c r="O126" s="719">
        <f t="shared" si="152"/>
        <v>0</v>
      </c>
      <c r="P126" s="720">
        <f t="shared" si="139"/>
        <v>0</v>
      </c>
      <c r="Q126" s="719">
        <f t="shared" si="157"/>
        <v>16.25</v>
      </c>
      <c r="R126" s="625"/>
      <c r="T126" s="721">
        <v>0</v>
      </c>
      <c r="U126" s="722">
        <f t="shared" si="130"/>
        <v>15</v>
      </c>
      <c r="V126" s="721">
        <f t="shared" si="154"/>
        <v>0</v>
      </c>
      <c r="W126" s="720">
        <f t="shared" si="141"/>
        <v>0</v>
      </c>
      <c r="X126" s="721">
        <v>0</v>
      </c>
      <c r="Y126" s="722">
        <f t="shared" si="131"/>
        <v>15</v>
      </c>
      <c r="Z126" s="721">
        <f t="shared" si="155"/>
        <v>0</v>
      </c>
      <c r="AA126" s="720">
        <f t="shared" si="143"/>
        <v>0</v>
      </c>
      <c r="AB126" s="721">
        <v>0</v>
      </c>
      <c r="AC126" s="722">
        <f t="shared" si="132"/>
        <v>15</v>
      </c>
      <c r="AD126" s="721">
        <f t="shared" si="156"/>
        <v>0</v>
      </c>
      <c r="AE126" s="720">
        <f t="shared" si="145"/>
        <v>0</v>
      </c>
      <c r="AF126" s="723">
        <f t="shared" si="133"/>
        <v>0</v>
      </c>
      <c r="AG126" s="625"/>
    </row>
    <row r="127" ht="15" customHeight="1">
      <c r="A127" s="738">
        <v>12.089999999999998</v>
      </c>
      <c r="B127" s="725">
        <f t="shared" si="134"/>
        <v>113</v>
      </c>
      <c r="C127" s="733" t="s">
        <v>368</v>
      </c>
      <c r="D127" s="734"/>
      <c r="E127" s="735"/>
      <c r="F127" s="736" t="s">
        <v>261</v>
      </c>
      <c r="G127" s="719">
        <v>2.3900000000000001</v>
      </c>
      <c r="H127" s="719"/>
      <c r="I127" s="719">
        <v>180</v>
      </c>
      <c r="J127" s="719">
        <f t="shared" si="150"/>
        <v>430.19999999999999</v>
      </c>
      <c r="K127" s="719">
        <f>+'[191]Metrados'!E128</f>
        <v>156</v>
      </c>
      <c r="L127" s="719">
        <f t="shared" si="151"/>
        <v>372.83999999999997</v>
      </c>
      <c r="M127" s="719">
        <v>0</v>
      </c>
      <c r="N127" s="719">
        <f t="shared" si="129"/>
        <v>156</v>
      </c>
      <c r="O127" s="719">
        <f t="shared" si="152"/>
        <v>0</v>
      </c>
      <c r="P127" s="720">
        <f t="shared" si="139"/>
        <v>0</v>
      </c>
      <c r="Q127" s="719">
        <f t="shared" si="157"/>
        <v>2.3900000000000001</v>
      </c>
      <c r="R127" s="625"/>
      <c r="T127" s="790">
        <v>0</v>
      </c>
      <c r="U127" s="722">
        <f t="shared" si="130"/>
        <v>156</v>
      </c>
      <c r="V127" s="721">
        <f t="shared" si="154"/>
        <v>0</v>
      </c>
      <c r="W127" s="720">
        <f t="shared" si="141"/>
        <v>0</v>
      </c>
      <c r="X127" s="791">
        <v>6.0323000000000002</v>
      </c>
      <c r="Y127" s="722">
        <f t="shared" si="131"/>
        <v>156</v>
      </c>
      <c r="Z127" s="721">
        <f t="shared" si="155"/>
        <v>941.03999999999996</v>
      </c>
      <c r="AA127" s="720">
        <f t="shared" si="143"/>
        <v>2.5239748953974894</v>
      </c>
      <c r="AB127" s="721">
        <v>2.5</v>
      </c>
      <c r="AC127" s="722">
        <f t="shared" si="132"/>
        <v>156</v>
      </c>
      <c r="AD127" s="721">
        <f t="shared" si="156"/>
        <v>390</v>
      </c>
      <c r="AE127" s="720">
        <f t="shared" si="145"/>
        <v>1.0460251046025104</v>
      </c>
      <c r="AF127" s="723">
        <f t="shared" si="133"/>
        <v>6.0323000000000002</v>
      </c>
      <c r="AG127" s="625"/>
    </row>
    <row r="128" s="739" customFormat="1" ht="15" customHeight="1">
      <c r="A128" s="740">
        <v>12.1</v>
      </c>
      <c r="B128" s="725">
        <f t="shared" si="134"/>
        <v>114</v>
      </c>
      <c r="C128" s="741" t="s">
        <v>369</v>
      </c>
      <c r="D128" s="742"/>
      <c r="E128" s="743"/>
      <c r="F128" s="744" t="s">
        <v>261</v>
      </c>
      <c r="G128" s="745">
        <v>30</v>
      </c>
      <c r="H128" s="745">
        <v>30</v>
      </c>
      <c r="I128" s="745"/>
      <c r="J128" s="746">
        <f t="shared" si="150"/>
        <v>0</v>
      </c>
      <c r="K128" s="746">
        <f>+'[191]Metrados'!E129</f>
        <v>48</v>
      </c>
      <c r="L128" s="746">
        <f>+ROUND($H128*K128,2)</f>
        <v>1440</v>
      </c>
      <c r="M128" s="794">
        <v>13.9</v>
      </c>
      <c r="N128" s="745">
        <f t="shared" si="129"/>
        <v>48</v>
      </c>
      <c r="O128" s="746">
        <f t="shared" si="152"/>
        <v>667.20000000000005</v>
      </c>
      <c r="P128" s="720">
        <f t="shared" si="139"/>
        <v>0.23166666666666666</v>
      </c>
      <c r="Q128" s="795">
        <f>+(G128+H128)-M128</f>
        <v>46.100000000000001</v>
      </c>
      <c r="R128" s="739"/>
      <c r="S128" s="739" t="s">
        <v>292</v>
      </c>
      <c r="T128" s="790" t="s">
        <v>370</v>
      </c>
      <c r="U128" s="722">
        <f t="shared" si="130"/>
        <v>48</v>
      </c>
      <c r="V128" s="747">
        <f t="shared" si="154"/>
        <v>648</v>
      </c>
      <c r="W128" s="720">
        <f t="shared" si="141"/>
        <v>0.22500000000000001</v>
      </c>
      <c r="X128" s="791">
        <v>17.658800000000003</v>
      </c>
      <c r="Y128" s="722">
        <f t="shared" si="131"/>
        <v>48</v>
      </c>
      <c r="Z128" s="747">
        <f t="shared" si="155"/>
        <v>847.62</v>
      </c>
      <c r="AA128" s="720">
        <f t="shared" si="143"/>
        <v>0.29431333333333337</v>
      </c>
      <c r="AB128" s="721">
        <v>12.5</v>
      </c>
      <c r="AC128" s="722">
        <f t="shared" si="132"/>
        <v>48</v>
      </c>
      <c r="AD128" s="747">
        <f t="shared" si="156"/>
        <v>600</v>
      </c>
      <c r="AE128" s="720">
        <f t="shared" si="145"/>
        <v>0.20833333333333334</v>
      </c>
      <c r="AF128" s="723">
        <f t="shared" si="133"/>
        <v>698.75880000000006</v>
      </c>
      <c r="AG128" s="739"/>
    </row>
    <row r="129" ht="15" customHeight="1">
      <c r="A129" s="711"/>
      <c r="B129" s="725">
        <f t="shared" si="134"/>
        <v>115</v>
      </c>
      <c r="C129" s="713"/>
      <c r="D129" s="773"/>
      <c r="E129" s="715" t="str">
        <f>+"SUB-TOTAL   "&amp;A118&amp;":  "</f>
        <v xml:space="preserve">SUB-TOTAL   12:  </v>
      </c>
      <c r="F129" s="711"/>
      <c r="G129" s="730"/>
      <c r="H129" s="730"/>
      <c r="I129" s="730"/>
      <c r="J129" s="718">
        <f>+SUM(J119:J128)</f>
        <v>11193.660000000002</v>
      </c>
      <c r="K129" s="717"/>
      <c r="L129" s="718">
        <f>+SUM(L119:L128)</f>
        <v>11437.240000000002</v>
      </c>
      <c r="M129" s="719">
        <v>0</v>
      </c>
      <c r="N129" s="730">
        <f t="shared" si="129"/>
        <v>0</v>
      </c>
      <c r="O129" s="718">
        <f>+SUM(O119:O128)</f>
        <v>7461.6199999999999</v>
      </c>
      <c r="P129" s="720"/>
      <c r="Q129" s="719">
        <f t="shared" ref="Q129:Q153" si="158">+G129-M129</f>
        <v>0</v>
      </c>
      <c r="R129" s="625"/>
      <c r="T129" s="790">
        <v>0</v>
      </c>
      <c r="U129" s="722">
        <f t="shared" si="130"/>
        <v>0</v>
      </c>
      <c r="V129" s="718">
        <f>+SUM(V119:V128)</f>
        <v>5098</v>
      </c>
      <c r="W129" s="720"/>
      <c r="X129" s="791">
        <v>0</v>
      </c>
      <c r="Y129" s="722">
        <f t="shared" si="131"/>
        <v>0</v>
      </c>
      <c r="Z129" s="718">
        <f>+SUM(Z119:Z128)</f>
        <v>8355.4699999999993</v>
      </c>
      <c r="AA129" s="720"/>
      <c r="AB129" s="721">
        <v>0</v>
      </c>
      <c r="AC129" s="722">
        <f t="shared" si="132"/>
        <v>0</v>
      </c>
      <c r="AD129" s="718">
        <f>+SUM(AD119:AD128)</f>
        <v>6873</v>
      </c>
      <c r="AE129" s="720"/>
      <c r="AF129" s="723">
        <f t="shared" si="133"/>
        <v>7461.6199999999999</v>
      </c>
      <c r="AG129" s="625"/>
    </row>
    <row r="130" ht="15" customHeight="1">
      <c r="A130" s="724">
        <v>13</v>
      </c>
      <c r="B130" s="725">
        <f t="shared" si="134"/>
        <v>116</v>
      </c>
      <c r="C130" s="748" t="s">
        <v>371</v>
      </c>
      <c r="D130" s="749"/>
      <c r="E130" s="750"/>
      <c r="F130" s="751"/>
      <c r="G130" s="730"/>
      <c r="H130" s="730"/>
      <c r="I130" s="730"/>
      <c r="J130" s="730"/>
      <c r="K130" s="730"/>
      <c r="L130" s="730"/>
      <c r="M130" s="719">
        <v>0</v>
      </c>
      <c r="N130" s="730">
        <f t="shared" si="129"/>
        <v>0</v>
      </c>
      <c r="O130" s="730"/>
      <c r="P130" s="720"/>
      <c r="Q130" s="719">
        <f t="shared" si="158"/>
        <v>0</v>
      </c>
      <c r="R130" s="625"/>
      <c r="T130" s="721">
        <v>0</v>
      </c>
      <c r="U130" s="722">
        <f t="shared" si="130"/>
        <v>0</v>
      </c>
      <c r="V130" s="721"/>
      <c r="W130" s="720"/>
      <c r="X130" s="721">
        <v>0</v>
      </c>
      <c r="Y130" s="722">
        <f t="shared" si="131"/>
        <v>0</v>
      </c>
      <c r="Z130" s="721"/>
      <c r="AA130" s="720"/>
      <c r="AB130" s="721">
        <v>0</v>
      </c>
      <c r="AC130" s="722">
        <f t="shared" si="132"/>
        <v>0</v>
      </c>
      <c r="AD130" s="721"/>
      <c r="AE130" s="720"/>
      <c r="AF130" s="723">
        <f t="shared" si="133"/>
        <v>0</v>
      </c>
      <c r="AG130" s="625"/>
    </row>
    <row r="131" s="694" customFormat="1" ht="15" customHeight="1">
      <c r="A131" s="703">
        <v>13.01</v>
      </c>
      <c r="B131" s="760">
        <f t="shared" si="134"/>
        <v>117</v>
      </c>
      <c r="C131" s="704" t="s">
        <v>372</v>
      </c>
      <c r="D131" s="705"/>
      <c r="E131" s="706"/>
      <c r="F131" s="700" t="s">
        <v>261</v>
      </c>
      <c r="G131" s="701">
        <v>377.77999999999997</v>
      </c>
      <c r="H131" s="701"/>
      <c r="I131" s="701">
        <v>15</v>
      </c>
      <c r="J131" s="701">
        <f t="shared" ref="J131:J135" si="159">+ROUND($G131*I131,2)</f>
        <v>5666.6999999999998</v>
      </c>
      <c r="K131" s="701">
        <f>+'[191]Metrados'!E132</f>
        <v>13</v>
      </c>
      <c r="L131" s="701">
        <f t="shared" ref="L131:L134" si="160">+ROUND($G131*K131,2)</f>
        <v>4911.1400000000003</v>
      </c>
      <c r="M131" s="701">
        <v>0</v>
      </c>
      <c r="N131" s="701">
        <f t="shared" si="129"/>
        <v>13</v>
      </c>
      <c r="O131" s="701">
        <f t="shared" ref="O131:O135" si="161">+ROUND($M131*N131,2)</f>
        <v>0</v>
      </c>
      <c r="P131" s="707">
        <f t="shared" si="139"/>
        <v>0</v>
      </c>
      <c r="Q131" s="701">
        <f t="shared" si="158"/>
        <v>377.77999999999997</v>
      </c>
      <c r="R131" s="694"/>
      <c r="S131" s="694"/>
      <c r="T131" s="708">
        <v>0</v>
      </c>
      <c r="U131" s="709">
        <f t="shared" si="130"/>
        <v>13</v>
      </c>
      <c r="V131" s="708">
        <f t="shared" ref="V131:V135" si="162">+ROUND($T131*U131,2)</f>
        <v>0</v>
      </c>
      <c r="W131" s="707">
        <f t="shared" si="141"/>
        <v>0</v>
      </c>
      <c r="X131" s="708">
        <v>0</v>
      </c>
      <c r="Y131" s="709">
        <f t="shared" si="131"/>
        <v>13</v>
      </c>
      <c r="Z131" s="708">
        <f t="shared" ref="Z131:Z135" si="163">+ROUND($X131*Y131,2)</f>
        <v>0</v>
      </c>
      <c r="AA131" s="707">
        <f t="shared" si="143"/>
        <v>0</v>
      </c>
      <c r="AB131" s="708">
        <v>0</v>
      </c>
      <c r="AC131" s="709">
        <f t="shared" si="132"/>
        <v>13</v>
      </c>
      <c r="AD131" s="708">
        <f t="shared" ref="AD131:AD135" si="164">+ROUND($AB131*AC131,2)</f>
        <v>0</v>
      </c>
      <c r="AE131" s="707">
        <f t="shared" si="145"/>
        <v>0</v>
      </c>
      <c r="AF131" s="710">
        <f t="shared" si="133"/>
        <v>0</v>
      </c>
      <c r="AG131" s="694"/>
      <c r="AH131" s="694"/>
      <c r="AI131" s="694"/>
      <c r="AJ131" s="694"/>
      <c r="AK131" s="694"/>
      <c r="AL131" s="694"/>
      <c r="AM131" s="694"/>
      <c r="AN131" s="694"/>
      <c r="AO131" s="694"/>
      <c r="AP131" s="694"/>
      <c r="AQ131" s="694"/>
      <c r="AR131" s="694"/>
      <c r="AS131" s="694"/>
      <c r="AT131" s="694"/>
      <c r="AU131" s="694"/>
      <c r="AV131" s="694"/>
      <c r="AW131" s="694"/>
      <c r="AX131" s="694"/>
      <c r="AY131" s="694"/>
      <c r="AZ131" s="694"/>
      <c r="BA131" s="694"/>
      <c r="BB131" s="694"/>
      <c r="BC131" s="694"/>
      <c r="BD131" s="694"/>
    </row>
    <row r="132" s="694" customFormat="1" ht="15" customHeight="1">
      <c r="A132" s="703">
        <v>13.02</v>
      </c>
      <c r="B132" s="760">
        <f t="shared" si="134"/>
        <v>118</v>
      </c>
      <c r="C132" s="704" t="s">
        <v>373</v>
      </c>
      <c r="D132" s="705"/>
      <c r="E132" s="706"/>
      <c r="F132" s="700" t="s">
        <v>261</v>
      </c>
      <c r="G132" s="701">
        <v>7.2599999999999998</v>
      </c>
      <c r="H132" s="701"/>
      <c r="I132" s="701">
        <v>12</v>
      </c>
      <c r="J132" s="701">
        <f t="shared" si="159"/>
        <v>87.120000000000005</v>
      </c>
      <c r="K132" s="701">
        <f>+'[191]Metrados'!E133</f>
        <v>7</v>
      </c>
      <c r="L132" s="701">
        <f t="shared" si="160"/>
        <v>50.82</v>
      </c>
      <c r="M132" s="701">
        <v>0</v>
      </c>
      <c r="N132" s="701">
        <f t="shared" si="129"/>
        <v>7</v>
      </c>
      <c r="O132" s="701">
        <f t="shared" si="161"/>
        <v>0</v>
      </c>
      <c r="P132" s="707">
        <f t="shared" si="139"/>
        <v>0</v>
      </c>
      <c r="Q132" s="701">
        <f t="shared" si="158"/>
        <v>7.2599999999999998</v>
      </c>
      <c r="R132" s="694"/>
      <c r="S132" s="694"/>
      <c r="T132" s="708">
        <v>0</v>
      </c>
      <c r="U132" s="709">
        <f t="shared" si="130"/>
        <v>7</v>
      </c>
      <c r="V132" s="708">
        <f t="shared" si="162"/>
        <v>0</v>
      </c>
      <c r="W132" s="707">
        <f t="shared" si="141"/>
        <v>0</v>
      </c>
      <c r="X132" s="708">
        <v>0</v>
      </c>
      <c r="Y132" s="709">
        <f t="shared" si="131"/>
        <v>7</v>
      </c>
      <c r="Z132" s="708">
        <f t="shared" si="163"/>
        <v>0</v>
      </c>
      <c r="AA132" s="707">
        <f t="shared" si="143"/>
        <v>0</v>
      </c>
      <c r="AB132" s="708">
        <v>0</v>
      </c>
      <c r="AC132" s="709">
        <f t="shared" si="132"/>
        <v>7</v>
      </c>
      <c r="AD132" s="708">
        <f t="shared" si="164"/>
        <v>0</v>
      </c>
      <c r="AE132" s="707">
        <f t="shared" si="145"/>
        <v>0</v>
      </c>
      <c r="AF132" s="710">
        <f t="shared" si="133"/>
        <v>0</v>
      </c>
      <c r="AG132" s="694"/>
      <c r="AH132" s="694"/>
      <c r="AI132" s="694"/>
      <c r="AJ132" s="694"/>
      <c r="AK132" s="694"/>
      <c r="AL132" s="694"/>
      <c r="AM132" s="694"/>
      <c r="AN132" s="694"/>
      <c r="AO132" s="694"/>
      <c r="AP132" s="694"/>
      <c r="AQ132" s="694"/>
      <c r="AR132" s="694"/>
      <c r="AS132" s="694"/>
      <c r="AT132" s="694"/>
      <c r="AU132" s="694"/>
      <c r="AV132" s="694"/>
      <c r="AW132" s="694"/>
      <c r="AX132" s="694"/>
      <c r="AY132" s="694"/>
      <c r="AZ132" s="694"/>
      <c r="BA132" s="694"/>
      <c r="BB132" s="694"/>
      <c r="BC132" s="694"/>
      <c r="BD132" s="694"/>
    </row>
    <row r="133" s="694" customFormat="1" ht="15" customHeight="1">
      <c r="A133" s="703">
        <v>13.029999999999999</v>
      </c>
      <c r="B133" s="760">
        <f t="shared" si="134"/>
        <v>119</v>
      </c>
      <c r="C133" s="704" t="s">
        <v>374</v>
      </c>
      <c r="D133" s="705"/>
      <c r="E133" s="706"/>
      <c r="F133" s="700" t="s">
        <v>261</v>
      </c>
      <c r="G133" s="701">
        <v>7.2199999999999998</v>
      </c>
      <c r="H133" s="701"/>
      <c r="I133" s="701">
        <v>3</v>
      </c>
      <c r="J133" s="701">
        <f t="shared" si="159"/>
        <v>21.66</v>
      </c>
      <c r="K133" s="701">
        <f>+'[191]Metrados'!E134</f>
        <v>6</v>
      </c>
      <c r="L133" s="701">
        <f t="shared" si="160"/>
        <v>43.32</v>
      </c>
      <c r="M133" s="701">
        <v>0</v>
      </c>
      <c r="N133" s="701">
        <f t="shared" si="129"/>
        <v>6</v>
      </c>
      <c r="O133" s="701">
        <f t="shared" si="161"/>
        <v>0</v>
      </c>
      <c r="P133" s="707">
        <f t="shared" si="139"/>
        <v>0</v>
      </c>
      <c r="Q133" s="701">
        <f t="shared" si="158"/>
        <v>7.2199999999999998</v>
      </c>
      <c r="R133" s="694"/>
      <c r="S133" s="694"/>
      <c r="T133" s="708">
        <v>0</v>
      </c>
      <c r="U133" s="709">
        <f t="shared" si="130"/>
        <v>6</v>
      </c>
      <c r="V133" s="708">
        <f t="shared" si="162"/>
        <v>0</v>
      </c>
      <c r="W133" s="707">
        <f t="shared" si="141"/>
        <v>0</v>
      </c>
      <c r="X133" s="708">
        <v>0</v>
      </c>
      <c r="Y133" s="709">
        <f t="shared" si="131"/>
        <v>6</v>
      </c>
      <c r="Z133" s="708">
        <f t="shared" si="163"/>
        <v>0</v>
      </c>
      <c r="AA133" s="707">
        <f t="shared" si="143"/>
        <v>0</v>
      </c>
      <c r="AB133" s="708">
        <v>0</v>
      </c>
      <c r="AC133" s="709">
        <f t="shared" si="132"/>
        <v>6</v>
      </c>
      <c r="AD133" s="708">
        <f t="shared" si="164"/>
        <v>0</v>
      </c>
      <c r="AE133" s="707">
        <f t="shared" si="145"/>
        <v>0</v>
      </c>
      <c r="AF133" s="710">
        <f t="shared" si="133"/>
        <v>0</v>
      </c>
      <c r="AG133" s="694"/>
      <c r="AH133" s="694"/>
      <c r="AI133" s="694"/>
      <c r="AJ133" s="694"/>
      <c r="AK133" s="694"/>
      <c r="AL133" s="694"/>
      <c r="AM133" s="694"/>
      <c r="AN133" s="694"/>
      <c r="AO133" s="694"/>
      <c r="AP133" s="694"/>
      <c r="AQ133" s="694"/>
      <c r="AR133" s="694"/>
      <c r="AS133" s="694"/>
      <c r="AT133" s="694"/>
      <c r="AU133" s="694"/>
      <c r="AV133" s="694"/>
      <c r="AW133" s="694"/>
      <c r="AX133" s="694"/>
      <c r="AY133" s="694"/>
      <c r="AZ133" s="694"/>
      <c r="BA133" s="694"/>
      <c r="BB133" s="694"/>
      <c r="BC133" s="694"/>
      <c r="BD133" s="694"/>
    </row>
    <row r="134" s="694" customFormat="1" ht="15" customHeight="1">
      <c r="A134" s="703">
        <v>13.039999999999999</v>
      </c>
      <c r="B134" s="760">
        <f t="shared" si="134"/>
        <v>120</v>
      </c>
      <c r="C134" s="704" t="s">
        <v>375</v>
      </c>
      <c r="D134" s="705"/>
      <c r="E134" s="706"/>
      <c r="F134" s="700" t="s">
        <v>261</v>
      </c>
      <c r="G134" s="701">
        <v>264.86000000000001</v>
      </c>
      <c r="H134" s="701"/>
      <c r="I134" s="701">
        <v>15</v>
      </c>
      <c r="J134" s="701">
        <f t="shared" si="159"/>
        <v>3972.9000000000001</v>
      </c>
      <c r="K134" s="701">
        <f>+'[191]Metrados'!E135</f>
        <v>5</v>
      </c>
      <c r="L134" s="701">
        <f t="shared" si="160"/>
        <v>1324.3</v>
      </c>
      <c r="M134" s="701">
        <v>0</v>
      </c>
      <c r="N134" s="701">
        <f t="shared" si="129"/>
        <v>5</v>
      </c>
      <c r="O134" s="701">
        <f t="shared" si="161"/>
        <v>0</v>
      </c>
      <c r="P134" s="707">
        <f t="shared" si="139"/>
        <v>0</v>
      </c>
      <c r="Q134" s="701">
        <f t="shared" si="158"/>
        <v>264.86000000000001</v>
      </c>
      <c r="R134" s="694"/>
      <c r="S134" s="694"/>
      <c r="T134" s="708">
        <v>0</v>
      </c>
      <c r="U134" s="709">
        <f t="shared" si="130"/>
        <v>5</v>
      </c>
      <c r="V134" s="708">
        <f t="shared" si="162"/>
        <v>0</v>
      </c>
      <c r="W134" s="707">
        <f t="shared" si="141"/>
        <v>0</v>
      </c>
      <c r="X134" s="708">
        <v>0</v>
      </c>
      <c r="Y134" s="709">
        <f t="shared" si="131"/>
        <v>5</v>
      </c>
      <c r="Z134" s="708">
        <f t="shared" si="163"/>
        <v>0</v>
      </c>
      <c r="AA134" s="707">
        <f t="shared" si="143"/>
        <v>0</v>
      </c>
      <c r="AB134" s="708">
        <v>0</v>
      </c>
      <c r="AC134" s="709">
        <f t="shared" si="132"/>
        <v>5</v>
      </c>
      <c r="AD134" s="708">
        <f t="shared" si="164"/>
        <v>0</v>
      </c>
      <c r="AE134" s="707">
        <f t="shared" si="145"/>
        <v>0</v>
      </c>
      <c r="AF134" s="710">
        <f t="shared" si="133"/>
        <v>0</v>
      </c>
      <c r="AG134" s="694"/>
      <c r="AH134" s="694"/>
      <c r="AI134" s="694"/>
      <c r="AJ134" s="694"/>
      <c r="AK134" s="694"/>
      <c r="AL134" s="694"/>
      <c r="AM134" s="694"/>
      <c r="AN134" s="694"/>
      <c r="AO134" s="694"/>
      <c r="AP134" s="694"/>
      <c r="AQ134" s="694"/>
      <c r="AR134" s="694"/>
      <c r="AS134" s="694"/>
      <c r="AT134" s="694"/>
      <c r="AU134" s="694"/>
      <c r="AV134" s="694"/>
      <c r="AW134" s="694"/>
      <c r="AX134" s="694"/>
      <c r="AY134" s="694"/>
      <c r="AZ134" s="694"/>
      <c r="BA134" s="694"/>
      <c r="BB134" s="694"/>
      <c r="BC134" s="694"/>
      <c r="BD134" s="694"/>
    </row>
    <row r="135" s="758" customFormat="1" ht="15" customHeight="1">
      <c r="A135" s="759">
        <v>13.050000000000001</v>
      </c>
      <c r="B135" s="760">
        <f t="shared" si="134"/>
        <v>121</v>
      </c>
      <c r="C135" s="761" t="s">
        <v>376</v>
      </c>
      <c r="D135" s="762"/>
      <c r="E135" s="763"/>
      <c r="F135" s="767" t="s">
        <v>261</v>
      </c>
      <c r="G135" s="768">
        <v>264.86000000000001</v>
      </c>
      <c r="H135" s="768">
        <v>264.86000000000001</v>
      </c>
      <c r="I135" s="768"/>
      <c r="J135" s="768">
        <f t="shared" si="159"/>
        <v>0</v>
      </c>
      <c r="K135" s="805">
        <f>+'[191]Metrados'!E136</f>
        <v>28</v>
      </c>
      <c r="L135" s="768">
        <f>+ROUND($H135*K135,2)</f>
        <v>7416.0799999999999</v>
      </c>
      <c r="M135" s="701">
        <v>0</v>
      </c>
      <c r="N135" s="768">
        <f t="shared" si="129"/>
        <v>28</v>
      </c>
      <c r="O135" s="768">
        <f t="shared" si="161"/>
        <v>0</v>
      </c>
      <c r="P135" s="707">
        <f t="shared" si="139"/>
        <v>0</v>
      </c>
      <c r="Q135" s="701">
        <f t="shared" si="158"/>
        <v>264.86000000000001</v>
      </c>
      <c r="R135" s="758"/>
      <c r="S135" s="758"/>
      <c r="T135" s="708">
        <v>0</v>
      </c>
      <c r="U135" s="709">
        <f t="shared" si="130"/>
        <v>28</v>
      </c>
      <c r="V135" s="766">
        <f t="shared" si="162"/>
        <v>0</v>
      </c>
      <c r="W135" s="707">
        <f t="shared" si="141"/>
        <v>0</v>
      </c>
      <c r="X135" s="708">
        <v>0</v>
      </c>
      <c r="Y135" s="709">
        <f t="shared" si="131"/>
        <v>28</v>
      </c>
      <c r="Z135" s="766">
        <f t="shared" si="163"/>
        <v>0</v>
      </c>
      <c r="AA135" s="707">
        <f t="shared" si="143"/>
        <v>0</v>
      </c>
      <c r="AB135" s="708">
        <v>0</v>
      </c>
      <c r="AC135" s="709">
        <f t="shared" si="132"/>
        <v>28</v>
      </c>
      <c r="AD135" s="766">
        <f t="shared" si="164"/>
        <v>0</v>
      </c>
      <c r="AE135" s="707">
        <f t="shared" si="145"/>
        <v>0</v>
      </c>
      <c r="AF135" s="710">
        <f t="shared" si="133"/>
        <v>0</v>
      </c>
      <c r="AG135" s="758"/>
      <c r="AH135" s="758"/>
      <c r="AI135" s="758"/>
      <c r="AJ135" s="758"/>
      <c r="AK135" s="758"/>
      <c r="AL135" s="758"/>
      <c r="AM135" s="758"/>
      <c r="AN135" s="758"/>
      <c r="AO135" s="758"/>
      <c r="AP135" s="758"/>
      <c r="AQ135" s="758"/>
      <c r="AR135" s="758"/>
      <c r="AS135" s="758"/>
      <c r="AT135" s="758"/>
      <c r="AU135" s="758"/>
      <c r="AV135" s="758"/>
      <c r="AW135" s="758"/>
      <c r="AX135" s="758"/>
      <c r="AY135" s="758"/>
      <c r="AZ135" s="758"/>
      <c r="BA135" s="758"/>
      <c r="BB135" s="758"/>
      <c r="BC135" s="758"/>
      <c r="BD135" s="758"/>
    </row>
    <row r="136" s="694" customFormat="1" ht="15" customHeight="1">
      <c r="A136" s="806"/>
      <c r="B136" s="760">
        <f t="shared" si="134"/>
        <v>122</v>
      </c>
      <c r="C136" s="779"/>
      <c r="D136" s="780"/>
      <c r="E136" s="807" t="str">
        <f>+"SUB-TOTAL   "&amp;A130&amp;":  "</f>
        <v xml:space="preserve">SUB-TOTAL   13:  </v>
      </c>
      <c r="F136" s="806"/>
      <c r="G136" s="808"/>
      <c r="H136" s="808"/>
      <c r="I136" s="808"/>
      <c r="J136" s="809">
        <f>+SUM(J131:J135)</f>
        <v>9748.3799999999992</v>
      </c>
      <c r="K136" s="810"/>
      <c r="L136" s="809">
        <f>+SUM(L131:L135)</f>
        <v>13745.66</v>
      </c>
      <c r="M136" s="701">
        <v>0</v>
      </c>
      <c r="N136" s="808">
        <f t="shared" si="129"/>
        <v>0</v>
      </c>
      <c r="O136" s="809">
        <f>+SUM(O131:O135)</f>
        <v>0</v>
      </c>
      <c r="P136" s="707"/>
      <c r="Q136" s="701">
        <f t="shared" si="158"/>
        <v>0</v>
      </c>
      <c r="R136" s="694"/>
      <c r="S136" s="694"/>
      <c r="T136" s="708">
        <v>0</v>
      </c>
      <c r="U136" s="709">
        <f t="shared" si="130"/>
        <v>0</v>
      </c>
      <c r="V136" s="708">
        <f>+SUM(V131:V135)</f>
        <v>0</v>
      </c>
      <c r="W136" s="707"/>
      <c r="X136" s="708">
        <v>0</v>
      </c>
      <c r="Y136" s="709">
        <f t="shared" si="131"/>
        <v>0</v>
      </c>
      <c r="Z136" s="708">
        <f>+SUM(Z131:Z135)</f>
        <v>0</v>
      </c>
      <c r="AA136" s="707"/>
      <c r="AB136" s="708">
        <v>0</v>
      </c>
      <c r="AC136" s="709">
        <f t="shared" si="132"/>
        <v>0</v>
      </c>
      <c r="AD136" s="708">
        <f>+SUM(AD131:AD135)</f>
        <v>0</v>
      </c>
      <c r="AE136" s="707"/>
      <c r="AF136" s="710">
        <f t="shared" si="133"/>
        <v>0</v>
      </c>
      <c r="AG136" s="694"/>
      <c r="AH136" s="694"/>
      <c r="AI136" s="694"/>
      <c r="AJ136" s="694"/>
      <c r="AK136" s="694"/>
      <c r="AL136" s="694"/>
      <c r="AM136" s="694"/>
      <c r="AN136" s="694"/>
      <c r="AO136" s="694"/>
      <c r="AP136" s="694"/>
      <c r="AQ136" s="694"/>
      <c r="AR136" s="694"/>
      <c r="AS136" s="694"/>
      <c r="AT136" s="694"/>
      <c r="AU136" s="694"/>
      <c r="AV136" s="694"/>
      <c r="AW136" s="694"/>
      <c r="AX136" s="694"/>
      <c r="AY136" s="694"/>
      <c r="AZ136" s="694"/>
      <c r="BA136" s="694"/>
      <c r="BB136" s="694"/>
      <c r="BC136" s="694"/>
      <c r="BD136" s="694"/>
    </row>
    <row r="137" s="694" customFormat="1" ht="15" customHeight="1">
      <c r="A137" s="811">
        <v>14</v>
      </c>
      <c r="B137" s="760">
        <f t="shared" si="134"/>
        <v>123</v>
      </c>
      <c r="C137" s="812" t="s">
        <v>377</v>
      </c>
      <c r="D137" s="813"/>
      <c r="E137" s="814"/>
      <c r="F137" s="815"/>
      <c r="G137" s="808"/>
      <c r="H137" s="808"/>
      <c r="I137" s="808"/>
      <c r="J137" s="808"/>
      <c r="K137" s="808"/>
      <c r="L137" s="808"/>
      <c r="M137" s="701">
        <v>0</v>
      </c>
      <c r="N137" s="808">
        <f t="shared" si="129"/>
        <v>0</v>
      </c>
      <c r="O137" s="808"/>
      <c r="P137" s="707"/>
      <c r="Q137" s="701">
        <f t="shared" si="158"/>
        <v>0</v>
      </c>
      <c r="R137" s="694"/>
      <c r="S137" s="694"/>
      <c r="T137" s="708">
        <v>0</v>
      </c>
      <c r="U137" s="709">
        <f t="shared" si="130"/>
        <v>0</v>
      </c>
      <c r="V137" s="708"/>
      <c r="W137" s="707"/>
      <c r="X137" s="708">
        <v>0</v>
      </c>
      <c r="Y137" s="709">
        <f t="shared" si="131"/>
        <v>0</v>
      </c>
      <c r="Z137" s="708"/>
      <c r="AA137" s="707"/>
      <c r="AB137" s="708">
        <v>0</v>
      </c>
      <c r="AC137" s="709">
        <f t="shared" si="132"/>
        <v>0</v>
      </c>
      <c r="AD137" s="708"/>
      <c r="AE137" s="707"/>
      <c r="AF137" s="710">
        <f t="shared" si="133"/>
        <v>0</v>
      </c>
      <c r="AG137" s="694"/>
      <c r="AH137" s="694"/>
      <c r="AI137" s="694"/>
      <c r="AJ137" s="694"/>
      <c r="AK137" s="694"/>
      <c r="AL137" s="694"/>
      <c r="AM137" s="694"/>
      <c r="AN137" s="694"/>
      <c r="AO137" s="694"/>
      <c r="AP137" s="694"/>
      <c r="AQ137" s="694"/>
      <c r="AR137" s="694"/>
      <c r="AS137" s="694"/>
      <c r="AT137" s="694"/>
      <c r="AU137" s="694"/>
      <c r="AV137" s="694"/>
      <c r="AW137" s="694"/>
      <c r="AX137" s="694"/>
      <c r="AY137" s="694"/>
      <c r="AZ137" s="694"/>
      <c r="BA137" s="694"/>
      <c r="BB137" s="694"/>
      <c r="BC137" s="694"/>
      <c r="BD137" s="694"/>
    </row>
    <row r="138" s="694" customFormat="1" ht="15" customHeight="1">
      <c r="A138" s="703">
        <v>14.01</v>
      </c>
      <c r="B138" s="760">
        <f t="shared" si="134"/>
        <v>124</v>
      </c>
      <c r="C138" s="704" t="s">
        <v>378</v>
      </c>
      <c r="D138" s="705"/>
      <c r="E138" s="706"/>
      <c r="F138" s="700" t="s">
        <v>261</v>
      </c>
      <c r="G138" s="701">
        <v>10.609999999999999</v>
      </c>
      <c r="H138" s="701"/>
      <c r="I138" s="701">
        <v>24</v>
      </c>
      <c r="J138" s="701">
        <f t="shared" ref="J138:J152" si="165">+ROUND($G138*I138,2)</f>
        <v>254.63999999999999</v>
      </c>
      <c r="K138" s="701">
        <f>+'[191]Metrados'!E139</f>
        <v>37</v>
      </c>
      <c r="L138" s="701">
        <f t="shared" ref="L138:L147" si="166">+ROUND($G138*K138,2)</f>
        <v>392.56999999999999</v>
      </c>
      <c r="M138" s="701">
        <v>0</v>
      </c>
      <c r="N138" s="701">
        <f t="shared" si="129"/>
        <v>37</v>
      </c>
      <c r="O138" s="701">
        <f t="shared" ref="O138:O152" si="167">+ROUND($M138*N138,2)</f>
        <v>0</v>
      </c>
      <c r="P138" s="707">
        <f t="shared" si="139"/>
        <v>0</v>
      </c>
      <c r="Q138" s="701">
        <f t="shared" si="158"/>
        <v>10.609999999999999</v>
      </c>
      <c r="R138" s="694"/>
      <c r="S138" s="694"/>
      <c r="T138" s="776">
        <v>0</v>
      </c>
      <c r="U138" s="709">
        <f t="shared" si="130"/>
        <v>37</v>
      </c>
      <c r="V138" s="708">
        <f t="shared" ref="V138:V152" si="168">+ROUND($T138*U138,2)</f>
        <v>0</v>
      </c>
      <c r="W138" s="707">
        <f t="shared" si="141"/>
        <v>0</v>
      </c>
      <c r="X138" s="777">
        <v>11.458</v>
      </c>
      <c r="Y138" s="709">
        <f t="shared" si="131"/>
        <v>37</v>
      </c>
      <c r="Z138" s="708">
        <f t="shared" ref="Z138:Z152" si="169">+ROUND($X138*Y138,2)</f>
        <v>423.94999999999999</v>
      </c>
      <c r="AA138" s="707">
        <f t="shared" si="143"/>
        <v>1.0799245994344959</v>
      </c>
      <c r="AB138" s="708">
        <v>0</v>
      </c>
      <c r="AC138" s="709">
        <f t="shared" si="132"/>
        <v>37</v>
      </c>
      <c r="AD138" s="708">
        <f t="shared" ref="AD138:AD152" si="170">+ROUND($AB138*AC138,2)</f>
        <v>0</v>
      </c>
      <c r="AE138" s="707">
        <f t="shared" si="145"/>
        <v>0</v>
      </c>
      <c r="AF138" s="710">
        <f t="shared" si="133"/>
        <v>11.458</v>
      </c>
      <c r="AG138" s="694"/>
      <c r="AH138" s="694"/>
      <c r="AI138" s="694"/>
      <c r="AJ138" s="694"/>
      <c r="AK138" s="694"/>
      <c r="AL138" s="694"/>
      <c r="AM138" s="694"/>
      <c r="AN138" s="694"/>
      <c r="AO138" s="694"/>
      <c r="AP138" s="694"/>
      <c r="AQ138" s="694"/>
      <c r="AR138" s="694"/>
      <c r="AS138" s="694"/>
      <c r="AT138" s="694"/>
      <c r="AU138" s="694"/>
      <c r="AV138" s="694"/>
      <c r="AW138" s="694"/>
      <c r="AX138" s="694"/>
      <c r="AY138" s="694"/>
      <c r="AZ138" s="694"/>
      <c r="BA138" s="694"/>
      <c r="BB138" s="694"/>
      <c r="BC138" s="694"/>
      <c r="BD138" s="694"/>
    </row>
    <row r="139" s="694" customFormat="1" ht="15" customHeight="1">
      <c r="A139" s="703">
        <v>14.02</v>
      </c>
      <c r="B139" s="760">
        <f t="shared" si="134"/>
        <v>125</v>
      </c>
      <c r="C139" s="704" t="s">
        <v>379</v>
      </c>
      <c r="D139" s="705"/>
      <c r="E139" s="706"/>
      <c r="F139" s="700" t="s">
        <v>261</v>
      </c>
      <c r="G139" s="701">
        <v>867.73000000000002</v>
      </c>
      <c r="H139" s="701"/>
      <c r="I139" s="701">
        <v>30</v>
      </c>
      <c r="J139" s="701">
        <f t="shared" si="165"/>
        <v>26031.900000000001</v>
      </c>
      <c r="K139" s="701">
        <f>+'[191]Metrados'!E140</f>
        <v>36</v>
      </c>
      <c r="L139" s="701">
        <f t="shared" si="166"/>
        <v>31238.279999999999</v>
      </c>
      <c r="M139" s="701">
        <v>0</v>
      </c>
      <c r="N139" s="701">
        <f t="shared" si="129"/>
        <v>36</v>
      </c>
      <c r="O139" s="701">
        <f t="shared" si="167"/>
        <v>0</v>
      </c>
      <c r="P139" s="707">
        <f t="shared" si="139"/>
        <v>0</v>
      </c>
      <c r="Q139" s="701">
        <f t="shared" si="158"/>
        <v>867.73000000000002</v>
      </c>
      <c r="R139" s="694"/>
      <c r="S139" s="694"/>
      <c r="T139" s="776">
        <v>0</v>
      </c>
      <c r="U139" s="709">
        <f t="shared" si="130"/>
        <v>36</v>
      </c>
      <c r="V139" s="708">
        <f t="shared" si="168"/>
        <v>0</v>
      </c>
      <c r="W139" s="707">
        <f t="shared" si="141"/>
        <v>0</v>
      </c>
      <c r="X139" s="777">
        <v>745.30920000000003</v>
      </c>
      <c r="Y139" s="709">
        <f t="shared" si="131"/>
        <v>36</v>
      </c>
      <c r="Z139" s="708">
        <f t="shared" si="169"/>
        <v>26831.130000000001</v>
      </c>
      <c r="AA139" s="707">
        <f t="shared" si="143"/>
        <v>0.85891832712940663</v>
      </c>
      <c r="AB139" s="708">
        <v>0</v>
      </c>
      <c r="AC139" s="709">
        <f t="shared" si="132"/>
        <v>36</v>
      </c>
      <c r="AD139" s="708">
        <f t="shared" si="170"/>
        <v>0</v>
      </c>
      <c r="AE139" s="707">
        <f t="shared" si="145"/>
        <v>0</v>
      </c>
      <c r="AF139" s="710">
        <f t="shared" si="133"/>
        <v>745.30920000000003</v>
      </c>
      <c r="AG139" s="694"/>
      <c r="AH139" s="694"/>
      <c r="AI139" s="694"/>
      <c r="AJ139" s="694"/>
      <c r="AK139" s="694"/>
      <c r="AL139" s="694"/>
      <c r="AM139" s="694"/>
      <c r="AN139" s="694"/>
      <c r="AO139" s="694"/>
      <c r="AP139" s="694"/>
      <c r="AQ139" s="694"/>
      <c r="AR139" s="694"/>
      <c r="AS139" s="694"/>
      <c r="AT139" s="694"/>
      <c r="AU139" s="694"/>
      <c r="AV139" s="694"/>
      <c r="AW139" s="694"/>
      <c r="AX139" s="694"/>
      <c r="AY139" s="694"/>
      <c r="AZ139" s="694"/>
      <c r="BA139" s="694"/>
      <c r="BB139" s="694"/>
      <c r="BC139" s="694"/>
      <c r="BD139" s="694"/>
    </row>
    <row r="140" s="694" customFormat="1" ht="15" customHeight="1">
      <c r="A140" s="703">
        <v>14.029999999999999</v>
      </c>
      <c r="B140" s="760">
        <f t="shared" si="134"/>
        <v>126</v>
      </c>
      <c r="C140" s="704" t="s">
        <v>380</v>
      </c>
      <c r="D140" s="705"/>
      <c r="E140" s="706"/>
      <c r="F140" s="700" t="s">
        <v>306</v>
      </c>
      <c r="G140" s="701">
        <v>40</v>
      </c>
      <c r="H140" s="701"/>
      <c r="I140" s="701">
        <v>673.12</v>
      </c>
      <c r="J140" s="701">
        <f t="shared" si="165"/>
        <v>26924.799999999999</v>
      </c>
      <c r="K140" s="701">
        <f>+'[191]Metrados'!E141</f>
        <v>1174.7511499999998</v>
      </c>
      <c r="L140" s="701">
        <f t="shared" si="166"/>
        <v>46990.050000000003</v>
      </c>
      <c r="M140" s="701">
        <v>0</v>
      </c>
      <c r="N140" s="701">
        <f t="shared" si="129"/>
        <v>1174.7511499999998</v>
      </c>
      <c r="O140" s="701">
        <f t="shared" si="167"/>
        <v>0</v>
      </c>
      <c r="P140" s="707">
        <f t="shared" si="139"/>
        <v>0</v>
      </c>
      <c r="Q140" s="701">
        <f t="shared" si="158"/>
        <v>40</v>
      </c>
      <c r="R140" s="694"/>
      <c r="S140" s="694"/>
      <c r="T140" s="708">
        <v>0</v>
      </c>
      <c r="U140" s="709">
        <f t="shared" si="130"/>
        <v>1174.7511499999998</v>
      </c>
      <c r="V140" s="708">
        <f t="shared" si="168"/>
        <v>0</v>
      </c>
      <c r="W140" s="707">
        <f t="shared" si="141"/>
        <v>0</v>
      </c>
      <c r="X140" s="708">
        <v>0</v>
      </c>
      <c r="Y140" s="709">
        <f t="shared" si="131"/>
        <v>1174.7511499999998</v>
      </c>
      <c r="Z140" s="708">
        <f t="shared" si="169"/>
        <v>0</v>
      </c>
      <c r="AA140" s="707">
        <f t="shared" si="143"/>
        <v>0</v>
      </c>
      <c r="AB140" s="708">
        <v>0</v>
      </c>
      <c r="AC140" s="709">
        <f t="shared" si="132"/>
        <v>1174.7511499999998</v>
      </c>
      <c r="AD140" s="708">
        <f t="shared" si="170"/>
        <v>0</v>
      </c>
      <c r="AE140" s="707">
        <f t="shared" si="145"/>
        <v>0</v>
      </c>
      <c r="AF140" s="710">
        <f t="shared" si="133"/>
        <v>0</v>
      </c>
      <c r="AG140" s="694"/>
      <c r="AH140" s="694"/>
      <c r="AI140" s="694"/>
      <c r="AJ140" s="694"/>
      <c r="AK140" s="694"/>
      <c r="AL140" s="694"/>
      <c r="AM140" s="694"/>
      <c r="AN140" s="694"/>
      <c r="AO140" s="694"/>
      <c r="AP140" s="694"/>
      <c r="AQ140" s="694"/>
      <c r="AR140" s="694"/>
      <c r="AS140" s="694"/>
      <c r="AT140" s="694"/>
      <c r="AU140" s="694"/>
      <c r="AV140" s="694"/>
      <c r="AW140" s="694"/>
      <c r="AX140" s="694"/>
      <c r="AY140" s="694"/>
      <c r="AZ140" s="694"/>
      <c r="BA140" s="694"/>
      <c r="BB140" s="694"/>
      <c r="BC140" s="694"/>
      <c r="BD140" s="694"/>
    </row>
    <row r="141" s="694" customFormat="1" ht="15" customHeight="1">
      <c r="A141" s="703">
        <v>14.039999999999999</v>
      </c>
      <c r="B141" s="760">
        <f t="shared" si="134"/>
        <v>127</v>
      </c>
      <c r="C141" s="704" t="s">
        <v>381</v>
      </c>
      <c r="D141" s="705"/>
      <c r="E141" s="706"/>
      <c r="F141" s="700" t="s">
        <v>261</v>
      </c>
      <c r="G141" s="701">
        <v>81.859999999999999</v>
      </c>
      <c r="H141" s="701"/>
      <c r="I141" s="701">
        <v>12</v>
      </c>
      <c r="J141" s="701">
        <f t="shared" si="165"/>
        <v>982.32000000000005</v>
      </c>
      <c r="K141" s="701">
        <f>+'[191]Metrados'!E142</f>
        <v>10</v>
      </c>
      <c r="L141" s="701">
        <f t="shared" si="166"/>
        <v>818.60000000000002</v>
      </c>
      <c r="M141" s="701">
        <v>0</v>
      </c>
      <c r="N141" s="701">
        <f t="shared" si="129"/>
        <v>10</v>
      </c>
      <c r="O141" s="701">
        <f t="shared" si="167"/>
        <v>0</v>
      </c>
      <c r="P141" s="707">
        <f t="shared" si="139"/>
        <v>0</v>
      </c>
      <c r="Q141" s="701">
        <f t="shared" si="158"/>
        <v>81.859999999999999</v>
      </c>
      <c r="R141" s="694"/>
      <c r="S141" s="694"/>
      <c r="T141" s="776">
        <v>0</v>
      </c>
      <c r="U141" s="709">
        <f t="shared" si="130"/>
        <v>10</v>
      </c>
      <c r="V141" s="708">
        <f t="shared" si="168"/>
        <v>0</v>
      </c>
      <c r="W141" s="707">
        <f t="shared" si="141"/>
        <v>0</v>
      </c>
      <c r="X141" s="777">
        <v>61.199200000000005</v>
      </c>
      <c r="Y141" s="709">
        <f t="shared" si="131"/>
        <v>10</v>
      </c>
      <c r="Z141" s="708">
        <f t="shared" si="169"/>
        <v>611.99000000000001</v>
      </c>
      <c r="AA141" s="707">
        <f t="shared" si="143"/>
        <v>0.74760811140972394</v>
      </c>
      <c r="AB141" s="708">
        <v>0</v>
      </c>
      <c r="AC141" s="709">
        <f t="shared" si="132"/>
        <v>10</v>
      </c>
      <c r="AD141" s="708">
        <f t="shared" si="170"/>
        <v>0</v>
      </c>
      <c r="AE141" s="707">
        <f t="shared" si="145"/>
        <v>0</v>
      </c>
      <c r="AF141" s="710">
        <f t="shared" si="133"/>
        <v>61.199200000000005</v>
      </c>
      <c r="AG141" s="694"/>
      <c r="AH141" s="694"/>
      <c r="AI141" s="694"/>
      <c r="AJ141" s="694"/>
      <c r="AK141" s="694"/>
      <c r="AL141" s="694"/>
      <c r="AM141" s="694"/>
      <c r="AN141" s="694"/>
      <c r="AO141" s="694"/>
      <c r="AP141" s="694"/>
      <c r="AQ141" s="694"/>
      <c r="AR141" s="694"/>
      <c r="AS141" s="694"/>
      <c r="AT141" s="694"/>
      <c r="AU141" s="694"/>
      <c r="AV141" s="694"/>
      <c r="AW141" s="694"/>
      <c r="AX141" s="694"/>
      <c r="AY141" s="694"/>
      <c r="AZ141" s="694"/>
      <c r="BA141" s="694"/>
      <c r="BB141" s="694"/>
      <c r="BC141" s="694"/>
      <c r="BD141" s="694"/>
    </row>
    <row r="142" s="694" customFormat="1" ht="15" customHeight="1">
      <c r="A142" s="703">
        <v>14.049999999999999</v>
      </c>
      <c r="B142" s="760">
        <f t="shared" si="134"/>
        <v>128</v>
      </c>
      <c r="C142" s="704" t="s">
        <v>382</v>
      </c>
      <c r="D142" s="705"/>
      <c r="E142" s="706"/>
      <c r="F142" s="700" t="s">
        <v>261</v>
      </c>
      <c r="G142" s="701">
        <v>1.47</v>
      </c>
      <c r="H142" s="701"/>
      <c r="I142" s="701">
        <v>25</v>
      </c>
      <c r="J142" s="701">
        <f t="shared" si="165"/>
        <v>36.75</v>
      </c>
      <c r="K142" s="701">
        <f>+'[191]Metrados'!E143</f>
        <v>32</v>
      </c>
      <c r="L142" s="701">
        <f t="shared" si="166"/>
        <v>47.039999999999999</v>
      </c>
      <c r="M142" s="701">
        <v>0</v>
      </c>
      <c r="N142" s="701">
        <f t="shared" si="129"/>
        <v>32</v>
      </c>
      <c r="O142" s="701">
        <f t="shared" si="167"/>
        <v>0</v>
      </c>
      <c r="P142" s="707">
        <f t="shared" si="139"/>
        <v>0</v>
      </c>
      <c r="Q142" s="701">
        <f t="shared" si="158"/>
        <v>1.47</v>
      </c>
      <c r="R142" s="694"/>
      <c r="S142" s="694"/>
      <c r="T142" s="776">
        <v>0</v>
      </c>
      <c r="U142" s="709">
        <f t="shared" si="130"/>
        <v>32</v>
      </c>
      <c r="V142" s="708">
        <f t="shared" si="168"/>
        <v>0</v>
      </c>
      <c r="W142" s="707">
        <f t="shared" si="141"/>
        <v>0</v>
      </c>
      <c r="X142" s="777">
        <v>0.16850000000000001</v>
      </c>
      <c r="Y142" s="709">
        <f t="shared" si="131"/>
        <v>32</v>
      </c>
      <c r="Z142" s="708">
        <f t="shared" si="169"/>
        <v>5.3899999999999997</v>
      </c>
      <c r="AA142" s="707">
        <f t="shared" si="143"/>
        <v>0.11462585034013606</v>
      </c>
      <c r="AB142" s="708">
        <v>0</v>
      </c>
      <c r="AC142" s="709">
        <f t="shared" si="132"/>
        <v>32</v>
      </c>
      <c r="AD142" s="708">
        <f t="shared" si="170"/>
        <v>0</v>
      </c>
      <c r="AE142" s="707">
        <f t="shared" si="145"/>
        <v>0</v>
      </c>
      <c r="AF142" s="710">
        <f t="shared" si="133"/>
        <v>0.16850000000000001</v>
      </c>
      <c r="AG142" s="694"/>
      <c r="AH142" s="694"/>
      <c r="AI142" s="694"/>
      <c r="AJ142" s="694"/>
      <c r="AK142" s="694"/>
      <c r="AL142" s="694"/>
      <c r="AM142" s="694"/>
      <c r="AN142" s="694"/>
      <c r="AO142" s="694"/>
      <c r="AP142" s="694"/>
      <c r="AQ142" s="694"/>
      <c r="AR142" s="694"/>
      <c r="AS142" s="694"/>
      <c r="AT142" s="694"/>
      <c r="AU142" s="694"/>
      <c r="AV142" s="694"/>
      <c r="AW142" s="694"/>
      <c r="AX142" s="694"/>
      <c r="AY142" s="694"/>
      <c r="AZ142" s="694"/>
      <c r="BA142" s="694"/>
      <c r="BB142" s="694"/>
      <c r="BC142" s="694"/>
      <c r="BD142" s="694"/>
    </row>
    <row r="143" s="694" customFormat="1" ht="15" customHeight="1">
      <c r="A143" s="703">
        <v>14.059999999999999</v>
      </c>
      <c r="B143" s="760">
        <f t="shared" si="134"/>
        <v>129</v>
      </c>
      <c r="C143" s="704" t="s">
        <v>383</v>
      </c>
      <c r="D143" s="705"/>
      <c r="E143" s="706"/>
      <c r="F143" s="700" t="s">
        <v>261</v>
      </c>
      <c r="G143" s="701">
        <v>3.1699999999999999</v>
      </c>
      <c r="H143" s="701"/>
      <c r="I143" s="701">
        <v>23</v>
      </c>
      <c r="J143" s="701">
        <f t="shared" si="165"/>
        <v>72.909999999999997</v>
      </c>
      <c r="K143" s="701">
        <f>+'[191]Metrados'!E144</f>
        <v>32</v>
      </c>
      <c r="L143" s="701">
        <f t="shared" si="166"/>
        <v>101.44</v>
      </c>
      <c r="M143" s="701">
        <v>0</v>
      </c>
      <c r="N143" s="701">
        <f t="shared" si="129"/>
        <v>32</v>
      </c>
      <c r="O143" s="701">
        <f t="shared" si="167"/>
        <v>0</v>
      </c>
      <c r="P143" s="707">
        <f t="shared" si="139"/>
        <v>0</v>
      </c>
      <c r="Q143" s="701">
        <f t="shared" si="158"/>
        <v>3.1699999999999999</v>
      </c>
      <c r="R143" s="694"/>
      <c r="S143" s="694"/>
      <c r="T143" s="708">
        <v>0</v>
      </c>
      <c r="U143" s="709">
        <f t="shared" si="130"/>
        <v>32</v>
      </c>
      <c r="V143" s="708">
        <f t="shared" si="168"/>
        <v>0</v>
      </c>
      <c r="W143" s="707">
        <f t="shared" si="141"/>
        <v>0</v>
      </c>
      <c r="X143" s="708">
        <v>0</v>
      </c>
      <c r="Y143" s="709">
        <f t="shared" si="131"/>
        <v>32</v>
      </c>
      <c r="Z143" s="708">
        <f t="shared" si="169"/>
        <v>0</v>
      </c>
      <c r="AA143" s="707">
        <f t="shared" si="143"/>
        <v>0</v>
      </c>
      <c r="AB143" s="708">
        <v>0</v>
      </c>
      <c r="AC143" s="709">
        <f t="shared" si="132"/>
        <v>32</v>
      </c>
      <c r="AD143" s="708">
        <f t="shared" si="170"/>
        <v>0</v>
      </c>
      <c r="AE143" s="707">
        <f t="shared" si="145"/>
        <v>0</v>
      </c>
      <c r="AF143" s="710">
        <f t="shared" si="133"/>
        <v>0</v>
      </c>
      <c r="AG143" s="694"/>
      <c r="AH143" s="694"/>
      <c r="AI143" s="694"/>
      <c r="AJ143" s="694"/>
      <c r="AK143" s="694"/>
      <c r="AL143" s="694"/>
      <c r="AM143" s="694"/>
      <c r="AN143" s="694"/>
      <c r="AO143" s="694"/>
      <c r="AP143" s="694"/>
      <c r="AQ143" s="694"/>
      <c r="AR143" s="694"/>
      <c r="AS143" s="694"/>
      <c r="AT143" s="694"/>
      <c r="AU143" s="694"/>
      <c r="AV143" s="694"/>
      <c r="AW143" s="694"/>
      <c r="AX143" s="694"/>
      <c r="AY143" s="694"/>
      <c r="AZ143" s="694"/>
      <c r="BA143" s="694"/>
      <c r="BB143" s="694"/>
      <c r="BC143" s="694"/>
      <c r="BD143" s="694"/>
    </row>
    <row r="144" s="694" customFormat="1" ht="15" customHeight="1">
      <c r="A144" s="703">
        <v>14.069999999999999</v>
      </c>
      <c r="B144" s="760">
        <f t="shared" si="134"/>
        <v>130</v>
      </c>
      <c r="C144" s="704" t="s">
        <v>384</v>
      </c>
      <c r="D144" s="705"/>
      <c r="E144" s="706"/>
      <c r="F144" s="700" t="s">
        <v>261</v>
      </c>
      <c r="G144" s="701">
        <v>13.050000000000001</v>
      </c>
      <c r="H144" s="701"/>
      <c r="I144" s="701">
        <v>32</v>
      </c>
      <c r="J144" s="701">
        <f t="shared" si="165"/>
        <v>417.60000000000002</v>
      </c>
      <c r="K144" s="701">
        <f>+'[191]Metrados'!E145</f>
        <v>64</v>
      </c>
      <c r="L144" s="701">
        <f t="shared" si="166"/>
        <v>835.20000000000005</v>
      </c>
      <c r="M144" s="701">
        <v>0</v>
      </c>
      <c r="N144" s="701">
        <f t="shared" si="129"/>
        <v>64</v>
      </c>
      <c r="O144" s="701">
        <f t="shared" si="167"/>
        <v>0</v>
      </c>
      <c r="P144" s="707">
        <f t="shared" si="139"/>
        <v>0</v>
      </c>
      <c r="Q144" s="701">
        <f t="shared" si="158"/>
        <v>13.050000000000001</v>
      </c>
      <c r="R144" s="694"/>
      <c r="S144" s="694"/>
      <c r="T144" s="708">
        <v>0</v>
      </c>
      <c r="U144" s="709">
        <f t="shared" si="130"/>
        <v>64</v>
      </c>
      <c r="V144" s="708">
        <f t="shared" si="168"/>
        <v>0</v>
      </c>
      <c r="W144" s="707">
        <f t="shared" si="141"/>
        <v>0</v>
      </c>
      <c r="X144" s="708">
        <v>0</v>
      </c>
      <c r="Y144" s="709">
        <f t="shared" si="131"/>
        <v>64</v>
      </c>
      <c r="Z144" s="708">
        <f t="shared" si="169"/>
        <v>0</v>
      </c>
      <c r="AA144" s="707">
        <f t="shared" si="143"/>
        <v>0</v>
      </c>
      <c r="AB144" s="708">
        <v>0</v>
      </c>
      <c r="AC144" s="709">
        <f t="shared" si="132"/>
        <v>64</v>
      </c>
      <c r="AD144" s="708">
        <f t="shared" si="170"/>
        <v>0</v>
      </c>
      <c r="AE144" s="707">
        <f t="shared" si="145"/>
        <v>0</v>
      </c>
      <c r="AF144" s="710">
        <f t="shared" si="133"/>
        <v>0</v>
      </c>
      <c r="AG144" s="694"/>
      <c r="AH144" s="694"/>
      <c r="AI144" s="694"/>
      <c r="AJ144" s="694"/>
      <c r="AK144" s="694"/>
      <c r="AL144" s="694"/>
      <c r="AM144" s="694"/>
      <c r="AN144" s="694"/>
      <c r="AO144" s="694"/>
      <c r="AP144" s="694"/>
      <c r="AQ144" s="694"/>
      <c r="AR144" s="694"/>
      <c r="AS144" s="694"/>
      <c r="AT144" s="694"/>
      <c r="AU144" s="694"/>
      <c r="AV144" s="694"/>
      <c r="AW144" s="694"/>
      <c r="AX144" s="694"/>
      <c r="AY144" s="694"/>
      <c r="AZ144" s="694"/>
      <c r="BA144" s="694"/>
      <c r="BB144" s="694"/>
      <c r="BC144" s="694"/>
      <c r="BD144" s="694"/>
    </row>
    <row r="145" s="694" customFormat="1" ht="15" customHeight="1">
      <c r="A145" s="703">
        <v>14.079999999999998</v>
      </c>
      <c r="B145" s="760">
        <f t="shared" si="134"/>
        <v>131</v>
      </c>
      <c r="C145" s="704" t="s">
        <v>385</v>
      </c>
      <c r="D145" s="705"/>
      <c r="E145" s="706"/>
      <c r="F145" s="700" t="s">
        <v>306</v>
      </c>
      <c r="G145" s="701">
        <v>6.0199999999999996</v>
      </c>
      <c r="H145" s="701"/>
      <c r="I145" s="701">
        <v>53</v>
      </c>
      <c r="J145" s="701">
        <f t="shared" si="165"/>
        <v>319.06</v>
      </c>
      <c r="K145" s="701">
        <f>+'[191]Metrados'!E146</f>
        <v>55</v>
      </c>
      <c r="L145" s="701">
        <f t="shared" si="166"/>
        <v>331.10000000000002</v>
      </c>
      <c r="M145" s="701">
        <v>0</v>
      </c>
      <c r="N145" s="701">
        <f t="shared" si="129"/>
        <v>55</v>
      </c>
      <c r="O145" s="701">
        <f t="shared" si="167"/>
        <v>0</v>
      </c>
      <c r="P145" s="707">
        <f t="shared" si="139"/>
        <v>0</v>
      </c>
      <c r="Q145" s="701">
        <f t="shared" si="158"/>
        <v>6.0199999999999996</v>
      </c>
      <c r="R145" s="694"/>
      <c r="S145" s="694"/>
      <c r="T145" s="776">
        <v>0</v>
      </c>
      <c r="U145" s="709">
        <f t="shared" si="130"/>
        <v>55</v>
      </c>
      <c r="V145" s="708">
        <f t="shared" si="168"/>
        <v>0</v>
      </c>
      <c r="W145" s="707">
        <f t="shared" si="141"/>
        <v>0</v>
      </c>
      <c r="X145" s="777">
        <v>2.2242000000000002</v>
      </c>
      <c r="Y145" s="709">
        <f t="shared" si="131"/>
        <v>55</v>
      </c>
      <c r="Z145" s="708">
        <f t="shared" si="169"/>
        <v>122.33</v>
      </c>
      <c r="AA145" s="707">
        <f t="shared" si="143"/>
        <v>0.36946843853820605</v>
      </c>
      <c r="AB145" s="708">
        <v>0</v>
      </c>
      <c r="AC145" s="709">
        <f t="shared" si="132"/>
        <v>55</v>
      </c>
      <c r="AD145" s="708">
        <f t="shared" si="170"/>
        <v>0</v>
      </c>
      <c r="AE145" s="707">
        <f t="shared" si="145"/>
        <v>0</v>
      </c>
      <c r="AF145" s="710">
        <f t="shared" si="133"/>
        <v>2.2242000000000002</v>
      </c>
      <c r="AG145" s="694"/>
      <c r="AH145" s="694"/>
      <c r="AI145" s="694"/>
      <c r="AJ145" s="694"/>
      <c r="AK145" s="694"/>
      <c r="AL145" s="694"/>
      <c r="AM145" s="694"/>
      <c r="AN145" s="694"/>
      <c r="AO145" s="694"/>
      <c r="AP145" s="694"/>
      <c r="AQ145" s="694"/>
      <c r="AR145" s="694"/>
      <c r="AS145" s="694"/>
      <c r="AT145" s="694"/>
      <c r="AU145" s="694"/>
      <c r="AV145" s="694"/>
      <c r="AW145" s="694"/>
      <c r="AX145" s="694"/>
      <c r="AY145" s="694"/>
      <c r="AZ145" s="694"/>
      <c r="BA145" s="694"/>
      <c r="BB145" s="694"/>
      <c r="BC145" s="694"/>
      <c r="BD145" s="694"/>
    </row>
    <row r="146" s="694" customFormat="1" ht="15" customHeight="1">
      <c r="A146" s="703">
        <v>14.089999999999998</v>
      </c>
      <c r="B146" s="760">
        <f t="shared" si="134"/>
        <v>132</v>
      </c>
      <c r="C146" s="704" t="s">
        <v>386</v>
      </c>
      <c r="D146" s="705"/>
      <c r="E146" s="706"/>
      <c r="F146" s="700" t="s">
        <v>261</v>
      </c>
      <c r="G146" s="701">
        <v>27.440000000000001</v>
      </c>
      <c r="H146" s="701"/>
      <c r="I146" s="701">
        <v>10</v>
      </c>
      <c r="J146" s="701">
        <f t="shared" si="165"/>
        <v>274.39999999999998</v>
      </c>
      <c r="K146" s="701">
        <f>+'[191]Metrados'!E147</f>
        <v>10</v>
      </c>
      <c r="L146" s="701">
        <f t="shared" si="166"/>
        <v>274.39999999999998</v>
      </c>
      <c r="M146" s="701">
        <v>0</v>
      </c>
      <c r="N146" s="701">
        <f t="shared" si="129"/>
        <v>10</v>
      </c>
      <c r="O146" s="701">
        <f t="shared" si="167"/>
        <v>0</v>
      </c>
      <c r="P146" s="707">
        <f t="shared" si="139"/>
        <v>0</v>
      </c>
      <c r="Q146" s="701">
        <f t="shared" si="158"/>
        <v>27.440000000000001</v>
      </c>
      <c r="R146" s="694"/>
      <c r="S146" s="694"/>
      <c r="T146" s="776">
        <v>0</v>
      </c>
      <c r="U146" s="709">
        <f t="shared" si="130"/>
        <v>10</v>
      </c>
      <c r="V146" s="708">
        <f t="shared" si="168"/>
        <v>0</v>
      </c>
      <c r="W146" s="707">
        <f t="shared" si="141"/>
        <v>0</v>
      </c>
      <c r="X146" s="777">
        <v>408.61250000000001</v>
      </c>
      <c r="Y146" s="709">
        <f t="shared" si="131"/>
        <v>10</v>
      </c>
      <c r="Z146" s="708">
        <f t="shared" si="169"/>
        <v>4086.1300000000001</v>
      </c>
      <c r="AA146" s="707">
        <f t="shared" si="143"/>
        <v>14.89112609329446</v>
      </c>
      <c r="AB146" s="708">
        <v>0</v>
      </c>
      <c r="AC146" s="709">
        <f t="shared" si="132"/>
        <v>10</v>
      </c>
      <c r="AD146" s="708">
        <f t="shared" si="170"/>
        <v>0</v>
      </c>
      <c r="AE146" s="707">
        <f t="shared" si="145"/>
        <v>0</v>
      </c>
      <c r="AF146" s="710">
        <f t="shared" si="133"/>
        <v>408.61250000000001</v>
      </c>
      <c r="AG146" s="694"/>
      <c r="AH146" s="694"/>
      <c r="AI146" s="694"/>
      <c r="AJ146" s="694"/>
      <c r="AK146" s="694"/>
      <c r="AL146" s="694"/>
      <c r="AM146" s="694"/>
      <c r="AN146" s="694"/>
      <c r="AO146" s="694"/>
      <c r="AP146" s="694"/>
      <c r="AQ146" s="694"/>
      <c r="AR146" s="694"/>
      <c r="AS146" s="694"/>
      <c r="AT146" s="694"/>
      <c r="AU146" s="694"/>
      <c r="AV146" s="694"/>
      <c r="AW146" s="694"/>
      <c r="AX146" s="694"/>
      <c r="AY146" s="694"/>
      <c r="AZ146" s="694"/>
      <c r="BA146" s="694"/>
      <c r="BB146" s="694"/>
      <c r="BC146" s="694"/>
      <c r="BD146" s="694"/>
    </row>
    <row r="147" s="694" customFormat="1" ht="15" customHeight="1">
      <c r="A147" s="703">
        <v>14.099999999999998</v>
      </c>
      <c r="B147" s="760">
        <f t="shared" si="134"/>
        <v>133</v>
      </c>
      <c r="C147" s="704" t="s">
        <v>387</v>
      </c>
      <c r="D147" s="705"/>
      <c r="E147" s="706"/>
      <c r="F147" s="700" t="s">
        <v>261</v>
      </c>
      <c r="G147" s="701">
        <v>30.41</v>
      </c>
      <c r="H147" s="701"/>
      <c r="I147" s="701">
        <v>60</v>
      </c>
      <c r="J147" s="701">
        <f t="shared" si="165"/>
        <v>1824.5999999999999</v>
      </c>
      <c r="K147" s="701">
        <f>+'[191]Metrados'!E148</f>
        <v>0</v>
      </c>
      <c r="L147" s="701">
        <f t="shared" si="166"/>
        <v>0</v>
      </c>
      <c r="M147" s="701">
        <v>0</v>
      </c>
      <c r="N147" s="701">
        <f t="shared" si="129"/>
        <v>0</v>
      </c>
      <c r="O147" s="701">
        <f t="shared" si="167"/>
        <v>0</v>
      </c>
      <c r="P147" s="707">
        <f t="shared" si="139"/>
        <v>0</v>
      </c>
      <c r="Q147" s="701">
        <f t="shared" si="158"/>
        <v>30.41</v>
      </c>
      <c r="R147" s="694"/>
      <c r="S147" s="694"/>
      <c r="T147" s="708">
        <v>0</v>
      </c>
      <c r="U147" s="709">
        <f t="shared" si="130"/>
        <v>0</v>
      </c>
      <c r="V147" s="708">
        <f t="shared" si="168"/>
        <v>0</v>
      </c>
      <c r="W147" s="707">
        <f t="shared" si="141"/>
        <v>0</v>
      </c>
      <c r="X147" s="708">
        <v>0</v>
      </c>
      <c r="Y147" s="709">
        <f t="shared" si="131"/>
        <v>0</v>
      </c>
      <c r="Z147" s="708">
        <f t="shared" si="169"/>
        <v>0</v>
      </c>
      <c r="AA147" s="707">
        <f t="shared" si="143"/>
        <v>0</v>
      </c>
      <c r="AB147" s="708">
        <v>0</v>
      </c>
      <c r="AC147" s="709">
        <f t="shared" si="132"/>
        <v>0</v>
      </c>
      <c r="AD147" s="708">
        <f t="shared" si="170"/>
        <v>0</v>
      </c>
      <c r="AE147" s="707">
        <f t="shared" si="145"/>
        <v>0</v>
      </c>
      <c r="AF147" s="710">
        <f t="shared" si="133"/>
        <v>0</v>
      </c>
      <c r="AG147" s="694"/>
      <c r="AH147" s="694"/>
      <c r="AI147" s="694"/>
      <c r="AJ147" s="694"/>
      <c r="AK147" s="694"/>
      <c r="AL147" s="694"/>
      <c r="AM147" s="694"/>
      <c r="AN147" s="694"/>
      <c r="AO147" s="694"/>
      <c r="AP147" s="694"/>
      <c r="AQ147" s="694"/>
      <c r="AR147" s="694"/>
      <c r="AS147" s="694"/>
      <c r="AT147" s="694"/>
      <c r="AU147" s="694"/>
      <c r="AV147" s="694"/>
      <c r="AW147" s="694"/>
      <c r="AX147" s="694"/>
      <c r="AY147" s="694"/>
      <c r="AZ147" s="694"/>
      <c r="BA147" s="694"/>
      <c r="BB147" s="694"/>
      <c r="BC147" s="694"/>
      <c r="BD147" s="694"/>
    </row>
    <row r="148" s="758" customFormat="1" ht="15" customHeight="1">
      <c r="A148" s="759">
        <v>14.109999999999999</v>
      </c>
      <c r="B148" s="760">
        <f t="shared" si="134"/>
        <v>134</v>
      </c>
      <c r="C148" s="761" t="s">
        <v>388</v>
      </c>
      <c r="D148" s="762"/>
      <c r="E148" s="763"/>
      <c r="F148" s="764" t="s">
        <v>261</v>
      </c>
      <c r="G148" s="765">
        <v>40</v>
      </c>
      <c r="H148" s="765">
        <v>40</v>
      </c>
      <c r="I148" s="765"/>
      <c r="J148" s="765">
        <f t="shared" si="165"/>
        <v>0</v>
      </c>
      <c r="K148" s="765">
        <f>+'[191]Metrados'!E149</f>
        <v>76</v>
      </c>
      <c r="L148" s="765">
        <f t="shared" ref="L148:L152" si="171">+ROUND($H148*K148,2)</f>
        <v>3040</v>
      </c>
      <c r="M148" s="701">
        <v>0</v>
      </c>
      <c r="N148" s="765">
        <f t="shared" si="129"/>
        <v>76</v>
      </c>
      <c r="O148" s="765">
        <f t="shared" si="167"/>
        <v>0</v>
      </c>
      <c r="P148" s="707">
        <f t="shared" si="139"/>
        <v>0</v>
      </c>
      <c r="Q148" s="701">
        <f t="shared" si="158"/>
        <v>40</v>
      </c>
      <c r="R148" s="758"/>
      <c r="S148" s="758"/>
      <c r="T148" s="708">
        <v>0</v>
      </c>
      <c r="U148" s="709">
        <f t="shared" si="130"/>
        <v>76</v>
      </c>
      <c r="V148" s="766">
        <f t="shared" si="168"/>
        <v>0</v>
      </c>
      <c r="W148" s="707">
        <f t="shared" si="141"/>
        <v>0</v>
      </c>
      <c r="X148" s="708">
        <v>0</v>
      </c>
      <c r="Y148" s="709">
        <f t="shared" si="131"/>
        <v>76</v>
      </c>
      <c r="Z148" s="766">
        <f t="shared" si="169"/>
        <v>0</v>
      </c>
      <c r="AA148" s="707">
        <f t="shared" si="143"/>
        <v>0</v>
      </c>
      <c r="AB148" s="708">
        <v>0</v>
      </c>
      <c r="AC148" s="709">
        <f t="shared" si="132"/>
        <v>76</v>
      </c>
      <c r="AD148" s="766">
        <f t="shared" si="170"/>
        <v>0</v>
      </c>
      <c r="AE148" s="707">
        <f t="shared" si="145"/>
        <v>0</v>
      </c>
      <c r="AF148" s="710">
        <f t="shared" si="133"/>
        <v>0</v>
      </c>
      <c r="AG148" s="758"/>
      <c r="AH148" s="758"/>
      <c r="AI148" s="758"/>
      <c r="AJ148" s="758"/>
      <c r="AK148" s="758"/>
      <c r="AL148" s="758"/>
      <c r="AM148" s="758"/>
      <c r="AN148" s="758"/>
      <c r="AO148" s="758"/>
      <c r="AP148" s="758"/>
      <c r="AQ148" s="758"/>
      <c r="AR148" s="758"/>
      <c r="AS148" s="758"/>
      <c r="AT148" s="758"/>
      <c r="AU148" s="758"/>
      <c r="AV148" s="758"/>
      <c r="AW148" s="758"/>
      <c r="AX148" s="758"/>
      <c r="AY148" s="758"/>
      <c r="AZ148" s="758"/>
      <c r="BA148" s="758"/>
      <c r="BB148" s="758"/>
      <c r="BC148" s="758"/>
      <c r="BD148" s="758"/>
    </row>
    <row r="149" s="758" customFormat="1" ht="15" customHeight="1">
      <c r="A149" s="759">
        <v>14.119999999999999</v>
      </c>
      <c r="B149" s="760">
        <f t="shared" si="134"/>
        <v>135</v>
      </c>
      <c r="C149" s="761" t="s">
        <v>389</v>
      </c>
      <c r="D149" s="762"/>
      <c r="E149" s="763"/>
      <c r="F149" s="764" t="s">
        <v>261</v>
      </c>
      <c r="G149" s="765">
        <v>0.80000000000000004</v>
      </c>
      <c r="H149" s="765">
        <v>0.80000000000000004</v>
      </c>
      <c r="I149" s="765"/>
      <c r="J149" s="765">
        <f t="shared" si="165"/>
        <v>0</v>
      </c>
      <c r="K149" s="765">
        <f>+'[191]Metrados'!E150</f>
        <v>2031</v>
      </c>
      <c r="L149" s="765">
        <f t="shared" si="171"/>
        <v>1624.8</v>
      </c>
      <c r="M149" s="701">
        <v>0</v>
      </c>
      <c r="N149" s="765">
        <f t="shared" si="129"/>
        <v>2031</v>
      </c>
      <c r="O149" s="765">
        <f t="shared" si="167"/>
        <v>0</v>
      </c>
      <c r="P149" s="707">
        <f t="shared" si="139"/>
        <v>0</v>
      </c>
      <c r="Q149" s="701">
        <f t="shared" si="158"/>
        <v>0.80000000000000004</v>
      </c>
      <c r="R149" s="758"/>
      <c r="S149" s="758"/>
      <c r="T149" s="708">
        <v>0</v>
      </c>
      <c r="U149" s="709">
        <f t="shared" si="130"/>
        <v>2031</v>
      </c>
      <c r="V149" s="766">
        <f t="shared" si="168"/>
        <v>0</v>
      </c>
      <c r="W149" s="707">
        <f t="shared" si="141"/>
        <v>0</v>
      </c>
      <c r="X149" s="708">
        <v>0</v>
      </c>
      <c r="Y149" s="709">
        <f t="shared" si="131"/>
        <v>2031</v>
      </c>
      <c r="Z149" s="766">
        <f t="shared" si="169"/>
        <v>0</v>
      </c>
      <c r="AA149" s="707">
        <f t="shared" si="143"/>
        <v>0</v>
      </c>
      <c r="AB149" s="708">
        <v>0</v>
      </c>
      <c r="AC149" s="709">
        <f t="shared" si="132"/>
        <v>2031</v>
      </c>
      <c r="AD149" s="766">
        <f t="shared" si="170"/>
        <v>0</v>
      </c>
      <c r="AE149" s="707">
        <f t="shared" si="145"/>
        <v>0</v>
      </c>
      <c r="AF149" s="710">
        <f t="shared" si="133"/>
        <v>0</v>
      </c>
      <c r="AG149" s="758"/>
      <c r="AH149" s="758"/>
      <c r="AI149" s="758"/>
      <c r="AJ149" s="758"/>
      <c r="AK149" s="758"/>
      <c r="AL149" s="758"/>
      <c r="AM149" s="758"/>
      <c r="AN149" s="758"/>
      <c r="AO149" s="758"/>
      <c r="AP149" s="758"/>
      <c r="AQ149" s="758"/>
      <c r="AR149" s="758"/>
      <c r="AS149" s="758"/>
      <c r="AT149" s="758"/>
      <c r="AU149" s="758"/>
      <c r="AV149" s="758"/>
      <c r="AW149" s="758"/>
      <c r="AX149" s="758"/>
      <c r="AY149" s="758"/>
      <c r="AZ149" s="758"/>
      <c r="BA149" s="758"/>
      <c r="BB149" s="758"/>
      <c r="BC149" s="758"/>
      <c r="BD149" s="758"/>
    </row>
    <row r="150" s="758" customFormat="1" ht="15" customHeight="1">
      <c r="A150" s="759">
        <v>14.130000000000001</v>
      </c>
      <c r="B150" s="760">
        <f t="shared" si="134"/>
        <v>136</v>
      </c>
      <c r="C150" s="761" t="s">
        <v>390</v>
      </c>
      <c r="D150" s="762"/>
      <c r="E150" s="763"/>
      <c r="F150" s="764" t="s">
        <v>261</v>
      </c>
      <c r="G150" s="765">
        <v>0.5</v>
      </c>
      <c r="H150" s="765">
        <v>0.5</v>
      </c>
      <c r="I150" s="765"/>
      <c r="J150" s="765">
        <f t="shared" si="165"/>
        <v>0</v>
      </c>
      <c r="K150" s="765">
        <f>+'[191]Metrados'!E151</f>
        <v>309</v>
      </c>
      <c r="L150" s="765">
        <f t="shared" si="171"/>
        <v>154.5</v>
      </c>
      <c r="M150" s="701">
        <v>0</v>
      </c>
      <c r="N150" s="765">
        <f t="shared" si="129"/>
        <v>309</v>
      </c>
      <c r="O150" s="765">
        <f t="shared" si="167"/>
        <v>0</v>
      </c>
      <c r="P150" s="707">
        <f t="shared" si="139"/>
        <v>0</v>
      </c>
      <c r="Q150" s="701">
        <f t="shared" si="158"/>
        <v>0.5</v>
      </c>
      <c r="R150" s="758"/>
      <c r="S150" s="758"/>
      <c r="T150" s="708">
        <v>0</v>
      </c>
      <c r="U150" s="709">
        <f t="shared" si="130"/>
        <v>309</v>
      </c>
      <c r="V150" s="766">
        <f t="shared" si="168"/>
        <v>0</v>
      </c>
      <c r="W150" s="707">
        <f t="shared" si="141"/>
        <v>0</v>
      </c>
      <c r="X150" s="708">
        <v>0</v>
      </c>
      <c r="Y150" s="709">
        <f t="shared" si="131"/>
        <v>309</v>
      </c>
      <c r="Z150" s="766">
        <f t="shared" si="169"/>
        <v>0</v>
      </c>
      <c r="AA150" s="707">
        <f t="shared" si="143"/>
        <v>0</v>
      </c>
      <c r="AB150" s="708">
        <v>0</v>
      </c>
      <c r="AC150" s="709">
        <f t="shared" si="132"/>
        <v>309</v>
      </c>
      <c r="AD150" s="766">
        <f t="shared" si="170"/>
        <v>0</v>
      </c>
      <c r="AE150" s="707">
        <f t="shared" si="145"/>
        <v>0</v>
      </c>
      <c r="AF150" s="710">
        <f t="shared" si="133"/>
        <v>0</v>
      </c>
      <c r="AG150" s="758"/>
      <c r="AH150" s="758"/>
      <c r="AI150" s="758"/>
      <c r="AJ150" s="758"/>
      <c r="AK150" s="758"/>
      <c r="AL150" s="758"/>
      <c r="AM150" s="758"/>
      <c r="AN150" s="758"/>
      <c r="AO150" s="758"/>
      <c r="AP150" s="758"/>
      <c r="AQ150" s="758"/>
      <c r="AR150" s="758"/>
      <c r="AS150" s="758"/>
      <c r="AT150" s="758"/>
      <c r="AU150" s="758"/>
      <c r="AV150" s="758"/>
      <c r="AW150" s="758"/>
      <c r="AX150" s="758"/>
      <c r="AY150" s="758"/>
      <c r="AZ150" s="758"/>
      <c r="BA150" s="758"/>
      <c r="BB150" s="758"/>
      <c r="BC150" s="758"/>
      <c r="BD150" s="758"/>
    </row>
    <row r="151" s="758" customFormat="1" ht="15" customHeight="1">
      <c r="A151" s="759">
        <v>14.140000000000001</v>
      </c>
      <c r="B151" s="760">
        <f t="shared" si="134"/>
        <v>137</v>
      </c>
      <c r="C151" s="761" t="s">
        <v>391</v>
      </c>
      <c r="D151" s="762"/>
      <c r="E151" s="763"/>
      <c r="F151" s="767" t="s">
        <v>261</v>
      </c>
      <c r="G151" s="768">
        <v>45</v>
      </c>
      <c r="H151" s="768">
        <v>45</v>
      </c>
      <c r="I151" s="768"/>
      <c r="J151" s="768">
        <f t="shared" si="165"/>
        <v>0</v>
      </c>
      <c r="K151" s="765">
        <f>+'[191]Metrados'!E152</f>
        <v>15</v>
      </c>
      <c r="L151" s="765">
        <f t="shared" si="171"/>
        <v>675</v>
      </c>
      <c r="M151" s="701">
        <v>0</v>
      </c>
      <c r="N151" s="768">
        <f t="shared" si="129"/>
        <v>15</v>
      </c>
      <c r="O151" s="768">
        <f t="shared" si="167"/>
        <v>0</v>
      </c>
      <c r="P151" s="707">
        <f t="shared" si="139"/>
        <v>0</v>
      </c>
      <c r="Q151" s="701">
        <f t="shared" si="158"/>
        <v>45</v>
      </c>
      <c r="R151" s="758"/>
      <c r="S151" s="758"/>
      <c r="T151" s="708">
        <v>27</v>
      </c>
      <c r="U151" s="709">
        <f t="shared" si="130"/>
        <v>15</v>
      </c>
      <c r="V151" s="766">
        <f t="shared" si="168"/>
        <v>405</v>
      </c>
      <c r="W151" s="707">
        <f t="shared" si="141"/>
        <v>0.29999999999999999</v>
      </c>
      <c r="X151" s="708">
        <v>0</v>
      </c>
      <c r="Y151" s="709">
        <f t="shared" si="131"/>
        <v>15</v>
      </c>
      <c r="Z151" s="766">
        <f t="shared" si="169"/>
        <v>0</v>
      </c>
      <c r="AA151" s="707">
        <f t="shared" si="143"/>
        <v>0</v>
      </c>
      <c r="AB151" s="708">
        <v>0</v>
      </c>
      <c r="AC151" s="709">
        <f t="shared" si="132"/>
        <v>15</v>
      </c>
      <c r="AD151" s="766">
        <f t="shared" si="170"/>
        <v>0</v>
      </c>
      <c r="AE151" s="707">
        <f t="shared" si="145"/>
        <v>0</v>
      </c>
      <c r="AF151" s="710">
        <f t="shared" si="133"/>
        <v>0</v>
      </c>
      <c r="AG151" s="758"/>
      <c r="AH151" s="758"/>
      <c r="AI151" s="758"/>
      <c r="AJ151" s="758"/>
      <c r="AK151" s="758"/>
      <c r="AL151" s="758"/>
      <c r="AM151" s="758"/>
      <c r="AN151" s="758"/>
      <c r="AO151" s="758"/>
      <c r="AP151" s="758"/>
      <c r="AQ151" s="758"/>
      <c r="AR151" s="758"/>
      <c r="AS151" s="758"/>
      <c r="AT151" s="758"/>
      <c r="AU151" s="758"/>
      <c r="AV151" s="758"/>
      <c r="AW151" s="758"/>
      <c r="AX151" s="758"/>
      <c r="AY151" s="758"/>
      <c r="AZ151" s="758"/>
      <c r="BA151" s="758"/>
      <c r="BB151" s="758"/>
      <c r="BC151" s="758"/>
      <c r="BD151" s="758"/>
    </row>
    <row r="152" s="758" customFormat="1" ht="15" customHeight="1">
      <c r="A152" s="759">
        <v>14.15</v>
      </c>
      <c r="B152" s="760">
        <f t="shared" si="134"/>
        <v>138</v>
      </c>
      <c r="C152" s="761" t="s">
        <v>392</v>
      </c>
      <c r="D152" s="762"/>
      <c r="E152" s="763"/>
      <c r="F152" s="816" t="s">
        <v>261</v>
      </c>
      <c r="G152" s="817">
        <v>300</v>
      </c>
      <c r="H152" s="817">
        <v>300</v>
      </c>
      <c r="I152" s="817"/>
      <c r="J152" s="818">
        <f t="shared" si="165"/>
        <v>0</v>
      </c>
      <c r="K152" s="805">
        <f>+'[191]Metrados'!E153</f>
        <v>0</v>
      </c>
      <c r="L152" s="765">
        <f t="shared" si="171"/>
        <v>0</v>
      </c>
      <c r="M152" s="701">
        <v>0</v>
      </c>
      <c r="N152" s="817"/>
      <c r="O152" s="818">
        <f t="shared" si="167"/>
        <v>0</v>
      </c>
      <c r="P152" s="707">
        <f t="shared" si="139"/>
        <v>0</v>
      </c>
      <c r="Q152" s="701">
        <f t="shared" si="158"/>
        <v>300</v>
      </c>
      <c r="R152" s="758"/>
      <c r="S152" s="758"/>
      <c r="T152" s="708">
        <v>0</v>
      </c>
      <c r="U152" s="709">
        <f t="shared" si="130"/>
        <v>0</v>
      </c>
      <c r="V152" s="766">
        <f t="shared" si="168"/>
        <v>0</v>
      </c>
      <c r="W152" s="707">
        <f t="shared" si="141"/>
        <v>0</v>
      </c>
      <c r="X152" s="708">
        <v>0</v>
      </c>
      <c r="Y152" s="709">
        <f t="shared" si="131"/>
        <v>0</v>
      </c>
      <c r="Z152" s="766">
        <f t="shared" si="169"/>
        <v>0</v>
      </c>
      <c r="AA152" s="707">
        <f t="shared" si="143"/>
        <v>0</v>
      </c>
      <c r="AB152" s="708">
        <v>0</v>
      </c>
      <c r="AC152" s="709">
        <f t="shared" si="132"/>
        <v>0</v>
      </c>
      <c r="AD152" s="766">
        <f t="shared" si="170"/>
        <v>0</v>
      </c>
      <c r="AE152" s="707">
        <f t="shared" si="145"/>
        <v>0</v>
      </c>
      <c r="AF152" s="710">
        <f t="shared" si="133"/>
        <v>0</v>
      </c>
      <c r="AG152" s="758"/>
      <c r="AH152" s="758"/>
      <c r="AI152" s="758"/>
      <c r="AJ152" s="758"/>
      <c r="AK152" s="758"/>
      <c r="AL152" s="758"/>
      <c r="AM152" s="758"/>
      <c r="AN152" s="758"/>
      <c r="AO152" s="758"/>
      <c r="AP152" s="758"/>
      <c r="AQ152" s="758"/>
      <c r="AR152" s="758"/>
      <c r="AS152" s="758"/>
      <c r="AT152" s="758"/>
      <c r="AU152" s="758"/>
      <c r="AV152" s="758"/>
      <c r="AW152" s="758"/>
      <c r="AX152" s="758"/>
      <c r="AY152" s="758"/>
      <c r="AZ152" s="758"/>
      <c r="BA152" s="758"/>
      <c r="BB152" s="758"/>
      <c r="BC152" s="758"/>
      <c r="BD152" s="758"/>
    </row>
    <row r="153" ht="15" customHeight="1">
      <c r="A153" s="711"/>
      <c r="B153" s="725">
        <f t="shared" si="134"/>
        <v>139</v>
      </c>
      <c r="C153" s="713"/>
      <c r="D153" s="773"/>
      <c r="E153" s="715" t="str">
        <f>+"SUB-TOTAL   "&amp;A137&amp;":  "</f>
        <v xml:space="preserve">SUB-TOTAL   14:  </v>
      </c>
      <c r="F153" s="711"/>
      <c r="G153" s="730"/>
      <c r="H153" s="730"/>
      <c r="I153" s="730"/>
      <c r="J153" s="718">
        <f>+SUM(J138:J152)</f>
        <v>57138.979999999996</v>
      </c>
      <c r="K153" s="722"/>
      <c r="L153" s="718">
        <f>+SUM(L138:L152)</f>
        <v>86522.979999999996</v>
      </c>
      <c r="M153" s="719">
        <v>0</v>
      </c>
      <c r="N153" s="730"/>
      <c r="O153" s="718">
        <f>+SUM(O138:O152)</f>
        <v>0</v>
      </c>
      <c r="P153" s="720"/>
      <c r="Q153" s="719">
        <f t="shared" si="158"/>
        <v>0</v>
      </c>
      <c r="R153" s="625"/>
      <c r="T153" s="790">
        <v>0</v>
      </c>
      <c r="U153" s="722">
        <f t="shared" si="130"/>
        <v>0</v>
      </c>
      <c r="V153" s="718">
        <f>+SUM(V138:V152)</f>
        <v>405</v>
      </c>
      <c r="W153" s="720"/>
      <c r="X153" s="791">
        <v>0</v>
      </c>
      <c r="Y153" s="722">
        <f t="shared" si="131"/>
        <v>0</v>
      </c>
      <c r="Z153" s="718">
        <f>+SUM(Z138:Z152)</f>
        <v>32080.920000000006</v>
      </c>
      <c r="AA153" s="720"/>
      <c r="AB153" s="721">
        <v>0</v>
      </c>
      <c r="AC153" s="722">
        <f t="shared" si="132"/>
        <v>0</v>
      </c>
      <c r="AD153" s="718">
        <f>+SUM(AD138:AD152)</f>
        <v>0</v>
      </c>
      <c r="AE153" s="720"/>
      <c r="AF153" s="819">
        <f>+L153-V153</f>
        <v>86117.979999999996</v>
      </c>
      <c r="AG153" s="625"/>
    </row>
    <row r="154" s="820" customFormat="1" ht="15" customHeight="1">
      <c r="A154" s="821"/>
      <c r="B154" s="725">
        <f t="shared" si="134"/>
        <v>140</v>
      </c>
      <c r="C154" s="822" t="s">
        <v>393</v>
      </c>
      <c r="D154" s="823"/>
      <c r="E154" s="824"/>
      <c r="F154" s="821"/>
      <c r="G154" s="825"/>
      <c r="H154" s="825"/>
      <c r="I154" s="825"/>
      <c r="J154" s="825">
        <f>+J153+J136+J129+J117+J101+J76+J73+J56+J48+J42+J36+J32+J29+J22+J52</f>
        <v>628325.26000000001</v>
      </c>
      <c r="K154" s="825"/>
      <c r="L154" s="825">
        <f>+L153+L136+L129+L117+L101+L76+L73+L56+L48+L42+L36+L32+L29+L22+L52</f>
        <v>683730.19000000006</v>
      </c>
      <c r="M154" s="825"/>
      <c r="N154" s="825"/>
      <c r="O154" s="825">
        <f>+O153+O136+O129+O117+O101+O76+O73+O56+O48+O42+O36+O32+O29+O22+O52</f>
        <v>143689.43999999997</v>
      </c>
      <c r="P154" s="825"/>
      <c r="Q154" s="825"/>
      <c r="T154" s="790">
        <f>+IFERROR(VLOOKUP(C154,'[192]LP'!$C$8:$I$113,5,0),0)</f>
        <v>0</v>
      </c>
      <c r="U154" s="826"/>
      <c r="V154" s="825">
        <f>+V153+V136+V129+V117+V101+V76+V73+V56+V48+V42+V36+V32+V29+V22+V52</f>
        <v>101616</v>
      </c>
      <c r="W154" s="825"/>
      <c r="X154" s="791">
        <v>0</v>
      </c>
      <c r="Y154" s="826"/>
      <c r="Z154" s="825">
        <f>+Z153+Z136+Z129+Z117+Z101+Z76+Z73+Z56+Z48+Z42+Z36+Z32+Z29+Z22+Z52</f>
        <v>81599.970000000001</v>
      </c>
      <c r="AA154" s="825"/>
      <c r="AB154" s="721"/>
      <c r="AC154" s="826"/>
      <c r="AD154" s="825">
        <f>+AD153+AD136+AD129+AD117+AD101+AD76+AD73+AD56+AD48+AD42+AD36+AD32+AD29+AD22+AD52</f>
        <v>38033.040000000001</v>
      </c>
      <c r="AE154" s="825"/>
    </row>
    <row r="155">
      <c r="T155" s="721"/>
      <c r="U155" s="721" t="s">
        <v>394</v>
      </c>
      <c r="V155" s="721"/>
      <c r="AF155" s="721" t="s">
        <v>395</v>
      </c>
      <c r="AG155" s="721"/>
    </row>
    <row r="156">
      <c r="T156" s="721"/>
      <c r="U156" s="721"/>
      <c r="V156" s="721"/>
      <c r="AF156" s="721"/>
      <c r="AG156" s="721"/>
    </row>
    <row r="157">
      <c r="T157" s="721" t="s">
        <v>396</v>
      </c>
      <c r="U157" s="827">
        <f>+L36+L56+L117+L129+L153</f>
        <v>283098.42999999999</v>
      </c>
      <c r="V157" s="721"/>
      <c r="AF157" s="827">
        <f>+AF36+AF56+AF117+AF129+AF153</f>
        <v>185127.91999999998</v>
      </c>
      <c r="AG157" s="721"/>
    </row>
    <row r="158">
      <c r="E158" s="828">
        <f>L154+RP!P136+RS!M127+SFV!M270</f>
        <v>1134755.6100000001</v>
      </c>
      <c r="F158" s="625"/>
      <c r="T158" s="721" t="s">
        <v>397</v>
      </c>
      <c r="U158" s="721">
        <f>+RP!M111</f>
        <v>12159.040000000001</v>
      </c>
      <c r="V158" s="721"/>
      <c r="AF158" s="721">
        <f>+RP!AG111</f>
        <v>9377.1400000000012</v>
      </c>
      <c r="AG158" s="721"/>
    </row>
    <row r="159">
      <c r="T159" s="721" t="s">
        <v>398</v>
      </c>
      <c r="U159" s="721">
        <f>+RS!M27+RS!M37</f>
        <v>125272.38999999998</v>
      </c>
      <c r="V159" s="721"/>
      <c r="AF159" s="721">
        <f>+RS!W27+RS!W37</f>
        <v>44109.779999999999</v>
      </c>
      <c r="AG159" s="721"/>
    </row>
    <row r="160">
      <c r="T160" s="721"/>
      <c r="U160" s="829">
        <f>SUBTOTAL(9,U157:U159)</f>
        <v>420529.85999999999</v>
      </c>
      <c r="V160" s="829"/>
      <c r="AF160" s="829">
        <f>SUBTOTAL(9,AF157:AF159)</f>
        <v>238614.84</v>
      </c>
      <c r="AG160" s="721"/>
    </row>
  </sheetData>
  <mergeCells count="43">
    <mergeCell ref="A6:O7"/>
    <mergeCell ref="E8:O8"/>
    <mergeCell ref="A12:A15"/>
    <mergeCell ref="B12:E15"/>
    <mergeCell ref="F12:F15"/>
    <mergeCell ref="G12:G14"/>
    <mergeCell ref="H12:H14"/>
    <mergeCell ref="I12:J12"/>
    <mergeCell ref="K12:L12"/>
    <mergeCell ref="M12:M14"/>
    <mergeCell ref="N12:O12"/>
    <mergeCell ref="Q12:Q14"/>
    <mergeCell ref="T12:T14"/>
    <mergeCell ref="U12:V12"/>
    <mergeCell ref="X12:X14"/>
    <mergeCell ref="Y12:Z12"/>
    <mergeCell ref="AB12:AB14"/>
    <mergeCell ref="AC12:AD12"/>
    <mergeCell ref="I13:I14"/>
    <mergeCell ref="J13:J14"/>
    <mergeCell ref="K13:K14"/>
    <mergeCell ref="L13:L14"/>
    <mergeCell ref="N13:N14"/>
    <mergeCell ref="O13:O14"/>
    <mergeCell ref="P13:P15"/>
    <mergeCell ref="U13:U14"/>
    <mergeCell ref="V13:V14"/>
    <mergeCell ref="W13:W15"/>
    <mergeCell ref="Y13:Y14"/>
    <mergeCell ref="Z13:Z14"/>
    <mergeCell ref="AA13:AA15"/>
    <mergeCell ref="AC13:AC14"/>
    <mergeCell ref="AD13:AD14"/>
    <mergeCell ref="AE13:AE15"/>
    <mergeCell ref="A46:A47"/>
    <mergeCell ref="F46:F47"/>
    <mergeCell ref="G46:G47"/>
    <mergeCell ref="I46:I47"/>
    <mergeCell ref="J46:J47"/>
    <mergeCell ref="K46:K47"/>
    <mergeCell ref="L46:L47"/>
    <mergeCell ref="N46:N47"/>
    <mergeCell ref="O46:O47"/>
  </mergeCells>
  <printOptions headings="0" gridLines="0" horizontalCentered="1" verticalCentered="1"/>
  <pageMargins left="0.23622047244094491" right="0.23622047244094491" top="0.74803149606299213" bottom="0.74803149606299213" header="0.31496062992125984" footer="0.31496062992125984"/>
  <pageSetup paperSize="9" scale="31" fitToWidth="1" fitToHeight="2" pageOrder="overThenDown" orientation="landscape" usePrinterDefaults="1" blackAndWhite="0" draft="0" cellComments="none" useFirstPageNumber="0" errors="displayed" horizontalDpi="600" verticalDpi="600" copies="1"/>
  <headerFooter>
    <oddFooter>&amp;R&amp;P/&amp;N</oddFooter>
  </headerFooter>
  <rowBreaks count="4" manualBreakCount="4">
    <brk id="42" man="1" max="31" min="1"/>
    <brk id="73" man="1" max="31" min="1"/>
    <brk id="101" man="1" max="31" min="1"/>
    <brk id="129" man="1" max="31" mi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between" id="{00F600EE-00B9-461B-820D-008900B80095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P18:P153</xm:sqref>
        </x14:conditionalFormatting>
        <x14:conditionalFormatting xmlns:xm="http://schemas.microsoft.com/office/excel/2006/main">
          <x14:cfRule type="cellIs" priority="2" operator="between" id="{000B007A-0013-4AD0-9916-00BE00460086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W18:W153</xm:sqref>
        </x14:conditionalFormatting>
        <x14:conditionalFormatting xmlns:xm="http://schemas.microsoft.com/office/excel/2006/main">
          <x14:cfRule type="cellIs" priority="1" operator="between" id="{003C0070-005E-4BFD-9AFE-000400B900CA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AA18:AA153 AE18:AE153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11" zoomScale="60" workbookViewId="0">
      <selection activeCell="D25" activeCellId="0" sqref="D25"/>
    </sheetView>
  </sheetViews>
  <sheetFormatPr baseColWidth="10" defaultColWidth="13.33203125" defaultRowHeight="13.199999999999999"/>
  <cols>
    <col customWidth="1" min="1" max="1" style="7" width="2.44140625"/>
    <col customWidth="1" min="2" max="2" style="7" width="6.44140625"/>
    <col customWidth="1" min="3" max="3" style="7" width="68"/>
    <col customWidth="1" min="4" max="10" style="7" width="19.6640625"/>
    <col customWidth="1" min="11" max="11" style="7" width="14.44140625"/>
    <col customWidth="1" min="12" max="12" style="7" width="26.33203125"/>
    <col bestFit="1" customWidth="1" min="13" max="13" style="7" width="8.109375"/>
    <col min="14" max="16384" style="7" width="13.33203125"/>
  </cols>
  <sheetData>
    <row r="1" ht="6.75" customHeight="1"/>
    <row r="2">
      <c r="B2" s="830"/>
      <c r="C2" s="831"/>
      <c r="D2" s="831"/>
      <c r="E2" s="831"/>
      <c r="F2" s="831"/>
      <c r="G2" s="831"/>
      <c r="H2" s="831"/>
      <c r="I2" s="831"/>
      <c r="J2" s="832"/>
    </row>
    <row r="3" ht="24.600000000000001">
      <c r="B3" s="833" t="s">
        <v>399</v>
      </c>
      <c r="C3" s="834"/>
      <c r="D3" s="834"/>
      <c r="E3" s="834"/>
      <c r="F3" s="834"/>
      <c r="G3" s="834"/>
      <c r="H3" s="834"/>
      <c r="I3" s="834"/>
      <c r="J3" s="835"/>
    </row>
    <row r="4" ht="21.600000000000001">
      <c r="B4" s="836"/>
      <c r="C4" s="837"/>
      <c r="D4" s="837"/>
      <c r="E4" s="837"/>
      <c r="F4" s="837"/>
      <c r="G4" s="837"/>
      <c r="H4" s="837"/>
      <c r="I4" s="837"/>
      <c r="J4" s="838"/>
    </row>
    <row r="5">
      <c r="B5" s="839"/>
      <c r="J5" s="840"/>
    </row>
    <row r="6" ht="17.399999999999999">
      <c r="B6" s="839"/>
      <c r="C6" s="841" t="s">
        <v>400</v>
      </c>
      <c r="D6" s="842"/>
      <c r="E6" s="842"/>
      <c r="F6" s="842"/>
      <c r="G6" s="842"/>
      <c r="H6" s="842"/>
      <c r="I6" s="842"/>
      <c r="J6" s="843"/>
    </row>
    <row r="7" ht="63" customHeight="1">
      <c r="B7" s="839"/>
      <c r="C7" s="844" t="s">
        <v>401</v>
      </c>
      <c r="D7" s="844"/>
      <c r="E7" s="844"/>
      <c r="F7" s="844"/>
      <c r="G7" s="844"/>
      <c r="H7" s="844"/>
      <c r="I7" s="844"/>
      <c r="J7" s="845"/>
    </row>
    <row r="8" ht="18" customHeight="1">
      <c r="B8" s="839"/>
      <c r="C8" s="846"/>
      <c r="J8" s="840"/>
    </row>
    <row r="9" ht="17.399999999999999">
      <c r="B9" s="839"/>
      <c r="C9" s="847" t="s">
        <v>50</v>
      </c>
      <c r="J9" s="840"/>
    </row>
    <row r="10" ht="17.399999999999999">
      <c r="B10" s="839"/>
      <c r="C10" s="847" t="s">
        <v>402</v>
      </c>
      <c r="D10" s="848" t="e">
        <f>+'RES-LP'!H18</f>
        <v>#REF!</v>
      </c>
      <c r="G10" s="849"/>
      <c r="H10" s="849"/>
      <c r="J10" s="850"/>
      <c r="K10" s="851" t="e">
        <f>D10=SUM(G13:G27)</f>
        <v>#REF!</v>
      </c>
      <c r="L10" s="851"/>
      <c r="M10" s="852"/>
    </row>
    <row r="11" ht="13.800000000000001">
      <c r="B11" s="839"/>
      <c r="J11" s="840"/>
    </row>
    <row r="12" ht="28.199999999999999">
      <c r="B12" s="853" t="s">
        <v>403</v>
      </c>
      <c r="C12" s="854" t="s">
        <v>404</v>
      </c>
      <c r="D12" s="855" t="s">
        <v>405</v>
      </c>
      <c r="E12" s="854" t="s">
        <v>406</v>
      </c>
      <c r="F12" s="856" t="s">
        <v>407</v>
      </c>
      <c r="G12" s="854" t="s">
        <v>408</v>
      </c>
      <c r="H12" s="854" t="s">
        <v>409</v>
      </c>
      <c r="I12" s="854" t="s">
        <v>410</v>
      </c>
      <c r="J12" s="857" t="s">
        <v>411</v>
      </c>
    </row>
    <row r="13" ht="19.5" customHeight="1">
      <c r="B13" s="858">
        <v>1</v>
      </c>
      <c r="C13" s="859" t="s">
        <v>271</v>
      </c>
      <c r="D13" s="860" t="s">
        <v>412</v>
      </c>
      <c r="E13" s="861" t="s">
        <v>413</v>
      </c>
      <c r="F13" s="862" t="s">
        <v>414</v>
      </c>
      <c r="G13" s="863">
        <f>+LP!L32</f>
        <v>0</v>
      </c>
      <c r="H13" s="864" t="e">
        <f t="shared" ref="H13:H14" si="172">ROUND(G13/$D$10,3)</f>
        <v>#REF!</v>
      </c>
      <c r="I13" s="865">
        <f t="shared" ref="I13:I16" si="173">ROUND(G13/SUM($G$13:$G$16),4)</f>
        <v>0</v>
      </c>
      <c r="J13" s="866" t="e">
        <f>ROUND(SUM(H13:H16),3)</f>
        <v>#REF!</v>
      </c>
      <c r="K13" s="867"/>
      <c r="L13" s="868"/>
      <c r="M13" s="869"/>
      <c r="N13" s="870"/>
    </row>
    <row r="14" ht="19.5" customHeight="1">
      <c r="B14" s="858"/>
      <c r="C14" s="859" t="s">
        <v>415</v>
      </c>
      <c r="D14" s="860" t="s">
        <v>416</v>
      </c>
      <c r="E14" s="861" t="s">
        <v>417</v>
      </c>
      <c r="F14" s="871"/>
      <c r="G14" s="863">
        <f>+LP!L22</f>
        <v>3578</v>
      </c>
      <c r="H14" s="864" t="e">
        <f t="shared" si="172"/>
        <v>#REF!</v>
      </c>
      <c r="I14" s="872">
        <f t="shared" si="173"/>
        <v>0.013899999999999999</v>
      </c>
      <c r="J14" s="873"/>
      <c r="K14" s="867"/>
      <c r="L14" s="868"/>
      <c r="M14" s="869"/>
      <c r="N14" s="870"/>
    </row>
    <row r="15" ht="19.5" customHeight="1">
      <c r="B15" s="858"/>
      <c r="C15" s="859" t="s">
        <v>418</v>
      </c>
      <c r="D15" s="860" t="s">
        <v>419</v>
      </c>
      <c r="E15" s="861" t="s">
        <v>414</v>
      </c>
      <c r="F15" s="871"/>
      <c r="G15" s="863">
        <f>+LP!L29+LP!L36</f>
        <v>218234.23999999999</v>
      </c>
      <c r="H15" s="864" t="e">
        <f>ROUND(G15/$D$10,3-0.1)</f>
        <v>#REF!</v>
      </c>
      <c r="I15" s="872">
        <f t="shared" si="173"/>
        <v>0.84809999999999997</v>
      </c>
      <c r="J15" s="873"/>
      <c r="K15" s="867"/>
      <c r="L15" s="868"/>
      <c r="M15" s="869"/>
      <c r="N15" s="870"/>
    </row>
    <row r="16" ht="19.5" customHeight="1">
      <c r="B16" s="858"/>
      <c r="C16" s="874" t="s">
        <v>279</v>
      </c>
      <c r="D16" s="860" t="s">
        <v>419</v>
      </c>
      <c r="E16" s="871" t="s">
        <v>420</v>
      </c>
      <c r="F16" s="871"/>
      <c r="G16" s="863">
        <f>+LP!L42</f>
        <v>35519.199999999997</v>
      </c>
      <c r="H16" s="875" t="e">
        <f t="shared" ref="H16:H27" si="174">ROUND(G16/$D$10,3)</f>
        <v>#REF!</v>
      </c>
      <c r="I16" s="876">
        <f t="shared" si="173"/>
        <v>0.13800000000000001</v>
      </c>
      <c r="J16" s="877"/>
      <c r="K16" s="867"/>
      <c r="L16" s="868"/>
      <c r="M16" s="869"/>
      <c r="N16" s="870"/>
    </row>
    <row r="17" ht="19.5" customHeight="1">
      <c r="B17" s="878">
        <v>2</v>
      </c>
      <c r="C17" s="879" t="s">
        <v>421</v>
      </c>
      <c r="D17" s="880" t="s">
        <v>422</v>
      </c>
      <c r="E17" s="881" t="s">
        <v>423</v>
      </c>
      <c r="F17" s="881" t="s">
        <v>423</v>
      </c>
      <c r="G17" s="882">
        <f>+LP!L56+LP!L73</f>
        <v>133692.72</v>
      </c>
      <c r="H17" s="864" t="e">
        <f t="shared" si="174"/>
        <v>#REF!</v>
      </c>
      <c r="I17" s="872">
        <f t="shared" ref="I17:I18" si="175">ROUND(G17/SUM($G$17:$G$18),4)</f>
        <v>0.90680000000000005</v>
      </c>
      <c r="J17" s="873" t="e">
        <f>ROUND(SUM(H17:H18),3)</f>
        <v>#REF!</v>
      </c>
      <c r="K17" s="867"/>
      <c r="L17" s="868"/>
      <c r="M17" s="869"/>
      <c r="N17" s="870"/>
    </row>
    <row r="18" ht="19.5" customHeight="1">
      <c r="B18" s="883"/>
      <c r="C18" s="884" t="s">
        <v>424</v>
      </c>
      <c r="D18" s="885" t="s">
        <v>425</v>
      </c>
      <c r="E18" s="886" t="s">
        <v>426</v>
      </c>
      <c r="F18" s="886"/>
      <c r="G18" s="887">
        <f>+LP!L136</f>
        <v>13745.66</v>
      </c>
      <c r="H18" s="875" t="e">
        <f t="shared" si="174"/>
        <v>#REF!</v>
      </c>
      <c r="I18" s="872">
        <f t="shared" si="175"/>
        <v>0.093200000000000005</v>
      </c>
      <c r="J18" s="888"/>
      <c r="K18" s="867"/>
      <c r="L18" s="868"/>
    </row>
    <row r="19" ht="19.5" customHeight="1">
      <c r="B19" s="878">
        <v>3</v>
      </c>
      <c r="C19" s="879" t="s">
        <v>284</v>
      </c>
      <c r="D19" s="889" t="s">
        <v>425</v>
      </c>
      <c r="E19" s="881" t="s">
        <v>427</v>
      </c>
      <c r="F19" s="890" t="s">
        <v>427</v>
      </c>
      <c r="G19" s="891">
        <f>+LP!L48+LP!L52</f>
        <v>93781.25</v>
      </c>
      <c r="H19" s="892" t="e">
        <f t="shared" si="174"/>
        <v>#REF!</v>
      </c>
      <c r="I19" s="865">
        <f t="shared" ref="I19:I24" si="176">ROUND(G19/SUM($G$19:$G$24),4)</f>
        <v>0.3362</v>
      </c>
      <c r="J19" s="866" t="e">
        <f>ROUND(SUM(H19:H24),3)</f>
        <v>#REF!</v>
      </c>
      <c r="K19" s="867"/>
    </row>
    <row r="20" ht="19.5" customHeight="1">
      <c r="B20" s="858"/>
      <c r="C20" s="874" t="s">
        <v>342</v>
      </c>
      <c r="D20" s="893" t="s">
        <v>428</v>
      </c>
      <c r="E20" s="871" t="s">
        <v>429</v>
      </c>
      <c r="F20" s="861"/>
      <c r="G20" s="863">
        <f>+LP!L117</f>
        <v>31585.240000000002</v>
      </c>
      <c r="H20" s="864" t="e">
        <f t="shared" si="174"/>
        <v>#REF!</v>
      </c>
      <c r="I20" s="872">
        <f t="shared" si="176"/>
        <v>0.1132</v>
      </c>
      <c r="J20" s="894"/>
      <c r="K20" s="867"/>
      <c r="L20" s="895"/>
    </row>
    <row r="21" ht="19.5" customHeight="1">
      <c r="B21" s="858"/>
      <c r="C21" s="874" t="s">
        <v>430</v>
      </c>
      <c r="D21" s="893" t="s">
        <v>428</v>
      </c>
      <c r="E21" s="871" t="s">
        <v>431</v>
      </c>
      <c r="F21" s="861"/>
      <c r="G21" s="863">
        <f>+LP!L101</f>
        <v>15148.540000000001</v>
      </c>
      <c r="H21" s="864" t="e">
        <f t="shared" si="174"/>
        <v>#REF!</v>
      </c>
      <c r="I21" s="872">
        <f t="shared" si="176"/>
        <v>0.054300000000000001</v>
      </c>
      <c r="J21" s="894"/>
      <c r="K21" s="867"/>
      <c r="L21" s="895"/>
    </row>
    <row r="22" ht="19.5" customHeight="1">
      <c r="B22" s="858"/>
      <c r="C22" s="874" t="s">
        <v>315</v>
      </c>
      <c r="D22" s="893" t="s">
        <v>432</v>
      </c>
      <c r="E22" s="871" t="s">
        <v>433</v>
      </c>
      <c r="F22" s="861"/>
      <c r="G22" s="863">
        <f>+LP!L76</f>
        <v>40485.120000000003</v>
      </c>
      <c r="H22" s="864" t="e">
        <f t="shared" si="174"/>
        <v>#REF!</v>
      </c>
      <c r="I22" s="872">
        <f t="shared" si="176"/>
        <v>0.14510000000000001</v>
      </c>
      <c r="J22" s="894"/>
      <c r="K22" s="867"/>
      <c r="L22" s="895"/>
    </row>
    <row r="23" ht="19.5" customHeight="1">
      <c r="B23" s="858"/>
      <c r="C23" s="874" t="s">
        <v>358</v>
      </c>
      <c r="D23" s="893" t="s">
        <v>432</v>
      </c>
      <c r="E23" s="871" t="s">
        <v>434</v>
      </c>
      <c r="F23" s="861"/>
      <c r="G23" s="863">
        <f>+LP!L129</f>
        <v>11437.240000000002</v>
      </c>
      <c r="H23" s="864" t="e">
        <f t="shared" si="174"/>
        <v>#REF!</v>
      </c>
      <c r="I23" s="872">
        <f t="shared" si="176"/>
        <v>0.041000000000000002</v>
      </c>
      <c r="J23" s="873"/>
      <c r="K23" s="867"/>
      <c r="L23" s="895"/>
    </row>
    <row r="24" ht="19.5" customHeight="1">
      <c r="B24" s="858"/>
      <c r="C24" s="874" t="s">
        <v>377</v>
      </c>
      <c r="D24" s="896" t="s">
        <v>432</v>
      </c>
      <c r="E24" s="871" t="s">
        <v>435</v>
      </c>
      <c r="F24" s="897"/>
      <c r="G24" s="863">
        <f>+LP!L153</f>
        <v>86522.979999999996</v>
      </c>
      <c r="H24" s="875" t="e">
        <f t="shared" si="174"/>
        <v>#REF!</v>
      </c>
      <c r="I24" s="876">
        <f t="shared" si="176"/>
        <v>0.31019999999999998</v>
      </c>
      <c r="J24" s="877"/>
      <c r="K24" s="867"/>
      <c r="L24" s="868"/>
    </row>
    <row r="25" ht="19.5" customHeight="1">
      <c r="B25" s="878">
        <v>4</v>
      </c>
      <c r="C25" s="879" t="s">
        <v>33</v>
      </c>
      <c r="D25" s="880" t="s">
        <v>436</v>
      </c>
      <c r="E25" s="881" t="s">
        <v>437</v>
      </c>
      <c r="F25" s="890" t="s">
        <v>437</v>
      </c>
      <c r="G25" s="882" t="e">
        <f t="shared" ref="G25:G26" si="177">+LP!#REF!</f>
        <v>#REF!</v>
      </c>
      <c r="H25" s="864" t="e">
        <f t="shared" si="174"/>
        <v>#REF!</v>
      </c>
      <c r="I25" s="872" t="e">
        <f t="shared" ref="I25:I26" si="178">ROUND(G25/($G$25+$G$26),4)</f>
        <v>#REF!</v>
      </c>
      <c r="J25" s="866" t="e">
        <f>ROUND(SUM(H25:H26),3)</f>
        <v>#REF!</v>
      </c>
      <c r="K25" s="867"/>
      <c r="L25" s="898"/>
    </row>
    <row r="26" ht="19.5" customHeight="1">
      <c r="B26" s="883"/>
      <c r="C26" s="884" t="s">
        <v>438</v>
      </c>
      <c r="D26" s="899" t="s">
        <v>439</v>
      </c>
      <c r="E26" s="886" t="s">
        <v>440</v>
      </c>
      <c r="F26" s="897"/>
      <c r="G26" s="887" t="e">
        <f t="shared" si="177"/>
        <v>#REF!</v>
      </c>
      <c r="H26" s="875" t="e">
        <f t="shared" si="174"/>
        <v>#REF!</v>
      </c>
      <c r="I26" s="876" t="e">
        <f t="shared" si="178"/>
        <v>#REF!</v>
      </c>
      <c r="J26" s="877"/>
      <c r="K26" s="867"/>
    </row>
    <row r="27" ht="19.5" customHeight="1">
      <c r="B27" s="900">
        <v>5</v>
      </c>
      <c r="C27" s="901" t="s">
        <v>441</v>
      </c>
      <c r="D27" s="902" t="s">
        <v>442</v>
      </c>
      <c r="E27" s="903" t="s">
        <v>443</v>
      </c>
      <c r="F27" s="903" t="s">
        <v>444</v>
      </c>
      <c r="G27" s="904" t="e">
        <f>+'RES-LP'!H16+'RES-LP'!H17</f>
        <v>#REF!</v>
      </c>
      <c r="H27" s="905" t="e">
        <f t="shared" si="174"/>
        <v>#REF!</v>
      </c>
      <c r="I27" s="906" t="e">
        <f>+G27/G27</f>
        <v>#REF!</v>
      </c>
      <c r="J27" s="907" t="e">
        <f>ROUND(SUM(H27),3)</f>
        <v>#REF!</v>
      </c>
      <c r="K27" s="867"/>
      <c r="L27" s="908"/>
      <c r="M27" s="908"/>
    </row>
    <row r="28" ht="15">
      <c r="B28" s="909"/>
      <c r="C28" s="61"/>
      <c r="D28" s="61"/>
      <c r="E28" s="61"/>
      <c r="F28" s="61"/>
      <c r="G28" s="62"/>
      <c r="H28" s="62"/>
      <c r="I28" s="61"/>
      <c r="J28" s="910"/>
      <c r="L28" s="911"/>
    </row>
    <row r="29" ht="17.399999999999999">
      <c r="B29" s="912" t="s">
        <v>445</v>
      </c>
      <c r="C29" s="913" t="e">
        <f>J13&amp;" PCr/PCo + "&amp;J17&amp;" DIr/DIo + "&amp;J19&amp;" AE2r/AE2o+ "&amp;J25&amp;" Jr/Jo + "&amp;J27&amp;" GUr/GUo"</f>
        <v>#REF!</v>
      </c>
      <c r="D29" s="914"/>
      <c r="E29" s="914"/>
      <c r="G29" s="849"/>
      <c r="H29" s="849"/>
      <c r="I29" s="915"/>
      <c r="J29" s="916"/>
    </row>
    <row r="30" ht="13.800000000000001">
      <c r="B30" s="917"/>
      <c r="C30" s="918"/>
      <c r="D30" s="918"/>
      <c r="E30" s="918"/>
      <c r="F30" s="918"/>
      <c r="G30" s="918"/>
      <c r="H30" s="918"/>
      <c r="I30" s="918"/>
      <c r="J30" s="919"/>
    </row>
    <row r="31">
      <c r="B31" s="839"/>
      <c r="J31" s="840"/>
    </row>
    <row r="32">
      <c r="B32" s="839" t="s">
        <v>178</v>
      </c>
      <c r="J32" s="840"/>
    </row>
    <row r="33">
      <c r="B33" s="839"/>
      <c r="J33" s="840"/>
    </row>
    <row r="34" ht="13.800000000000001">
      <c r="B34" s="920" t="s">
        <v>446</v>
      </c>
      <c r="C34" s="921" t="s">
        <v>447</v>
      </c>
      <c r="J34" s="840"/>
    </row>
    <row r="35" ht="13.800000000000001">
      <c r="B35" s="920"/>
      <c r="C35" s="921" t="s">
        <v>448</v>
      </c>
      <c r="J35" s="840"/>
    </row>
    <row r="36" ht="13.800000000000001">
      <c r="B36" s="920"/>
      <c r="C36" s="921" t="s">
        <v>449</v>
      </c>
      <c r="J36" s="840"/>
    </row>
    <row r="37" ht="13.800000000000001">
      <c r="B37" s="920" t="s">
        <v>450</v>
      </c>
      <c r="C37" s="921" t="s">
        <v>451</v>
      </c>
      <c r="J37" s="840"/>
    </row>
    <row r="38" ht="13.800000000000001">
      <c r="B38" s="920"/>
      <c r="C38" s="921" t="s">
        <v>452</v>
      </c>
      <c r="J38" s="840"/>
    </row>
    <row r="39" ht="14.4">
      <c r="B39" s="922" t="s">
        <v>453</v>
      </c>
      <c r="C39" s="923" t="s">
        <v>454</v>
      </c>
      <c r="D39" s="918"/>
      <c r="E39" s="918"/>
      <c r="F39" s="918"/>
      <c r="G39" s="918"/>
      <c r="H39" s="918"/>
      <c r="I39" s="918"/>
      <c r="J39" s="919"/>
    </row>
    <row r="41">
      <c r="G41" s="924"/>
      <c r="H41" s="925"/>
      <c r="I41" s="925"/>
      <c r="J41" s="925"/>
    </row>
    <row r="42">
      <c r="G42" s="926"/>
    </row>
    <row r="43">
      <c r="G43" s="927"/>
    </row>
    <row r="44">
      <c r="G44" s="926"/>
    </row>
    <row r="45">
      <c r="G45" s="926"/>
      <c r="H45" s="928"/>
      <c r="I45" s="928"/>
      <c r="J45" s="928"/>
    </row>
    <row r="46">
      <c r="H46" s="929" t="e">
        <f>+IF(SUM(H13:H27)=1,"OK","X")</f>
        <v>#REF!</v>
      </c>
      <c r="I46" s="929" t="e">
        <f>+IF(SUM(I13:I27)=5,"OK","X")</f>
        <v>#REF!</v>
      </c>
      <c r="J46" s="929" t="e">
        <f>+IF(SUM(J13:J27)=1,"OK","X")</f>
        <v>#REF!</v>
      </c>
    </row>
    <row r="47">
      <c r="H47" s="930"/>
      <c r="I47" s="930"/>
      <c r="J47" s="930"/>
    </row>
  </sheetData>
  <mergeCells count="5">
    <mergeCell ref="C7:J7"/>
    <mergeCell ref="F13:F16"/>
    <mergeCell ref="F17:F18"/>
    <mergeCell ref="F19:F24"/>
    <mergeCell ref="F25:F26"/>
  </mergeCells>
  <printOptions headings="0" gridLines="0" horizontalCentered="1" verticalCentered="1"/>
  <pageMargins left="0.39370078740157477" right="0.39370078740157477" top="0" bottom="0" header="0" footer="0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7">
    <outlinePr applyStyles="0" summaryBelow="1" summaryRight="1" showOutlineSymbols="1"/>
    <pageSetUpPr autoPageBreaks="1" fitToPage="0"/>
  </sheetPr>
  <sheetViews>
    <sheetView showGridLines="0" view="pageBreakPreview" zoomScale="85" workbookViewId="0">
      <selection activeCell="D25" activeCellId="0" sqref="D25"/>
    </sheetView>
  </sheetViews>
  <sheetFormatPr baseColWidth="10" defaultColWidth="11.44140625" defaultRowHeight="13.199999999999999"/>
  <cols>
    <col customWidth="1" min="1" max="1" style="555" width="1.88671875"/>
    <col customWidth="1" min="2" max="2" style="556" width="11.33203125"/>
    <col customWidth="1" min="3" max="3" style="556" width="2.5546875"/>
    <col customWidth="1" min="4" max="4" style="556" width="6.109375"/>
    <col customWidth="1" min="5" max="5" style="556" width="7.44140625"/>
    <col customWidth="1" min="6" max="6" style="556" width="35.88671875"/>
    <col customWidth="1" min="7" max="8" style="556" width="19.44140625"/>
    <col customWidth="1" hidden="1" min="9" max="12" style="556" width="15.88671875"/>
    <col customWidth="1" min="13" max="14" style="555" width="11.88671875"/>
    <col min="15" max="16384" style="555" width="11.44140625"/>
  </cols>
  <sheetData>
    <row r="1" ht="8.25" customHeight="1">
      <c r="B1" s="557"/>
      <c r="C1" s="558"/>
      <c r="D1" s="558"/>
      <c r="E1" s="558"/>
      <c r="F1" s="558"/>
      <c r="G1" s="558"/>
      <c r="H1" s="558"/>
      <c r="I1" s="558"/>
      <c r="J1" s="558"/>
      <c r="K1" s="558"/>
    </row>
    <row r="2" ht="15" customHeight="1">
      <c r="B2" s="559" t="s">
        <v>233</v>
      </c>
      <c r="C2" s="560"/>
      <c r="D2" s="560"/>
      <c r="E2" s="560"/>
      <c r="F2" s="560"/>
      <c r="G2" s="560"/>
      <c r="H2" s="560"/>
      <c r="I2" s="560"/>
      <c r="J2" s="560"/>
      <c r="K2" s="560"/>
      <c r="L2" s="561"/>
    </row>
    <row r="3" ht="12" customHeight="1">
      <c r="B3" s="562"/>
      <c r="C3" s="560"/>
      <c r="D3" s="560"/>
      <c r="E3" s="560"/>
      <c r="F3" s="560"/>
      <c r="G3" s="560"/>
      <c r="H3" s="560"/>
      <c r="I3" s="560"/>
      <c r="J3" s="560"/>
      <c r="K3" s="560"/>
    </row>
    <row r="4" ht="42.75" customHeight="1">
      <c r="B4" s="563" t="s">
        <v>3</v>
      </c>
      <c r="C4" s="563"/>
      <c r="D4" s="563"/>
      <c r="E4" s="563"/>
      <c r="F4" s="563"/>
      <c r="G4" s="563"/>
      <c r="H4" s="563"/>
      <c r="I4" s="563"/>
      <c r="J4" s="563"/>
      <c r="K4" s="563"/>
      <c r="L4" s="563"/>
    </row>
    <row r="5" ht="15" customHeight="1">
      <c r="B5" s="564"/>
      <c r="C5" s="565"/>
      <c r="D5" s="565"/>
      <c r="E5" s="565"/>
      <c r="F5" s="565"/>
      <c r="G5" s="565"/>
      <c r="H5" s="565"/>
      <c r="I5" s="565"/>
      <c r="J5" s="565"/>
      <c r="K5" s="565"/>
    </row>
    <row r="6" ht="18" customHeight="1">
      <c r="B6" s="566" t="s">
        <v>234</v>
      </c>
      <c r="C6" s="567" t="s">
        <v>2</v>
      </c>
      <c r="D6" s="568" t="s">
        <v>5</v>
      </c>
      <c r="E6" s="568"/>
      <c r="G6" s="568"/>
      <c r="H6" s="568"/>
      <c r="I6" s="568"/>
      <c r="J6" s="568"/>
      <c r="K6" s="568"/>
    </row>
    <row r="7" ht="18" customHeight="1">
      <c r="B7" s="569" t="s">
        <v>455</v>
      </c>
      <c r="C7" s="570" t="s">
        <v>2</v>
      </c>
      <c r="D7" s="569" t="s">
        <v>51</v>
      </c>
      <c r="E7" s="569"/>
      <c r="G7" s="569"/>
      <c r="H7" s="931" t="s">
        <v>6</v>
      </c>
      <c r="I7" s="569"/>
      <c r="J7" s="569"/>
      <c r="K7" s="569"/>
    </row>
    <row r="8" ht="18" customHeight="1">
      <c r="B8" s="572"/>
      <c r="C8" s="573"/>
      <c r="D8" s="574"/>
      <c r="E8" s="574"/>
      <c r="F8" s="574"/>
      <c r="G8" s="574"/>
      <c r="H8" s="932" t="s">
        <v>456</v>
      </c>
      <c r="I8" s="574"/>
      <c r="J8" s="574"/>
      <c r="K8" s="574"/>
      <c r="L8" s="933"/>
    </row>
    <row r="9" ht="20.25" customHeight="1">
      <c r="B9" s="576" t="s">
        <v>10</v>
      </c>
      <c r="C9" s="577" t="s">
        <v>23</v>
      </c>
      <c r="D9" s="578"/>
      <c r="E9" s="578"/>
      <c r="F9" s="579"/>
      <c r="G9" s="98" t="s">
        <v>24</v>
      </c>
      <c r="H9" s="98" t="s">
        <v>236</v>
      </c>
      <c r="I9" s="99" t="s">
        <v>26</v>
      </c>
      <c r="J9" s="100"/>
      <c r="K9" s="101" t="s">
        <v>27</v>
      </c>
      <c r="L9" s="101"/>
    </row>
    <row r="10" ht="33" customHeight="1">
      <c r="B10" s="580"/>
      <c r="C10" s="581"/>
      <c r="D10" s="582"/>
      <c r="E10" s="582"/>
      <c r="F10" s="583"/>
      <c r="G10" s="106"/>
      <c r="H10" s="106"/>
      <c r="I10" s="101" t="s">
        <v>28</v>
      </c>
      <c r="J10" s="101" t="s">
        <v>29</v>
      </c>
      <c r="K10" s="106" t="s">
        <v>30</v>
      </c>
      <c r="L10" s="106" t="s">
        <v>31</v>
      </c>
    </row>
    <row r="11" ht="21.75" customHeight="1">
      <c r="B11" s="584"/>
      <c r="C11" s="585"/>
      <c r="D11" s="586"/>
      <c r="E11" s="586"/>
      <c r="F11" s="587"/>
      <c r="G11" s="588"/>
      <c r="H11" s="588"/>
      <c r="I11" s="588"/>
      <c r="J11" s="588"/>
      <c r="K11" s="588"/>
      <c r="L11" s="588"/>
    </row>
    <row r="12" ht="21.75" customHeight="1">
      <c r="B12" s="589" t="s">
        <v>16</v>
      </c>
      <c r="C12" s="590"/>
      <c r="D12" s="591" t="s">
        <v>237</v>
      </c>
      <c r="E12" s="591"/>
      <c r="F12" s="592"/>
      <c r="G12" s="593">
        <f>+RP!K136</f>
        <v>202256.75</v>
      </c>
      <c r="H12" s="593">
        <f>+RP!M136</f>
        <v>223205.59</v>
      </c>
      <c r="I12" s="593" t="e">
        <f t="shared" ref="I12:I14" si="179">+RP!#REF!</f>
        <v>#REF!</v>
      </c>
      <c r="J12" s="593" t="e">
        <f t="shared" ref="J12:J14" si="180">+RP!#REF!</f>
        <v>#REF!</v>
      </c>
      <c r="K12" s="593" t="e">
        <f t="shared" ref="K12:K14" si="181">+RP!#REF!</f>
        <v>#REF!</v>
      </c>
      <c r="L12" s="593" t="e">
        <f t="shared" ref="L12:L14" si="182">+RP!#REF!</f>
        <v>#REF!</v>
      </c>
      <c r="M12" s="597"/>
      <c r="N12" s="595"/>
      <c r="P12" s="596"/>
      <c r="Q12" s="597"/>
    </row>
    <row r="13" ht="21.75" customHeight="1">
      <c r="B13" s="589" t="s">
        <v>18</v>
      </c>
      <c r="C13" s="598"/>
      <c r="D13" s="599" t="s">
        <v>33</v>
      </c>
      <c r="E13" s="599"/>
      <c r="F13" s="600"/>
      <c r="G13" s="593" t="e">
        <f t="shared" ref="G13:G14" si="183">+RP!#REF!</f>
        <v>#REF!</v>
      </c>
      <c r="H13" s="593" t="e">
        <f t="shared" ref="H13:H14" si="184">+RP!#REF!</f>
        <v>#REF!</v>
      </c>
      <c r="I13" s="593" t="e">
        <f t="shared" si="179"/>
        <v>#REF!</v>
      </c>
      <c r="J13" s="593" t="e">
        <f t="shared" si="180"/>
        <v>#REF!</v>
      </c>
      <c r="K13" s="593" t="e">
        <f t="shared" si="181"/>
        <v>#REF!</v>
      </c>
      <c r="L13" s="593" t="e">
        <f t="shared" si="182"/>
        <v>#REF!</v>
      </c>
      <c r="M13" s="597"/>
      <c r="N13" s="595"/>
      <c r="P13" s="596"/>
      <c r="Q13" s="597"/>
    </row>
    <row r="14" ht="21.75" customHeight="1">
      <c r="B14" s="589" t="s">
        <v>34</v>
      </c>
      <c r="C14" s="598"/>
      <c r="D14" s="599" t="s">
        <v>238</v>
      </c>
      <c r="E14" s="599"/>
      <c r="F14" s="600"/>
      <c r="G14" s="593" t="e">
        <f t="shared" si="183"/>
        <v>#REF!</v>
      </c>
      <c r="H14" s="593" t="e">
        <f t="shared" si="184"/>
        <v>#REF!</v>
      </c>
      <c r="I14" s="593" t="e">
        <f t="shared" si="179"/>
        <v>#REF!</v>
      </c>
      <c r="J14" s="593" t="e">
        <f t="shared" si="180"/>
        <v>#REF!</v>
      </c>
      <c r="K14" s="593" t="e">
        <f t="shared" si="181"/>
        <v>#REF!</v>
      </c>
      <c r="L14" s="593" t="e">
        <f t="shared" si="182"/>
        <v>#REF!</v>
      </c>
      <c r="M14" s="597"/>
      <c r="N14" s="595"/>
      <c r="P14" s="596"/>
      <c r="Q14" s="597"/>
    </row>
    <row r="15" s="601" customFormat="1" ht="36.75" customHeight="1">
      <c r="B15" s="602" t="s">
        <v>36</v>
      </c>
      <c r="C15" s="603"/>
      <c r="D15" s="604" t="s">
        <v>239</v>
      </c>
      <c r="E15" s="604"/>
      <c r="F15" s="605"/>
      <c r="G15" s="606" t="e">
        <f t="shared" ref="G15:L15" si="185">+SUM(G12:G14)</f>
        <v>#REF!</v>
      </c>
      <c r="H15" s="606" t="e">
        <f t="shared" si="185"/>
        <v>#REF!</v>
      </c>
      <c r="I15" s="606" t="e">
        <f t="shared" si="185"/>
        <v>#REF!</v>
      </c>
      <c r="J15" s="606" t="e">
        <f t="shared" si="185"/>
        <v>#REF!</v>
      </c>
      <c r="K15" s="606" t="e">
        <f t="shared" si="185"/>
        <v>#REF!</v>
      </c>
      <c r="L15" s="606" t="e">
        <f t="shared" si="185"/>
        <v>#REF!</v>
      </c>
      <c r="M15" s="607"/>
      <c r="N15" s="608"/>
      <c r="P15" s="129"/>
      <c r="Q15" s="607"/>
    </row>
    <row r="16" ht="24.75" customHeight="1">
      <c r="B16" s="609" t="s">
        <v>38</v>
      </c>
      <c r="C16" s="585"/>
      <c r="D16" s="610" t="s">
        <v>39</v>
      </c>
      <c r="E16" s="610"/>
      <c r="F16" s="611"/>
      <c r="G16" s="593" t="e">
        <f t="shared" ref="G16:L16" si="186">ROUND(G15*10.12%,2)</f>
        <v>#REF!</v>
      </c>
      <c r="H16" s="593" t="e">
        <f t="shared" si="186"/>
        <v>#REF!</v>
      </c>
      <c r="I16" s="593" t="e">
        <f t="shared" si="186"/>
        <v>#REF!</v>
      </c>
      <c r="J16" s="593" t="e">
        <f t="shared" si="186"/>
        <v>#REF!</v>
      </c>
      <c r="K16" s="593" t="e">
        <f t="shared" si="186"/>
        <v>#REF!</v>
      </c>
      <c r="L16" s="593" t="e">
        <f t="shared" si="186"/>
        <v>#REF!</v>
      </c>
      <c r="M16" s="597"/>
      <c r="N16" s="130"/>
      <c r="P16" s="596"/>
      <c r="Q16" s="597"/>
    </row>
    <row r="17" ht="24.75" customHeight="1">
      <c r="B17" s="609" t="s">
        <v>40</v>
      </c>
      <c r="C17" s="585"/>
      <c r="D17" s="612" t="s">
        <v>41</v>
      </c>
      <c r="E17" s="612"/>
      <c r="F17" s="611"/>
      <c r="G17" s="593" t="e">
        <f t="shared" ref="G17:L17" si="187">ROUND(G15*3%,2)</f>
        <v>#REF!</v>
      </c>
      <c r="H17" s="593" t="e">
        <f t="shared" si="187"/>
        <v>#REF!</v>
      </c>
      <c r="I17" s="593" t="e">
        <f t="shared" si="187"/>
        <v>#REF!</v>
      </c>
      <c r="J17" s="593" t="e">
        <f t="shared" si="187"/>
        <v>#REF!</v>
      </c>
      <c r="K17" s="593" t="e">
        <f t="shared" si="187"/>
        <v>#REF!</v>
      </c>
      <c r="L17" s="593" t="e">
        <f t="shared" si="187"/>
        <v>#REF!</v>
      </c>
      <c r="M17" s="597"/>
      <c r="N17" s="130"/>
      <c r="P17" s="596"/>
      <c r="Q17" s="597"/>
    </row>
    <row r="18" s="601" customFormat="1" ht="36.75" customHeight="1">
      <c r="B18" s="602" t="s">
        <v>240</v>
      </c>
      <c r="C18" s="603"/>
      <c r="D18" s="604" t="s">
        <v>241</v>
      </c>
      <c r="E18" s="604"/>
      <c r="F18" s="605"/>
      <c r="G18" s="613" t="e">
        <f t="shared" ref="G18:L18" si="188">G17+G16+G15</f>
        <v>#REF!</v>
      </c>
      <c r="H18" s="613" t="e">
        <f t="shared" si="188"/>
        <v>#REF!</v>
      </c>
      <c r="I18" s="613" t="e">
        <f t="shared" si="188"/>
        <v>#REF!</v>
      </c>
      <c r="J18" s="613" t="e">
        <f t="shared" si="188"/>
        <v>#REF!</v>
      </c>
      <c r="K18" s="613" t="e">
        <f t="shared" si="188"/>
        <v>#REF!</v>
      </c>
      <c r="L18" s="613" t="e">
        <f t="shared" si="188"/>
        <v>#REF!</v>
      </c>
      <c r="M18" s="129" t="e">
        <f>+H18-G18</f>
        <v>#REF!</v>
      </c>
      <c r="N18" s="608"/>
      <c r="P18" s="129"/>
      <c r="Q18" s="607"/>
    </row>
    <row r="19" s="601" customFormat="1" ht="6.75" customHeight="1">
      <c r="B19" s="614"/>
      <c r="C19" s="615"/>
      <c r="D19" s="604"/>
      <c r="E19" s="604"/>
      <c r="F19" s="604"/>
      <c r="G19" s="616"/>
      <c r="H19" s="616"/>
      <c r="I19" s="617"/>
      <c r="J19" s="618"/>
      <c r="K19" s="618"/>
      <c r="L19" s="618"/>
      <c r="M19" s="129"/>
      <c r="N19" s="608"/>
      <c r="P19" s="129"/>
      <c r="Q19" s="607"/>
    </row>
    <row r="20" ht="38.25" customHeight="1">
      <c r="B20" s="619"/>
      <c r="C20" s="620"/>
      <c r="D20" s="621" t="s">
        <v>242</v>
      </c>
      <c r="E20" s="621"/>
      <c r="F20" s="622"/>
      <c r="G20" s="623" t="e">
        <f>+G18/G18</f>
        <v>#REF!</v>
      </c>
      <c r="H20" s="623" t="e">
        <f>+H18/$G$18</f>
        <v>#REF!</v>
      </c>
      <c r="I20" s="623" t="e">
        <f>+I18/$G$18</f>
        <v>#REF!</v>
      </c>
      <c r="J20" s="623" t="e">
        <f>+J18/$G$18</f>
        <v>#REF!</v>
      </c>
      <c r="K20" s="623" t="e">
        <f>+K18/$G$18</f>
        <v>#REF!</v>
      </c>
      <c r="L20" s="623" t="e">
        <f>+L18/$G$18</f>
        <v>#REF!</v>
      </c>
      <c r="M20" s="597"/>
    </row>
    <row r="21">
      <c r="L21" s="624"/>
    </row>
    <row r="22" ht="13.800000000000001">
      <c r="H22" s="594" t="e">
        <f>+H18-I18+K18-J18</f>
        <v>#REF!</v>
      </c>
      <c r="I22" s="594"/>
      <c r="J22" s="594"/>
      <c r="K22" s="624" t="e">
        <f t="shared" ref="K22:K25" si="189">+G12-H12+I12+J12-K12</f>
        <v>#REF!</v>
      </c>
    </row>
    <row r="23" ht="13.800000000000001">
      <c r="H23" s="594" t="e">
        <f>+G18-H22</f>
        <v>#REF!</v>
      </c>
      <c r="I23" s="594"/>
      <c r="J23" s="594"/>
      <c r="K23" s="624" t="e">
        <f t="shared" si="189"/>
        <v>#REF!</v>
      </c>
    </row>
    <row r="24">
      <c r="K24" s="624" t="e">
        <f t="shared" si="189"/>
        <v>#REF!</v>
      </c>
    </row>
    <row r="25">
      <c r="K25" s="624" t="e">
        <f t="shared" si="189"/>
        <v>#REF!</v>
      </c>
    </row>
  </sheetData>
  <mergeCells count="7">
    <mergeCell ref="B4:L4"/>
    <mergeCell ref="B9:B10"/>
    <mergeCell ref="C9:F10"/>
    <mergeCell ref="G9:G10"/>
    <mergeCell ref="H9:H10"/>
    <mergeCell ref="I9:J9"/>
    <mergeCell ref="K9:L9"/>
  </mergeCells>
  <printOptions headings="0" gridLines="0" horizontalCentered="1" verticalCentered="1"/>
  <pageMargins left="0" right="0" top="0" bottom="0" header="0" footer="0"/>
  <pageSetup paperSize="9" scale="75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8">
    <outlinePr applyStyles="0" summaryBelow="1" summaryRight="1" showOutlineSymbols="1"/>
    <pageSetUpPr autoPageBreaks="1" fitToPage="1"/>
  </sheetPr>
  <sheetViews>
    <sheetView showGridLines="0" view="pageBreakPreview" zoomScale="80" workbookViewId="0">
      <pane xSplit="1" ySplit="15" topLeftCell="B16" activePane="bottomRight" state="frozen"/>
      <selection activeCell="N17" activeCellId="0" sqref="N17:N136"/>
    </sheetView>
  </sheetViews>
  <sheetFormatPr baseColWidth="10" defaultColWidth="11.44140625" defaultRowHeight="12.75"/>
  <cols>
    <col customWidth="1" min="1" max="1" style="934" width="4.44140625"/>
    <col customWidth="1" min="2" max="2" style="934" width="9.33203125"/>
    <col customWidth="1" hidden="1" min="3" max="3" style="934" width="3.88671875"/>
    <col customWidth="1" min="4" max="4" style="934" width="10.88671875"/>
    <col customWidth="1" min="5" max="5" style="625" width="3.109375"/>
    <col customWidth="1" min="6" max="6" style="934" width="74.6640625"/>
    <col customWidth="1" min="7" max="7" style="934" width="8.6640625"/>
    <col customWidth="1" min="8" max="8" style="934" width="12.33203125"/>
    <col customWidth="1" min="9" max="9" style="934" width="13.109375"/>
    <col customWidth="1" hidden="1" min="10" max="10" style="935" width="13.88671875"/>
    <col customWidth="1" hidden="1" min="11" max="11" style="936" width="17.44140625"/>
    <col customWidth="1" min="12" max="12" style="934" width="13.88671875"/>
    <col customWidth="1" min="13" max="13" style="934" width="17.44140625"/>
    <col customWidth="1" min="14" max="14" style="934" width="13.109375"/>
    <col customWidth="1" min="15" max="15" style="935" width="13.88671875"/>
    <col customWidth="1" min="16" max="17" style="936" width="17.44140625"/>
    <col customWidth="1" hidden="1" min="18" max="18" style="934" width="13.77734375"/>
    <col customWidth="1" hidden="1" min="19" max="20" style="934" width="11.44140625"/>
    <col min="21" max="23" style="934" width="11.44140625"/>
    <col customWidth="1" min="24" max="24" style="936" width="17.44140625"/>
    <col customWidth="1" min="25" max="27" style="934" width="11.44140625"/>
    <col customWidth="1" min="28" max="28" style="936" width="17.44140625"/>
    <col customWidth="1" min="29" max="31" style="934" width="11.44140625"/>
    <col customWidth="1" min="32" max="32" style="936" width="17.44140625"/>
    <col min="33" max="16384" style="934" width="11.44140625"/>
  </cols>
  <sheetData>
    <row r="1" hidden="1"/>
    <row r="2" ht="15" hidden="1" customHeight="1"/>
    <row r="3" ht="15" hidden="1" customHeight="1"/>
    <row r="4" ht="15" hidden="1" customHeight="1"/>
    <row r="5" hidden="1"/>
    <row r="6" ht="20.25" customHeight="1">
      <c r="B6" s="630" t="s">
        <v>244</v>
      </c>
      <c r="C6" s="630"/>
      <c r="D6" s="630"/>
      <c r="E6" s="630"/>
      <c r="F6" s="630"/>
      <c r="G6" s="630"/>
      <c r="H6" s="630"/>
      <c r="I6" s="630"/>
      <c r="J6" s="630"/>
      <c r="K6" s="630"/>
      <c r="L6" s="630"/>
      <c r="M6" s="630"/>
      <c r="N6" s="630"/>
      <c r="O6" s="630"/>
      <c r="P6" s="630"/>
      <c r="Q6" s="630"/>
      <c r="X6" s="630"/>
      <c r="AB6" s="630"/>
      <c r="AF6" s="630"/>
    </row>
    <row r="7" ht="17.25" customHeight="1">
      <c r="B7" s="630"/>
      <c r="C7" s="630"/>
      <c r="D7" s="630"/>
      <c r="E7" s="630"/>
      <c r="F7" s="630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0"/>
      <c r="X7" s="630"/>
      <c r="AB7" s="630"/>
      <c r="AF7" s="630"/>
    </row>
    <row r="8" s="937" customFormat="1" ht="33.75" customHeight="1">
      <c r="B8" s="637" t="s">
        <v>245</v>
      </c>
      <c r="C8" s="938"/>
      <c r="D8" s="938"/>
      <c r="E8" s="636" t="s">
        <v>2</v>
      </c>
      <c r="F8" s="635" t="s">
        <v>3</v>
      </c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X8" s="635"/>
      <c r="AB8" s="635"/>
      <c r="AF8" s="635"/>
    </row>
    <row r="9" s="937" customFormat="1" ht="24" customHeight="1">
      <c r="B9" s="637" t="s">
        <v>4</v>
      </c>
      <c r="C9" s="82"/>
      <c r="D9" s="82"/>
      <c r="E9" s="636" t="s">
        <v>2</v>
      </c>
      <c r="F9" s="939" t="s">
        <v>5</v>
      </c>
      <c r="G9" s="938"/>
      <c r="H9" s="938"/>
      <c r="I9" s="938"/>
      <c r="J9" s="938"/>
      <c r="K9" s="938"/>
      <c r="L9" s="635"/>
      <c r="M9" s="635"/>
      <c r="N9" s="938"/>
      <c r="O9" s="938"/>
      <c r="P9" s="938"/>
      <c r="Q9" s="938"/>
      <c r="X9" s="938"/>
      <c r="AB9" s="938"/>
      <c r="AF9" s="938"/>
    </row>
    <row r="10" s="937" customFormat="1" ht="24" customHeight="1">
      <c r="B10" s="637" t="s">
        <v>455</v>
      </c>
      <c r="C10" s="167"/>
      <c r="D10" s="167"/>
      <c r="E10" s="633" t="s">
        <v>2</v>
      </c>
      <c r="F10" s="637" t="s">
        <v>51</v>
      </c>
      <c r="G10" s="940"/>
      <c r="H10" s="941"/>
      <c r="I10" s="941"/>
      <c r="J10" s="640"/>
      <c r="K10" s="640"/>
      <c r="L10" s="640"/>
      <c r="M10" s="640"/>
      <c r="N10" s="941"/>
      <c r="O10" s="640"/>
      <c r="P10" s="640"/>
      <c r="Q10" s="640"/>
      <c r="X10" s="640"/>
      <c r="AB10" s="640"/>
      <c r="AF10" s="640"/>
    </row>
    <row r="11" ht="8.25" customHeight="1">
      <c r="B11" s="942"/>
      <c r="C11" s="942"/>
      <c r="D11" s="942"/>
      <c r="E11" s="641"/>
      <c r="F11" s="942"/>
      <c r="G11" s="942"/>
      <c r="H11" s="942"/>
      <c r="I11" s="942"/>
      <c r="J11" s="943"/>
      <c r="K11" s="944"/>
      <c r="L11" s="942"/>
      <c r="M11" s="942"/>
      <c r="N11" s="942"/>
      <c r="O11" s="943"/>
      <c r="P11" s="944"/>
      <c r="Q11" s="944"/>
      <c r="X11" s="944"/>
      <c r="AB11" s="944"/>
      <c r="AF11" s="944"/>
    </row>
    <row r="12" ht="49.799999999999997" customHeight="1">
      <c r="B12" s="644" t="s">
        <v>10</v>
      </c>
      <c r="C12" s="644" t="s">
        <v>246</v>
      </c>
      <c r="D12" s="644"/>
      <c r="E12" s="644"/>
      <c r="F12" s="644"/>
      <c r="G12" s="945" t="s">
        <v>247</v>
      </c>
      <c r="H12" s="648" t="s">
        <v>248</v>
      </c>
      <c r="I12" s="648" t="s">
        <v>249</v>
      </c>
      <c r="J12" s="649" t="s">
        <v>8</v>
      </c>
      <c r="K12" s="650"/>
      <c r="L12" s="649" t="s">
        <v>9</v>
      </c>
      <c r="M12" s="650"/>
      <c r="N12" s="653" t="s">
        <v>250</v>
      </c>
      <c r="O12" s="654" t="s">
        <v>251</v>
      </c>
      <c r="P12" s="655"/>
      <c r="Q12" s="655"/>
      <c r="R12" s="647" t="s">
        <v>252</v>
      </c>
      <c r="U12" s="647" t="s">
        <v>250</v>
      </c>
      <c r="V12" s="651" t="s">
        <v>253</v>
      </c>
      <c r="W12" s="652"/>
      <c r="X12" s="652"/>
      <c r="Y12" s="658" t="s">
        <v>250</v>
      </c>
      <c r="Z12" s="659" t="s">
        <v>254</v>
      </c>
      <c r="AA12" s="660"/>
      <c r="AB12" s="660"/>
      <c r="AC12" s="661" t="s">
        <v>250</v>
      </c>
      <c r="AD12" s="662" t="s">
        <v>255</v>
      </c>
      <c r="AE12" s="663"/>
      <c r="AF12" s="663"/>
    </row>
    <row r="13" ht="22.5" customHeight="1">
      <c r="B13" s="644"/>
      <c r="C13" s="644"/>
      <c r="D13" s="644"/>
      <c r="E13" s="644"/>
      <c r="F13" s="644"/>
      <c r="G13" s="945"/>
      <c r="H13" s="648"/>
      <c r="I13" s="648"/>
      <c r="J13" s="664" t="s">
        <v>256</v>
      </c>
      <c r="K13" s="665" t="s">
        <v>20</v>
      </c>
      <c r="L13" s="664" t="s">
        <v>256</v>
      </c>
      <c r="M13" s="665" t="s">
        <v>20</v>
      </c>
      <c r="N13" s="653"/>
      <c r="O13" s="668" t="s">
        <v>256</v>
      </c>
      <c r="P13" s="669" t="s">
        <v>20</v>
      </c>
      <c r="Q13" s="670" t="s">
        <v>75</v>
      </c>
      <c r="R13" s="647"/>
      <c r="U13" s="647"/>
      <c r="V13" s="666" t="s">
        <v>256</v>
      </c>
      <c r="W13" s="667" t="s">
        <v>20</v>
      </c>
      <c r="X13" s="671" t="s">
        <v>75</v>
      </c>
      <c r="Y13" s="658"/>
      <c r="Z13" s="672" t="s">
        <v>256</v>
      </c>
      <c r="AA13" s="673" t="s">
        <v>20</v>
      </c>
      <c r="AB13" s="674" t="s">
        <v>75</v>
      </c>
      <c r="AC13" s="661"/>
      <c r="AD13" s="675" t="s">
        <v>256</v>
      </c>
      <c r="AE13" s="676" t="s">
        <v>20</v>
      </c>
      <c r="AF13" s="677" t="s">
        <v>75</v>
      </c>
    </row>
    <row r="14" ht="20.25" customHeight="1">
      <c r="B14" s="644"/>
      <c r="C14" s="644"/>
      <c r="D14" s="644"/>
      <c r="E14" s="644"/>
      <c r="F14" s="644"/>
      <c r="G14" s="945"/>
      <c r="H14" s="648"/>
      <c r="I14" s="648"/>
      <c r="J14" s="664"/>
      <c r="K14" s="665"/>
      <c r="L14" s="664"/>
      <c r="M14" s="665"/>
      <c r="N14" s="653"/>
      <c r="O14" s="668"/>
      <c r="P14" s="669"/>
      <c r="Q14" s="678"/>
      <c r="R14" s="647"/>
      <c r="U14" s="647"/>
      <c r="V14" s="666"/>
      <c r="W14" s="667"/>
      <c r="X14" s="679"/>
      <c r="Y14" s="658"/>
      <c r="Z14" s="672"/>
      <c r="AA14" s="673"/>
      <c r="AB14" s="680"/>
      <c r="AC14" s="661"/>
      <c r="AD14" s="675"/>
      <c r="AE14" s="676"/>
      <c r="AF14" s="681"/>
    </row>
    <row r="15" ht="20.25" customHeight="1">
      <c r="B15" s="644"/>
      <c r="C15" s="644"/>
      <c r="D15" s="644"/>
      <c r="E15" s="644"/>
      <c r="F15" s="644"/>
      <c r="G15" s="945"/>
      <c r="H15" s="665" t="s">
        <v>257</v>
      </c>
      <c r="I15" s="665" t="s">
        <v>257</v>
      </c>
      <c r="J15" s="665" t="s">
        <v>203</v>
      </c>
      <c r="K15" s="665" t="s">
        <v>128</v>
      </c>
      <c r="L15" s="665" t="s">
        <v>203</v>
      </c>
      <c r="M15" s="665" t="s">
        <v>128</v>
      </c>
      <c r="N15" s="669" t="s">
        <v>128</v>
      </c>
      <c r="O15" s="669" t="s">
        <v>203</v>
      </c>
      <c r="P15" s="669" t="s">
        <v>128</v>
      </c>
      <c r="Q15" s="682"/>
      <c r="R15" s="667" t="s">
        <v>128</v>
      </c>
      <c r="S15" s="934" t="s">
        <v>258</v>
      </c>
      <c r="T15" s="934" t="s">
        <v>1</v>
      </c>
      <c r="U15" s="667" t="s">
        <v>128</v>
      </c>
      <c r="V15" s="667" t="s">
        <v>203</v>
      </c>
      <c r="W15" s="667" t="s">
        <v>128</v>
      </c>
      <c r="X15" s="683"/>
      <c r="Y15" s="673" t="s">
        <v>128</v>
      </c>
      <c r="Z15" s="673" t="s">
        <v>203</v>
      </c>
      <c r="AA15" s="673" t="s">
        <v>128</v>
      </c>
      <c r="AB15" s="684"/>
      <c r="AC15" s="676" t="s">
        <v>128</v>
      </c>
      <c r="AD15" s="676" t="s">
        <v>203</v>
      </c>
      <c r="AE15" s="676" t="s">
        <v>128</v>
      </c>
      <c r="AF15" s="685"/>
    </row>
    <row r="16" ht="21" customHeight="1">
      <c r="B16" s="946" t="s">
        <v>16</v>
      </c>
      <c r="C16" s="947"/>
      <c r="D16" s="948" t="s">
        <v>237</v>
      </c>
      <c r="E16" s="949"/>
      <c r="F16" s="950"/>
      <c r="G16" s="951"/>
      <c r="H16" s="952"/>
      <c r="I16" s="952"/>
      <c r="J16" s="952"/>
      <c r="K16" s="952"/>
      <c r="L16" s="952"/>
      <c r="M16" s="952"/>
      <c r="N16" s="953"/>
      <c r="O16" s="952"/>
      <c r="P16" s="952"/>
      <c r="Q16" s="954"/>
      <c r="X16" s="954"/>
      <c r="AB16" s="954"/>
      <c r="AF16" s="954"/>
    </row>
    <row r="17" ht="21" customHeight="1">
      <c r="B17" s="955">
        <v>1</v>
      </c>
      <c r="C17" s="712">
        <v>3</v>
      </c>
      <c r="D17" s="956" t="s">
        <v>259</v>
      </c>
      <c r="E17" s="957"/>
      <c r="F17" s="958"/>
      <c r="G17" s="736"/>
      <c r="H17" s="959"/>
      <c r="I17" s="959"/>
      <c r="J17" s="959"/>
      <c r="K17" s="959"/>
      <c r="L17" s="959"/>
      <c r="M17" s="959"/>
      <c r="N17" s="960"/>
      <c r="O17" s="959"/>
      <c r="P17" s="959"/>
      <c r="Q17" s="954"/>
      <c r="X17" s="954"/>
      <c r="AB17" s="954"/>
      <c r="AF17" s="954"/>
    </row>
    <row r="18" s="961" customFormat="1" ht="21" customHeight="1">
      <c r="A18" s="961"/>
      <c r="B18" s="703">
        <f t="shared" ref="B18:B19" si="190">+B17+0.01</f>
        <v>1.01</v>
      </c>
      <c r="C18" s="696">
        <f t="shared" ref="C18:C21" si="191">+C17+1</f>
        <v>4</v>
      </c>
      <c r="D18" s="962" t="s">
        <v>260</v>
      </c>
      <c r="E18" s="963"/>
      <c r="F18" s="964"/>
      <c r="G18" s="700" t="s">
        <v>261</v>
      </c>
      <c r="H18" s="965">
        <v>105</v>
      </c>
      <c r="I18" s="965"/>
      <c r="J18" s="965">
        <v>13</v>
      </c>
      <c r="K18" s="965">
        <f t="shared" ref="K18:K61" si="192">+ROUND($H18*J18,2)</f>
        <v>1365</v>
      </c>
      <c r="L18" s="965">
        <f>+[193]Metrado!E13</f>
        <v>10</v>
      </c>
      <c r="M18" s="965">
        <f t="shared" ref="M18:M19" si="193">+ROUND($H18*L18,2)</f>
        <v>1050</v>
      </c>
      <c r="N18" s="966">
        <v>0</v>
      </c>
      <c r="O18" s="965">
        <f t="shared" ref="O18:O81" si="194">L18</f>
        <v>10</v>
      </c>
      <c r="P18" s="965">
        <f t="shared" ref="P18:P21" si="195">+ROUND($N18*O18,2)</f>
        <v>0</v>
      </c>
      <c r="Q18" s="967">
        <f t="shared" ref="Q18:Q81" si="196">+N18/($H18+$I18)</f>
        <v>0</v>
      </c>
      <c r="R18" s="968">
        <f t="shared" ref="R18:R81" si="197">+(H18+I18)-N18</f>
        <v>105</v>
      </c>
      <c r="S18" s="961"/>
      <c r="T18" s="969"/>
      <c r="U18" s="966">
        <v>0</v>
      </c>
      <c r="V18" s="965">
        <f t="shared" ref="V18:V81" si="198">$L18</f>
        <v>10</v>
      </c>
      <c r="W18" s="965">
        <f t="shared" ref="W18:W21" si="199">+ROUND($U18*V18,2)</f>
        <v>0</v>
      </c>
      <c r="X18" s="967">
        <f t="shared" ref="X18:X81" si="200">+U18/($H18+$I18)</f>
        <v>0</v>
      </c>
      <c r="Y18" s="966">
        <v>0</v>
      </c>
      <c r="Z18" s="965">
        <f t="shared" ref="Z18:Z81" si="201">$L18</f>
        <v>10</v>
      </c>
      <c r="AA18" s="965">
        <f t="shared" ref="AA18:AA21" si="202">+ROUND($Y18*Z18,2)</f>
        <v>0</v>
      </c>
      <c r="AB18" s="967">
        <f t="shared" ref="AB18:AB81" si="203">+Y18/($H18+$I18)</f>
        <v>0</v>
      </c>
      <c r="AC18" s="966">
        <v>0</v>
      </c>
      <c r="AD18" s="965">
        <f t="shared" ref="AD18:AD81" si="204">$L18</f>
        <v>10</v>
      </c>
      <c r="AE18" s="965">
        <f t="shared" ref="AE18:AE21" si="205">+ROUND($AC18*AD18,2)</f>
        <v>0</v>
      </c>
      <c r="AF18" s="967">
        <f t="shared" ref="AF18:AF81" si="206">+AC18/($H18+$I18)</f>
        <v>0</v>
      </c>
    </row>
    <row r="19" s="961" customFormat="1" ht="21" customHeight="1">
      <c r="A19" s="961"/>
      <c r="B19" s="703">
        <f t="shared" si="190"/>
        <v>1.02</v>
      </c>
      <c r="C19" s="696">
        <f t="shared" si="191"/>
        <v>5</v>
      </c>
      <c r="D19" s="962" t="s">
        <v>264</v>
      </c>
      <c r="E19" s="963"/>
      <c r="F19" s="964"/>
      <c r="G19" s="700" t="s">
        <v>261</v>
      </c>
      <c r="H19" s="965">
        <v>27.350000000000001</v>
      </c>
      <c r="I19" s="965"/>
      <c r="J19" s="965">
        <v>2</v>
      </c>
      <c r="K19" s="965">
        <f t="shared" si="192"/>
        <v>54.700000000000003</v>
      </c>
      <c r="L19" s="965">
        <f>+'[193]Metrado'!E14</f>
        <v>0</v>
      </c>
      <c r="M19" s="965">
        <f t="shared" si="193"/>
        <v>0</v>
      </c>
      <c r="N19" s="966">
        <v>0</v>
      </c>
      <c r="O19" s="965">
        <f t="shared" si="194"/>
        <v>0</v>
      </c>
      <c r="P19" s="965">
        <f t="shared" si="195"/>
        <v>0</v>
      </c>
      <c r="Q19" s="967">
        <f t="shared" si="196"/>
        <v>0</v>
      </c>
      <c r="R19" s="968">
        <f t="shared" si="197"/>
        <v>27.350000000000001</v>
      </c>
      <c r="S19" s="961"/>
      <c r="T19" s="969"/>
      <c r="U19" s="966">
        <v>0</v>
      </c>
      <c r="V19" s="965">
        <f t="shared" si="198"/>
        <v>0</v>
      </c>
      <c r="W19" s="961">
        <f t="shared" si="199"/>
        <v>0</v>
      </c>
      <c r="X19" s="967">
        <f t="shared" si="200"/>
        <v>0</v>
      </c>
      <c r="Y19" s="966">
        <v>0</v>
      </c>
      <c r="Z19" s="965">
        <f t="shared" si="201"/>
        <v>0</v>
      </c>
      <c r="AA19" s="961">
        <f t="shared" si="202"/>
        <v>0</v>
      </c>
      <c r="AB19" s="967">
        <f t="shared" si="203"/>
        <v>0</v>
      </c>
      <c r="AC19" s="966">
        <v>0</v>
      </c>
      <c r="AD19" s="965">
        <f t="shared" si="204"/>
        <v>0</v>
      </c>
      <c r="AE19" s="961">
        <f t="shared" si="205"/>
        <v>0</v>
      </c>
      <c r="AF19" s="967">
        <f t="shared" si="206"/>
        <v>0</v>
      </c>
    </row>
    <row r="20" s="970" customFormat="1" ht="21" customHeight="1">
      <c r="A20" s="970"/>
      <c r="B20" s="971">
        <v>1.03</v>
      </c>
      <c r="C20" s="972">
        <f t="shared" si="191"/>
        <v>6</v>
      </c>
      <c r="D20" s="973" t="s">
        <v>262</v>
      </c>
      <c r="E20" s="974"/>
      <c r="F20" s="975"/>
      <c r="G20" s="764" t="s">
        <v>261</v>
      </c>
      <c r="H20" s="976"/>
      <c r="I20" s="976">
        <f>+LP!G19</f>
        <v>178</v>
      </c>
      <c r="J20" s="976"/>
      <c r="K20" s="976">
        <f t="shared" si="192"/>
        <v>0</v>
      </c>
      <c r="L20" s="976">
        <f>+'[193]Metrado'!E15</f>
        <v>2</v>
      </c>
      <c r="M20" s="976">
        <f t="shared" ref="M20:M21" si="207">+ROUND($I20*L20,2)</f>
        <v>356</v>
      </c>
      <c r="N20" s="966">
        <v>0</v>
      </c>
      <c r="O20" s="976">
        <f t="shared" si="194"/>
        <v>2</v>
      </c>
      <c r="P20" s="976">
        <f t="shared" si="195"/>
        <v>0</v>
      </c>
      <c r="Q20" s="967">
        <f t="shared" si="196"/>
        <v>0</v>
      </c>
      <c r="R20" s="968">
        <f t="shared" si="197"/>
        <v>178</v>
      </c>
      <c r="S20" s="970"/>
      <c r="T20" s="969"/>
      <c r="U20" s="966">
        <v>0</v>
      </c>
      <c r="V20" s="965">
        <f t="shared" si="198"/>
        <v>2</v>
      </c>
      <c r="W20" s="970">
        <f t="shared" si="199"/>
        <v>0</v>
      </c>
      <c r="X20" s="977">
        <f t="shared" si="200"/>
        <v>0</v>
      </c>
      <c r="Y20" s="966">
        <v>0</v>
      </c>
      <c r="Z20" s="965">
        <f t="shared" si="201"/>
        <v>2</v>
      </c>
      <c r="AA20" s="970">
        <f t="shared" si="202"/>
        <v>0</v>
      </c>
      <c r="AB20" s="977">
        <f t="shared" si="203"/>
        <v>0</v>
      </c>
      <c r="AC20" s="966">
        <v>0</v>
      </c>
      <c r="AD20" s="965">
        <f t="shared" si="204"/>
        <v>2</v>
      </c>
      <c r="AE20" s="970">
        <f t="shared" si="205"/>
        <v>0</v>
      </c>
      <c r="AF20" s="977">
        <f t="shared" si="206"/>
        <v>0</v>
      </c>
    </row>
    <row r="21" s="970" customFormat="1" ht="21" customHeight="1">
      <c r="A21" s="970"/>
      <c r="B21" s="971">
        <v>1.04</v>
      </c>
      <c r="C21" s="978">
        <f t="shared" si="191"/>
        <v>7</v>
      </c>
      <c r="D21" s="973" t="s">
        <v>263</v>
      </c>
      <c r="E21" s="974"/>
      <c r="F21" s="975"/>
      <c r="G21" s="767" t="s">
        <v>261</v>
      </c>
      <c r="H21" s="979"/>
      <c r="I21" s="979">
        <f>+LP!G20</f>
        <v>205</v>
      </c>
      <c r="J21" s="979"/>
      <c r="K21" s="979">
        <f t="shared" si="192"/>
        <v>0</v>
      </c>
      <c r="L21" s="976">
        <f>+'[193]Metrado'!E16</f>
        <v>3</v>
      </c>
      <c r="M21" s="979">
        <f t="shared" si="207"/>
        <v>615</v>
      </c>
      <c r="N21" s="966">
        <v>0</v>
      </c>
      <c r="O21" s="979">
        <f t="shared" si="194"/>
        <v>3</v>
      </c>
      <c r="P21" s="979">
        <f t="shared" si="195"/>
        <v>0</v>
      </c>
      <c r="Q21" s="967">
        <f t="shared" si="196"/>
        <v>0</v>
      </c>
      <c r="R21" s="968">
        <f t="shared" si="197"/>
        <v>205</v>
      </c>
      <c r="S21" s="970"/>
      <c r="T21" s="969"/>
      <c r="U21" s="966">
        <v>0</v>
      </c>
      <c r="V21" s="965">
        <f t="shared" si="198"/>
        <v>3</v>
      </c>
      <c r="W21" s="970">
        <f t="shared" si="199"/>
        <v>0</v>
      </c>
      <c r="X21" s="980">
        <f t="shared" si="200"/>
        <v>0</v>
      </c>
      <c r="Y21" s="966">
        <v>0</v>
      </c>
      <c r="Z21" s="965">
        <f t="shared" si="201"/>
        <v>3</v>
      </c>
      <c r="AA21" s="970">
        <f t="shared" si="202"/>
        <v>0</v>
      </c>
      <c r="AB21" s="980">
        <f t="shared" si="203"/>
        <v>0</v>
      </c>
      <c r="AC21" s="966">
        <v>0</v>
      </c>
      <c r="AD21" s="965">
        <f t="shared" si="204"/>
        <v>3</v>
      </c>
      <c r="AE21" s="970">
        <f t="shared" si="205"/>
        <v>0</v>
      </c>
      <c r="AF21" s="980">
        <f t="shared" si="206"/>
        <v>0</v>
      </c>
    </row>
    <row r="22" ht="21" customHeight="1">
      <c r="B22" s="981"/>
      <c r="C22" s="712">
        <f>+C19+1</f>
        <v>6</v>
      </c>
      <c r="D22" s="982"/>
      <c r="E22" s="714"/>
      <c r="F22" s="983" t="str">
        <f>+"SUB-TOTAL   "&amp;B17&amp;":  "</f>
        <v xml:space="preserve">SUB-TOTAL   1:  </v>
      </c>
      <c r="G22" s="716"/>
      <c r="H22" s="984"/>
      <c r="I22" s="984"/>
      <c r="J22" s="984"/>
      <c r="K22" s="985">
        <f>+SUM(K18:K21)</f>
        <v>1419.7</v>
      </c>
      <c r="L22" s="984"/>
      <c r="M22" s="985">
        <f>+SUM(M18:M21)</f>
        <v>2021</v>
      </c>
      <c r="N22" s="960">
        <v>0</v>
      </c>
      <c r="O22" s="984">
        <f t="shared" si="194"/>
        <v>0</v>
      </c>
      <c r="P22" s="985">
        <f>+SUM(P18:P21)</f>
        <v>0</v>
      </c>
      <c r="Q22" s="986"/>
      <c r="R22" s="987">
        <f t="shared" si="197"/>
        <v>0</v>
      </c>
      <c r="T22" s="988"/>
      <c r="U22" s="960">
        <v>0</v>
      </c>
      <c r="V22" s="959">
        <f t="shared" si="198"/>
        <v>0</v>
      </c>
      <c r="W22" s="934">
        <f>+SUM(W18:W21)</f>
        <v>0</v>
      </c>
      <c r="X22" s="989"/>
      <c r="Y22" s="960">
        <v>0</v>
      </c>
      <c r="Z22" s="959">
        <f t="shared" si="201"/>
        <v>0</v>
      </c>
      <c r="AA22" s="934">
        <f>+SUM(AA18:AA21)</f>
        <v>0</v>
      </c>
      <c r="AB22" s="989"/>
      <c r="AC22" s="960">
        <v>0</v>
      </c>
      <c r="AD22" s="959">
        <f t="shared" si="204"/>
        <v>0</v>
      </c>
      <c r="AE22" s="934">
        <f>+SUM(AE18:AE21)</f>
        <v>0</v>
      </c>
      <c r="AF22" s="989"/>
    </row>
    <row r="23" ht="21" customHeight="1">
      <c r="B23" s="990">
        <f>1+B17</f>
        <v>2</v>
      </c>
      <c r="C23" s="991">
        <f t="shared" ref="C23:C59" si="208">+C22+1</f>
        <v>7</v>
      </c>
      <c r="D23" s="757" t="s">
        <v>265</v>
      </c>
      <c r="E23" s="727"/>
      <c r="F23" s="992"/>
      <c r="G23" s="729"/>
      <c r="H23" s="993"/>
      <c r="I23" s="993"/>
      <c r="J23" s="993"/>
      <c r="K23" s="994"/>
      <c r="L23" s="995"/>
      <c r="M23" s="994"/>
      <c r="N23" s="960">
        <v>0</v>
      </c>
      <c r="O23" s="993">
        <f t="shared" si="194"/>
        <v>0</v>
      </c>
      <c r="P23" s="994"/>
      <c r="Q23" s="986"/>
      <c r="R23" s="987">
        <f t="shared" si="197"/>
        <v>0</v>
      </c>
      <c r="T23" s="988"/>
      <c r="U23" s="960">
        <v>0</v>
      </c>
      <c r="V23" s="959">
        <f t="shared" si="198"/>
        <v>0</v>
      </c>
      <c r="X23" s="996"/>
      <c r="Y23" s="960">
        <v>0</v>
      </c>
      <c r="Z23" s="959">
        <f t="shared" si="201"/>
        <v>0</v>
      </c>
      <c r="AB23" s="996"/>
      <c r="AC23" s="960">
        <v>0</v>
      </c>
      <c r="AD23" s="959">
        <f t="shared" si="204"/>
        <v>0</v>
      </c>
      <c r="AF23" s="996"/>
    </row>
    <row r="24" ht="21" customHeight="1">
      <c r="B24" s="738">
        <v>2.0099999999999998</v>
      </c>
      <c r="C24" s="712">
        <f t="shared" ref="C24:C27" si="209">+C20+1</f>
        <v>7</v>
      </c>
      <c r="D24" s="997" t="s">
        <v>266</v>
      </c>
      <c r="E24" s="998"/>
      <c r="F24" s="999"/>
      <c r="G24" s="736" t="s">
        <v>261</v>
      </c>
      <c r="H24" s="959">
        <v>837.45000000000005</v>
      </c>
      <c r="I24" s="959"/>
      <c r="J24" s="959">
        <v>3</v>
      </c>
      <c r="K24" s="1000">
        <f t="shared" ref="K24:K26" si="210">+ROUND($H24*J24,2)</f>
        <v>2512.3499999999999</v>
      </c>
      <c r="L24" s="959">
        <f>+'[193]Metrado'!E19</f>
        <v>1</v>
      </c>
      <c r="M24" s="1000">
        <f t="shared" ref="M24:M27" si="211">+ROUND($H24*L24,2)</f>
        <v>837.45000000000005</v>
      </c>
      <c r="N24" s="960">
        <v>0</v>
      </c>
      <c r="O24" s="959">
        <f t="shared" si="194"/>
        <v>1</v>
      </c>
      <c r="P24" s="1000">
        <f t="shared" ref="P24:P27" si="212">+ROUND($N24*O24,2)</f>
        <v>0</v>
      </c>
      <c r="Q24" s="986">
        <f t="shared" si="196"/>
        <v>0</v>
      </c>
      <c r="R24" s="987">
        <f t="shared" si="197"/>
        <v>837.45000000000005</v>
      </c>
      <c r="T24" s="988"/>
      <c r="U24" s="960">
        <v>0</v>
      </c>
      <c r="V24" s="959">
        <f t="shared" si="198"/>
        <v>1</v>
      </c>
      <c r="W24" s="934">
        <f t="shared" ref="W24:W27" si="213">+ROUND($U24*V24,2)</f>
        <v>0</v>
      </c>
      <c r="X24" s="1001">
        <f t="shared" si="200"/>
        <v>0</v>
      </c>
      <c r="Y24" s="960">
        <v>0</v>
      </c>
      <c r="Z24" s="959">
        <f t="shared" si="201"/>
        <v>1</v>
      </c>
      <c r="AA24" s="934">
        <f t="shared" ref="AA24:AA27" si="214">+ROUND($Y24*Z24,2)</f>
        <v>0</v>
      </c>
      <c r="AB24" s="1001">
        <f t="shared" si="203"/>
        <v>0</v>
      </c>
      <c r="AC24" s="960">
        <v>0</v>
      </c>
      <c r="AD24" s="959">
        <f t="shared" si="204"/>
        <v>1</v>
      </c>
      <c r="AE24" s="934">
        <f t="shared" ref="AE24:AE27" si="215">+ROUND($AC24*AD24,2)</f>
        <v>0</v>
      </c>
      <c r="AF24" s="1001">
        <f t="shared" si="206"/>
        <v>0</v>
      </c>
    </row>
    <row r="25" ht="21" customHeight="1">
      <c r="B25" s="738">
        <v>2.0199999999999996</v>
      </c>
      <c r="C25" s="712">
        <f t="shared" si="209"/>
        <v>8</v>
      </c>
      <c r="D25" s="997" t="s">
        <v>267</v>
      </c>
      <c r="E25" s="998"/>
      <c r="F25" s="999"/>
      <c r="G25" s="736" t="s">
        <v>261</v>
      </c>
      <c r="H25" s="959">
        <v>923.47000000000003</v>
      </c>
      <c r="I25" s="959"/>
      <c r="J25" s="959">
        <v>11</v>
      </c>
      <c r="K25" s="1000">
        <f t="shared" si="210"/>
        <v>10158.17</v>
      </c>
      <c r="L25" s="959">
        <f>+'[193]Metrado'!E20</f>
        <v>13</v>
      </c>
      <c r="M25" s="1000">
        <f t="shared" si="211"/>
        <v>12005.110000000001</v>
      </c>
      <c r="N25" s="960">
        <v>0</v>
      </c>
      <c r="O25" s="959">
        <f t="shared" si="194"/>
        <v>13</v>
      </c>
      <c r="P25" s="1000">
        <f t="shared" si="212"/>
        <v>0</v>
      </c>
      <c r="Q25" s="986">
        <f t="shared" si="196"/>
        <v>0</v>
      </c>
      <c r="R25" s="987">
        <f t="shared" si="197"/>
        <v>923.47000000000003</v>
      </c>
      <c r="T25" s="988"/>
      <c r="U25" s="960">
        <v>0</v>
      </c>
      <c r="V25" s="959">
        <f t="shared" si="198"/>
        <v>13</v>
      </c>
      <c r="W25" s="934">
        <f t="shared" si="213"/>
        <v>0</v>
      </c>
      <c r="X25" s="1001">
        <f t="shared" si="200"/>
        <v>0</v>
      </c>
      <c r="Y25" s="960">
        <v>0</v>
      </c>
      <c r="Z25" s="959">
        <f t="shared" si="201"/>
        <v>13</v>
      </c>
      <c r="AA25" s="934">
        <f t="shared" si="214"/>
        <v>0</v>
      </c>
      <c r="AB25" s="1001">
        <f t="shared" si="203"/>
        <v>0</v>
      </c>
      <c r="AC25" s="960">
        <v>0</v>
      </c>
      <c r="AD25" s="959">
        <f t="shared" si="204"/>
        <v>13</v>
      </c>
      <c r="AE25" s="934">
        <f t="shared" si="215"/>
        <v>0</v>
      </c>
      <c r="AF25" s="1001">
        <f t="shared" si="206"/>
        <v>0</v>
      </c>
    </row>
    <row r="26" ht="21" customHeight="1">
      <c r="B26" s="738">
        <v>2.0299999999999994</v>
      </c>
      <c r="C26" s="712">
        <f t="shared" si="209"/>
        <v>7</v>
      </c>
      <c r="D26" s="997" t="s">
        <v>268</v>
      </c>
      <c r="E26" s="998"/>
      <c r="F26" s="999"/>
      <c r="G26" s="736" t="s">
        <v>261</v>
      </c>
      <c r="H26" s="959">
        <v>1085.1400000000001</v>
      </c>
      <c r="I26" s="959"/>
      <c r="J26" s="959">
        <v>10</v>
      </c>
      <c r="K26" s="1000">
        <f t="shared" si="210"/>
        <v>10851.4</v>
      </c>
      <c r="L26" s="959">
        <f>+'[193]Metrado'!E21</f>
        <v>11</v>
      </c>
      <c r="M26" s="1000">
        <f t="shared" si="211"/>
        <v>11936.540000000001</v>
      </c>
      <c r="N26" s="960">
        <v>0</v>
      </c>
      <c r="O26" s="959">
        <f t="shared" si="194"/>
        <v>11</v>
      </c>
      <c r="P26" s="1000">
        <f t="shared" si="212"/>
        <v>0</v>
      </c>
      <c r="Q26" s="986">
        <f t="shared" si="196"/>
        <v>0</v>
      </c>
      <c r="R26" s="987">
        <f t="shared" si="197"/>
        <v>1085.1400000000001</v>
      </c>
      <c r="T26" s="988"/>
      <c r="U26" s="960">
        <v>0</v>
      </c>
      <c r="V26" s="959">
        <f t="shared" si="198"/>
        <v>11</v>
      </c>
      <c r="W26" s="934">
        <f t="shared" si="213"/>
        <v>0</v>
      </c>
      <c r="X26" s="1001">
        <f t="shared" si="200"/>
        <v>0</v>
      </c>
      <c r="Y26" s="960">
        <v>0</v>
      </c>
      <c r="Z26" s="959">
        <f t="shared" si="201"/>
        <v>11</v>
      </c>
      <c r="AA26" s="934">
        <f t="shared" si="214"/>
        <v>0</v>
      </c>
      <c r="AB26" s="1001">
        <f t="shared" si="203"/>
        <v>0</v>
      </c>
      <c r="AC26" s="960">
        <v>0</v>
      </c>
      <c r="AD26" s="959">
        <f t="shared" si="204"/>
        <v>11</v>
      </c>
      <c r="AE26" s="934">
        <f t="shared" si="215"/>
        <v>0</v>
      </c>
      <c r="AF26" s="1001">
        <f t="shared" si="206"/>
        <v>0</v>
      </c>
    </row>
    <row r="27" ht="21" customHeight="1">
      <c r="B27" s="738">
        <v>2.0399999999999991</v>
      </c>
      <c r="C27" s="712">
        <f t="shared" si="209"/>
        <v>8</v>
      </c>
      <c r="D27" s="997" t="s">
        <v>269</v>
      </c>
      <c r="E27" s="998"/>
      <c r="F27" s="999"/>
      <c r="G27" s="752" t="s">
        <v>261</v>
      </c>
      <c r="H27" s="959">
        <v>1207.9400000000001</v>
      </c>
      <c r="I27" s="959"/>
      <c r="J27" s="959">
        <v>10</v>
      </c>
      <c r="K27" s="1000">
        <f t="shared" si="192"/>
        <v>12079.4</v>
      </c>
      <c r="L27" s="959">
        <f>+'[193]Metrado'!E22</f>
        <v>14</v>
      </c>
      <c r="M27" s="1000">
        <f t="shared" si="211"/>
        <v>16911.16</v>
      </c>
      <c r="N27" s="960">
        <v>0</v>
      </c>
      <c r="O27" s="959">
        <f t="shared" si="194"/>
        <v>14</v>
      </c>
      <c r="P27" s="1000">
        <f t="shared" si="212"/>
        <v>0</v>
      </c>
      <c r="Q27" s="986">
        <f t="shared" si="196"/>
        <v>0</v>
      </c>
      <c r="R27" s="987">
        <f t="shared" si="197"/>
        <v>1207.9400000000001</v>
      </c>
      <c r="T27" s="988"/>
      <c r="U27" s="960">
        <v>0</v>
      </c>
      <c r="V27" s="959">
        <f t="shared" si="198"/>
        <v>14</v>
      </c>
      <c r="W27" s="934">
        <f t="shared" si="213"/>
        <v>0</v>
      </c>
      <c r="X27" s="1001">
        <f t="shared" si="200"/>
        <v>0</v>
      </c>
      <c r="Y27" s="960">
        <v>0</v>
      </c>
      <c r="Z27" s="959">
        <f t="shared" si="201"/>
        <v>14</v>
      </c>
      <c r="AA27" s="934">
        <f t="shared" si="214"/>
        <v>0</v>
      </c>
      <c r="AB27" s="1001">
        <f t="shared" si="203"/>
        <v>0</v>
      </c>
      <c r="AC27" s="960">
        <v>0</v>
      </c>
      <c r="AD27" s="959">
        <f t="shared" si="204"/>
        <v>14</v>
      </c>
      <c r="AE27" s="934">
        <f t="shared" si="215"/>
        <v>0</v>
      </c>
      <c r="AF27" s="1001">
        <f t="shared" si="206"/>
        <v>0</v>
      </c>
    </row>
    <row r="28" ht="21" customHeight="1">
      <c r="B28" s="732"/>
      <c r="C28" s="712">
        <f>+C27+1</f>
        <v>9</v>
      </c>
      <c r="D28" s="982"/>
      <c r="E28" s="714"/>
      <c r="F28" s="983" t="str">
        <f>+"SUB-TOTAL   "&amp;B23&amp;":  "</f>
        <v xml:space="preserve">SUB-TOTAL   2:  </v>
      </c>
      <c r="G28" s="711"/>
      <c r="H28" s="984"/>
      <c r="I28" s="984"/>
      <c r="J28" s="984"/>
      <c r="K28" s="985">
        <f>+SUM(K24:K27)</f>
        <v>35601.32</v>
      </c>
      <c r="L28" s="984"/>
      <c r="M28" s="985">
        <f>+SUM(M24:M27)</f>
        <v>41690.260000000002</v>
      </c>
      <c r="N28" s="960">
        <v>0</v>
      </c>
      <c r="O28" s="984">
        <f t="shared" si="194"/>
        <v>0</v>
      </c>
      <c r="P28" s="985">
        <f>+SUM(P24:P27)</f>
        <v>0</v>
      </c>
      <c r="Q28" s="986"/>
      <c r="R28" s="987">
        <f t="shared" si="197"/>
        <v>0</v>
      </c>
      <c r="T28" s="988"/>
      <c r="U28" s="960">
        <v>0</v>
      </c>
      <c r="V28" s="959">
        <f t="shared" si="198"/>
        <v>0</v>
      </c>
      <c r="W28" s="934">
        <f>+SUM(W24:W27)</f>
        <v>0</v>
      </c>
      <c r="X28" s="989"/>
      <c r="Y28" s="960">
        <v>0</v>
      </c>
      <c r="Z28" s="959">
        <f t="shared" si="201"/>
        <v>0</v>
      </c>
      <c r="AA28" s="934">
        <f>+SUM(AA24:AA27)</f>
        <v>0</v>
      </c>
      <c r="AB28" s="989"/>
      <c r="AC28" s="960">
        <v>0</v>
      </c>
      <c r="AD28" s="959">
        <f t="shared" si="204"/>
        <v>0</v>
      </c>
      <c r="AE28" s="934">
        <f>+SUM(AE24:AE27)</f>
        <v>0</v>
      </c>
      <c r="AF28" s="989"/>
    </row>
    <row r="29" ht="21" customHeight="1">
      <c r="B29" s="990">
        <v>3</v>
      </c>
      <c r="C29" s="991">
        <f t="shared" si="208"/>
        <v>10</v>
      </c>
      <c r="D29" s="1002" t="s">
        <v>271</v>
      </c>
      <c r="E29" s="1003"/>
      <c r="F29" s="1004"/>
      <c r="G29" s="729"/>
      <c r="H29" s="993"/>
      <c r="I29" s="993"/>
      <c r="J29" s="993"/>
      <c r="K29" s="994"/>
      <c r="L29" s="995"/>
      <c r="M29" s="994"/>
      <c r="N29" s="960">
        <v>0</v>
      </c>
      <c r="O29" s="993">
        <f t="shared" si="194"/>
        <v>0</v>
      </c>
      <c r="P29" s="994"/>
      <c r="Q29" s="986"/>
      <c r="R29" s="987">
        <f t="shared" si="197"/>
        <v>0</v>
      </c>
      <c r="T29" s="988"/>
      <c r="U29" s="960">
        <v>0</v>
      </c>
      <c r="V29" s="959">
        <f t="shared" si="198"/>
        <v>0</v>
      </c>
      <c r="X29" s="996"/>
      <c r="Y29" s="960">
        <v>0</v>
      </c>
      <c r="Z29" s="959">
        <f t="shared" si="201"/>
        <v>0</v>
      </c>
      <c r="AB29" s="996"/>
      <c r="AC29" s="960">
        <v>0</v>
      </c>
      <c r="AD29" s="959">
        <f t="shared" si="204"/>
        <v>0</v>
      </c>
      <c r="AF29" s="996"/>
    </row>
    <row r="30" ht="21" customHeight="1">
      <c r="B30" s="738">
        <v>3.0099999999999998</v>
      </c>
      <c r="C30" s="1005" t="e">
        <f>+#REF!+1</f>
        <v>#REF!</v>
      </c>
      <c r="D30" s="997" t="s">
        <v>457</v>
      </c>
      <c r="E30" s="998"/>
      <c r="F30" s="999"/>
      <c r="G30" s="752" t="s">
        <v>261</v>
      </c>
      <c r="H30" s="1006">
        <v>1864.52</v>
      </c>
      <c r="I30" s="1006"/>
      <c r="J30" s="1006">
        <v>2</v>
      </c>
      <c r="K30" s="1007">
        <f>+ROUND($H30*J30,2)</f>
        <v>3729.04</v>
      </c>
      <c r="L30" s="959">
        <f>+'[193]Metrado'!E25</f>
        <v>0</v>
      </c>
      <c r="M30" s="1007">
        <f>+ROUND($H30*L30,2)</f>
        <v>0</v>
      </c>
      <c r="N30" s="960">
        <v>0</v>
      </c>
      <c r="O30" s="1006">
        <f t="shared" si="194"/>
        <v>0</v>
      </c>
      <c r="P30" s="1007">
        <f>+ROUND($N30*O30,2)</f>
        <v>0</v>
      </c>
      <c r="Q30" s="986">
        <f t="shared" si="196"/>
        <v>0</v>
      </c>
      <c r="R30" s="987">
        <f t="shared" si="197"/>
        <v>1864.52</v>
      </c>
      <c r="T30" s="988"/>
      <c r="U30" s="960">
        <v>0</v>
      </c>
      <c r="V30" s="959">
        <f t="shared" si="198"/>
        <v>0</v>
      </c>
      <c r="W30" s="934">
        <f>+ROUND($U30*V30,2)</f>
        <v>0</v>
      </c>
      <c r="X30" s="1008">
        <f t="shared" si="200"/>
        <v>0</v>
      </c>
      <c r="Y30" s="960">
        <v>0</v>
      </c>
      <c r="Z30" s="959">
        <f t="shared" si="201"/>
        <v>0</v>
      </c>
      <c r="AA30" s="934">
        <f>+ROUND($Y30*Z30,2)</f>
        <v>0</v>
      </c>
      <c r="AB30" s="1008">
        <f t="shared" si="203"/>
        <v>0</v>
      </c>
      <c r="AC30" s="960">
        <v>0</v>
      </c>
      <c r="AD30" s="959">
        <f t="shared" si="204"/>
        <v>0</v>
      </c>
      <c r="AE30" s="934">
        <f>+ROUND($AC30*AD30,2)</f>
        <v>0</v>
      </c>
      <c r="AF30" s="1008">
        <f t="shared" si="206"/>
        <v>0</v>
      </c>
    </row>
    <row r="31" ht="21" customHeight="1">
      <c r="B31" s="1009"/>
      <c r="C31" s="1010" t="e">
        <f>+#REF!+1</f>
        <v>#REF!</v>
      </c>
      <c r="D31" s="1011"/>
      <c r="E31" s="1012"/>
      <c r="F31" s="1013" t="str">
        <f>+"SUB-TOTAL   "&amp;B29&amp;":  "</f>
        <v xml:space="preserve">SUB-TOTAL   3:  </v>
      </c>
      <c r="G31" s="711"/>
      <c r="H31" s="993"/>
      <c r="I31" s="993"/>
      <c r="J31" s="993"/>
      <c r="K31" s="1014">
        <f>+SUM(K30:K30)</f>
        <v>3729.04</v>
      </c>
      <c r="L31" s="984"/>
      <c r="M31" s="1014">
        <f>+SUM(M30:M30)</f>
        <v>0</v>
      </c>
      <c r="N31" s="960">
        <v>0</v>
      </c>
      <c r="O31" s="993">
        <f t="shared" si="194"/>
        <v>0</v>
      </c>
      <c r="P31" s="1014">
        <f>+SUM(P30:P30)</f>
        <v>0</v>
      </c>
      <c r="Q31" s="986"/>
      <c r="R31" s="987">
        <f t="shared" si="197"/>
        <v>0</v>
      </c>
      <c r="T31" s="988"/>
      <c r="U31" s="960">
        <v>0</v>
      </c>
      <c r="V31" s="959">
        <f t="shared" si="198"/>
        <v>0</v>
      </c>
      <c r="W31" s="934">
        <f>+SUM(W30:W30)</f>
        <v>0</v>
      </c>
      <c r="X31" s="989"/>
      <c r="Y31" s="960">
        <v>0</v>
      </c>
      <c r="Z31" s="959">
        <f t="shared" si="201"/>
        <v>0</v>
      </c>
      <c r="AA31" s="934">
        <f>+SUM(AA30:AA30)</f>
        <v>0</v>
      </c>
      <c r="AB31" s="989"/>
      <c r="AC31" s="960">
        <v>0</v>
      </c>
      <c r="AD31" s="959">
        <f t="shared" si="204"/>
        <v>0</v>
      </c>
      <c r="AE31" s="934">
        <f>+SUM(AE30:AE30)</f>
        <v>0</v>
      </c>
      <c r="AF31" s="989"/>
    </row>
    <row r="32" ht="21" customHeight="1">
      <c r="B32" s="990" t="s">
        <v>273</v>
      </c>
      <c r="C32" s="991" t="e">
        <f t="shared" si="208"/>
        <v>#REF!</v>
      </c>
      <c r="D32" s="757" t="s">
        <v>274</v>
      </c>
      <c r="E32" s="1003"/>
      <c r="F32" s="1004"/>
      <c r="G32" s="729"/>
      <c r="H32" s="993"/>
      <c r="I32" s="993"/>
      <c r="J32" s="993"/>
      <c r="K32" s="994"/>
      <c r="L32" s="995"/>
      <c r="M32" s="994"/>
      <c r="N32" s="960">
        <v>0</v>
      </c>
      <c r="O32" s="993">
        <f t="shared" si="194"/>
        <v>0</v>
      </c>
      <c r="P32" s="994"/>
      <c r="Q32" s="986"/>
      <c r="R32" s="987">
        <f t="shared" si="197"/>
        <v>0</v>
      </c>
      <c r="T32" s="988"/>
      <c r="U32" s="960">
        <v>0</v>
      </c>
      <c r="V32" s="959">
        <f t="shared" si="198"/>
        <v>0</v>
      </c>
      <c r="X32" s="996"/>
      <c r="Y32" s="960">
        <v>0</v>
      </c>
      <c r="Z32" s="959">
        <f t="shared" si="201"/>
        <v>0</v>
      </c>
      <c r="AB32" s="996"/>
      <c r="AC32" s="960">
        <v>0</v>
      </c>
      <c r="AD32" s="959">
        <f t="shared" si="204"/>
        <v>0</v>
      </c>
      <c r="AF32" s="996"/>
    </row>
    <row r="33" s="970" customFormat="1" ht="21" customHeight="1">
      <c r="A33" s="970"/>
      <c r="B33" s="759" t="s">
        <v>275</v>
      </c>
      <c r="C33" s="1015" t="e">
        <f t="shared" si="208"/>
        <v>#REF!</v>
      </c>
      <c r="D33" s="973" t="s">
        <v>276</v>
      </c>
      <c r="E33" s="974"/>
      <c r="F33" s="975"/>
      <c r="G33" s="764"/>
      <c r="H33" s="976"/>
      <c r="I33" s="976">
        <v>1958.01</v>
      </c>
      <c r="J33" s="976"/>
      <c r="K33" s="976">
        <f t="shared" ref="K33:K34" si="216">+ROUND($H33*J33,2)</f>
        <v>0</v>
      </c>
      <c r="L33" s="976">
        <f>+'[193]Metrado'!E28</f>
        <v>0</v>
      </c>
      <c r="M33" s="976">
        <f t="shared" ref="M33:M34" si="217">+ROUND($I33*L33,2)</f>
        <v>0</v>
      </c>
      <c r="N33" s="966">
        <v>0</v>
      </c>
      <c r="O33" s="976">
        <f t="shared" si="194"/>
        <v>0</v>
      </c>
      <c r="P33" s="976">
        <f t="shared" ref="P33:P39" si="218">+ROUND($N33*O33,2)</f>
        <v>0</v>
      </c>
      <c r="Q33" s="967">
        <f t="shared" si="196"/>
        <v>0</v>
      </c>
      <c r="R33" s="968">
        <f t="shared" si="197"/>
        <v>1958.01</v>
      </c>
      <c r="S33" s="970"/>
      <c r="T33" s="969"/>
      <c r="U33" s="966">
        <v>0</v>
      </c>
      <c r="V33" s="965">
        <f t="shared" si="198"/>
        <v>0</v>
      </c>
      <c r="W33" s="970">
        <f t="shared" ref="W33:W39" si="219">+ROUND($U33*V33,2)</f>
        <v>0</v>
      </c>
      <c r="X33" s="977">
        <f t="shared" si="200"/>
        <v>0</v>
      </c>
      <c r="Y33" s="966">
        <v>0</v>
      </c>
      <c r="Z33" s="965">
        <f t="shared" si="201"/>
        <v>0</v>
      </c>
      <c r="AA33" s="970">
        <f t="shared" ref="AA33:AA39" si="220">+ROUND($Y33*Z33,2)</f>
        <v>0</v>
      </c>
      <c r="AB33" s="977">
        <f t="shared" si="203"/>
        <v>0</v>
      </c>
      <c r="AC33" s="966">
        <v>0</v>
      </c>
      <c r="AD33" s="965">
        <f t="shared" si="204"/>
        <v>0</v>
      </c>
      <c r="AE33" s="970">
        <f t="shared" ref="AE33:AE39" si="221">+ROUND($AC33*AD33,2)</f>
        <v>0</v>
      </c>
      <c r="AF33" s="977">
        <f t="shared" si="206"/>
        <v>0</v>
      </c>
    </row>
    <row r="34" s="970" customFormat="1" ht="21" customHeight="1">
      <c r="A34" s="970"/>
      <c r="B34" s="759" t="s">
        <v>277</v>
      </c>
      <c r="C34" s="1015" t="e">
        <f t="shared" si="208"/>
        <v>#REF!</v>
      </c>
      <c r="D34" s="973" t="s">
        <v>278</v>
      </c>
      <c r="E34" s="974"/>
      <c r="F34" s="975"/>
      <c r="G34" s="767"/>
      <c r="H34" s="979"/>
      <c r="I34" s="979">
        <v>2336.29</v>
      </c>
      <c r="J34" s="979"/>
      <c r="K34" s="979">
        <f t="shared" si="216"/>
        <v>0</v>
      </c>
      <c r="L34" s="976">
        <f>+'[193]Metrado'!E29</f>
        <v>5</v>
      </c>
      <c r="M34" s="979">
        <f t="shared" si="217"/>
        <v>11681.450000000001</v>
      </c>
      <c r="N34" s="966">
        <v>0</v>
      </c>
      <c r="O34" s="979">
        <f t="shared" si="194"/>
        <v>5</v>
      </c>
      <c r="P34" s="979">
        <f t="shared" si="218"/>
        <v>0</v>
      </c>
      <c r="Q34" s="967">
        <f t="shared" si="196"/>
        <v>0</v>
      </c>
      <c r="R34" s="968">
        <f t="shared" si="197"/>
        <v>2336.29</v>
      </c>
      <c r="S34" s="970"/>
      <c r="T34" s="969"/>
      <c r="U34" s="966">
        <v>0</v>
      </c>
      <c r="V34" s="965">
        <f t="shared" si="198"/>
        <v>5</v>
      </c>
      <c r="W34" s="970">
        <f t="shared" si="219"/>
        <v>0</v>
      </c>
      <c r="X34" s="980">
        <f t="shared" si="200"/>
        <v>0</v>
      </c>
      <c r="Y34" s="966">
        <v>0</v>
      </c>
      <c r="Z34" s="965">
        <f t="shared" si="201"/>
        <v>5</v>
      </c>
      <c r="AA34" s="970">
        <f t="shared" si="220"/>
        <v>0</v>
      </c>
      <c r="AB34" s="980">
        <f t="shared" si="203"/>
        <v>0</v>
      </c>
      <c r="AC34" s="966">
        <v>0</v>
      </c>
      <c r="AD34" s="965">
        <f t="shared" si="204"/>
        <v>5</v>
      </c>
      <c r="AE34" s="970">
        <f t="shared" si="221"/>
        <v>0</v>
      </c>
      <c r="AF34" s="980">
        <f t="shared" si="206"/>
        <v>0</v>
      </c>
    </row>
    <row r="35" ht="21" customHeight="1">
      <c r="B35" s="1009"/>
      <c r="C35" s="1010" t="e">
        <f t="shared" si="208"/>
        <v>#REF!</v>
      </c>
      <c r="D35" s="1011"/>
      <c r="E35" s="1012"/>
      <c r="F35" s="1013" t="str">
        <f>+"SUB-TOTAL   "&amp;B32&amp;":  "</f>
        <v xml:space="preserve">SUB-TOTAL   3.00A:  </v>
      </c>
      <c r="G35" s="711"/>
      <c r="H35" s="993"/>
      <c r="I35" s="993"/>
      <c r="J35" s="993"/>
      <c r="K35" s="985"/>
      <c r="L35" s="984"/>
      <c r="M35" s="985">
        <f>+SUM(M33:M34)</f>
        <v>11681.450000000001</v>
      </c>
      <c r="N35" s="960">
        <v>0</v>
      </c>
      <c r="O35" s="993">
        <f t="shared" si="194"/>
        <v>0</v>
      </c>
      <c r="P35" s="985"/>
      <c r="Q35" s="986"/>
      <c r="R35" s="987">
        <f t="shared" si="197"/>
        <v>0</v>
      </c>
      <c r="T35" s="988"/>
      <c r="U35" s="960">
        <v>0</v>
      </c>
      <c r="V35" s="959">
        <f t="shared" si="198"/>
        <v>0</v>
      </c>
      <c r="X35" s="989"/>
      <c r="Y35" s="960">
        <v>0</v>
      </c>
      <c r="Z35" s="959">
        <f t="shared" si="201"/>
        <v>0</v>
      </c>
      <c r="AB35" s="989"/>
      <c r="AC35" s="960">
        <v>0</v>
      </c>
      <c r="AD35" s="959">
        <f t="shared" si="204"/>
        <v>0</v>
      </c>
      <c r="AF35" s="989"/>
    </row>
    <row r="36" ht="21" customHeight="1">
      <c r="B36" s="990">
        <f>+B29+1</f>
        <v>4</v>
      </c>
      <c r="C36" s="991" t="e">
        <f>+C31+1</f>
        <v>#REF!</v>
      </c>
      <c r="D36" s="1002" t="s">
        <v>279</v>
      </c>
      <c r="E36" s="1012"/>
      <c r="F36" s="1016"/>
      <c r="G36" s="751"/>
      <c r="H36" s="993"/>
      <c r="I36" s="993"/>
      <c r="J36" s="993"/>
      <c r="K36" s="994"/>
      <c r="L36" s="995"/>
      <c r="M36" s="994"/>
      <c r="N36" s="960">
        <v>0</v>
      </c>
      <c r="O36" s="993">
        <f t="shared" si="194"/>
        <v>0</v>
      </c>
      <c r="P36" s="994"/>
      <c r="Q36" s="986"/>
      <c r="R36" s="987">
        <f t="shared" si="197"/>
        <v>0</v>
      </c>
      <c r="T36" s="988"/>
      <c r="U36" s="960">
        <v>0</v>
      </c>
      <c r="V36" s="959">
        <f t="shared" si="198"/>
        <v>0</v>
      </c>
      <c r="X36" s="996"/>
      <c r="Y36" s="960">
        <v>0</v>
      </c>
      <c r="Z36" s="959">
        <f t="shared" si="201"/>
        <v>0</v>
      </c>
      <c r="AB36" s="996"/>
      <c r="AC36" s="960">
        <v>0</v>
      </c>
      <c r="AD36" s="959">
        <f t="shared" si="204"/>
        <v>0</v>
      </c>
      <c r="AF36" s="996"/>
    </row>
    <row r="37" ht="21" customHeight="1">
      <c r="B37" s="1017">
        <v>4.0099999999999998</v>
      </c>
      <c r="C37" s="1018" t="e">
        <f t="shared" si="208"/>
        <v>#REF!</v>
      </c>
      <c r="D37" s="1019" t="s">
        <v>280</v>
      </c>
      <c r="E37" s="998"/>
      <c r="F37" s="999"/>
      <c r="G37" s="736" t="s">
        <v>261</v>
      </c>
      <c r="H37" s="959">
        <v>120.3</v>
      </c>
      <c r="I37" s="959"/>
      <c r="J37" s="959">
        <v>5</v>
      </c>
      <c r="K37" s="1000">
        <f t="shared" si="192"/>
        <v>601.5</v>
      </c>
      <c r="L37" s="959">
        <f>+'[193]Metrado'!E32</f>
        <v>5</v>
      </c>
      <c r="M37" s="1000">
        <f t="shared" ref="M37:M39" si="222">+ROUND($H37*L37,2)</f>
        <v>601.5</v>
      </c>
      <c r="N37" s="960">
        <v>0</v>
      </c>
      <c r="O37" s="959">
        <f t="shared" si="194"/>
        <v>5</v>
      </c>
      <c r="P37" s="1000">
        <f t="shared" si="218"/>
        <v>0</v>
      </c>
      <c r="Q37" s="986">
        <f t="shared" si="196"/>
        <v>0</v>
      </c>
      <c r="R37" s="987">
        <f t="shared" si="197"/>
        <v>120.3</v>
      </c>
      <c r="T37" s="988"/>
      <c r="U37" s="960">
        <v>0</v>
      </c>
      <c r="V37" s="959">
        <f t="shared" si="198"/>
        <v>5</v>
      </c>
      <c r="W37" s="934">
        <f t="shared" si="219"/>
        <v>0</v>
      </c>
      <c r="X37" s="1001">
        <f t="shared" si="200"/>
        <v>0</v>
      </c>
      <c r="Y37" s="960">
        <v>0</v>
      </c>
      <c r="Z37" s="959">
        <f t="shared" si="201"/>
        <v>5</v>
      </c>
      <c r="AA37" s="934">
        <f t="shared" si="220"/>
        <v>0</v>
      </c>
      <c r="AB37" s="1001">
        <f t="shared" si="203"/>
        <v>0</v>
      </c>
      <c r="AC37" s="960">
        <v>0</v>
      </c>
      <c r="AD37" s="959">
        <f t="shared" si="204"/>
        <v>5</v>
      </c>
      <c r="AE37" s="934">
        <f t="shared" si="221"/>
        <v>0</v>
      </c>
      <c r="AF37" s="1001">
        <f t="shared" si="206"/>
        <v>0</v>
      </c>
    </row>
    <row r="38" ht="21" customHeight="1">
      <c r="B38" s="1017">
        <v>4.0199999999999996</v>
      </c>
      <c r="C38" s="1018" t="e">
        <f t="shared" si="208"/>
        <v>#REF!</v>
      </c>
      <c r="D38" s="1019" t="s">
        <v>281</v>
      </c>
      <c r="E38" s="998"/>
      <c r="F38" s="999"/>
      <c r="G38" s="736" t="s">
        <v>261</v>
      </c>
      <c r="H38" s="959">
        <v>88.799999999999997</v>
      </c>
      <c r="I38" s="959"/>
      <c r="J38" s="959">
        <v>40</v>
      </c>
      <c r="K38" s="1000">
        <f t="shared" si="192"/>
        <v>3552</v>
      </c>
      <c r="L38" s="959">
        <f>+'[193]Metrado'!E33</f>
        <v>60</v>
      </c>
      <c r="M38" s="1000">
        <f t="shared" si="222"/>
        <v>5328</v>
      </c>
      <c r="N38" s="960">
        <v>0</v>
      </c>
      <c r="O38" s="959">
        <f t="shared" si="194"/>
        <v>60</v>
      </c>
      <c r="P38" s="1000">
        <f t="shared" si="218"/>
        <v>0</v>
      </c>
      <c r="Q38" s="986">
        <f t="shared" si="196"/>
        <v>0</v>
      </c>
      <c r="R38" s="987">
        <f t="shared" si="197"/>
        <v>88.799999999999997</v>
      </c>
      <c r="T38" s="988"/>
      <c r="U38" s="960">
        <v>0</v>
      </c>
      <c r="V38" s="959">
        <f t="shared" si="198"/>
        <v>60</v>
      </c>
      <c r="W38" s="934">
        <f t="shared" si="219"/>
        <v>0</v>
      </c>
      <c r="X38" s="1001">
        <f t="shared" si="200"/>
        <v>0</v>
      </c>
      <c r="Y38" s="960">
        <v>0</v>
      </c>
      <c r="Z38" s="959">
        <f t="shared" si="201"/>
        <v>60</v>
      </c>
      <c r="AA38" s="934">
        <f t="shared" si="220"/>
        <v>0</v>
      </c>
      <c r="AB38" s="1001">
        <f t="shared" si="203"/>
        <v>0</v>
      </c>
      <c r="AC38" s="960">
        <v>0</v>
      </c>
      <c r="AD38" s="959">
        <f t="shared" si="204"/>
        <v>60</v>
      </c>
      <c r="AE38" s="934">
        <f t="shared" si="221"/>
        <v>0</v>
      </c>
      <c r="AF38" s="1001">
        <f t="shared" si="206"/>
        <v>0</v>
      </c>
    </row>
    <row r="39" ht="21" customHeight="1">
      <c r="B39" s="1017">
        <v>4.0299999999999994</v>
      </c>
      <c r="C39" s="1018" t="e">
        <f t="shared" si="208"/>
        <v>#REF!</v>
      </c>
      <c r="D39" s="1019" t="s">
        <v>458</v>
      </c>
      <c r="E39" s="998"/>
      <c r="F39" s="999"/>
      <c r="G39" s="752" t="s">
        <v>261</v>
      </c>
      <c r="H39" s="1006">
        <v>620</v>
      </c>
      <c r="I39" s="1006"/>
      <c r="J39" s="1006">
        <v>5</v>
      </c>
      <c r="K39" s="1007">
        <f t="shared" si="192"/>
        <v>3100</v>
      </c>
      <c r="L39" s="959">
        <f>+'[193]Metrado'!E34</f>
        <v>5</v>
      </c>
      <c r="M39" s="1007">
        <f t="shared" si="222"/>
        <v>3100</v>
      </c>
      <c r="N39" s="960">
        <v>0</v>
      </c>
      <c r="O39" s="1006">
        <f t="shared" si="194"/>
        <v>5</v>
      </c>
      <c r="P39" s="1007">
        <f t="shared" si="218"/>
        <v>0</v>
      </c>
      <c r="Q39" s="986">
        <f t="shared" si="196"/>
        <v>0</v>
      </c>
      <c r="R39" s="987">
        <f t="shared" si="197"/>
        <v>620</v>
      </c>
      <c r="T39" s="988"/>
      <c r="U39" s="960">
        <v>0</v>
      </c>
      <c r="V39" s="959">
        <f t="shared" si="198"/>
        <v>5</v>
      </c>
      <c r="W39" s="934">
        <f t="shared" si="219"/>
        <v>0</v>
      </c>
      <c r="X39" s="1008">
        <f t="shared" si="200"/>
        <v>0</v>
      </c>
      <c r="Y39" s="960">
        <v>0</v>
      </c>
      <c r="Z39" s="959">
        <f t="shared" si="201"/>
        <v>5</v>
      </c>
      <c r="AA39" s="934">
        <f t="shared" si="220"/>
        <v>0</v>
      </c>
      <c r="AB39" s="1008">
        <f t="shared" si="203"/>
        <v>0</v>
      </c>
      <c r="AC39" s="960">
        <v>0</v>
      </c>
      <c r="AD39" s="959">
        <f t="shared" si="204"/>
        <v>5</v>
      </c>
      <c r="AE39" s="934">
        <f t="shared" si="221"/>
        <v>0</v>
      </c>
      <c r="AF39" s="1008">
        <f t="shared" si="206"/>
        <v>0</v>
      </c>
    </row>
    <row r="40" ht="21" customHeight="1">
      <c r="B40" s="1009"/>
      <c r="C40" s="1020" t="e">
        <f>+#REF!+1</f>
        <v>#REF!</v>
      </c>
      <c r="D40" s="1021"/>
      <c r="E40" s="754"/>
      <c r="F40" s="1013" t="str">
        <f>+"SUB-TOTAL   "&amp;B36&amp;":  "</f>
        <v xml:space="preserve">SUB-TOTAL   4:  </v>
      </c>
      <c r="G40" s="711"/>
      <c r="H40" s="993"/>
      <c r="I40" s="993"/>
      <c r="J40" s="993"/>
      <c r="K40" s="1014">
        <f>+SUM(K37:K39)</f>
        <v>7253.5</v>
      </c>
      <c r="L40" s="984"/>
      <c r="M40" s="1014">
        <f>+SUM(M37:M39)</f>
        <v>9029.5</v>
      </c>
      <c r="N40" s="960">
        <v>0</v>
      </c>
      <c r="O40" s="993">
        <f t="shared" si="194"/>
        <v>0</v>
      </c>
      <c r="P40" s="1014">
        <f>+SUM(P37:P39)</f>
        <v>0</v>
      </c>
      <c r="Q40" s="986"/>
      <c r="R40" s="987">
        <f t="shared" si="197"/>
        <v>0</v>
      </c>
      <c r="T40" s="988"/>
      <c r="U40" s="960">
        <v>0</v>
      </c>
      <c r="V40" s="959">
        <f t="shared" si="198"/>
        <v>0</v>
      </c>
      <c r="W40" s="934">
        <f>+SUM(W37:W39)</f>
        <v>0</v>
      </c>
      <c r="X40" s="989"/>
      <c r="Y40" s="960">
        <v>0</v>
      </c>
      <c r="Z40" s="959">
        <f t="shared" si="201"/>
        <v>0</v>
      </c>
      <c r="AA40" s="934">
        <f>+SUM(AA37:AA39)</f>
        <v>0</v>
      </c>
      <c r="AB40" s="989"/>
      <c r="AC40" s="960">
        <v>0</v>
      </c>
      <c r="AD40" s="959">
        <f t="shared" si="204"/>
        <v>0</v>
      </c>
      <c r="AE40" s="934">
        <f>+SUM(AE37:AE39)</f>
        <v>0</v>
      </c>
      <c r="AF40" s="989"/>
    </row>
    <row r="41" ht="21" customHeight="1">
      <c r="B41" s="990">
        <f>+B36+1</f>
        <v>5</v>
      </c>
      <c r="C41" s="991" t="e">
        <f t="shared" si="208"/>
        <v>#REF!</v>
      </c>
      <c r="D41" s="1002" t="s">
        <v>284</v>
      </c>
      <c r="E41" s="1012"/>
      <c r="F41" s="1016"/>
      <c r="G41" s="751"/>
      <c r="H41" s="993"/>
      <c r="I41" s="993"/>
      <c r="J41" s="993"/>
      <c r="K41" s="993"/>
      <c r="L41" s="995"/>
      <c r="M41" s="993"/>
      <c r="N41" s="960">
        <v>0</v>
      </c>
      <c r="O41" s="993">
        <f t="shared" si="194"/>
        <v>0</v>
      </c>
      <c r="P41" s="993"/>
      <c r="Q41" s="986"/>
      <c r="R41" s="987">
        <f t="shared" si="197"/>
        <v>0</v>
      </c>
      <c r="T41" s="988"/>
      <c r="U41" s="960">
        <v>0</v>
      </c>
      <c r="V41" s="959">
        <f t="shared" si="198"/>
        <v>0</v>
      </c>
      <c r="X41" s="1022"/>
      <c r="Y41" s="960">
        <v>0</v>
      </c>
      <c r="Z41" s="959">
        <f t="shared" si="201"/>
        <v>0</v>
      </c>
      <c r="AB41" s="1022"/>
      <c r="AC41" s="960">
        <v>0</v>
      </c>
      <c r="AD41" s="959">
        <f t="shared" si="204"/>
        <v>0</v>
      </c>
      <c r="AF41" s="1022"/>
    </row>
    <row r="42" s="961" customFormat="1" ht="21" customHeight="1">
      <c r="A42" s="961"/>
      <c r="B42" s="703">
        <v>5.0099999999999998</v>
      </c>
      <c r="C42" s="1023" t="e">
        <f t="shared" si="208"/>
        <v>#REF!</v>
      </c>
      <c r="D42" s="962" t="s">
        <v>285</v>
      </c>
      <c r="E42" s="963"/>
      <c r="F42" s="964"/>
      <c r="G42" s="700" t="s">
        <v>261</v>
      </c>
      <c r="H42" s="965">
        <v>76.450000000000003</v>
      </c>
      <c r="I42" s="965"/>
      <c r="J42" s="965">
        <v>16</v>
      </c>
      <c r="K42" s="965">
        <f t="shared" si="192"/>
        <v>1223.2</v>
      </c>
      <c r="L42" s="965">
        <f>+'[193]Metrado'!E37</f>
        <v>25</v>
      </c>
      <c r="M42" s="965">
        <f t="shared" ref="M42:M44" si="223">+ROUND($H42*L42,2)</f>
        <v>1911.25</v>
      </c>
      <c r="N42" s="966">
        <v>0</v>
      </c>
      <c r="O42" s="965">
        <f t="shared" si="194"/>
        <v>25</v>
      </c>
      <c r="P42" s="965">
        <f t="shared" ref="P42:P46" si="224">+ROUND($N42*O42,2)</f>
        <v>0</v>
      </c>
      <c r="Q42" s="967">
        <f t="shared" si="196"/>
        <v>0</v>
      </c>
      <c r="R42" s="968">
        <f t="shared" si="197"/>
        <v>76.450000000000003</v>
      </c>
      <c r="S42" s="961"/>
      <c r="T42" s="969"/>
      <c r="U42" s="966">
        <v>0</v>
      </c>
      <c r="V42" s="965">
        <f t="shared" si="198"/>
        <v>25</v>
      </c>
      <c r="W42" s="961">
        <f t="shared" ref="W42:W46" si="225">+ROUND($U42*V42,2)</f>
        <v>0</v>
      </c>
      <c r="X42" s="967">
        <f t="shared" si="200"/>
        <v>0</v>
      </c>
      <c r="Y42" s="966">
        <v>0</v>
      </c>
      <c r="Z42" s="965">
        <f t="shared" si="201"/>
        <v>25</v>
      </c>
      <c r="AA42" s="961">
        <f t="shared" ref="AA42:AA46" si="226">+ROUND($Y42*Z42,2)</f>
        <v>0</v>
      </c>
      <c r="AB42" s="967">
        <f t="shared" si="203"/>
        <v>0</v>
      </c>
      <c r="AC42" s="966">
        <v>0</v>
      </c>
      <c r="AD42" s="965">
        <f t="shared" si="204"/>
        <v>25</v>
      </c>
      <c r="AE42" s="961">
        <f t="shared" ref="AE42:AE46" si="227">+ROUND($AC42*AD42,2)</f>
        <v>0</v>
      </c>
      <c r="AF42" s="967">
        <f t="shared" si="206"/>
        <v>0</v>
      </c>
    </row>
    <row r="43" s="961" customFormat="1" ht="21" customHeight="1">
      <c r="A43" s="961"/>
      <c r="B43" s="703">
        <v>5.0199999999999996</v>
      </c>
      <c r="C43" s="1023" t="e">
        <f t="shared" si="208"/>
        <v>#REF!</v>
      </c>
      <c r="D43" s="962" t="s">
        <v>286</v>
      </c>
      <c r="E43" s="963"/>
      <c r="F43" s="964"/>
      <c r="G43" s="700" t="s">
        <v>261</v>
      </c>
      <c r="H43" s="965">
        <v>35.960000000000001</v>
      </c>
      <c r="I43" s="965"/>
      <c r="J43" s="965">
        <v>16</v>
      </c>
      <c r="K43" s="965">
        <f t="shared" si="192"/>
        <v>575.36000000000001</v>
      </c>
      <c r="L43" s="965">
        <f>+'[193]Metrado'!E38</f>
        <v>17</v>
      </c>
      <c r="M43" s="965">
        <f t="shared" si="223"/>
        <v>611.32000000000005</v>
      </c>
      <c r="N43" s="966">
        <v>29.850000000000001</v>
      </c>
      <c r="O43" s="965">
        <f t="shared" si="194"/>
        <v>17</v>
      </c>
      <c r="P43" s="965">
        <f t="shared" si="224"/>
        <v>507.44999999999999</v>
      </c>
      <c r="Q43" s="967">
        <f t="shared" si="196"/>
        <v>0.8300889877641825</v>
      </c>
      <c r="R43" s="968">
        <f t="shared" si="197"/>
        <v>6.1099999999999994</v>
      </c>
      <c r="S43" s="961">
        <f>+IFERROR(VLOOKUP(D43,LP!C45:S128,15,0),0)</f>
        <v>6.1099999999999994</v>
      </c>
      <c r="T43" s="961">
        <f>+IFERROR(VLOOKUP(D43,LP!A45:S128,16,0),0)</f>
        <v>0</v>
      </c>
      <c r="U43" s="966">
        <v>0</v>
      </c>
      <c r="V43" s="965">
        <f t="shared" si="198"/>
        <v>17</v>
      </c>
      <c r="W43" s="961">
        <f t="shared" si="225"/>
        <v>0</v>
      </c>
      <c r="X43" s="967">
        <f t="shared" si="200"/>
        <v>0</v>
      </c>
      <c r="Y43" s="966">
        <v>0</v>
      </c>
      <c r="Z43" s="965">
        <f t="shared" si="201"/>
        <v>17</v>
      </c>
      <c r="AA43" s="961">
        <f t="shared" si="226"/>
        <v>0</v>
      </c>
      <c r="AB43" s="967">
        <f t="shared" si="203"/>
        <v>0</v>
      </c>
      <c r="AC43" s="966">
        <v>0</v>
      </c>
      <c r="AD43" s="965">
        <f t="shared" si="204"/>
        <v>17</v>
      </c>
      <c r="AE43" s="961">
        <f t="shared" si="227"/>
        <v>0</v>
      </c>
      <c r="AF43" s="967">
        <f t="shared" si="206"/>
        <v>0</v>
      </c>
    </row>
    <row r="44" s="961" customFormat="1" ht="21" customHeight="1">
      <c r="A44" s="961"/>
      <c r="B44" s="778">
        <v>5.0299999999999994</v>
      </c>
      <c r="C44" s="1024" t="e">
        <f t="shared" si="208"/>
        <v>#REF!</v>
      </c>
      <c r="D44" s="1025" t="s">
        <v>459</v>
      </c>
      <c r="E44" s="1026"/>
      <c r="F44" s="1027"/>
      <c r="G44" s="782" t="s">
        <v>261</v>
      </c>
      <c r="H44" s="1028">
        <v>209.65000000000001</v>
      </c>
      <c r="I44" s="1029"/>
      <c r="J44" s="1028">
        <v>40</v>
      </c>
      <c r="K44" s="1028">
        <f t="shared" si="192"/>
        <v>8386</v>
      </c>
      <c r="L44" s="1028">
        <f>+[193]Metrado!E40</f>
        <v>50</v>
      </c>
      <c r="M44" s="1028">
        <f t="shared" si="223"/>
        <v>10482.5</v>
      </c>
      <c r="N44" s="966">
        <v>0</v>
      </c>
      <c r="O44" s="1028">
        <f t="shared" si="194"/>
        <v>50</v>
      </c>
      <c r="P44" s="1028">
        <f t="shared" si="224"/>
        <v>0</v>
      </c>
      <c r="Q44" s="967">
        <f t="shared" si="196"/>
        <v>0</v>
      </c>
      <c r="R44" s="968">
        <f t="shared" si="197"/>
        <v>209.65000000000001</v>
      </c>
      <c r="S44" s="961"/>
      <c r="T44" s="969"/>
      <c r="U44" s="966">
        <v>0</v>
      </c>
      <c r="V44" s="965">
        <f t="shared" si="198"/>
        <v>50</v>
      </c>
      <c r="W44" s="961">
        <f t="shared" si="225"/>
        <v>0</v>
      </c>
      <c r="X44" s="1030">
        <f t="shared" si="200"/>
        <v>0</v>
      </c>
      <c r="Y44" s="966">
        <v>0</v>
      </c>
      <c r="Z44" s="965">
        <f t="shared" si="201"/>
        <v>50</v>
      </c>
      <c r="AA44" s="961">
        <f t="shared" si="226"/>
        <v>0</v>
      </c>
      <c r="AB44" s="1030">
        <f t="shared" si="203"/>
        <v>0</v>
      </c>
      <c r="AC44" s="966">
        <v>0</v>
      </c>
      <c r="AD44" s="965">
        <f t="shared" si="204"/>
        <v>50</v>
      </c>
      <c r="AE44" s="961">
        <f t="shared" si="227"/>
        <v>0</v>
      </c>
      <c r="AF44" s="1030">
        <f t="shared" si="206"/>
        <v>0</v>
      </c>
    </row>
    <row r="45" s="961" customFormat="1" ht="21" customHeight="1">
      <c r="A45" s="961"/>
      <c r="B45" s="784"/>
      <c r="C45" s="1031" t="e">
        <f t="shared" si="208"/>
        <v>#REF!</v>
      </c>
      <c r="D45" s="1032" t="s">
        <v>460</v>
      </c>
      <c r="E45" s="1033"/>
      <c r="F45" s="1034"/>
      <c r="G45" s="1035"/>
      <c r="H45" s="1036"/>
      <c r="I45" s="1037"/>
      <c r="J45" s="1036"/>
      <c r="K45" s="1036"/>
      <c r="L45" s="1036"/>
      <c r="M45" s="1036"/>
      <c r="N45" s="966">
        <v>0</v>
      </c>
      <c r="O45" s="1036"/>
      <c r="P45" s="1036"/>
      <c r="Q45" s="967"/>
      <c r="R45" s="968">
        <f t="shared" si="197"/>
        <v>0</v>
      </c>
      <c r="S45" s="961"/>
      <c r="T45" s="969"/>
      <c r="U45" s="966">
        <v>0</v>
      </c>
      <c r="V45" s="965">
        <f t="shared" si="198"/>
        <v>0</v>
      </c>
      <c r="X45" s="1038"/>
      <c r="Y45" s="966">
        <v>0</v>
      </c>
      <c r="Z45" s="965">
        <f t="shared" si="201"/>
        <v>0</v>
      </c>
      <c r="AA45" s="961"/>
      <c r="AB45" s="1038"/>
      <c r="AC45" s="966">
        <v>0</v>
      </c>
      <c r="AD45" s="965">
        <f t="shared" si="204"/>
        <v>0</v>
      </c>
      <c r="AE45" s="961"/>
      <c r="AF45" s="1038"/>
    </row>
    <row r="46" s="970" customFormat="1" ht="21" customHeight="1">
      <c r="A46" s="970"/>
      <c r="B46" s="759">
        <v>5.04</v>
      </c>
      <c r="C46" s="1015" t="e">
        <f>+#REF!+1</f>
        <v>#REF!</v>
      </c>
      <c r="D46" s="973" t="s">
        <v>461</v>
      </c>
      <c r="E46" s="974"/>
      <c r="F46" s="975"/>
      <c r="G46" s="767" t="s">
        <v>261</v>
      </c>
      <c r="H46" s="979"/>
      <c r="I46" s="979">
        <v>49.409999999999997</v>
      </c>
      <c r="J46" s="979"/>
      <c r="K46" s="979">
        <f t="shared" si="192"/>
        <v>0</v>
      </c>
      <c r="L46" s="979">
        <f>+[193]Metrado!E41</f>
        <v>8</v>
      </c>
      <c r="M46" s="979">
        <f>+ROUND($I46*L46,2)</f>
        <v>395.27999999999997</v>
      </c>
      <c r="N46" s="966">
        <v>35.869999999999997</v>
      </c>
      <c r="O46" s="979">
        <f t="shared" si="194"/>
        <v>8</v>
      </c>
      <c r="P46" s="979">
        <f t="shared" si="224"/>
        <v>286.95999999999998</v>
      </c>
      <c r="Q46" s="967">
        <f t="shared" si="196"/>
        <v>0.72596640356203201</v>
      </c>
      <c r="R46" s="968">
        <f t="shared" si="197"/>
        <v>13.539999999999999</v>
      </c>
      <c r="S46" s="961">
        <f>+IFERROR(VLOOKUP(D46,LP!C48:S131,15,0),0)</f>
        <v>0</v>
      </c>
      <c r="T46" s="961">
        <f>+IFERROR(VLOOKUP(D46,LP!A48:S131,16,0),0)</f>
        <v>0</v>
      </c>
      <c r="U46" s="966">
        <v>0</v>
      </c>
      <c r="V46" s="965">
        <f t="shared" si="198"/>
        <v>8</v>
      </c>
      <c r="W46" s="970">
        <f t="shared" si="225"/>
        <v>0</v>
      </c>
      <c r="X46" s="980">
        <f t="shared" si="200"/>
        <v>0</v>
      </c>
      <c r="Y46" s="966">
        <v>0</v>
      </c>
      <c r="Z46" s="965">
        <f t="shared" si="201"/>
        <v>8</v>
      </c>
      <c r="AA46" s="970">
        <f t="shared" si="226"/>
        <v>0</v>
      </c>
      <c r="AB46" s="980">
        <f t="shared" si="203"/>
        <v>0</v>
      </c>
      <c r="AC46" s="966">
        <v>0</v>
      </c>
      <c r="AD46" s="965">
        <f t="shared" si="204"/>
        <v>8</v>
      </c>
      <c r="AE46" s="970">
        <f t="shared" si="227"/>
        <v>0</v>
      </c>
      <c r="AF46" s="980">
        <f t="shared" si="206"/>
        <v>0</v>
      </c>
    </row>
    <row r="47" s="961" customFormat="1" ht="21" customHeight="1">
      <c r="A47" s="961"/>
      <c r="B47" s="1039"/>
      <c r="C47" s="1040" t="e">
        <f>+#REF!+1</f>
        <v>#REF!</v>
      </c>
      <c r="D47" s="1025"/>
      <c r="E47" s="1026"/>
      <c r="F47" s="1041" t="str">
        <f>+"SUB-TOTAL   "&amp;B41&amp;":  "</f>
        <v xml:space="preserve">SUB-TOTAL   5:  </v>
      </c>
      <c r="G47" s="806"/>
      <c r="H47" s="1042"/>
      <c r="I47" s="1042"/>
      <c r="J47" s="1042"/>
      <c r="K47" s="1043">
        <f>+SUM(K42:K46)</f>
        <v>10184.559999999999</v>
      </c>
      <c r="L47" s="1044"/>
      <c r="M47" s="1043">
        <f>+SUM(M42:M46)</f>
        <v>13400.35</v>
      </c>
      <c r="N47" s="966">
        <v>0</v>
      </c>
      <c r="O47" s="1042">
        <f t="shared" si="194"/>
        <v>0</v>
      </c>
      <c r="P47" s="1043">
        <f>+SUM(P42:P46)</f>
        <v>794.40999999999997</v>
      </c>
      <c r="Q47" s="967"/>
      <c r="R47" s="968">
        <f t="shared" si="197"/>
        <v>0</v>
      </c>
      <c r="S47" s="961"/>
      <c r="T47" s="969"/>
      <c r="U47" s="966">
        <v>0</v>
      </c>
      <c r="V47" s="965">
        <f t="shared" si="198"/>
        <v>0</v>
      </c>
      <c r="W47" s="961">
        <f>+SUM(W42:W46)</f>
        <v>0</v>
      </c>
      <c r="X47" s="1045"/>
      <c r="Y47" s="966">
        <v>0</v>
      </c>
      <c r="Z47" s="965">
        <f t="shared" si="201"/>
        <v>0</v>
      </c>
      <c r="AA47" s="961">
        <f>+SUM(AA42:AA46)</f>
        <v>0</v>
      </c>
      <c r="AB47" s="1045"/>
      <c r="AC47" s="966">
        <v>0</v>
      </c>
      <c r="AD47" s="965">
        <f t="shared" si="204"/>
        <v>0</v>
      </c>
      <c r="AE47" s="961">
        <f>+SUM(AE42:AE46)</f>
        <v>0</v>
      </c>
      <c r="AF47" s="1045"/>
    </row>
    <row r="48" s="961" customFormat="1" ht="21" customHeight="1">
      <c r="A48" s="961"/>
      <c r="B48" s="811">
        <f>+B41+1</f>
        <v>6</v>
      </c>
      <c r="C48" s="1040" t="e">
        <f t="shared" si="208"/>
        <v>#REF!</v>
      </c>
      <c r="D48" s="1046" t="s">
        <v>462</v>
      </c>
      <c r="E48" s="1047"/>
      <c r="F48" s="1048"/>
      <c r="G48" s="806"/>
      <c r="H48" s="1042"/>
      <c r="I48" s="1042"/>
      <c r="J48" s="1042"/>
      <c r="K48" s="1042"/>
      <c r="L48" s="1049"/>
      <c r="M48" s="1042"/>
      <c r="N48" s="966">
        <v>0</v>
      </c>
      <c r="O48" s="1042">
        <f t="shared" si="194"/>
        <v>0</v>
      </c>
      <c r="P48" s="1042"/>
      <c r="Q48" s="967"/>
      <c r="R48" s="968">
        <f t="shared" si="197"/>
        <v>0</v>
      </c>
      <c r="S48" s="961"/>
      <c r="T48" s="969"/>
      <c r="U48" s="966">
        <v>0</v>
      </c>
      <c r="V48" s="965">
        <f t="shared" si="198"/>
        <v>0</v>
      </c>
      <c r="X48" s="1050"/>
      <c r="Y48" s="966">
        <v>0</v>
      </c>
      <c r="Z48" s="965">
        <f t="shared" si="201"/>
        <v>0</v>
      </c>
      <c r="AA48" s="961"/>
      <c r="AB48" s="1050"/>
      <c r="AC48" s="966">
        <v>0</v>
      </c>
      <c r="AD48" s="965">
        <f t="shared" si="204"/>
        <v>0</v>
      </c>
      <c r="AE48" s="961"/>
      <c r="AF48" s="1050"/>
    </row>
    <row r="49" s="961" customFormat="1" ht="21" customHeight="1">
      <c r="A49" s="961"/>
      <c r="B49" s="703">
        <v>6.0099999999999998</v>
      </c>
      <c r="C49" s="1051" t="e">
        <f t="shared" si="208"/>
        <v>#REF!</v>
      </c>
      <c r="D49" s="962" t="s">
        <v>291</v>
      </c>
      <c r="E49" s="963"/>
      <c r="F49" s="964"/>
      <c r="G49" s="700" t="s">
        <v>261</v>
      </c>
      <c r="H49" s="965">
        <v>17.760000000000002</v>
      </c>
      <c r="I49" s="965"/>
      <c r="J49" s="965">
        <v>16</v>
      </c>
      <c r="K49" s="965">
        <f t="shared" si="192"/>
        <v>284.16000000000003</v>
      </c>
      <c r="L49" s="965">
        <f>+[193]Metrado!E44</f>
        <v>23</v>
      </c>
      <c r="M49" s="965">
        <f t="shared" ref="M49:M50" si="228">+ROUND($H49*L49,2)</f>
        <v>408.48000000000002</v>
      </c>
      <c r="N49" s="966">
        <v>10.640000000000001</v>
      </c>
      <c r="O49" s="965">
        <f t="shared" si="194"/>
        <v>23</v>
      </c>
      <c r="P49" s="965">
        <f t="shared" ref="P49:P50" si="229">+ROUND($N49*O49,2)</f>
        <v>244.72</v>
      </c>
      <c r="Q49" s="967">
        <f t="shared" si="196"/>
        <v>0.59909909909909909</v>
      </c>
      <c r="R49" s="968">
        <f t="shared" si="197"/>
        <v>7.120000000000001</v>
      </c>
      <c r="S49" s="961">
        <f>+IFERROR(VLOOKUP(D49,LP!C51:S134,15,0),0)</f>
        <v>0</v>
      </c>
      <c r="T49" s="961">
        <f>+IFERROR(VLOOKUP(D49,LP!A51:S134,16,0),0)</f>
        <v>0</v>
      </c>
      <c r="U49" s="966">
        <v>0</v>
      </c>
      <c r="V49" s="965">
        <f t="shared" si="198"/>
        <v>23</v>
      </c>
      <c r="W49" s="961">
        <f t="shared" ref="W49:W50" si="230">+ROUND($U49*V49,2)</f>
        <v>0</v>
      </c>
      <c r="X49" s="967">
        <f t="shared" si="200"/>
        <v>0</v>
      </c>
      <c r="Y49" s="966">
        <v>0</v>
      </c>
      <c r="Z49" s="965">
        <f t="shared" si="201"/>
        <v>23</v>
      </c>
      <c r="AA49" s="961">
        <f t="shared" ref="AA49:AA50" si="231">+ROUND($Y49*Z49,2)</f>
        <v>0</v>
      </c>
      <c r="AB49" s="967">
        <f t="shared" si="203"/>
        <v>0</v>
      </c>
      <c r="AC49" s="966">
        <v>6.5</v>
      </c>
      <c r="AD49" s="965">
        <f t="shared" si="204"/>
        <v>23</v>
      </c>
      <c r="AE49" s="961">
        <f t="shared" ref="AE49:AE50" si="232">+ROUND($AC49*AD49,2)</f>
        <v>149.5</v>
      </c>
      <c r="AF49" s="967">
        <f t="shared" si="206"/>
        <v>0.36599099099099097</v>
      </c>
    </row>
    <row r="50" s="961" customFormat="1" ht="21" customHeight="1">
      <c r="A50" s="961"/>
      <c r="B50" s="703">
        <v>6.0199999999999996</v>
      </c>
      <c r="C50" s="1023" t="e">
        <f t="shared" si="208"/>
        <v>#REF!</v>
      </c>
      <c r="D50" s="962" t="s">
        <v>293</v>
      </c>
      <c r="E50" s="963"/>
      <c r="F50" s="964"/>
      <c r="G50" s="792" t="s">
        <v>261</v>
      </c>
      <c r="H50" s="1052">
        <v>76.659999999999997</v>
      </c>
      <c r="I50" s="1052"/>
      <c r="J50" s="1052">
        <v>16</v>
      </c>
      <c r="K50" s="1052">
        <f t="shared" si="192"/>
        <v>1226.5599999999999</v>
      </c>
      <c r="L50" s="965">
        <f>+'[193]Metrado'!E45</f>
        <v>23</v>
      </c>
      <c r="M50" s="1052">
        <f t="shared" si="228"/>
        <v>1763.1800000000001</v>
      </c>
      <c r="N50" s="966">
        <v>0</v>
      </c>
      <c r="O50" s="1052">
        <f t="shared" si="194"/>
        <v>23</v>
      </c>
      <c r="P50" s="1052">
        <f t="shared" si="229"/>
        <v>0</v>
      </c>
      <c r="Q50" s="967">
        <f t="shared" si="196"/>
        <v>0</v>
      </c>
      <c r="R50" s="968">
        <f t="shared" si="197"/>
        <v>76.659999999999997</v>
      </c>
      <c r="S50" s="961"/>
      <c r="T50" s="969"/>
      <c r="U50" s="966">
        <v>0</v>
      </c>
      <c r="V50" s="965">
        <f t="shared" si="198"/>
        <v>23</v>
      </c>
      <c r="W50" s="961">
        <f t="shared" si="230"/>
        <v>0</v>
      </c>
      <c r="X50" s="1053">
        <f t="shared" si="200"/>
        <v>0</v>
      </c>
      <c r="Y50" s="966">
        <v>0</v>
      </c>
      <c r="Z50" s="965">
        <f t="shared" si="201"/>
        <v>23</v>
      </c>
      <c r="AA50" s="961">
        <f t="shared" si="231"/>
        <v>0</v>
      </c>
      <c r="AB50" s="1053">
        <f t="shared" si="203"/>
        <v>0</v>
      </c>
      <c r="AC50" s="966">
        <v>0</v>
      </c>
      <c r="AD50" s="965">
        <f t="shared" si="204"/>
        <v>23</v>
      </c>
      <c r="AE50" s="961">
        <f t="shared" si="232"/>
        <v>0</v>
      </c>
      <c r="AF50" s="1053">
        <f t="shared" si="206"/>
        <v>0</v>
      </c>
    </row>
    <row r="51" ht="21" customHeight="1">
      <c r="B51" s="1009"/>
      <c r="C51" s="1010" t="e">
        <f>+#REF!+1</f>
        <v>#REF!</v>
      </c>
      <c r="D51" s="1021"/>
      <c r="E51" s="1054"/>
      <c r="F51" s="1013" t="str">
        <f>+"SUB-TOTAL   "&amp;B48&amp;":  "</f>
        <v xml:space="preserve">SUB-TOTAL   6:  </v>
      </c>
      <c r="G51" s="711"/>
      <c r="H51" s="993"/>
      <c r="I51" s="993"/>
      <c r="J51" s="993"/>
      <c r="K51" s="1055">
        <f>+SUM(K49:K50)</f>
        <v>1510.72</v>
      </c>
      <c r="L51" s="984"/>
      <c r="M51" s="1055">
        <f>+SUM(M49:M50)</f>
        <v>2171.6599999999999</v>
      </c>
      <c r="N51" s="960">
        <v>0</v>
      </c>
      <c r="O51" s="993">
        <f t="shared" si="194"/>
        <v>0</v>
      </c>
      <c r="P51" s="1055">
        <f>+SUM(P49:P50)</f>
        <v>244.72</v>
      </c>
      <c r="Q51" s="986"/>
      <c r="R51" s="987">
        <f t="shared" si="197"/>
        <v>0</v>
      </c>
      <c r="T51" s="988"/>
      <c r="U51" s="960">
        <v>0</v>
      </c>
      <c r="V51" s="959">
        <f t="shared" si="198"/>
        <v>0</v>
      </c>
      <c r="W51" s="934">
        <f>+SUM(W49:W50)</f>
        <v>0</v>
      </c>
      <c r="X51" s="1056"/>
      <c r="Y51" s="960">
        <v>0</v>
      </c>
      <c r="Z51" s="959">
        <f t="shared" si="201"/>
        <v>0</v>
      </c>
      <c r="AA51" s="934">
        <f>+SUM(AA49:AA50)</f>
        <v>0</v>
      </c>
      <c r="AB51" s="1056"/>
      <c r="AC51" s="960">
        <v>0</v>
      </c>
      <c r="AD51" s="959">
        <f t="shared" si="204"/>
        <v>0</v>
      </c>
      <c r="AE51" s="934">
        <f>+SUM(AE49:AE50)</f>
        <v>149.5</v>
      </c>
      <c r="AF51" s="1056"/>
    </row>
    <row r="52" ht="21" customHeight="1">
      <c r="B52" s="990">
        <f>+B48+1</f>
        <v>7</v>
      </c>
      <c r="C52" s="1010" t="e">
        <f t="shared" si="208"/>
        <v>#REF!</v>
      </c>
      <c r="D52" s="1002" t="s">
        <v>294</v>
      </c>
      <c r="E52" s="1057"/>
      <c r="F52" s="1058"/>
      <c r="G52" s="711"/>
      <c r="H52" s="993"/>
      <c r="I52" s="993"/>
      <c r="J52" s="993"/>
      <c r="K52" s="1055"/>
      <c r="L52" s="995"/>
      <c r="M52" s="1055"/>
      <c r="N52" s="960">
        <v>0</v>
      </c>
      <c r="O52" s="993">
        <f t="shared" si="194"/>
        <v>0</v>
      </c>
      <c r="P52" s="1055"/>
      <c r="Q52" s="986"/>
      <c r="R52" s="987">
        <f t="shared" si="197"/>
        <v>0</v>
      </c>
      <c r="T52" s="988"/>
      <c r="U52" s="960">
        <v>0</v>
      </c>
      <c r="V52" s="959">
        <f t="shared" si="198"/>
        <v>0</v>
      </c>
      <c r="X52" s="1056"/>
      <c r="Y52" s="960">
        <v>0</v>
      </c>
      <c r="Z52" s="959">
        <f t="shared" si="201"/>
        <v>0</v>
      </c>
      <c r="AB52" s="1056"/>
      <c r="AC52" s="960">
        <v>0</v>
      </c>
      <c r="AD52" s="959">
        <f t="shared" si="204"/>
        <v>0</v>
      </c>
      <c r="AF52" s="1056"/>
    </row>
    <row r="53" ht="21" customHeight="1">
      <c r="B53" s="738">
        <v>7.0099999999999998</v>
      </c>
      <c r="C53" s="1005" t="e">
        <f t="shared" si="208"/>
        <v>#REF!</v>
      </c>
      <c r="D53" s="997" t="s">
        <v>295</v>
      </c>
      <c r="E53" s="1059"/>
      <c r="F53" s="958"/>
      <c r="G53" s="736" t="s">
        <v>296</v>
      </c>
      <c r="H53" s="959">
        <v>2249.6199999999999</v>
      </c>
      <c r="I53" s="959"/>
      <c r="J53" s="959">
        <v>3.5099999999999998</v>
      </c>
      <c r="K53" s="959">
        <f t="shared" si="192"/>
        <v>7896.1700000000001</v>
      </c>
      <c r="L53" s="959">
        <f>+'[193]Metrado'!E48</f>
        <v>3.9891797999999996</v>
      </c>
      <c r="M53" s="959">
        <f>+ROUND($H53*L53,2)</f>
        <v>8974.1399999999994</v>
      </c>
      <c r="N53" s="960">
        <v>1449.0999999999999</v>
      </c>
      <c r="O53" s="959">
        <f t="shared" si="194"/>
        <v>3.9891797999999996</v>
      </c>
      <c r="P53" s="959">
        <f>+ROUND($N53*O53,2)</f>
        <v>5780.7200000000003</v>
      </c>
      <c r="Q53" s="986">
        <f t="shared" si="196"/>
        <v>0.6441532347685387</v>
      </c>
      <c r="R53" s="987">
        <f t="shared" si="197"/>
        <v>800.51999999999998</v>
      </c>
      <c r="T53" s="988"/>
      <c r="U53" s="960">
        <v>0</v>
      </c>
      <c r="V53" s="959">
        <f t="shared" si="198"/>
        <v>3.9891797999999996</v>
      </c>
      <c r="W53" s="934">
        <f>+ROUND($U53*V53,2)</f>
        <v>0</v>
      </c>
      <c r="X53" s="986">
        <f t="shared" si="200"/>
        <v>0</v>
      </c>
      <c r="Y53" s="960">
        <v>0</v>
      </c>
      <c r="Z53" s="959">
        <f t="shared" si="201"/>
        <v>3.9891797999999996</v>
      </c>
      <c r="AA53" s="934">
        <f>+ROUND($Y53*Z53,2)</f>
        <v>0</v>
      </c>
      <c r="AB53" s="986">
        <f t="shared" si="203"/>
        <v>0</v>
      </c>
      <c r="AC53" s="960">
        <v>0</v>
      </c>
      <c r="AD53" s="959">
        <f t="shared" si="204"/>
        <v>3.9891797999999996</v>
      </c>
      <c r="AE53" s="934">
        <f>+ROUND($AC53*AD53,2)</f>
        <v>0</v>
      </c>
      <c r="AF53" s="986">
        <f t="shared" si="206"/>
        <v>0</v>
      </c>
    </row>
    <row r="54" ht="21" customHeight="1">
      <c r="B54" s="1009"/>
      <c r="C54" s="1010" t="e">
        <f>+#REF!+1</f>
        <v>#REF!</v>
      </c>
      <c r="D54" s="1021"/>
      <c r="E54" s="1054"/>
      <c r="F54" s="1013" t="str">
        <f>+"SUB-TOTAL   "&amp;B52&amp;":  "</f>
        <v xml:space="preserve">SUB-TOTAL   7:  </v>
      </c>
      <c r="G54" s="711"/>
      <c r="H54" s="984"/>
      <c r="I54" s="984"/>
      <c r="J54" s="984"/>
      <c r="K54" s="1060">
        <f>+SUM(K53:K53)</f>
        <v>7896.1700000000001</v>
      </c>
      <c r="L54" s="984"/>
      <c r="M54" s="1060">
        <f>+SUM(M53:M53)</f>
        <v>8974.1399999999994</v>
      </c>
      <c r="N54" s="960">
        <v>0</v>
      </c>
      <c r="O54" s="984">
        <f t="shared" si="194"/>
        <v>0</v>
      </c>
      <c r="P54" s="1060">
        <f>+SUM(P53:P53)</f>
        <v>5780.7200000000003</v>
      </c>
      <c r="Q54" s="986"/>
      <c r="R54" s="987">
        <f t="shared" si="197"/>
        <v>0</v>
      </c>
      <c r="T54" s="988"/>
      <c r="U54" s="960">
        <v>0</v>
      </c>
      <c r="V54" s="959">
        <f t="shared" si="198"/>
        <v>0</v>
      </c>
      <c r="W54" s="934">
        <f>+SUM(W53:W53)</f>
        <v>0</v>
      </c>
      <c r="X54" s="1056"/>
      <c r="Y54" s="960">
        <v>0</v>
      </c>
      <c r="Z54" s="959">
        <f t="shared" si="201"/>
        <v>0</v>
      </c>
      <c r="AA54" s="934">
        <f>+SUM(AA53:AA53)</f>
        <v>0</v>
      </c>
      <c r="AB54" s="1056"/>
      <c r="AC54" s="960">
        <v>0</v>
      </c>
      <c r="AD54" s="959">
        <f t="shared" si="204"/>
        <v>0</v>
      </c>
      <c r="AE54" s="934">
        <f>+SUM(AE53:AE53)</f>
        <v>0</v>
      </c>
      <c r="AF54" s="1056"/>
    </row>
    <row r="55" ht="21" customHeight="1">
      <c r="B55" s="990">
        <f>+B52+1</f>
        <v>8</v>
      </c>
      <c r="C55" s="1010" t="e">
        <f t="shared" si="208"/>
        <v>#REF!</v>
      </c>
      <c r="D55" s="1002" t="s">
        <v>463</v>
      </c>
      <c r="E55" s="1012"/>
      <c r="F55" s="1016"/>
      <c r="G55" s="711"/>
      <c r="H55" s="993"/>
      <c r="I55" s="993"/>
      <c r="J55" s="993"/>
      <c r="K55" s="993"/>
      <c r="L55" s="995"/>
      <c r="M55" s="993"/>
      <c r="N55" s="960">
        <v>0</v>
      </c>
      <c r="O55" s="993">
        <f t="shared" si="194"/>
        <v>0</v>
      </c>
      <c r="P55" s="993"/>
      <c r="Q55" s="986"/>
      <c r="R55" s="987">
        <f t="shared" si="197"/>
        <v>0</v>
      </c>
      <c r="T55" s="988"/>
      <c r="U55" s="960">
        <v>0</v>
      </c>
      <c r="V55" s="959">
        <f t="shared" si="198"/>
        <v>0</v>
      </c>
      <c r="X55" s="1022"/>
      <c r="Y55" s="960">
        <v>0</v>
      </c>
      <c r="Z55" s="959">
        <f t="shared" si="201"/>
        <v>0</v>
      </c>
      <c r="AB55" s="1022"/>
      <c r="AC55" s="960">
        <v>0</v>
      </c>
      <c r="AD55" s="959">
        <f t="shared" si="204"/>
        <v>0</v>
      </c>
      <c r="AF55" s="1022"/>
    </row>
    <row r="56" ht="21" customHeight="1">
      <c r="B56" s="1017">
        <v>8.0099999999999998</v>
      </c>
      <c r="C56" s="1018" t="e">
        <f t="shared" si="208"/>
        <v>#REF!</v>
      </c>
      <c r="D56" s="1019" t="s">
        <v>299</v>
      </c>
      <c r="E56" s="998"/>
      <c r="F56" s="999"/>
      <c r="G56" s="736" t="s">
        <v>261</v>
      </c>
      <c r="H56" s="959">
        <v>10.19</v>
      </c>
      <c r="I56" s="959"/>
      <c r="J56" s="959">
        <v>41</v>
      </c>
      <c r="K56" s="959">
        <f t="shared" si="192"/>
        <v>417.79000000000002</v>
      </c>
      <c r="L56" s="959">
        <f>+'[193]Metrado'!E51</f>
        <v>47</v>
      </c>
      <c r="M56" s="959">
        <f t="shared" ref="M56:M59" si="233">+ROUND($H56*L56,2)</f>
        <v>478.93000000000001</v>
      </c>
      <c r="N56" s="960">
        <v>6.1699999999999999</v>
      </c>
      <c r="O56" s="959">
        <f t="shared" si="194"/>
        <v>47</v>
      </c>
      <c r="P56" s="959">
        <f t="shared" ref="P56:P61" si="234">+ROUND($N56*O56,2)</f>
        <v>289.99000000000001</v>
      </c>
      <c r="Q56" s="986">
        <f t="shared" si="196"/>
        <v>0.60549558390579006</v>
      </c>
      <c r="R56" s="987">
        <f t="shared" si="197"/>
        <v>4.0199999999999996</v>
      </c>
      <c r="S56" s="934">
        <f>+IFERROR(VLOOKUP(D56,LP!C58:S141,15,0),0)</f>
        <v>4.0199999999999996</v>
      </c>
      <c r="T56" s="934">
        <f>+IFERROR(VLOOKUP(D56,LP!A58:S141,16,0),0)</f>
        <v>0</v>
      </c>
      <c r="U56" s="960">
        <v>0</v>
      </c>
      <c r="V56" s="959">
        <f t="shared" si="198"/>
        <v>47</v>
      </c>
      <c r="W56" s="934">
        <f t="shared" ref="W56:W61" si="235">+ROUND($U56*V56,2)</f>
        <v>0</v>
      </c>
      <c r="X56" s="986">
        <f t="shared" si="200"/>
        <v>0</v>
      </c>
      <c r="Y56" s="960">
        <v>0</v>
      </c>
      <c r="Z56" s="959">
        <f t="shared" si="201"/>
        <v>47</v>
      </c>
      <c r="AA56" s="934">
        <f t="shared" ref="AA56:AA61" si="236">+ROUND($Y56*Z56,2)</f>
        <v>0</v>
      </c>
      <c r="AB56" s="986">
        <f t="shared" si="203"/>
        <v>0</v>
      </c>
      <c r="AC56" s="960">
        <v>5.5</v>
      </c>
      <c r="AD56" s="959">
        <f t="shared" si="204"/>
        <v>47</v>
      </c>
      <c r="AE56" s="934">
        <f t="shared" ref="AE56:AE61" si="237">+ROUND($AC56*AD56,2)</f>
        <v>258.5</v>
      </c>
      <c r="AF56" s="986">
        <f t="shared" si="206"/>
        <v>0.53974484789008836</v>
      </c>
    </row>
    <row r="57" ht="21" customHeight="1">
      <c r="B57" s="1017">
        <v>8.0199999999999996</v>
      </c>
      <c r="C57" s="1018" t="e">
        <f t="shared" si="208"/>
        <v>#REF!</v>
      </c>
      <c r="D57" s="1019" t="s">
        <v>303</v>
      </c>
      <c r="E57" s="998"/>
      <c r="F57" s="999"/>
      <c r="G57" s="736" t="s">
        <v>261</v>
      </c>
      <c r="H57" s="959">
        <v>7.7699999999999996</v>
      </c>
      <c r="I57" s="959"/>
      <c r="J57" s="959">
        <v>41</v>
      </c>
      <c r="K57" s="959">
        <f t="shared" si="192"/>
        <v>318.56999999999999</v>
      </c>
      <c r="L57" s="959">
        <f>+'[193]Metrado'!E52</f>
        <v>40</v>
      </c>
      <c r="M57" s="959">
        <f t="shared" si="233"/>
        <v>310.80000000000001</v>
      </c>
      <c r="N57" s="960">
        <v>3.7999999999999998</v>
      </c>
      <c r="O57" s="959">
        <f t="shared" si="194"/>
        <v>40</v>
      </c>
      <c r="P57" s="959">
        <f t="shared" si="234"/>
        <v>152</v>
      </c>
      <c r="Q57" s="986">
        <f t="shared" si="196"/>
        <v>0.48906048906048905</v>
      </c>
      <c r="R57" s="987">
        <f t="shared" si="197"/>
        <v>3.9699999999999998</v>
      </c>
      <c r="S57" s="934">
        <f>+IFERROR(VLOOKUP(D57,LP!C59:S142,15,0),0)</f>
        <v>3.9699999999999998</v>
      </c>
      <c r="T57" s="934">
        <f>+IFERROR(VLOOKUP(D57,LP!A59:S142,16,0),0)</f>
        <v>0</v>
      </c>
      <c r="U57" s="960">
        <v>0</v>
      </c>
      <c r="V57" s="959">
        <f t="shared" si="198"/>
        <v>40</v>
      </c>
      <c r="W57" s="934">
        <f t="shared" si="235"/>
        <v>0</v>
      </c>
      <c r="X57" s="986">
        <f t="shared" si="200"/>
        <v>0</v>
      </c>
      <c r="Y57" s="960">
        <v>0</v>
      </c>
      <c r="Z57" s="959">
        <f t="shared" si="201"/>
        <v>40</v>
      </c>
      <c r="AA57" s="934">
        <f t="shared" si="236"/>
        <v>0</v>
      </c>
      <c r="AB57" s="986">
        <f t="shared" si="203"/>
        <v>0</v>
      </c>
      <c r="AC57" s="960">
        <v>0</v>
      </c>
      <c r="AD57" s="959">
        <f t="shared" si="204"/>
        <v>40</v>
      </c>
      <c r="AE57" s="934">
        <f t="shared" si="237"/>
        <v>0</v>
      </c>
      <c r="AF57" s="986">
        <f t="shared" si="206"/>
        <v>0</v>
      </c>
    </row>
    <row r="58" ht="21" customHeight="1">
      <c r="B58" s="1017">
        <v>8.0299999999999994</v>
      </c>
      <c r="C58" s="1018" t="e">
        <f t="shared" si="208"/>
        <v>#REF!</v>
      </c>
      <c r="D58" s="1019" t="s">
        <v>305</v>
      </c>
      <c r="E58" s="1061"/>
      <c r="F58" s="1062"/>
      <c r="G58" s="736" t="s">
        <v>306</v>
      </c>
      <c r="H58" s="959">
        <v>1.4099999999999999</v>
      </c>
      <c r="I58" s="959"/>
      <c r="J58" s="959">
        <v>170</v>
      </c>
      <c r="K58" s="959">
        <f t="shared" si="192"/>
        <v>239.69999999999999</v>
      </c>
      <c r="L58" s="959">
        <f>+'[193]Metrado'!E53</f>
        <v>227.5</v>
      </c>
      <c r="M58" s="959">
        <f t="shared" si="233"/>
        <v>320.77999999999997</v>
      </c>
      <c r="N58" s="960">
        <v>1.0600000000000001</v>
      </c>
      <c r="O58" s="959">
        <f t="shared" si="194"/>
        <v>227.5</v>
      </c>
      <c r="P58" s="959">
        <f t="shared" si="234"/>
        <v>241.15000000000001</v>
      </c>
      <c r="Q58" s="986">
        <f t="shared" si="196"/>
        <v>0.75177304964539016</v>
      </c>
      <c r="R58" s="987">
        <f t="shared" si="197"/>
        <v>0.34999999999999987</v>
      </c>
      <c r="S58" s="934">
        <f>+IFERROR(VLOOKUP(D58,LP!C60:S143,15,0),0)</f>
        <v>0.34999999999999987</v>
      </c>
      <c r="T58" s="934">
        <f>+IFERROR(VLOOKUP(D58,LP!A60:S143,16,0),0)</f>
        <v>0</v>
      </c>
      <c r="U58" s="960">
        <v>0</v>
      </c>
      <c r="V58" s="959">
        <f t="shared" si="198"/>
        <v>227.5</v>
      </c>
      <c r="W58" s="934">
        <f t="shared" si="235"/>
        <v>0</v>
      </c>
      <c r="X58" s="986">
        <f t="shared" si="200"/>
        <v>0</v>
      </c>
      <c r="Y58" s="960">
        <v>0</v>
      </c>
      <c r="Z58" s="959">
        <f t="shared" si="201"/>
        <v>227.5</v>
      </c>
      <c r="AA58" s="934">
        <f t="shared" si="236"/>
        <v>0</v>
      </c>
      <c r="AB58" s="986">
        <f t="shared" si="203"/>
        <v>0</v>
      </c>
      <c r="AC58" s="960">
        <v>1.1000000000000001</v>
      </c>
      <c r="AD58" s="959">
        <f t="shared" si="204"/>
        <v>227.5</v>
      </c>
      <c r="AE58" s="934">
        <f t="shared" si="237"/>
        <v>250.25</v>
      </c>
      <c r="AF58" s="986">
        <f t="shared" si="206"/>
        <v>0.78014184397163133</v>
      </c>
    </row>
    <row r="59" ht="21" customHeight="1">
      <c r="B59" s="1017">
        <v>8.0399999999999991</v>
      </c>
      <c r="C59" s="1018" t="e">
        <f t="shared" si="208"/>
        <v>#REF!</v>
      </c>
      <c r="D59" s="1019" t="s">
        <v>311</v>
      </c>
      <c r="E59" s="1059"/>
      <c r="F59" s="958"/>
      <c r="G59" s="736" t="s">
        <v>261</v>
      </c>
      <c r="H59" s="959">
        <v>25.34</v>
      </c>
      <c r="I59" s="959"/>
      <c r="J59" s="959">
        <v>16</v>
      </c>
      <c r="K59" s="959">
        <f t="shared" si="192"/>
        <v>405.44</v>
      </c>
      <c r="L59" s="959">
        <f>+'[193]Metrado'!E54</f>
        <v>22</v>
      </c>
      <c r="M59" s="959">
        <f t="shared" si="233"/>
        <v>557.48000000000002</v>
      </c>
      <c r="N59" s="960">
        <v>17.329999999999998</v>
      </c>
      <c r="O59" s="959">
        <f t="shared" si="194"/>
        <v>22</v>
      </c>
      <c r="P59" s="959">
        <f t="shared" si="234"/>
        <v>381.25999999999999</v>
      </c>
      <c r="Q59" s="986">
        <f t="shared" si="196"/>
        <v>0.6838989739542225</v>
      </c>
      <c r="R59" s="987">
        <f t="shared" si="197"/>
        <v>8.0100000000000016</v>
      </c>
      <c r="S59" s="934">
        <f>+IFERROR(VLOOKUP(D59,LP!C61:S144,15,0),0)</f>
        <v>8.0100000000000016</v>
      </c>
      <c r="T59" s="934">
        <f>+IFERROR(VLOOKUP(D59,LP!A61:S144,16,0),0)</f>
        <v>0</v>
      </c>
      <c r="U59" s="960">
        <v>0</v>
      </c>
      <c r="V59" s="959">
        <f t="shared" si="198"/>
        <v>22</v>
      </c>
      <c r="W59" s="934">
        <f t="shared" si="235"/>
        <v>0</v>
      </c>
      <c r="X59" s="986">
        <f t="shared" si="200"/>
        <v>0</v>
      </c>
      <c r="Y59" s="960">
        <v>0</v>
      </c>
      <c r="Z59" s="959">
        <f t="shared" si="201"/>
        <v>22</v>
      </c>
      <c r="AA59" s="934">
        <f t="shared" si="236"/>
        <v>0</v>
      </c>
      <c r="AB59" s="986">
        <f t="shared" si="203"/>
        <v>0</v>
      </c>
      <c r="AC59" s="960">
        <v>17.800000000000001</v>
      </c>
      <c r="AD59" s="959">
        <f t="shared" si="204"/>
        <v>22</v>
      </c>
      <c r="AE59" s="934">
        <f t="shared" si="237"/>
        <v>391.60000000000002</v>
      </c>
      <c r="AF59" s="986">
        <f t="shared" si="206"/>
        <v>0.70244672454617207</v>
      </c>
    </row>
    <row r="60" s="1063" customFormat="1" ht="21" customHeight="1">
      <c r="B60" s="1064">
        <v>8.0499999999999989</v>
      </c>
      <c r="C60" s="1065" t="e">
        <f>+#REF!+1</f>
        <v>#REF!</v>
      </c>
      <c r="D60" s="1066" t="s">
        <v>314</v>
      </c>
      <c r="E60" s="1067"/>
      <c r="F60" s="1068"/>
      <c r="G60" s="796" t="s">
        <v>261</v>
      </c>
      <c r="H60" s="1069"/>
      <c r="I60" s="1069">
        <v>11.720000000000001</v>
      </c>
      <c r="J60" s="1069"/>
      <c r="K60" s="1069">
        <f t="shared" si="192"/>
        <v>0</v>
      </c>
      <c r="L60" s="1069">
        <f>+'[193]Metrado'!E55</f>
        <v>3</v>
      </c>
      <c r="M60" s="1069">
        <f t="shared" ref="M60:M61" si="238">+ROUND($I60*L60,2)</f>
        <v>35.159999999999997</v>
      </c>
      <c r="N60" s="960">
        <v>7.8700000000000001</v>
      </c>
      <c r="O60" s="1069">
        <f t="shared" si="194"/>
        <v>3</v>
      </c>
      <c r="P60" s="1069">
        <f t="shared" si="234"/>
        <v>23.609999999999999</v>
      </c>
      <c r="Q60" s="986">
        <f t="shared" si="196"/>
        <v>0.67150170648464158</v>
      </c>
      <c r="R60" s="987">
        <f t="shared" si="197"/>
        <v>3.8500000000000005</v>
      </c>
      <c r="S60" s="934">
        <f>+IFERROR(VLOOKUP(D60,LP!C62:S145,15,0),0)</f>
        <v>7.9300000000000006</v>
      </c>
      <c r="T60" s="934">
        <f>+IFERROR(VLOOKUP(D60,LP!A62:S145,16,0),0)</f>
        <v>0</v>
      </c>
      <c r="U60" s="960">
        <v>0</v>
      </c>
      <c r="V60" s="959">
        <f t="shared" si="198"/>
        <v>3</v>
      </c>
      <c r="W60" s="1063">
        <f t="shared" si="235"/>
        <v>0</v>
      </c>
      <c r="X60" s="1070">
        <f t="shared" si="200"/>
        <v>0</v>
      </c>
      <c r="Y60" s="960">
        <v>0</v>
      </c>
      <c r="Z60" s="959">
        <f t="shared" si="201"/>
        <v>3</v>
      </c>
      <c r="AA60" s="1063">
        <f t="shared" si="236"/>
        <v>0</v>
      </c>
      <c r="AB60" s="1070">
        <f t="shared" si="203"/>
        <v>0</v>
      </c>
      <c r="AC60" s="960">
        <v>6.5</v>
      </c>
      <c r="AD60" s="959">
        <f t="shared" si="204"/>
        <v>3</v>
      </c>
      <c r="AE60" s="1063">
        <f t="shared" si="237"/>
        <v>19.5</v>
      </c>
      <c r="AF60" s="1070">
        <f t="shared" si="206"/>
        <v>0.55460750853242313</v>
      </c>
    </row>
    <row r="61" s="1063" customFormat="1" ht="21" customHeight="1">
      <c r="B61" s="1064">
        <v>8.0599999999999987</v>
      </c>
      <c r="C61" s="1071" t="e">
        <f t="shared" ref="C61:C121" si="239">+C60+1</f>
        <v>#REF!</v>
      </c>
      <c r="D61" s="1066" t="s">
        <v>313</v>
      </c>
      <c r="E61" s="1072"/>
      <c r="F61" s="1073"/>
      <c r="G61" s="744" t="s">
        <v>306</v>
      </c>
      <c r="H61" s="1074"/>
      <c r="I61" s="1074">
        <v>1</v>
      </c>
      <c r="J61" s="1075"/>
      <c r="K61" s="1075">
        <f t="shared" si="192"/>
        <v>0</v>
      </c>
      <c r="L61" s="1069">
        <f>+'[193]Metrado'!E56</f>
        <v>13.799999999999999</v>
      </c>
      <c r="M61" s="1069">
        <f t="shared" si="238"/>
        <v>13.800000000000001</v>
      </c>
      <c r="N61" s="960">
        <v>1.0600000000000001</v>
      </c>
      <c r="O61" s="1075">
        <f t="shared" si="194"/>
        <v>13.799999999999999</v>
      </c>
      <c r="P61" s="1075">
        <f t="shared" si="234"/>
        <v>14.630000000000001</v>
      </c>
      <c r="Q61" s="986">
        <f t="shared" si="196"/>
        <v>1.0600000000000001</v>
      </c>
      <c r="R61" s="987">
        <f t="shared" si="197"/>
        <v>-0.060000000000000053</v>
      </c>
      <c r="S61" s="934">
        <f>+IFERROR(VLOOKUP(D61,LP!C63:S146,15,0),0)</f>
        <v>-0.060000000000000053</v>
      </c>
      <c r="T61" s="934">
        <f>+IFERROR(VLOOKUP(D61,LP!A63:S146,16,0),0)</f>
        <v>0</v>
      </c>
      <c r="U61" s="960">
        <v>0</v>
      </c>
      <c r="V61" s="959">
        <f t="shared" si="198"/>
        <v>13.799999999999999</v>
      </c>
      <c r="W61" s="1063">
        <f t="shared" si="235"/>
        <v>0</v>
      </c>
      <c r="X61" s="1076">
        <f t="shared" si="200"/>
        <v>0</v>
      </c>
      <c r="Y61" s="960">
        <v>0</v>
      </c>
      <c r="Z61" s="959">
        <f t="shared" si="201"/>
        <v>13.799999999999999</v>
      </c>
      <c r="AA61" s="1063">
        <f t="shared" si="236"/>
        <v>0</v>
      </c>
      <c r="AB61" s="1076">
        <f t="shared" si="203"/>
        <v>0</v>
      </c>
      <c r="AC61" s="960">
        <v>0.97999999999999998</v>
      </c>
      <c r="AD61" s="959">
        <f t="shared" si="204"/>
        <v>13.799999999999999</v>
      </c>
      <c r="AE61" s="1063">
        <f t="shared" si="237"/>
        <v>13.52</v>
      </c>
      <c r="AF61" s="1076">
        <f t="shared" si="206"/>
        <v>0.97999999999999998</v>
      </c>
    </row>
    <row r="62" ht="21" customHeight="1">
      <c r="B62" s="1009"/>
      <c r="C62" s="1077" t="e">
        <f t="shared" si="239"/>
        <v>#REF!</v>
      </c>
      <c r="D62" s="1021"/>
      <c r="E62" s="1054"/>
      <c r="F62" s="1013" t="str">
        <f>+"SUB-TOTAL   "&amp;B55&amp;":  "</f>
        <v xml:space="preserve">SUB-TOTAL   8:  </v>
      </c>
      <c r="G62" s="711"/>
      <c r="H62" s="984"/>
      <c r="I62" s="984"/>
      <c r="J62" s="984"/>
      <c r="K62" s="1060">
        <f>+SUM(K56:K61)</f>
        <v>1381.5</v>
      </c>
      <c r="L62" s="984"/>
      <c r="M62" s="1060">
        <f>+SUM(M56:M61)</f>
        <v>1716.95</v>
      </c>
      <c r="N62" s="960">
        <v>0</v>
      </c>
      <c r="O62" s="984">
        <f t="shared" si="194"/>
        <v>0</v>
      </c>
      <c r="P62" s="1060">
        <f>+SUM(P56:P61)</f>
        <v>1102.6400000000001</v>
      </c>
      <c r="Q62" s="986"/>
      <c r="R62" s="987">
        <f t="shared" si="197"/>
        <v>0</v>
      </c>
      <c r="T62" s="988"/>
      <c r="U62" s="960">
        <v>0</v>
      </c>
      <c r="V62" s="959">
        <f t="shared" si="198"/>
        <v>0</v>
      </c>
      <c r="W62" s="934">
        <f>+SUM(W56:W61)</f>
        <v>0</v>
      </c>
      <c r="X62" s="1056"/>
      <c r="Y62" s="960">
        <v>0</v>
      </c>
      <c r="Z62" s="959">
        <f t="shared" si="201"/>
        <v>0</v>
      </c>
      <c r="AA62" s="934">
        <f>+SUM(AA56:AA61)</f>
        <v>0</v>
      </c>
      <c r="AB62" s="1056"/>
      <c r="AC62" s="960">
        <v>0</v>
      </c>
      <c r="AD62" s="959">
        <f t="shared" si="204"/>
        <v>0</v>
      </c>
      <c r="AE62" s="934">
        <f>+SUM(AE56:AE61)</f>
        <v>933.37</v>
      </c>
      <c r="AF62" s="1056"/>
    </row>
    <row r="63" ht="21" customHeight="1">
      <c r="B63" s="990">
        <f>+B55+1</f>
        <v>9</v>
      </c>
      <c r="C63" s="1077" t="e">
        <f t="shared" si="239"/>
        <v>#REF!</v>
      </c>
      <c r="D63" s="1002" t="s">
        <v>315</v>
      </c>
      <c r="E63" s="1012"/>
      <c r="F63" s="1016"/>
      <c r="G63" s="711"/>
      <c r="H63" s="993"/>
      <c r="I63" s="993"/>
      <c r="J63" s="993"/>
      <c r="K63" s="993"/>
      <c r="L63" s="995"/>
      <c r="M63" s="993"/>
      <c r="N63" s="960">
        <v>0</v>
      </c>
      <c r="O63" s="993">
        <f t="shared" si="194"/>
        <v>0</v>
      </c>
      <c r="P63" s="993"/>
      <c r="Q63" s="986"/>
      <c r="R63" s="987">
        <f t="shared" si="197"/>
        <v>0</v>
      </c>
      <c r="T63" s="988"/>
      <c r="U63" s="960">
        <v>0</v>
      </c>
      <c r="V63" s="959">
        <f t="shared" si="198"/>
        <v>0</v>
      </c>
      <c r="X63" s="1022"/>
      <c r="Y63" s="960">
        <v>0</v>
      </c>
      <c r="Z63" s="959">
        <f t="shared" si="201"/>
        <v>0</v>
      </c>
      <c r="AB63" s="1022"/>
      <c r="AC63" s="960">
        <v>0</v>
      </c>
      <c r="AD63" s="959">
        <f t="shared" si="204"/>
        <v>0</v>
      </c>
      <c r="AF63" s="1022"/>
    </row>
    <row r="64" ht="21" customHeight="1">
      <c r="B64" s="1017">
        <v>9.0099999999999998</v>
      </c>
      <c r="C64" s="1018" t="e">
        <f t="shared" si="239"/>
        <v>#REF!</v>
      </c>
      <c r="D64" s="1019" t="s">
        <v>316</v>
      </c>
      <c r="E64" s="998"/>
      <c r="F64" s="999"/>
      <c r="G64" s="752" t="s">
        <v>306</v>
      </c>
      <c r="H64" s="959">
        <v>12.800000000000001</v>
      </c>
      <c r="I64" s="959"/>
      <c r="J64" s="959">
        <v>717.5</v>
      </c>
      <c r="K64" s="959">
        <f t="shared" ref="K64:K127" si="240">+ROUND($H64*J64,2)</f>
        <v>9184</v>
      </c>
      <c r="L64" s="959">
        <f>+'[193]Metrado'!E59</f>
        <v>431.5</v>
      </c>
      <c r="M64" s="959">
        <f>+ROUND($H64*L64,2)</f>
        <v>5523.1999999999998</v>
      </c>
      <c r="N64" s="960">
        <v>6.2000000000000002</v>
      </c>
      <c r="O64" s="959">
        <f t="shared" si="194"/>
        <v>431.5</v>
      </c>
      <c r="P64" s="959">
        <f>+ROUND($N64*O64,2)</f>
        <v>2675.3000000000002</v>
      </c>
      <c r="Q64" s="986">
        <f t="shared" si="196"/>
        <v>0.484375</v>
      </c>
      <c r="R64" s="987">
        <f t="shared" si="197"/>
        <v>6.6000000000000005</v>
      </c>
      <c r="S64" s="934">
        <f>+IFERROR(VLOOKUP(D64,LP!C66:S149,15,0),0)</f>
        <v>6.6000000000000005</v>
      </c>
      <c r="T64" s="934">
        <f>+IFERROR(VLOOKUP(D64,LP!A66:S149,16,0),0)</f>
        <v>0</v>
      </c>
      <c r="U64" s="960">
        <v>0</v>
      </c>
      <c r="V64" s="959">
        <f t="shared" si="198"/>
        <v>431.5</v>
      </c>
      <c r="W64" s="934">
        <f>+ROUND($U64*V64,2)</f>
        <v>0</v>
      </c>
      <c r="X64" s="986">
        <f t="shared" si="200"/>
        <v>0</v>
      </c>
      <c r="Y64" s="960">
        <v>0</v>
      </c>
      <c r="Z64" s="959">
        <f t="shared" si="201"/>
        <v>431.5</v>
      </c>
      <c r="AA64" s="934">
        <f>+ROUND($Y64*Z64,2)</f>
        <v>0</v>
      </c>
      <c r="AB64" s="986">
        <f t="shared" si="203"/>
        <v>0</v>
      </c>
      <c r="AC64" s="960">
        <v>0</v>
      </c>
      <c r="AD64" s="959">
        <f t="shared" si="204"/>
        <v>431.5</v>
      </c>
      <c r="AE64" s="934">
        <f>+ROUND($AC64*AD64,2)</f>
        <v>0</v>
      </c>
      <c r="AF64" s="986">
        <f t="shared" si="206"/>
        <v>0</v>
      </c>
    </row>
    <row r="65" ht="21" customHeight="1">
      <c r="B65" s="1009"/>
      <c r="C65" s="1010" t="e">
        <f>+#REF!+1</f>
        <v>#REF!</v>
      </c>
      <c r="D65" s="1021"/>
      <c r="E65" s="1078"/>
      <c r="F65" s="983" t="str">
        <f>+"SUB-TOTAL   "&amp;B63&amp;":  "</f>
        <v xml:space="preserve">SUB-TOTAL   9:  </v>
      </c>
      <c r="G65" s="711"/>
      <c r="H65" s="984"/>
      <c r="I65" s="984"/>
      <c r="J65" s="984"/>
      <c r="K65" s="1060">
        <f>+SUM(K64:K64)</f>
        <v>9184</v>
      </c>
      <c r="L65" s="984"/>
      <c r="M65" s="1060">
        <f>+SUM(M64:M64)</f>
        <v>5523.1999999999998</v>
      </c>
      <c r="N65" s="960">
        <v>0</v>
      </c>
      <c r="O65" s="984">
        <f t="shared" si="194"/>
        <v>0</v>
      </c>
      <c r="P65" s="1060">
        <f>+SUM(P64:P64)</f>
        <v>2675.3000000000002</v>
      </c>
      <c r="Q65" s="986"/>
      <c r="R65" s="987">
        <f t="shared" si="197"/>
        <v>0</v>
      </c>
      <c r="T65" s="988"/>
      <c r="U65" s="960">
        <v>0</v>
      </c>
      <c r="V65" s="959">
        <f t="shared" si="198"/>
        <v>0</v>
      </c>
      <c r="W65" s="934">
        <f>+SUM(W64:W64)</f>
        <v>0</v>
      </c>
      <c r="X65" s="1056"/>
      <c r="Y65" s="960">
        <v>0</v>
      </c>
      <c r="Z65" s="959">
        <f t="shared" si="201"/>
        <v>0</v>
      </c>
      <c r="AA65" s="934">
        <f>+SUM(AA64:AA64)</f>
        <v>0</v>
      </c>
      <c r="AB65" s="1056"/>
      <c r="AC65" s="960">
        <v>0</v>
      </c>
      <c r="AD65" s="959">
        <f t="shared" si="204"/>
        <v>0</v>
      </c>
      <c r="AE65" s="934">
        <f>+SUM(AE64:AE64)</f>
        <v>0</v>
      </c>
      <c r="AF65" s="1056"/>
    </row>
    <row r="66" ht="21" customHeight="1">
      <c r="B66" s="990">
        <f>1+B63</f>
        <v>10</v>
      </c>
      <c r="C66" s="1010" t="e">
        <f t="shared" si="239"/>
        <v>#REF!</v>
      </c>
      <c r="D66" s="1002" t="s">
        <v>317</v>
      </c>
      <c r="E66" s="1012"/>
      <c r="F66" s="1016"/>
      <c r="G66" s="711"/>
      <c r="H66" s="1079"/>
      <c r="I66" s="1079"/>
      <c r="J66" s="1080"/>
      <c r="K66" s="1081"/>
      <c r="L66" s="995"/>
      <c r="M66" s="1081"/>
      <c r="N66" s="960">
        <v>0</v>
      </c>
      <c r="O66" s="1082">
        <f t="shared" si="194"/>
        <v>0</v>
      </c>
      <c r="P66" s="1081"/>
      <c r="Q66" s="986"/>
      <c r="R66" s="987">
        <f t="shared" si="197"/>
        <v>0</v>
      </c>
      <c r="T66" s="988"/>
      <c r="U66" s="960">
        <v>0</v>
      </c>
      <c r="V66" s="959">
        <f t="shared" si="198"/>
        <v>0</v>
      </c>
      <c r="X66" s="1083"/>
      <c r="Y66" s="960">
        <v>0</v>
      </c>
      <c r="Z66" s="959">
        <f t="shared" si="201"/>
        <v>0</v>
      </c>
      <c r="AB66" s="1083"/>
      <c r="AC66" s="960">
        <v>0</v>
      </c>
      <c r="AD66" s="959">
        <f t="shared" si="204"/>
        <v>0</v>
      </c>
      <c r="AF66" s="1083"/>
    </row>
    <row r="67" ht="21" customHeight="1">
      <c r="B67" s="1017">
        <v>10.01</v>
      </c>
      <c r="C67" s="1018" t="e">
        <f>+C61+1</f>
        <v>#REF!</v>
      </c>
      <c r="D67" s="1019" t="s">
        <v>318</v>
      </c>
      <c r="E67" s="1084"/>
      <c r="F67" s="1062"/>
      <c r="G67" s="736" t="s">
        <v>261</v>
      </c>
      <c r="H67" s="1085">
        <v>3.8599999999999999</v>
      </c>
      <c r="I67" s="1085"/>
      <c r="J67" s="959">
        <v>13</v>
      </c>
      <c r="K67" s="1000">
        <f t="shared" ref="K67:K73" si="241">+ROUND($H67*J67,2)</f>
        <v>50.18</v>
      </c>
      <c r="L67" s="959">
        <f>+'[193]Metrado'!E62</f>
        <v>20</v>
      </c>
      <c r="M67" s="1000">
        <f t="shared" ref="M67:M81" si="242">+ROUND($H67*L67,2)</f>
        <v>77.200000000000003</v>
      </c>
      <c r="N67" s="960">
        <v>3.3399999999999999</v>
      </c>
      <c r="O67" s="959">
        <f t="shared" si="194"/>
        <v>20</v>
      </c>
      <c r="P67" s="1000">
        <f t="shared" ref="P67:P84" si="243">+ROUND($N67*O67,2)</f>
        <v>66.799999999999997</v>
      </c>
      <c r="Q67" s="986">
        <f t="shared" si="196"/>
        <v>0.86528497409326421</v>
      </c>
      <c r="R67" s="987">
        <f t="shared" si="197"/>
        <v>0.52000000000000002</v>
      </c>
      <c r="S67" s="934">
        <f>+IFERROR(VLOOKUP(D67,LP!C69:S152,15,0),0)</f>
        <v>0.52000000000000002</v>
      </c>
      <c r="T67" s="934">
        <f>+IFERROR(VLOOKUP(D67,LP!A69:S152,16,0),0)</f>
        <v>0</v>
      </c>
      <c r="U67" s="960">
        <v>0</v>
      </c>
      <c r="V67" s="959">
        <f t="shared" si="198"/>
        <v>20</v>
      </c>
      <c r="W67" s="934">
        <f t="shared" ref="W67:W84" si="244">+ROUND($U67*V67,2)</f>
        <v>0</v>
      </c>
      <c r="X67" s="1001">
        <f t="shared" si="200"/>
        <v>0</v>
      </c>
      <c r="Y67" s="960">
        <v>0</v>
      </c>
      <c r="Z67" s="959">
        <f t="shared" si="201"/>
        <v>20</v>
      </c>
      <c r="AA67" s="934">
        <f t="shared" ref="AA67:AA84" si="245">+ROUND($Y67*Z67,2)</f>
        <v>0</v>
      </c>
      <c r="AB67" s="1001">
        <f t="shared" si="203"/>
        <v>0</v>
      </c>
      <c r="AC67" s="960">
        <v>1.7</v>
      </c>
      <c r="AD67" s="959">
        <f t="shared" si="204"/>
        <v>20</v>
      </c>
      <c r="AE67" s="934">
        <f t="shared" ref="AE67:AE84" si="246">+ROUND($AC67*AD67,2)</f>
        <v>34</v>
      </c>
      <c r="AF67" s="1001">
        <f t="shared" si="206"/>
        <v>0.44041450777202074</v>
      </c>
    </row>
    <row r="68" ht="21" customHeight="1">
      <c r="B68" s="1017">
        <v>10.02</v>
      </c>
      <c r="C68" s="1018" t="e">
        <f t="shared" si="239"/>
        <v>#REF!</v>
      </c>
      <c r="D68" s="1019" t="s">
        <v>320</v>
      </c>
      <c r="E68" s="1086"/>
      <c r="F68" s="1087"/>
      <c r="G68" s="736" t="s">
        <v>261</v>
      </c>
      <c r="H68" s="959">
        <v>6.25</v>
      </c>
      <c r="I68" s="959"/>
      <c r="J68" s="959">
        <v>13</v>
      </c>
      <c r="K68" s="1000">
        <f t="shared" si="241"/>
        <v>81.25</v>
      </c>
      <c r="L68" s="959">
        <f>+'[193]Metrado'!E63</f>
        <v>15</v>
      </c>
      <c r="M68" s="1000">
        <f t="shared" si="242"/>
        <v>93.75</v>
      </c>
      <c r="N68" s="960">
        <v>6.3799999999999999</v>
      </c>
      <c r="O68" s="959">
        <f t="shared" si="194"/>
        <v>15</v>
      </c>
      <c r="P68" s="1000">
        <f t="shared" si="243"/>
        <v>95.700000000000003</v>
      </c>
      <c r="Q68" s="986">
        <f t="shared" si="196"/>
        <v>1.0207999999999999</v>
      </c>
      <c r="R68" s="987">
        <f t="shared" si="197"/>
        <v>-0.12999999999999989</v>
      </c>
      <c r="S68" s="934">
        <f>+IFERROR(VLOOKUP(D68,LP!C70:S153,15,0),0)</f>
        <v>-0.12999999999999989</v>
      </c>
      <c r="T68" s="934">
        <f>+IFERROR(VLOOKUP(D68,LP!A70:S153,16,0),0)</f>
        <v>0</v>
      </c>
      <c r="U68" s="960">
        <v>0</v>
      </c>
      <c r="V68" s="959">
        <f t="shared" si="198"/>
        <v>15</v>
      </c>
      <c r="W68" s="934">
        <f t="shared" si="244"/>
        <v>0</v>
      </c>
      <c r="X68" s="1001">
        <f t="shared" si="200"/>
        <v>0</v>
      </c>
      <c r="Y68" s="960">
        <v>0</v>
      </c>
      <c r="Z68" s="959">
        <f t="shared" si="201"/>
        <v>15</v>
      </c>
      <c r="AA68" s="934">
        <f t="shared" si="245"/>
        <v>0</v>
      </c>
      <c r="AB68" s="1001">
        <f t="shared" si="203"/>
        <v>0</v>
      </c>
      <c r="AC68" s="960">
        <v>2.7400000000000002</v>
      </c>
      <c r="AD68" s="959">
        <f t="shared" si="204"/>
        <v>15</v>
      </c>
      <c r="AE68" s="934">
        <f t="shared" si="246"/>
        <v>41.100000000000001</v>
      </c>
      <c r="AF68" s="1001">
        <f t="shared" si="206"/>
        <v>0.43840000000000001</v>
      </c>
    </row>
    <row r="69" ht="21" customHeight="1">
      <c r="B69" s="1017">
        <v>10.029999999999999</v>
      </c>
      <c r="C69" s="1018" t="e">
        <f t="shared" si="239"/>
        <v>#REF!</v>
      </c>
      <c r="D69" s="1019" t="s">
        <v>321</v>
      </c>
      <c r="E69" s="998"/>
      <c r="F69" s="999"/>
      <c r="G69" s="736" t="s">
        <v>261</v>
      </c>
      <c r="H69" s="959">
        <v>8.6099999999999994</v>
      </c>
      <c r="I69" s="959"/>
      <c r="J69" s="959">
        <v>32</v>
      </c>
      <c r="K69" s="1000">
        <f t="shared" si="241"/>
        <v>275.51999999999998</v>
      </c>
      <c r="L69" s="959">
        <f>+'[193]Metrado'!E64</f>
        <v>25</v>
      </c>
      <c r="M69" s="1000">
        <f t="shared" si="242"/>
        <v>215.25</v>
      </c>
      <c r="N69" s="960">
        <v>6.9000000000000004</v>
      </c>
      <c r="O69" s="959">
        <f t="shared" si="194"/>
        <v>25</v>
      </c>
      <c r="P69" s="1000">
        <f t="shared" si="243"/>
        <v>172.5</v>
      </c>
      <c r="Q69" s="986">
        <f t="shared" si="196"/>
        <v>0.80139372822299659</v>
      </c>
      <c r="R69" s="987">
        <f t="shared" si="197"/>
        <v>1.7099999999999991</v>
      </c>
      <c r="S69" s="934">
        <f>+IFERROR(VLOOKUP(D69,LP!C71:S154,15,0),0)</f>
        <v>1.7099999999999991</v>
      </c>
      <c r="T69" s="934">
        <f>+IFERROR(VLOOKUP(D69,LP!A71:S154,16,0),0)</f>
        <v>0</v>
      </c>
      <c r="U69" s="960">
        <v>0</v>
      </c>
      <c r="V69" s="959">
        <f t="shared" si="198"/>
        <v>25</v>
      </c>
      <c r="W69" s="934">
        <f t="shared" si="244"/>
        <v>0</v>
      </c>
      <c r="X69" s="1001">
        <f t="shared" si="200"/>
        <v>0</v>
      </c>
      <c r="Y69" s="960">
        <v>0</v>
      </c>
      <c r="Z69" s="959">
        <f t="shared" si="201"/>
        <v>25</v>
      </c>
      <c r="AA69" s="934">
        <f t="shared" si="245"/>
        <v>0</v>
      </c>
      <c r="AB69" s="1001">
        <f t="shared" si="203"/>
        <v>0</v>
      </c>
      <c r="AC69" s="960">
        <v>4.0999999999999996</v>
      </c>
      <c r="AD69" s="959">
        <f t="shared" si="204"/>
        <v>25</v>
      </c>
      <c r="AE69" s="934">
        <f t="shared" si="246"/>
        <v>102.5</v>
      </c>
      <c r="AF69" s="1001">
        <f t="shared" si="206"/>
        <v>0.47619047619047616</v>
      </c>
    </row>
    <row r="70" ht="21" customHeight="1">
      <c r="B70" s="1017">
        <v>10.039999999999999</v>
      </c>
      <c r="C70" s="1018" t="e">
        <f t="shared" si="239"/>
        <v>#REF!</v>
      </c>
      <c r="D70" s="1019" t="s">
        <v>322</v>
      </c>
      <c r="E70" s="998"/>
      <c r="F70" s="999"/>
      <c r="G70" s="736" t="s">
        <v>261</v>
      </c>
      <c r="H70" s="959">
        <v>9.1400000000000006</v>
      </c>
      <c r="I70" s="959"/>
      <c r="J70" s="959">
        <v>26</v>
      </c>
      <c r="K70" s="1000">
        <f t="shared" si="241"/>
        <v>237.63999999999999</v>
      </c>
      <c r="L70" s="959">
        <f>+'[193]Metrado'!E65</f>
        <v>30</v>
      </c>
      <c r="M70" s="1000">
        <f t="shared" si="242"/>
        <v>274.19999999999999</v>
      </c>
      <c r="N70" s="960">
        <v>7.3899999999999997</v>
      </c>
      <c r="O70" s="959">
        <f t="shared" si="194"/>
        <v>30</v>
      </c>
      <c r="P70" s="1000">
        <f t="shared" si="243"/>
        <v>221.69999999999999</v>
      </c>
      <c r="Q70" s="986">
        <f t="shared" si="196"/>
        <v>0.80853391684901521</v>
      </c>
      <c r="R70" s="987">
        <f t="shared" si="197"/>
        <v>1.7500000000000009</v>
      </c>
      <c r="S70" s="934">
        <f>+IFERROR(VLOOKUP(D70,LP!C72:S154,15,0),0)</f>
        <v>1.7500000000000009</v>
      </c>
      <c r="T70" s="934">
        <f>+IFERROR(VLOOKUP(D70,LP!A72:S154,16,0),0)</f>
        <v>0</v>
      </c>
      <c r="U70" s="960">
        <v>0</v>
      </c>
      <c r="V70" s="959">
        <f t="shared" si="198"/>
        <v>30</v>
      </c>
      <c r="W70" s="934">
        <f t="shared" si="244"/>
        <v>0</v>
      </c>
      <c r="X70" s="1001">
        <f t="shared" si="200"/>
        <v>0</v>
      </c>
      <c r="Y70" s="960">
        <v>0</v>
      </c>
      <c r="Z70" s="959">
        <f t="shared" si="201"/>
        <v>30</v>
      </c>
      <c r="AA70" s="934">
        <f t="shared" si="245"/>
        <v>0</v>
      </c>
      <c r="AB70" s="1001">
        <f t="shared" si="203"/>
        <v>0</v>
      </c>
      <c r="AC70" s="960">
        <v>4.3499999999999996</v>
      </c>
      <c r="AD70" s="959">
        <f t="shared" si="204"/>
        <v>30</v>
      </c>
      <c r="AE70" s="934">
        <f t="shared" si="246"/>
        <v>130.5</v>
      </c>
      <c r="AF70" s="1001">
        <f t="shared" si="206"/>
        <v>0.47592997811816184</v>
      </c>
    </row>
    <row r="71" ht="21" customHeight="1">
      <c r="B71" s="1017">
        <v>10.049999999999999</v>
      </c>
      <c r="C71" s="1018" t="e">
        <f>+C68+1</f>
        <v>#REF!</v>
      </c>
      <c r="D71" s="1019" t="s">
        <v>323</v>
      </c>
      <c r="E71" s="998"/>
      <c r="F71" s="999"/>
      <c r="G71" s="736" t="s">
        <v>261</v>
      </c>
      <c r="H71" s="959">
        <v>9.8200000000000003</v>
      </c>
      <c r="I71" s="959"/>
      <c r="J71" s="959">
        <v>13</v>
      </c>
      <c r="K71" s="1000">
        <f t="shared" si="241"/>
        <v>127.66</v>
      </c>
      <c r="L71" s="959">
        <f>+'[193]Metrado'!E66</f>
        <v>15</v>
      </c>
      <c r="M71" s="1000">
        <f t="shared" si="242"/>
        <v>147.30000000000001</v>
      </c>
      <c r="N71" s="960">
        <v>8.9700000000000006</v>
      </c>
      <c r="O71" s="959">
        <f t="shared" si="194"/>
        <v>15</v>
      </c>
      <c r="P71" s="1000">
        <f t="shared" si="243"/>
        <v>134.55000000000001</v>
      </c>
      <c r="Q71" s="986">
        <f t="shared" si="196"/>
        <v>0.9134419551934827</v>
      </c>
      <c r="R71" s="987">
        <f t="shared" si="197"/>
        <v>0.84999999999999964</v>
      </c>
      <c r="S71" s="934">
        <f>+IFERROR(VLOOKUP(D71,LP!C73:S154,15,0),0)</f>
        <v>0.84999999999999964</v>
      </c>
      <c r="T71" s="934">
        <f>+IFERROR(VLOOKUP(D71,LP!A73:S154,16,0),0)</f>
        <v>0</v>
      </c>
      <c r="U71" s="960">
        <v>0</v>
      </c>
      <c r="V71" s="959">
        <f t="shared" si="198"/>
        <v>15</v>
      </c>
      <c r="W71" s="934">
        <f t="shared" si="244"/>
        <v>0</v>
      </c>
      <c r="X71" s="1001">
        <f t="shared" si="200"/>
        <v>0</v>
      </c>
      <c r="Y71" s="960">
        <v>0</v>
      </c>
      <c r="Z71" s="959">
        <f t="shared" si="201"/>
        <v>15</v>
      </c>
      <c r="AA71" s="934">
        <f t="shared" si="245"/>
        <v>0</v>
      </c>
      <c r="AB71" s="1001">
        <f t="shared" si="203"/>
        <v>0</v>
      </c>
      <c r="AC71" s="960">
        <v>4.9000000000000004</v>
      </c>
      <c r="AD71" s="959">
        <f t="shared" si="204"/>
        <v>15</v>
      </c>
      <c r="AE71" s="934">
        <f t="shared" si="246"/>
        <v>73.5</v>
      </c>
      <c r="AF71" s="1001">
        <f t="shared" si="206"/>
        <v>0.49898167006109984</v>
      </c>
    </row>
    <row r="72" ht="21" customHeight="1">
      <c r="B72" s="1017">
        <v>10.059999999999999</v>
      </c>
      <c r="C72" s="1018" t="e">
        <f t="shared" si="239"/>
        <v>#REF!</v>
      </c>
      <c r="D72" s="1019" t="s">
        <v>326</v>
      </c>
      <c r="E72" s="998"/>
      <c r="F72" s="999"/>
      <c r="G72" s="736" t="s">
        <v>261</v>
      </c>
      <c r="H72" s="959">
        <v>13.109999999999999</v>
      </c>
      <c r="I72" s="959"/>
      <c r="J72" s="959">
        <v>16</v>
      </c>
      <c r="K72" s="1000">
        <f t="shared" si="241"/>
        <v>209.75999999999999</v>
      </c>
      <c r="L72" s="959">
        <f>+'[193]Metrado'!E67</f>
        <v>7</v>
      </c>
      <c r="M72" s="1000">
        <f t="shared" si="242"/>
        <v>91.769999999999996</v>
      </c>
      <c r="N72" s="960">
        <v>8.3599999999999994</v>
      </c>
      <c r="O72" s="959">
        <f t="shared" si="194"/>
        <v>7</v>
      </c>
      <c r="P72" s="1000">
        <f t="shared" si="243"/>
        <v>58.520000000000003</v>
      </c>
      <c r="Q72" s="986">
        <f t="shared" si="196"/>
        <v>0.6376811594202898</v>
      </c>
      <c r="R72" s="987">
        <f t="shared" si="197"/>
        <v>4.75</v>
      </c>
      <c r="S72" s="934">
        <f>+IFERROR(VLOOKUP(D72,LP!C74:S154,15,0),0)</f>
        <v>4.75</v>
      </c>
      <c r="T72" s="934">
        <f>+IFERROR(VLOOKUP(D72,LP!A74:S154,16,0),0)</f>
        <v>0</v>
      </c>
      <c r="U72" s="960">
        <v>0</v>
      </c>
      <c r="V72" s="959">
        <f t="shared" si="198"/>
        <v>7</v>
      </c>
      <c r="W72" s="934">
        <f t="shared" si="244"/>
        <v>0</v>
      </c>
      <c r="X72" s="1001">
        <f t="shared" si="200"/>
        <v>0</v>
      </c>
      <c r="Y72" s="960">
        <v>0</v>
      </c>
      <c r="Z72" s="959">
        <f t="shared" si="201"/>
        <v>7</v>
      </c>
      <c r="AA72" s="934">
        <f t="shared" si="245"/>
        <v>0</v>
      </c>
      <c r="AB72" s="1001">
        <f t="shared" si="203"/>
        <v>0</v>
      </c>
      <c r="AC72" s="960">
        <v>7</v>
      </c>
      <c r="AD72" s="959">
        <f t="shared" si="204"/>
        <v>7</v>
      </c>
      <c r="AE72" s="934">
        <f t="shared" si="246"/>
        <v>49</v>
      </c>
      <c r="AF72" s="1001">
        <f t="shared" si="206"/>
        <v>0.53394355453852027</v>
      </c>
    </row>
    <row r="73" ht="21" customHeight="1">
      <c r="B73" s="1017">
        <v>10.069999999999999</v>
      </c>
      <c r="C73" s="1018" t="e">
        <f>+C70+1</f>
        <v>#REF!</v>
      </c>
      <c r="D73" s="1019" t="s">
        <v>325</v>
      </c>
      <c r="E73" s="998"/>
      <c r="F73" s="999"/>
      <c r="G73" s="736" t="s">
        <v>261</v>
      </c>
      <c r="H73" s="959">
        <v>18.18</v>
      </c>
      <c r="I73" s="959"/>
      <c r="J73" s="959">
        <v>50</v>
      </c>
      <c r="K73" s="1000">
        <f t="shared" si="241"/>
        <v>909</v>
      </c>
      <c r="L73" s="959">
        <f>+'[193]Metrado'!E68</f>
        <v>60</v>
      </c>
      <c r="M73" s="1000">
        <f t="shared" si="242"/>
        <v>1090.8</v>
      </c>
      <c r="N73" s="960">
        <v>11.98</v>
      </c>
      <c r="O73" s="959">
        <f t="shared" si="194"/>
        <v>60</v>
      </c>
      <c r="P73" s="1000">
        <f t="shared" si="243"/>
        <v>718.79999999999995</v>
      </c>
      <c r="Q73" s="986">
        <f t="shared" si="196"/>
        <v>0.65896589658965898</v>
      </c>
      <c r="R73" s="987">
        <f t="shared" si="197"/>
        <v>6.1999999999999993</v>
      </c>
      <c r="S73" s="934">
        <f>+IFERROR(VLOOKUP(D73,LP!C75:S154,15,0),0)</f>
        <v>6.1999999999999993</v>
      </c>
      <c r="T73" s="934">
        <f>+IFERROR(VLOOKUP(D73,LP!A75:S154,16,0),0)</f>
        <v>0</v>
      </c>
      <c r="U73" s="960">
        <v>0</v>
      </c>
      <c r="V73" s="959">
        <f t="shared" si="198"/>
        <v>60</v>
      </c>
      <c r="W73" s="934">
        <f t="shared" si="244"/>
        <v>0</v>
      </c>
      <c r="X73" s="1001">
        <f t="shared" si="200"/>
        <v>0</v>
      </c>
      <c r="Y73" s="960">
        <v>0</v>
      </c>
      <c r="Z73" s="959">
        <f t="shared" si="201"/>
        <v>60</v>
      </c>
      <c r="AA73" s="934">
        <f t="shared" si="245"/>
        <v>0</v>
      </c>
      <c r="AB73" s="1001">
        <f t="shared" si="203"/>
        <v>0</v>
      </c>
      <c r="AC73" s="960">
        <v>8</v>
      </c>
      <c r="AD73" s="959">
        <f t="shared" si="204"/>
        <v>60</v>
      </c>
      <c r="AE73" s="934">
        <f t="shared" si="246"/>
        <v>480</v>
      </c>
      <c r="AF73" s="1001">
        <f t="shared" si="206"/>
        <v>0.44004400440044006</v>
      </c>
    </row>
    <row r="74" ht="21" customHeight="1">
      <c r="B74" s="1017">
        <v>10.079999999999998</v>
      </c>
      <c r="C74" s="1018" t="e">
        <f>+C66+1</f>
        <v>#REF!</v>
      </c>
      <c r="D74" s="1019" t="s">
        <v>330</v>
      </c>
      <c r="E74" s="1084"/>
      <c r="F74" s="1062"/>
      <c r="G74" s="736" t="s">
        <v>261</v>
      </c>
      <c r="H74" s="1085">
        <v>2.7400000000000002</v>
      </c>
      <c r="I74" s="1085"/>
      <c r="J74" s="959">
        <v>2</v>
      </c>
      <c r="K74" s="1000">
        <f t="shared" si="240"/>
        <v>5.4800000000000004</v>
      </c>
      <c r="L74" s="959">
        <f>+'[193]Metrado'!E69</f>
        <v>0</v>
      </c>
      <c r="M74" s="1000">
        <f t="shared" si="242"/>
        <v>0</v>
      </c>
      <c r="N74" s="960">
        <v>0</v>
      </c>
      <c r="O74" s="959">
        <f t="shared" si="194"/>
        <v>0</v>
      </c>
      <c r="P74" s="1000">
        <f t="shared" si="243"/>
        <v>0</v>
      </c>
      <c r="Q74" s="986">
        <f t="shared" si="196"/>
        <v>0</v>
      </c>
      <c r="R74" s="987">
        <f t="shared" si="197"/>
        <v>2.7400000000000002</v>
      </c>
      <c r="T74" s="988"/>
      <c r="U74" s="960">
        <v>0</v>
      </c>
      <c r="V74" s="959">
        <f t="shared" si="198"/>
        <v>0</v>
      </c>
      <c r="W74" s="934">
        <f t="shared" si="244"/>
        <v>0</v>
      </c>
      <c r="X74" s="1001">
        <f t="shared" si="200"/>
        <v>0</v>
      </c>
      <c r="Y74" s="960">
        <v>0</v>
      </c>
      <c r="Z74" s="959">
        <f t="shared" si="201"/>
        <v>0</v>
      </c>
      <c r="AA74" s="934">
        <f t="shared" si="245"/>
        <v>0</v>
      </c>
      <c r="AB74" s="1001">
        <f t="shared" si="203"/>
        <v>0</v>
      </c>
      <c r="AC74" s="960">
        <v>0</v>
      </c>
      <c r="AD74" s="959">
        <f t="shared" si="204"/>
        <v>0</v>
      </c>
      <c r="AE74" s="934">
        <f t="shared" si="246"/>
        <v>0</v>
      </c>
      <c r="AF74" s="1001">
        <f t="shared" si="206"/>
        <v>0</v>
      </c>
    </row>
    <row r="75" ht="21" customHeight="1">
      <c r="B75" s="1017">
        <v>10.089999999999998</v>
      </c>
      <c r="C75" s="1018" t="e">
        <f t="shared" si="239"/>
        <v>#REF!</v>
      </c>
      <c r="D75" s="1019" t="s">
        <v>331</v>
      </c>
      <c r="E75" s="1086"/>
      <c r="F75" s="1087"/>
      <c r="G75" s="736" t="s">
        <v>261</v>
      </c>
      <c r="H75" s="959">
        <v>22.460000000000001</v>
      </c>
      <c r="I75" s="959"/>
      <c r="J75" s="959">
        <v>13</v>
      </c>
      <c r="K75" s="1000">
        <f t="shared" si="240"/>
        <v>291.98000000000002</v>
      </c>
      <c r="L75" s="959">
        <f>+'[193]Metrado'!E70</f>
        <v>20</v>
      </c>
      <c r="M75" s="1000">
        <f t="shared" si="242"/>
        <v>449.19999999999999</v>
      </c>
      <c r="N75" s="960">
        <v>14.93</v>
      </c>
      <c r="O75" s="959">
        <f t="shared" si="194"/>
        <v>20</v>
      </c>
      <c r="P75" s="1000">
        <f t="shared" si="243"/>
        <v>298.60000000000002</v>
      </c>
      <c r="Q75" s="986">
        <f t="shared" si="196"/>
        <v>0.66473731077471054</v>
      </c>
      <c r="R75" s="987">
        <f t="shared" si="197"/>
        <v>7.5300000000000011</v>
      </c>
      <c r="S75" s="934">
        <f>+IFERROR(VLOOKUP(D75,LP!C77:S154,15,0),0)</f>
        <v>7.5300000000000011</v>
      </c>
      <c r="T75" s="934">
        <f>+IFERROR(VLOOKUP(D75,LP!A77:S154,16,0),0)</f>
        <v>0</v>
      </c>
      <c r="U75" s="960">
        <v>0</v>
      </c>
      <c r="V75" s="959">
        <f t="shared" si="198"/>
        <v>20</v>
      </c>
      <c r="W75" s="934">
        <f t="shared" si="244"/>
        <v>0</v>
      </c>
      <c r="X75" s="1001">
        <f t="shared" si="200"/>
        <v>0</v>
      </c>
      <c r="Y75" s="960">
        <v>0</v>
      </c>
      <c r="Z75" s="959">
        <f t="shared" si="201"/>
        <v>20</v>
      </c>
      <c r="AA75" s="934">
        <f t="shared" si="245"/>
        <v>0</v>
      </c>
      <c r="AB75" s="1001">
        <f t="shared" si="203"/>
        <v>0</v>
      </c>
      <c r="AC75" s="960">
        <v>23</v>
      </c>
      <c r="AD75" s="959">
        <f t="shared" si="204"/>
        <v>20</v>
      </c>
      <c r="AE75" s="934">
        <f t="shared" si="246"/>
        <v>460</v>
      </c>
      <c r="AF75" s="1001">
        <f t="shared" si="206"/>
        <v>1.0240427426536063</v>
      </c>
    </row>
    <row r="76" ht="21" customHeight="1">
      <c r="B76" s="1017">
        <v>10.099999999999998</v>
      </c>
      <c r="C76" s="1018" t="e">
        <f t="shared" si="239"/>
        <v>#REF!</v>
      </c>
      <c r="D76" s="1019" t="s">
        <v>332</v>
      </c>
      <c r="E76" s="998"/>
      <c r="F76" s="999"/>
      <c r="G76" s="736" t="s">
        <v>261</v>
      </c>
      <c r="H76" s="959">
        <v>1.6699999999999999</v>
      </c>
      <c r="I76" s="959"/>
      <c r="J76" s="959">
        <v>107</v>
      </c>
      <c r="K76" s="1000">
        <f t="shared" si="240"/>
        <v>178.69</v>
      </c>
      <c r="L76" s="959">
        <f>+'[193]Metrado'!E71</f>
        <v>149</v>
      </c>
      <c r="M76" s="1000">
        <f t="shared" si="242"/>
        <v>248.83000000000001</v>
      </c>
      <c r="N76" s="960">
        <v>1.28</v>
      </c>
      <c r="O76" s="959">
        <f t="shared" si="194"/>
        <v>149</v>
      </c>
      <c r="P76" s="1000">
        <f t="shared" si="243"/>
        <v>190.72</v>
      </c>
      <c r="Q76" s="986">
        <f t="shared" si="196"/>
        <v>0.76646706586826352</v>
      </c>
      <c r="R76" s="987">
        <f t="shared" si="197"/>
        <v>0.3899999999999999</v>
      </c>
      <c r="S76" s="934">
        <f>+IFERROR(VLOOKUP(D76,LP!C78:S154,15,0),0)</f>
        <v>0.3899999999999999</v>
      </c>
      <c r="T76" s="934">
        <f>+IFERROR(VLOOKUP(D76,LP!A78:S154,16,0),0)</f>
        <v>0</v>
      </c>
      <c r="U76" s="960">
        <v>0</v>
      </c>
      <c r="V76" s="959">
        <f t="shared" si="198"/>
        <v>149</v>
      </c>
      <c r="W76" s="934">
        <f t="shared" si="244"/>
        <v>0</v>
      </c>
      <c r="X76" s="1001">
        <f t="shared" si="200"/>
        <v>0</v>
      </c>
      <c r="Y76" s="960">
        <v>0</v>
      </c>
      <c r="Z76" s="959">
        <f t="shared" si="201"/>
        <v>149</v>
      </c>
      <c r="AA76" s="934">
        <f t="shared" si="245"/>
        <v>0</v>
      </c>
      <c r="AB76" s="1001">
        <f t="shared" si="203"/>
        <v>0</v>
      </c>
      <c r="AC76" s="960">
        <v>1.5</v>
      </c>
      <c r="AD76" s="959">
        <f t="shared" si="204"/>
        <v>149</v>
      </c>
      <c r="AE76" s="934">
        <f t="shared" si="246"/>
        <v>223.5</v>
      </c>
      <c r="AF76" s="1001">
        <f t="shared" si="206"/>
        <v>0.89820359281437134</v>
      </c>
    </row>
    <row r="77" ht="21" customHeight="1">
      <c r="B77" s="1017">
        <v>10.109999999999998</v>
      </c>
      <c r="C77" s="1018" t="e">
        <f t="shared" si="239"/>
        <v>#REF!</v>
      </c>
      <c r="D77" s="1019" t="s">
        <v>464</v>
      </c>
      <c r="E77" s="998"/>
      <c r="F77" s="999"/>
      <c r="G77" s="736" t="s">
        <v>261</v>
      </c>
      <c r="H77" s="959">
        <v>1.6699999999999999</v>
      </c>
      <c r="I77" s="959"/>
      <c r="J77" s="959">
        <v>211</v>
      </c>
      <c r="K77" s="1000">
        <f t="shared" si="240"/>
        <v>352.37</v>
      </c>
      <c r="L77" s="959">
        <f>+'[193]Metrado'!E72</f>
        <v>212</v>
      </c>
      <c r="M77" s="1000">
        <f t="shared" si="242"/>
        <v>354.04000000000002</v>
      </c>
      <c r="N77" s="960">
        <v>1.22</v>
      </c>
      <c r="O77" s="959">
        <f t="shared" si="194"/>
        <v>212</v>
      </c>
      <c r="P77" s="1000">
        <f t="shared" si="243"/>
        <v>258.63999999999999</v>
      </c>
      <c r="Q77" s="986">
        <f t="shared" si="196"/>
        <v>0.73053892215568861</v>
      </c>
      <c r="R77" s="987">
        <f t="shared" si="197"/>
        <v>0.44999999999999996</v>
      </c>
      <c r="S77" s="934">
        <f>+IFERROR(VLOOKUP(D77,LP!C79:S154,15,0),0)</f>
        <v>0.44999999999999996</v>
      </c>
      <c r="T77" s="934">
        <f>+IFERROR(VLOOKUP(D77,LP!A79:S154,16,0),0)</f>
        <v>0</v>
      </c>
      <c r="U77" s="960">
        <v>0</v>
      </c>
      <c r="V77" s="959">
        <f t="shared" si="198"/>
        <v>212</v>
      </c>
      <c r="W77" s="934">
        <f t="shared" si="244"/>
        <v>0</v>
      </c>
      <c r="X77" s="1001">
        <f t="shared" si="200"/>
        <v>0</v>
      </c>
      <c r="Y77" s="960">
        <v>0</v>
      </c>
      <c r="Z77" s="959">
        <f t="shared" si="201"/>
        <v>212</v>
      </c>
      <c r="AA77" s="934">
        <f t="shared" si="245"/>
        <v>0</v>
      </c>
      <c r="AB77" s="1001">
        <f t="shared" si="203"/>
        <v>0</v>
      </c>
      <c r="AC77" s="960">
        <v>1.5</v>
      </c>
      <c r="AD77" s="959">
        <f t="shared" si="204"/>
        <v>212</v>
      </c>
      <c r="AE77" s="934">
        <f t="shared" si="246"/>
        <v>318</v>
      </c>
      <c r="AF77" s="1001">
        <f t="shared" si="206"/>
        <v>0.89820359281437134</v>
      </c>
    </row>
    <row r="78" ht="21" customHeight="1">
      <c r="B78" s="1017">
        <v>10.119999999999997</v>
      </c>
      <c r="C78" s="1018" t="e">
        <f>+C75+1</f>
        <v>#REF!</v>
      </c>
      <c r="D78" s="1019" t="s">
        <v>334</v>
      </c>
      <c r="E78" s="998"/>
      <c r="F78" s="999"/>
      <c r="G78" s="736" t="s">
        <v>335</v>
      </c>
      <c r="H78" s="959">
        <v>23.079999999999998</v>
      </c>
      <c r="I78" s="959"/>
      <c r="J78" s="959">
        <v>34</v>
      </c>
      <c r="K78" s="1000">
        <f t="shared" si="240"/>
        <v>784.72000000000003</v>
      </c>
      <c r="L78" s="959">
        <f>+'[193]Metrado'!E73</f>
        <v>17</v>
      </c>
      <c r="M78" s="1000">
        <f t="shared" si="242"/>
        <v>392.36000000000001</v>
      </c>
      <c r="N78" s="960">
        <v>0</v>
      </c>
      <c r="O78" s="959">
        <f t="shared" si="194"/>
        <v>17</v>
      </c>
      <c r="P78" s="1000">
        <f t="shared" si="243"/>
        <v>0</v>
      </c>
      <c r="Q78" s="986">
        <f t="shared" si="196"/>
        <v>0</v>
      </c>
      <c r="R78" s="987">
        <f t="shared" si="197"/>
        <v>23.079999999999998</v>
      </c>
      <c r="T78" s="988"/>
      <c r="U78" s="960">
        <v>0</v>
      </c>
      <c r="V78" s="959">
        <f t="shared" si="198"/>
        <v>17</v>
      </c>
      <c r="W78" s="934">
        <f t="shared" si="244"/>
        <v>0</v>
      </c>
      <c r="X78" s="1001">
        <f t="shared" si="200"/>
        <v>0</v>
      </c>
      <c r="Y78" s="960">
        <v>0</v>
      </c>
      <c r="Z78" s="959">
        <f t="shared" si="201"/>
        <v>17</v>
      </c>
      <c r="AA78" s="934">
        <f t="shared" si="245"/>
        <v>0</v>
      </c>
      <c r="AB78" s="1001">
        <f t="shared" si="203"/>
        <v>0</v>
      </c>
      <c r="AC78" s="960">
        <v>0</v>
      </c>
      <c r="AD78" s="959">
        <f t="shared" si="204"/>
        <v>17</v>
      </c>
      <c r="AE78" s="934">
        <f t="shared" si="246"/>
        <v>0</v>
      </c>
      <c r="AF78" s="1001">
        <f t="shared" si="206"/>
        <v>0</v>
      </c>
    </row>
    <row r="79" ht="21" customHeight="1">
      <c r="B79" s="1017">
        <v>10.129999999999997</v>
      </c>
      <c r="C79" s="1018" t="e">
        <f t="shared" si="239"/>
        <v>#REF!</v>
      </c>
      <c r="D79" s="1019" t="s">
        <v>336</v>
      </c>
      <c r="E79" s="998"/>
      <c r="F79" s="999"/>
      <c r="G79" s="736" t="s">
        <v>261</v>
      </c>
      <c r="H79" s="959">
        <v>18.239999999999998</v>
      </c>
      <c r="I79" s="959"/>
      <c r="J79" s="959">
        <v>2</v>
      </c>
      <c r="K79" s="1000">
        <f t="shared" si="240"/>
        <v>36.479999999999997</v>
      </c>
      <c r="L79" s="959">
        <f>+'[193]Metrado'!E74</f>
        <v>0</v>
      </c>
      <c r="M79" s="1000">
        <f t="shared" si="242"/>
        <v>0</v>
      </c>
      <c r="N79" s="960">
        <v>0</v>
      </c>
      <c r="O79" s="959">
        <f t="shared" si="194"/>
        <v>0</v>
      </c>
      <c r="P79" s="1000">
        <f t="shared" si="243"/>
        <v>0</v>
      </c>
      <c r="Q79" s="986">
        <f t="shared" si="196"/>
        <v>0</v>
      </c>
      <c r="R79" s="987">
        <f t="shared" si="197"/>
        <v>18.239999999999998</v>
      </c>
      <c r="T79" s="988"/>
      <c r="U79" s="960">
        <v>0</v>
      </c>
      <c r="V79" s="959">
        <f t="shared" si="198"/>
        <v>0</v>
      </c>
      <c r="W79" s="934">
        <f t="shared" si="244"/>
        <v>0</v>
      </c>
      <c r="X79" s="1001">
        <f t="shared" si="200"/>
        <v>0</v>
      </c>
      <c r="Y79" s="960">
        <v>0</v>
      </c>
      <c r="Z79" s="959">
        <f t="shared" si="201"/>
        <v>0</v>
      </c>
      <c r="AA79" s="934">
        <f t="shared" si="245"/>
        <v>0</v>
      </c>
      <c r="AB79" s="1001">
        <f t="shared" si="203"/>
        <v>0</v>
      </c>
      <c r="AC79" s="960">
        <v>0</v>
      </c>
      <c r="AD79" s="959">
        <f t="shared" si="204"/>
        <v>0</v>
      </c>
      <c r="AE79" s="934">
        <f t="shared" si="246"/>
        <v>0</v>
      </c>
      <c r="AF79" s="1001">
        <f t="shared" si="206"/>
        <v>0</v>
      </c>
    </row>
    <row r="80" ht="21" customHeight="1">
      <c r="B80" s="1017">
        <v>10.139999999999997</v>
      </c>
      <c r="C80" s="1018" t="e">
        <f>+C77+1</f>
        <v>#REF!</v>
      </c>
      <c r="D80" s="1019" t="s">
        <v>337</v>
      </c>
      <c r="E80" s="998"/>
      <c r="F80" s="999"/>
      <c r="G80" s="736" t="s">
        <v>261</v>
      </c>
      <c r="H80" s="959">
        <v>16.84</v>
      </c>
      <c r="I80" s="959"/>
      <c r="J80" s="959">
        <v>2</v>
      </c>
      <c r="K80" s="1000">
        <f t="shared" si="240"/>
        <v>33.68</v>
      </c>
      <c r="L80" s="959">
        <f>+'[193]Metrado'!E75</f>
        <v>0</v>
      </c>
      <c r="M80" s="1000">
        <f t="shared" si="242"/>
        <v>0</v>
      </c>
      <c r="N80" s="960">
        <v>0</v>
      </c>
      <c r="O80" s="959">
        <f t="shared" si="194"/>
        <v>0</v>
      </c>
      <c r="P80" s="1000">
        <f t="shared" si="243"/>
        <v>0</v>
      </c>
      <c r="Q80" s="986">
        <f t="shared" si="196"/>
        <v>0</v>
      </c>
      <c r="R80" s="987">
        <f t="shared" si="197"/>
        <v>16.84</v>
      </c>
      <c r="T80" s="988"/>
      <c r="U80" s="960">
        <v>0</v>
      </c>
      <c r="V80" s="959">
        <f t="shared" si="198"/>
        <v>0</v>
      </c>
      <c r="W80" s="934">
        <f t="shared" si="244"/>
        <v>0</v>
      </c>
      <c r="X80" s="1001">
        <f t="shared" si="200"/>
        <v>0</v>
      </c>
      <c r="Y80" s="960">
        <v>0</v>
      </c>
      <c r="Z80" s="959">
        <f t="shared" si="201"/>
        <v>0</v>
      </c>
      <c r="AA80" s="934">
        <f t="shared" si="245"/>
        <v>0</v>
      </c>
      <c r="AB80" s="1001">
        <f t="shared" si="203"/>
        <v>0</v>
      </c>
      <c r="AC80" s="960">
        <v>0</v>
      </c>
      <c r="AD80" s="959">
        <f t="shared" si="204"/>
        <v>0</v>
      </c>
      <c r="AE80" s="934">
        <f t="shared" si="246"/>
        <v>0</v>
      </c>
      <c r="AF80" s="1001">
        <f t="shared" si="206"/>
        <v>0</v>
      </c>
    </row>
    <row r="81" ht="21" customHeight="1">
      <c r="B81" s="1017">
        <v>10.149999999999997</v>
      </c>
      <c r="C81" s="1018" t="e">
        <f>+C80+1</f>
        <v>#REF!</v>
      </c>
      <c r="D81" s="1019" t="s">
        <v>338</v>
      </c>
      <c r="E81" s="998"/>
      <c r="F81" s="999"/>
      <c r="G81" s="736" t="s">
        <v>261</v>
      </c>
      <c r="H81" s="959">
        <v>18.780000000000001</v>
      </c>
      <c r="I81" s="959"/>
      <c r="J81" s="959">
        <v>2</v>
      </c>
      <c r="K81" s="1000">
        <f t="shared" si="240"/>
        <v>37.560000000000002</v>
      </c>
      <c r="L81" s="959">
        <f>+'[193]Metrado'!E76</f>
        <v>0</v>
      </c>
      <c r="M81" s="1000">
        <f t="shared" si="242"/>
        <v>0</v>
      </c>
      <c r="N81" s="960">
        <v>0</v>
      </c>
      <c r="O81" s="959">
        <f t="shared" si="194"/>
        <v>0</v>
      </c>
      <c r="P81" s="1000">
        <f t="shared" si="243"/>
        <v>0</v>
      </c>
      <c r="Q81" s="986">
        <f t="shared" si="196"/>
        <v>0</v>
      </c>
      <c r="R81" s="987">
        <f t="shared" si="197"/>
        <v>18.780000000000001</v>
      </c>
      <c r="T81" s="988"/>
      <c r="U81" s="960">
        <v>0</v>
      </c>
      <c r="V81" s="959">
        <f t="shared" si="198"/>
        <v>0</v>
      </c>
      <c r="W81" s="934">
        <f t="shared" si="244"/>
        <v>0</v>
      </c>
      <c r="X81" s="1001">
        <f t="shared" si="200"/>
        <v>0</v>
      </c>
      <c r="Y81" s="960">
        <v>0</v>
      </c>
      <c r="Z81" s="959">
        <f t="shared" si="201"/>
        <v>0</v>
      </c>
      <c r="AA81" s="934">
        <f t="shared" si="245"/>
        <v>0</v>
      </c>
      <c r="AB81" s="1001">
        <f t="shared" si="203"/>
        <v>0</v>
      </c>
      <c r="AC81" s="960">
        <v>0</v>
      </c>
      <c r="AD81" s="959">
        <f t="shared" si="204"/>
        <v>0</v>
      </c>
      <c r="AE81" s="934">
        <f t="shared" si="246"/>
        <v>0</v>
      </c>
      <c r="AF81" s="1001">
        <f t="shared" si="206"/>
        <v>0</v>
      </c>
    </row>
    <row r="82" s="1063" customFormat="1" ht="21" customHeight="1">
      <c r="B82" s="1088">
        <v>10.159999999999997</v>
      </c>
      <c r="C82" s="1071" t="e">
        <f>+#REF!+1</f>
        <v>#REF!</v>
      </c>
      <c r="D82" s="1066" t="s">
        <v>465</v>
      </c>
      <c r="E82" s="1089"/>
      <c r="F82" s="1068"/>
      <c r="G82" s="1090" t="s">
        <v>261</v>
      </c>
      <c r="H82" s="1074"/>
      <c r="I82" s="1074">
        <f>+H71*1.5</f>
        <v>14.73</v>
      </c>
      <c r="J82" s="1074"/>
      <c r="K82" s="1091">
        <f t="shared" si="240"/>
        <v>0</v>
      </c>
      <c r="L82" s="1069">
        <f>+'[193]Metrado'!E77</f>
        <v>6</v>
      </c>
      <c r="M82" s="1091">
        <f t="shared" ref="M82:M84" si="247">+ROUND($I82*L82,2)</f>
        <v>88.379999999999995</v>
      </c>
      <c r="N82" s="960">
        <v>11.699999999999999</v>
      </c>
      <c r="O82" s="1074">
        <f t="shared" ref="O82:O113" si="248">L82</f>
        <v>6</v>
      </c>
      <c r="P82" s="1091">
        <f t="shared" si="243"/>
        <v>70.200000000000003</v>
      </c>
      <c r="Q82" s="986">
        <f t="shared" ref="Q82:Q134" si="249">+N82/($H82+$I82)</f>
        <v>0.79429735234215881</v>
      </c>
      <c r="R82" s="987">
        <f t="shared" ref="R82:R113" si="250">+(H82+I82)-N82</f>
        <v>3.0300000000000011</v>
      </c>
      <c r="S82" s="934">
        <f>+IFERROR(VLOOKUP(D82,LP!C84:S154,15,0),0)</f>
        <v>0</v>
      </c>
      <c r="T82" s="934">
        <f>+IFERROR(VLOOKUP(D82,LP!A84:S154,16,0),0)</f>
        <v>0</v>
      </c>
      <c r="U82" s="960">
        <v>0</v>
      </c>
      <c r="V82" s="959">
        <f t="shared" ref="V82:V135" si="251">$L82</f>
        <v>6</v>
      </c>
      <c r="W82" s="1063">
        <f t="shared" si="244"/>
        <v>0</v>
      </c>
      <c r="X82" s="1092">
        <f t="shared" ref="X82:X134" si="252">+U82/($H82+$I82)</f>
        <v>0</v>
      </c>
      <c r="Y82" s="960">
        <v>0</v>
      </c>
      <c r="Z82" s="959">
        <f t="shared" ref="Z82:Z135" si="253">$L82</f>
        <v>6</v>
      </c>
      <c r="AA82" s="1063">
        <f t="shared" si="245"/>
        <v>0</v>
      </c>
      <c r="AB82" s="1092">
        <f t="shared" ref="AB82:AB134" si="254">+Y82/($H82+$I82)</f>
        <v>0</v>
      </c>
      <c r="AC82" s="960">
        <v>0</v>
      </c>
      <c r="AD82" s="959">
        <f t="shared" ref="AD82:AD135" si="255">$L82</f>
        <v>6</v>
      </c>
      <c r="AE82" s="1063">
        <f t="shared" si="246"/>
        <v>0</v>
      </c>
      <c r="AF82" s="1092">
        <f t="shared" ref="AF82:AF98" si="256">+AC82/($H82+$I82)</f>
        <v>0</v>
      </c>
    </row>
    <row r="83" s="1063" customFormat="1" ht="21" customHeight="1">
      <c r="B83" s="1088">
        <v>10.169999999999996</v>
      </c>
      <c r="C83" s="1071" t="e">
        <f>+#REF!+1</f>
        <v>#REF!</v>
      </c>
      <c r="D83" s="1066" t="s">
        <v>466</v>
      </c>
      <c r="E83" s="1089"/>
      <c r="F83" s="1068"/>
      <c r="G83" s="1090" t="s">
        <v>261</v>
      </c>
      <c r="H83" s="1074"/>
      <c r="I83" s="1074">
        <v>31.420000000000002</v>
      </c>
      <c r="J83" s="1074"/>
      <c r="K83" s="1091">
        <f t="shared" si="240"/>
        <v>0</v>
      </c>
      <c r="L83" s="1069">
        <f>+'[193]Metrado'!E78</f>
        <v>6</v>
      </c>
      <c r="M83" s="1091">
        <f t="shared" si="247"/>
        <v>188.52000000000001</v>
      </c>
      <c r="N83" s="960">
        <v>20.190000000000001</v>
      </c>
      <c r="O83" s="1074">
        <f t="shared" si="248"/>
        <v>6</v>
      </c>
      <c r="P83" s="1091">
        <f t="shared" si="243"/>
        <v>121.14</v>
      </c>
      <c r="Q83" s="986">
        <f t="shared" si="249"/>
        <v>0.64258434118395924</v>
      </c>
      <c r="R83" s="987">
        <f t="shared" si="250"/>
        <v>11.23</v>
      </c>
      <c r="S83" s="934">
        <f>+IFERROR(VLOOKUP(D83,LP!C85:S154,15,0),0)</f>
        <v>0</v>
      </c>
      <c r="T83" s="934">
        <f>+IFERROR(VLOOKUP(D83,LP!A85:S154,16,0),0)</f>
        <v>0</v>
      </c>
      <c r="U83" s="960">
        <v>0</v>
      </c>
      <c r="V83" s="959">
        <f t="shared" si="251"/>
        <v>6</v>
      </c>
      <c r="W83" s="1063">
        <f t="shared" si="244"/>
        <v>0</v>
      </c>
      <c r="X83" s="1092">
        <f t="shared" si="252"/>
        <v>0</v>
      </c>
      <c r="Y83" s="960">
        <v>0</v>
      </c>
      <c r="Z83" s="959">
        <f t="shared" si="253"/>
        <v>6</v>
      </c>
      <c r="AA83" s="1063">
        <f t="shared" si="245"/>
        <v>0</v>
      </c>
      <c r="AB83" s="1092">
        <f t="shared" si="254"/>
        <v>0</v>
      </c>
      <c r="AC83" s="960">
        <v>0</v>
      </c>
      <c r="AD83" s="959">
        <f t="shared" si="255"/>
        <v>6</v>
      </c>
      <c r="AE83" s="1063">
        <f t="shared" si="246"/>
        <v>0</v>
      </c>
      <c r="AF83" s="1092">
        <f t="shared" si="256"/>
        <v>0</v>
      </c>
    </row>
    <row r="84" s="1063" customFormat="1" ht="21" customHeight="1">
      <c r="B84" s="1064">
        <v>10.179999999999996</v>
      </c>
      <c r="C84" s="1071" t="e">
        <f>+#REF!+1</f>
        <v>#REF!</v>
      </c>
      <c r="D84" s="1066" t="s">
        <v>467</v>
      </c>
      <c r="E84" s="1089"/>
      <c r="F84" s="1068"/>
      <c r="G84" s="1090" t="s">
        <v>261</v>
      </c>
      <c r="H84" s="1074"/>
      <c r="I84" s="1074">
        <v>3.98</v>
      </c>
      <c r="J84" s="1074"/>
      <c r="K84" s="1091">
        <f t="shared" si="240"/>
        <v>0</v>
      </c>
      <c r="L84" s="1069">
        <f>+'[193]Metrado'!E79</f>
        <v>6</v>
      </c>
      <c r="M84" s="1091">
        <f t="shared" si="247"/>
        <v>23.879999999999999</v>
      </c>
      <c r="N84" s="960">
        <v>3.1899999999999999</v>
      </c>
      <c r="O84" s="1074">
        <f t="shared" si="248"/>
        <v>6</v>
      </c>
      <c r="P84" s="1091">
        <f t="shared" si="243"/>
        <v>19.140000000000001</v>
      </c>
      <c r="Q84" s="986">
        <f t="shared" si="249"/>
        <v>0.80150753768844218</v>
      </c>
      <c r="R84" s="987">
        <f t="shared" si="250"/>
        <v>0.79000000000000004</v>
      </c>
      <c r="S84" s="934">
        <f>+IFERROR(VLOOKUP(D84,LP!C86:S154,15,0),0)</f>
        <v>0</v>
      </c>
      <c r="T84" s="934">
        <f>+IFERROR(VLOOKUP(D84,LP!A86:S154,16,0),0)</f>
        <v>0</v>
      </c>
      <c r="U84" s="960">
        <v>0</v>
      </c>
      <c r="V84" s="959">
        <f t="shared" si="251"/>
        <v>6</v>
      </c>
      <c r="W84" s="1063">
        <f t="shared" si="244"/>
        <v>0</v>
      </c>
      <c r="X84" s="1092">
        <f t="shared" si="252"/>
        <v>0</v>
      </c>
      <c r="Y84" s="960">
        <v>0</v>
      </c>
      <c r="Z84" s="959">
        <f t="shared" si="253"/>
        <v>6</v>
      </c>
      <c r="AA84" s="1063">
        <f t="shared" si="245"/>
        <v>0</v>
      </c>
      <c r="AB84" s="1092">
        <f t="shared" si="254"/>
        <v>0</v>
      </c>
      <c r="AC84" s="960">
        <v>1.6000000000000001</v>
      </c>
      <c r="AD84" s="959">
        <f t="shared" si="255"/>
        <v>6</v>
      </c>
      <c r="AE84" s="1063">
        <f t="shared" si="246"/>
        <v>9.5999999999999996</v>
      </c>
      <c r="AF84" s="1092">
        <f t="shared" si="256"/>
        <v>0.4020100502512563</v>
      </c>
    </row>
    <row r="85" ht="21" customHeight="1">
      <c r="B85" s="1009"/>
      <c r="C85" s="1010" t="e">
        <f t="shared" si="239"/>
        <v>#REF!</v>
      </c>
      <c r="D85" s="1021"/>
      <c r="E85" s="1078"/>
      <c r="F85" s="983" t="str">
        <f>+"SUB-TOTAL   "&amp;B66&amp;":  "</f>
        <v xml:space="preserve">SUB-TOTAL   10:  </v>
      </c>
      <c r="G85" s="716"/>
      <c r="H85" s="984"/>
      <c r="I85" s="984"/>
      <c r="J85" s="984"/>
      <c r="K85" s="1060">
        <f>+SUM(K67:K84)</f>
        <v>3611.9699999999998</v>
      </c>
      <c r="L85" s="984"/>
      <c r="M85" s="1060">
        <f>+SUM(M67:M84)</f>
        <v>3735.48</v>
      </c>
      <c r="N85" s="960">
        <v>0</v>
      </c>
      <c r="O85" s="984">
        <f t="shared" si="248"/>
        <v>0</v>
      </c>
      <c r="P85" s="1060">
        <f>+SUM(P67:P84)</f>
        <v>2427.0099999999998</v>
      </c>
      <c r="Q85" s="986"/>
      <c r="R85" s="987">
        <f t="shared" si="250"/>
        <v>0</v>
      </c>
      <c r="T85" s="988"/>
      <c r="U85" s="960">
        <v>0</v>
      </c>
      <c r="V85" s="959">
        <f t="shared" si="251"/>
        <v>0</v>
      </c>
      <c r="W85" s="934">
        <f>+SUM(W67:W84)</f>
        <v>0</v>
      </c>
      <c r="X85" s="1056"/>
      <c r="Y85" s="960">
        <v>0</v>
      </c>
      <c r="Z85" s="959">
        <f t="shared" si="253"/>
        <v>0</v>
      </c>
      <c r="AA85" s="934">
        <f>+SUM(AA67:AA84)</f>
        <v>0</v>
      </c>
      <c r="AB85" s="1056"/>
      <c r="AC85" s="960">
        <v>0</v>
      </c>
      <c r="AD85" s="959">
        <f t="shared" si="255"/>
        <v>0</v>
      </c>
      <c r="AE85" s="934">
        <f>+SUM(AE67:AE84)</f>
        <v>1921.6999999999998</v>
      </c>
      <c r="AF85" s="1056"/>
    </row>
    <row r="86" ht="21" customHeight="1">
      <c r="B86" s="990">
        <f>1+B66</f>
        <v>11</v>
      </c>
      <c r="C86" s="1010">
        <f>+C18+1</f>
        <v>5</v>
      </c>
      <c r="D86" s="1002" t="s">
        <v>342</v>
      </c>
      <c r="E86" s="1012"/>
      <c r="F86" s="1016"/>
      <c r="G86" s="729"/>
      <c r="H86" s="993"/>
      <c r="I86" s="993"/>
      <c r="J86" s="993"/>
      <c r="K86" s="993"/>
      <c r="L86" s="995"/>
      <c r="M86" s="993"/>
      <c r="N86" s="960">
        <v>0</v>
      </c>
      <c r="O86" s="993">
        <f t="shared" si="248"/>
        <v>0</v>
      </c>
      <c r="P86" s="993"/>
      <c r="Q86" s="986"/>
      <c r="R86" s="987">
        <f t="shared" si="250"/>
        <v>0</v>
      </c>
      <c r="T86" s="988"/>
      <c r="U86" s="960">
        <v>0</v>
      </c>
      <c r="V86" s="959">
        <f t="shared" si="251"/>
        <v>0</v>
      </c>
      <c r="X86" s="1022"/>
      <c r="Y86" s="960">
        <v>0</v>
      </c>
      <c r="Z86" s="959">
        <f t="shared" si="253"/>
        <v>0</v>
      </c>
      <c r="AB86" s="1022"/>
      <c r="AC86" s="960">
        <v>0</v>
      </c>
      <c r="AD86" s="959">
        <f t="shared" si="255"/>
        <v>0</v>
      </c>
      <c r="AF86" s="1022"/>
    </row>
    <row r="87" ht="21" customHeight="1">
      <c r="B87" s="1017">
        <v>11.01</v>
      </c>
      <c r="C87" s="1018">
        <f t="shared" si="239"/>
        <v>6</v>
      </c>
      <c r="D87" s="1019" t="s">
        <v>343</v>
      </c>
      <c r="E87" s="998"/>
      <c r="F87" s="999"/>
      <c r="G87" s="736" t="s">
        <v>261</v>
      </c>
      <c r="H87" s="959">
        <v>4.3099999999999996</v>
      </c>
      <c r="I87" s="959"/>
      <c r="J87" s="959">
        <v>154</v>
      </c>
      <c r="K87" s="959">
        <f t="shared" ref="K87:K98" si="257">+ROUND($H87*J87,2)</f>
        <v>663.74000000000001</v>
      </c>
      <c r="L87" s="959">
        <f>+'[193]Metrado'!E82</f>
        <v>0</v>
      </c>
      <c r="M87" s="959">
        <f t="shared" ref="M87:M97" si="258">+ROUND($H87*L87,2)</f>
        <v>0</v>
      </c>
      <c r="N87" s="960">
        <v>0</v>
      </c>
      <c r="O87" s="959">
        <f t="shared" si="248"/>
        <v>0</v>
      </c>
      <c r="P87" s="959">
        <f t="shared" ref="P87:P98" si="259">+ROUND($N87*O87,2)</f>
        <v>0</v>
      </c>
      <c r="Q87" s="986">
        <f t="shared" si="249"/>
        <v>0</v>
      </c>
      <c r="R87" s="987">
        <f t="shared" si="250"/>
        <v>4.3099999999999996</v>
      </c>
      <c r="T87" s="988"/>
      <c r="U87" s="960">
        <v>0</v>
      </c>
      <c r="V87" s="959">
        <f t="shared" si="251"/>
        <v>0</v>
      </c>
      <c r="W87" s="934">
        <f t="shared" ref="W87:W98" si="260">+ROUND($U87*V87,2)</f>
        <v>0</v>
      </c>
      <c r="X87" s="986">
        <f t="shared" si="252"/>
        <v>0</v>
      </c>
      <c r="Y87" s="960">
        <v>0</v>
      </c>
      <c r="Z87" s="959">
        <f t="shared" si="253"/>
        <v>0</v>
      </c>
      <c r="AA87" s="934">
        <f t="shared" ref="AA87:AA98" si="261">+ROUND($Y87*Z87,2)</f>
        <v>0</v>
      </c>
      <c r="AB87" s="986">
        <f t="shared" si="254"/>
        <v>0</v>
      </c>
      <c r="AC87" s="960">
        <v>3.1000000000000001</v>
      </c>
      <c r="AD87" s="959">
        <f t="shared" si="255"/>
        <v>0</v>
      </c>
      <c r="AE87" s="934">
        <f t="shared" ref="AE87:AE98" si="262">+ROUND($AC87*AD87,2)</f>
        <v>0</v>
      </c>
      <c r="AF87" s="986">
        <f t="shared" si="256"/>
        <v>0.71925754060324831</v>
      </c>
    </row>
    <row r="88" ht="21" customHeight="1">
      <c r="B88" s="1017">
        <v>11.02</v>
      </c>
      <c r="C88" s="1018">
        <f t="shared" si="239"/>
        <v>7</v>
      </c>
      <c r="D88" s="1019" t="s">
        <v>344</v>
      </c>
      <c r="E88" s="998"/>
      <c r="F88" s="999"/>
      <c r="G88" s="736" t="s">
        <v>261</v>
      </c>
      <c r="H88" s="959">
        <v>46.850000000000001</v>
      </c>
      <c r="I88" s="959"/>
      <c r="J88" s="959">
        <v>9</v>
      </c>
      <c r="K88" s="959">
        <f t="shared" si="257"/>
        <v>421.64999999999998</v>
      </c>
      <c r="L88" s="959">
        <f>+'[193]Metrado'!E83</f>
        <v>14</v>
      </c>
      <c r="M88" s="959">
        <f t="shared" si="258"/>
        <v>655.89999999999998</v>
      </c>
      <c r="N88" s="960">
        <v>34.960000000000001</v>
      </c>
      <c r="O88" s="959">
        <f t="shared" si="248"/>
        <v>14</v>
      </c>
      <c r="P88" s="959">
        <f t="shared" si="259"/>
        <v>489.44</v>
      </c>
      <c r="Q88" s="986">
        <f t="shared" si="249"/>
        <v>0.74621131270010677</v>
      </c>
      <c r="R88" s="987">
        <f t="shared" si="250"/>
        <v>11.890000000000001</v>
      </c>
      <c r="S88" s="934">
        <f>+IFERROR(VLOOKUP(D88,LP!C90:S154,15,0),0)</f>
        <v>11.890000000000001</v>
      </c>
      <c r="T88" s="934">
        <f>+IFERROR(VLOOKUP(D88,LP!A90:S154,16,0),0)</f>
        <v>0</v>
      </c>
      <c r="U88" s="960">
        <v>0</v>
      </c>
      <c r="V88" s="959">
        <f t="shared" si="251"/>
        <v>14</v>
      </c>
      <c r="W88" s="934">
        <f t="shared" si="260"/>
        <v>0</v>
      </c>
      <c r="X88" s="986">
        <f t="shared" si="252"/>
        <v>0</v>
      </c>
      <c r="Y88" s="960">
        <v>0</v>
      </c>
      <c r="Z88" s="959">
        <f t="shared" si="253"/>
        <v>14</v>
      </c>
      <c r="AA88" s="934">
        <f t="shared" si="261"/>
        <v>0</v>
      </c>
      <c r="AB88" s="986">
        <f t="shared" si="254"/>
        <v>0</v>
      </c>
      <c r="AC88" s="960">
        <v>27.5</v>
      </c>
      <c r="AD88" s="959">
        <f t="shared" si="255"/>
        <v>14</v>
      </c>
      <c r="AE88" s="934">
        <f t="shared" si="262"/>
        <v>385</v>
      </c>
      <c r="AF88" s="986">
        <f t="shared" si="256"/>
        <v>0.58697972251867658</v>
      </c>
    </row>
    <row r="89" ht="21" customHeight="1">
      <c r="B89" s="1017">
        <v>11.029999999999999</v>
      </c>
      <c r="C89" s="1018">
        <f t="shared" si="239"/>
        <v>8</v>
      </c>
      <c r="D89" s="1019" t="s">
        <v>345</v>
      </c>
      <c r="E89" s="998"/>
      <c r="F89" s="999"/>
      <c r="G89" s="736" t="s">
        <v>261</v>
      </c>
      <c r="H89" s="959">
        <v>11.69</v>
      </c>
      <c r="I89" s="959"/>
      <c r="J89" s="959">
        <v>38</v>
      </c>
      <c r="K89" s="959">
        <f t="shared" si="257"/>
        <v>444.22000000000003</v>
      </c>
      <c r="L89" s="959">
        <f>+'[193]Metrado'!E84</f>
        <v>72</v>
      </c>
      <c r="M89" s="959">
        <f t="shared" si="258"/>
        <v>841.67999999999995</v>
      </c>
      <c r="N89" s="960">
        <v>8.5</v>
      </c>
      <c r="O89" s="959">
        <f t="shared" si="248"/>
        <v>72</v>
      </c>
      <c r="P89" s="959">
        <f t="shared" si="259"/>
        <v>612</v>
      </c>
      <c r="Q89" s="986">
        <f t="shared" si="249"/>
        <v>0.72711719418306253</v>
      </c>
      <c r="R89" s="987">
        <f t="shared" si="250"/>
        <v>3.1899999999999995</v>
      </c>
      <c r="S89" s="934">
        <f>+IFERROR(VLOOKUP(D89,LP!C91:S154,15,0),0)</f>
        <v>3.1899999999999995</v>
      </c>
      <c r="T89" s="934">
        <f>+IFERROR(VLOOKUP(D89,LP!A91:S154,16,0),0)</f>
        <v>0</v>
      </c>
      <c r="U89" s="960">
        <v>0</v>
      </c>
      <c r="V89" s="959">
        <f t="shared" si="251"/>
        <v>72</v>
      </c>
      <c r="W89" s="934">
        <f t="shared" si="260"/>
        <v>0</v>
      </c>
      <c r="X89" s="986">
        <f t="shared" si="252"/>
        <v>0</v>
      </c>
      <c r="Y89" s="960">
        <v>0</v>
      </c>
      <c r="Z89" s="959">
        <f t="shared" si="253"/>
        <v>72</v>
      </c>
      <c r="AA89" s="934">
        <f t="shared" si="261"/>
        <v>0</v>
      </c>
      <c r="AB89" s="986">
        <f t="shared" si="254"/>
        <v>0</v>
      </c>
      <c r="AC89" s="960">
        <v>7.5</v>
      </c>
      <c r="AD89" s="959">
        <f t="shared" si="255"/>
        <v>72</v>
      </c>
      <c r="AE89" s="934">
        <f t="shared" si="262"/>
        <v>540</v>
      </c>
      <c r="AF89" s="986">
        <f t="shared" si="256"/>
        <v>0.64157399486740807</v>
      </c>
    </row>
    <row r="90" ht="21" customHeight="1">
      <c r="B90" s="1017">
        <v>11.039999999999999</v>
      </c>
      <c r="C90" s="1018">
        <f t="shared" si="239"/>
        <v>9</v>
      </c>
      <c r="D90" s="1019" t="s">
        <v>347</v>
      </c>
      <c r="E90" s="998"/>
      <c r="F90" s="999"/>
      <c r="G90" s="736" t="s">
        <v>261</v>
      </c>
      <c r="H90" s="959">
        <v>0.70999999999999996</v>
      </c>
      <c r="I90" s="959"/>
      <c r="J90" s="959">
        <v>36</v>
      </c>
      <c r="K90" s="959">
        <f t="shared" si="257"/>
        <v>25.559999999999999</v>
      </c>
      <c r="L90" s="959">
        <f>+'[193]Metrado'!E85</f>
        <v>21</v>
      </c>
      <c r="M90" s="959">
        <f t="shared" si="258"/>
        <v>14.91</v>
      </c>
      <c r="N90" s="960">
        <v>0.40000000000000002</v>
      </c>
      <c r="O90" s="959">
        <f t="shared" si="248"/>
        <v>21</v>
      </c>
      <c r="P90" s="959">
        <f t="shared" si="259"/>
        <v>8.4000000000000004</v>
      </c>
      <c r="Q90" s="986">
        <f t="shared" si="249"/>
        <v>0.56338028169014087</v>
      </c>
      <c r="R90" s="987">
        <f t="shared" si="250"/>
        <v>0.30999999999999994</v>
      </c>
      <c r="S90" s="934">
        <f>+IFERROR(VLOOKUP(D90,LP!C92:S154,15,0),0)</f>
        <v>0.30999999999999994</v>
      </c>
      <c r="T90" s="934">
        <f>+IFERROR(VLOOKUP(D90,LP!A92:S154,16,0),0)</f>
        <v>0</v>
      </c>
      <c r="U90" s="960">
        <v>0</v>
      </c>
      <c r="V90" s="959">
        <f t="shared" si="251"/>
        <v>21</v>
      </c>
      <c r="W90" s="934">
        <f t="shared" si="260"/>
        <v>0</v>
      </c>
      <c r="X90" s="986">
        <f t="shared" si="252"/>
        <v>0</v>
      </c>
      <c r="Y90" s="960">
        <v>0</v>
      </c>
      <c r="Z90" s="959">
        <f t="shared" si="253"/>
        <v>21</v>
      </c>
      <c r="AA90" s="934">
        <f t="shared" si="261"/>
        <v>0</v>
      </c>
      <c r="AB90" s="986">
        <f t="shared" si="254"/>
        <v>0</v>
      </c>
      <c r="AC90" s="960">
        <v>0.59999999999999998</v>
      </c>
      <c r="AD90" s="959">
        <f t="shared" si="255"/>
        <v>21</v>
      </c>
      <c r="AE90" s="934">
        <f t="shared" si="262"/>
        <v>12.6</v>
      </c>
      <c r="AF90" s="986">
        <f t="shared" si="256"/>
        <v>0.84507042253521125</v>
      </c>
    </row>
    <row r="91" ht="21" customHeight="1">
      <c r="B91" s="1017">
        <v>11.049999999999999</v>
      </c>
      <c r="C91" s="1018">
        <f t="shared" si="239"/>
        <v>10</v>
      </c>
      <c r="D91" s="1019" t="s">
        <v>348</v>
      </c>
      <c r="E91" s="998"/>
      <c r="F91" s="999"/>
      <c r="G91" s="736" t="s">
        <v>261</v>
      </c>
      <c r="H91" s="959">
        <v>5.46</v>
      </c>
      <c r="I91" s="959"/>
      <c r="J91" s="959">
        <v>9</v>
      </c>
      <c r="K91" s="959">
        <f t="shared" si="257"/>
        <v>49.140000000000001</v>
      </c>
      <c r="L91" s="959">
        <f>+'[193]Metrado'!E86</f>
        <v>14</v>
      </c>
      <c r="M91" s="959">
        <f t="shared" si="258"/>
        <v>76.439999999999998</v>
      </c>
      <c r="N91" s="960">
        <v>4.5599999999999996</v>
      </c>
      <c r="O91" s="959">
        <f t="shared" si="248"/>
        <v>14</v>
      </c>
      <c r="P91" s="959">
        <f t="shared" si="259"/>
        <v>63.840000000000003</v>
      </c>
      <c r="Q91" s="986">
        <f t="shared" si="249"/>
        <v>0.83516483516483508</v>
      </c>
      <c r="R91" s="987">
        <f t="shared" si="250"/>
        <v>0.90000000000000036</v>
      </c>
      <c r="S91" s="934">
        <f>+IFERROR(VLOOKUP(D91,LP!C93:S154,15,0),0)</f>
        <v>0.90000000000000036</v>
      </c>
      <c r="T91" s="934">
        <f>+IFERROR(VLOOKUP(D91,LP!A93:S154,16,0),0)</f>
        <v>0</v>
      </c>
      <c r="U91" s="960">
        <v>0</v>
      </c>
      <c r="V91" s="959">
        <f t="shared" si="251"/>
        <v>14</v>
      </c>
      <c r="W91" s="934">
        <f t="shared" si="260"/>
        <v>0</v>
      </c>
      <c r="X91" s="986">
        <f t="shared" si="252"/>
        <v>0</v>
      </c>
      <c r="Y91" s="960">
        <v>0</v>
      </c>
      <c r="Z91" s="959">
        <f t="shared" si="253"/>
        <v>14</v>
      </c>
      <c r="AA91" s="934">
        <f t="shared" si="261"/>
        <v>0</v>
      </c>
      <c r="AB91" s="986">
        <f t="shared" si="254"/>
        <v>0</v>
      </c>
      <c r="AC91" s="960">
        <v>5</v>
      </c>
      <c r="AD91" s="959">
        <f t="shared" si="255"/>
        <v>14</v>
      </c>
      <c r="AE91" s="934">
        <f t="shared" si="262"/>
        <v>70</v>
      </c>
      <c r="AF91" s="986">
        <f t="shared" si="256"/>
        <v>0.91575091575091572</v>
      </c>
    </row>
    <row r="92" ht="21" customHeight="1">
      <c r="B92" s="1017">
        <v>11.059999999999999</v>
      </c>
      <c r="C92" s="1018">
        <f t="shared" si="239"/>
        <v>11</v>
      </c>
      <c r="D92" s="1019" t="s">
        <v>353</v>
      </c>
      <c r="E92" s="1084"/>
      <c r="F92" s="1062"/>
      <c r="G92" s="736" t="s">
        <v>261</v>
      </c>
      <c r="H92" s="959">
        <v>15.01</v>
      </c>
      <c r="I92" s="959"/>
      <c r="J92" s="959">
        <v>16</v>
      </c>
      <c r="K92" s="959">
        <f t="shared" si="257"/>
        <v>240.16</v>
      </c>
      <c r="L92" s="959">
        <f>+'[193]Metrado'!E87</f>
        <v>14</v>
      </c>
      <c r="M92" s="959">
        <f t="shared" si="258"/>
        <v>210.13999999999999</v>
      </c>
      <c r="N92" s="960">
        <v>10.640000000000001</v>
      </c>
      <c r="O92" s="959">
        <f t="shared" si="248"/>
        <v>14</v>
      </c>
      <c r="P92" s="959">
        <f t="shared" si="259"/>
        <v>148.96000000000001</v>
      </c>
      <c r="Q92" s="986">
        <f t="shared" si="249"/>
        <v>0.70886075949367089</v>
      </c>
      <c r="R92" s="987">
        <f t="shared" si="250"/>
        <v>4.3699999999999992</v>
      </c>
      <c r="S92" s="934">
        <f>+IFERROR(VLOOKUP(D92,LP!C94:S154,15,0),0)</f>
        <v>4.3699999999999992</v>
      </c>
      <c r="T92" s="934">
        <f>+IFERROR(VLOOKUP(D92,LP!A94:S154,16,0),0)</f>
        <v>0</v>
      </c>
      <c r="U92" s="960">
        <v>0</v>
      </c>
      <c r="V92" s="959">
        <f t="shared" si="251"/>
        <v>14</v>
      </c>
      <c r="W92" s="934">
        <f t="shared" si="260"/>
        <v>0</v>
      </c>
      <c r="X92" s="986">
        <f t="shared" si="252"/>
        <v>0</v>
      </c>
      <c r="Y92" s="960">
        <v>0</v>
      </c>
      <c r="Z92" s="959">
        <f t="shared" si="253"/>
        <v>14</v>
      </c>
      <c r="AA92" s="934">
        <f t="shared" si="261"/>
        <v>0</v>
      </c>
      <c r="AB92" s="986">
        <f t="shared" si="254"/>
        <v>0</v>
      </c>
      <c r="AC92" s="960">
        <v>8.1999999999999993</v>
      </c>
      <c r="AD92" s="959">
        <f t="shared" si="255"/>
        <v>14</v>
      </c>
      <c r="AE92" s="934">
        <f t="shared" si="262"/>
        <v>114.8</v>
      </c>
      <c r="AF92" s="986">
        <f t="shared" si="256"/>
        <v>0.5463024650233177</v>
      </c>
    </row>
    <row r="93" ht="21" customHeight="1">
      <c r="B93" s="1017">
        <v>11.069999999999999</v>
      </c>
      <c r="C93" s="1018">
        <f t="shared" si="239"/>
        <v>12</v>
      </c>
      <c r="D93" s="1019" t="s">
        <v>351</v>
      </c>
      <c r="E93" s="1093"/>
      <c r="F93" s="1094"/>
      <c r="G93" s="736" t="s">
        <v>306</v>
      </c>
      <c r="H93" s="959">
        <v>28.989999999999998</v>
      </c>
      <c r="I93" s="959"/>
      <c r="J93" s="959">
        <v>9</v>
      </c>
      <c r="K93" s="959">
        <f t="shared" si="257"/>
        <v>260.91000000000003</v>
      </c>
      <c r="L93" s="959">
        <f>+'[193]Metrado'!E88</f>
        <v>14</v>
      </c>
      <c r="M93" s="959">
        <f t="shared" si="258"/>
        <v>405.86000000000001</v>
      </c>
      <c r="N93" s="960">
        <v>17.629999999999999</v>
      </c>
      <c r="O93" s="959">
        <f t="shared" si="248"/>
        <v>14</v>
      </c>
      <c r="P93" s="959">
        <f t="shared" si="259"/>
        <v>246.81999999999999</v>
      </c>
      <c r="Q93" s="986">
        <f t="shared" si="249"/>
        <v>0.60814073818558123</v>
      </c>
      <c r="R93" s="987">
        <f t="shared" si="250"/>
        <v>11.359999999999999</v>
      </c>
      <c r="S93" s="934">
        <f>+IFERROR(VLOOKUP(D93,LP!C95:S154,15,0),0)</f>
        <v>11.359999999999999</v>
      </c>
      <c r="T93" s="934">
        <f>+IFERROR(VLOOKUP(D93,LP!A95:S154,16,0),0)</f>
        <v>0</v>
      </c>
      <c r="U93" s="960">
        <v>0</v>
      </c>
      <c r="V93" s="959">
        <f t="shared" si="251"/>
        <v>14</v>
      </c>
      <c r="W93" s="934">
        <f t="shared" si="260"/>
        <v>0</v>
      </c>
      <c r="X93" s="986">
        <f t="shared" si="252"/>
        <v>0</v>
      </c>
      <c r="Y93" s="960">
        <v>0</v>
      </c>
      <c r="Z93" s="959">
        <f t="shared" si="253"/>
        <v>14</v>
      </c>
      <c r="AA93" s="934">
        <f t="shared" si="261"/>
        <v>0</v>
      </c>
      <c r="AB93" s="986">
        <f t="shared" si="254"/>
        <v>0</v>
      </c>
      <c r="AC93" s="960">
        <v>23</v>
      </c>
      <c r="AD93" s="959">
        <f t="shared" si="255"/>
        <v>14</v>
      </c>
      <c r="AE93" s="934">
        <f t="shared" si="262"/>
        <v>322</v>
      </c>
      <c r="AF93" s="986">
        <f t="shared" si="256"/>
        <v>0.79337702656088316</v>
      </c>
    </row>
    <row r="94" ht="21" customHeight="1">
      <c r="B94" s="1017">
        <v>11.079999999999998</v>
      </c>
      <c r="C94" s="1018">
        <f t="shared" si="239"/>
        <v>13</v>
      </c>
      <c r="D94" s="1019" t="s">
        <v>352</v>
      </c>
      <c r="E94" s="998"/>
      <c r="F94" s="999"/>
      <c r="G94" s="736" t="s">
        <v>261</v>
      </c>
      <c r="H94" s="959">
        <v>76.659999999999997</v>
      </c>
      <c r="I94" s="959"/>
      <c r="J94" s="959">
        <v>9</v>
      </c>
      <c r="K94" s="959">
        <f t="shared" si="257"/>
        <v>689.94000000000005</v>
      </c>
      <c r="L94" s="959">
        <f>+'[193]Metrado'!E89</f>
        <v>14</v>
      </c>
      <c r="M94" s="959">
        <f t="shared" si="258"/>
        <v>1073.24</v>
      </c>
      <c r="N94" s="960">
        <v>0</v>
      </c>
      <c r="O94" s="959">
        <f t="shared" si="248"/>
        <v>14</v>
      </c>
      <c r="P94" s="959">
        <f t="shared" si="259"/>
        <v>0</v>
      </c>
      <c r="Q94" s="986">
        <f t="shared" si="249"/>
        <v>0</v>
      </c>
      <c r="R94" s="987">
        <f t="shared" si="250"/>
        <v>76.659999999999997</v>
      </c>
      <c r="T94" s="988"/>
      <c r="U94" s="960">
        <v>0</v>
      </c>
      <c r="V94" s="959">
        <f t="shared" si="251"/>
        <v>14</v>
      </c>
      <c r="W94" s="934">
        <f t="shared" si="260"/>
        <v>0</v>
      </c>
      <c r="X94" s="986">
        <f t="shared" si="252"/>
        <v>0</v>
      </c>
      <c r="Y94" s="960">
        <v>0</v>
      </c>
      <c r="Z94" s="959">
        <f t="shared" si="253"/>
        <v>14</v>
      </c>
      <c r="AA94" s="934">
        <f t="shared" si="261"/>
        <v>0</v>
      </c>
      <c r="AB94" s="986">
        <f t="shared" si="254"/>
        <v>0</v>
      </c>
      <c r="AC94" s="960">
        <v>0</v>
      </c>
      <c r="AD94" s="959">
        <f t="shared" si="255"/>
        <v>14</v>
      </c>
      <c r="AE94" s="934">
        <f t="shared" si="262"/>
        <v>0</v>
      </c>
      <c r="AF94" s="986">
        <f t="shared" si="256"/>
        <v>0</v>
      </c>
    </row>
    <row r="95" ht="21" customHeight="1">
      <c r="B95" s="1017">
        <v>11.089999999999998</v>
      </c>
      <c r="C95" s="1018">
        <f t="shared" si="239"/>
        <v>14</v>
      </c>
      <c r="D95" s="1019" t="s">
        <v>355</v>
      </c>
      <c r="E95" s="998"/>
      <c r="F95" s="999"/>
      <c r="G95" s="736" t="s">
        <v>261</v>
      </c>
      <c r="H95" s="959">
        <v>40.939999999999998</v>
      </c>
      <c r="I95" s="959"/>
      <c r="J95" s="959">
        <v>9</v>
      </c>
      <c r="K95" s="959">
        <f t="shared" si="257"/>
        <v>368.45999999999998</v>
      </c>
      <c r="L95" s="959">
        <f>+'[193]Metrado'!E90</f>
        <v>14</v>
      </c>
      <c r="M95" s="959">
        <f t="shared" si="258"/>
        <v>573.15999999999997</v>
      </c>
      <c r="N95" s="960">
        <v>0</v>
      </c>
      <c r="O95" s="959">
        <f t="shared" si="248"/>
        <v>14</v>
      </c>
      <c r="P95" s="959">
        <f t="shared" si="259"/>
        <v>0</v>
      </c>
      <c r="Q95" s="986">
        <f t="shared" si="249"/>
        <v>0</v>
      </c>
      <c r="R95" s="987">
        <f t="shared" si="250"/>
        <v>40.939999999999998</v>
      </c>
      <c r="T95" s="988"/>
      <c r="U95" s="960">
        <v>0</v>
      </c>
      <c r="V95" s="959">
        <f t="shared" si="251"/>
        <v>14</v>
      </c>
      <c r="W95" s="934">
        <f t="shared" si="260"/>
        <v>0</v>
      </c>
      <c r="X95" s="986">
        <f t="shared" si="252"/>
        <v>0</v>
      </c>
      <c r="Y95" s="960">
        <v>0</v>
      </c>
      <c r="Z95" s="959">
        <f t="shared" si="253"/>
        <v>14</v>
      </c>
      <c r="AA95" s="934">
        <f t="shared" si="261"/>
        <v>0</v>
      </c>
      <c r="AB95" s="986">
        <f t="shared" si="254"/>
        <v>0</v>
      </c>
      <c r="AC95" s="960">
        <v>0</v>
      </c>
      <c r="AD95" s="959">
        <f t="shared" si="255"/>
        <v>14</v>
      </c>
      <c r="AE95" s="934">
        <f t="shared" si="262"/>
        <v>0</v>
      </c>
      <c r="AF95" s="986">
        <f t="shared" si="256"/>
        <v>0</v>
      </c>
    </row>
    <row r="96" ht="21" customHeight="1">
      <c r="B96" s="1017">
        <v>11.099999999999998</v>
      </c>
      <c r="C96" s="1018">
        <f t="shared" si="239"/>
        <v>15</v>
      </c>
      <c r="D96" s="1019" t="s">
        <v>329</v>
      </c>
      <c r="E96" s="998"/>
      <c r="F96" s="999"/>
      <c r="G96" s="736" t="s">
        <v>261</v>
      </c>
      <c r="H96" s="959">
        <v>11.17</v>
      </c>
      <c r="I96" s="959"/>
      <c r="J96" s="959">
        <v>5</v>
      </c>
      <c r="K96" s="959">
        <f t="shared" si="257"/>
        <v>55.850000000000001</v>
      </c>
      <c r="L96" s="959">
        <f>+'[193]Metrado'!E91</f>
        <v>8</v>
      </c>
      <c r="M96" s="959">
        <f t="shared" si="258"/>
        <v>89.359999999999999</v>
      </c>
      <c r="N96" s="960">
        <v>8.6899999999999995</v>
      </c>
      <c r="O96" s="959">
        <f t="shared" si="248"/>
        <v>8</v>
      </c>
      <c r="P96" s="959">
        <f t="shared" si="259"/>
        <v>69.519999999999996</v>
      </c>
      <c r="Q96" s="986">
        <f t="shared" si="249"/>
        <v>0.77797672336615931</v>
      </c>
      <c r="R96" s="987">
        <f t="shared" si="250"/>
        <v>2.4800000000000004</v>
      </c>
      <c r="S96" s="934">
        <f>+IFERROR(VLOOKUP(D96,LP!C98:S154,15,0),0)</f>
        <v>2.4800000000000004</v>
      </c>
      <c r="T96" s="934">
        <f>+IFERROR(VLOOKUP(D96,LP!A98:S154,16,0),0)</f>
        <v>0</v>
      </c>
      <c r="U96" s="960">
        <v>0</v>
      </c>
      <c r="V96" s="959">
        <f t="shared" si="251"/>
        <v>8</v>
      </c>
      <c r="W96" s="934">
        <f t="shared" si="260"/>
        <v>0</v>
      </c>
      <c r="X96" s="986">
        <f t="shared" si="252"/>
        <v>0</v>
      </c>
      <c r="Y96" s="960">
        <v>0</v>
      </c>
      <c r="Z96" s="959">
        <f t="shared" si="253"/>
        <v>8</v>
      </c>
      <c r="AA96" s="934">
        <f t="shared" si="261"/>
        <v>0</v>
      </c>
      <c r="AB96" s="986">
        <f t="shared" si="254"/>
        <v>0</v>
      </c>
      <c r="AC96" s="960">
        <v>5.4000000000000004</v>
      </c>
      <c r="AD96" s="959">
        <f t="shared" si="255"/>
        <v>8</v>
      </c>
      <c r="AE96" s="934">
        <f t="shared" si="262"/>
        <v>43.200000000000003</v>
      </c>
      <c r="AF96" s="986">
        <f t="shared" si="256"/>
        <v>0.48343777976723368</v>
      </c>
    </row>
    <row r="97" ht="21" customHeight="1">
      <c r="B97" s="1017">
        <v>11.109999999999998</v>
      </c>
      <c r="C97" s="1018">
        <f t="shared" si="239"/>
        <v>16</v>
      </c>
      <c r="D97" s="1019" t="s">
        <v>350</v>
      </c>
      <c r="E97" s="998"/>
      <c r="F97" s="999"/>
      <c r="G97" s="736" t="s">
        <v>261</v>
      </c>
      <c r="H97" s="959">
        <v>81.849999999999994</v>
      </c>
      <c r="I97" s="959"/>
      <c r="J97" s="959">
        <v>9</v>
      </c>
      <c r="K97" s="959">
        <f t="shared" si="257"/>
        <v>736.64999999999998</v>
      </c>
      <c r="L97" s="959">
        <f>+'[193]Metrado'!E92</f>
        <v>14</v>
      </c>
      <c r="M97" s="959">
        <f t="shared" si="258"/>
        <v>1145.9000000000001</v>
      </c>
      <c r="N97" s="960">
        <v>55</v>
      </c>
      <c r="O97" s="959">
        <f t="shared" si="248"/>
        <v>14</v>
      </c>
      <c r="P97" s="959">
        <f t="shared" si="259"/>
        <v>770</v>
      </c>
      <c r="Q97" s="986">
        <f t="shared" si="249"/>
        <v>0.67196090409285281</v>
      </c>
      <c r="R97" s="987">
        <f t="shared" si="250"/>
        <v>26.849999999999994</v>
      </c>
      <c r="S97" s="934">
        <f>+IFERROR(VLOOKUP(D97,LP!C99:S154,15,0),0)</f>
        <v>33.849999999999994</v>
      </c>
      <c r="T97" s="934">
        <f>+IFERROR(VLOOKUP(D97,LP!A99:S154,16,0),0)</f>
        <v>0</v>
      </c>
      <c r="U97" s="960">
        <v>0</v>
      </c>
      <c r="V97" s="959">
        <f t="shared" si="251"/>
        <v>14</v>
      </c>
      <c r="W97" s="934">
        <f t="shared" si="260"/>
        <v>0</v>
      </c>
      <c r="X97" s="986">
        <f t="shared" si="252"/>
        <v>0</v>
      </c>
      <c r="Y97" s="960">
        <v>0</v>
      </c>
      <c r="Z97" s="959">
        <f t="shared" si="253"/>
        <v>14</v>
      </c>
      <c r="AA97" s="934">
        <f t="shared" si="261"/>
        <v>0</v>
      </c>
      <c r="AB97" s="986">
        <f t="shared" si="254"/>
        <v>0</v>
      </c>
      <c r="AC97" s="960">
        <v>56</v>
      </c>
      <c r="AD97" s="959">
        <f t="shared" si="255"/>
        <v>14</v>
      </c>
      <c r="AE97" s="934">
        <f t="shared" si="262"/>
        <v>784</v>
      </c>
      <c r="AF97" s="986">
        <f t="shared" si="256"/>
        <v>0.68417837507635926</v>
      </c>
    </row>
    <row r="98" s="1063" customFormat="1" ht="21" customHeight="1">
      <c r="B98" s="1064">
        <v>11.119999999999999</v>
      </c>
      <c r="C98" s="1065">
        <f t="shared" si="239"/>
        <v>17</v>
      </c>
      <c r="D98" s="1066" t="s">
        <v>357</v>
      </c>
      <c r="E98" s="1095"/>
      <c r="F98" s="1096"/>
      <c r="G98" s="796" t="s">
        <v>261</v>
      </c>
      <c r="H98" s="1069"/>
      <c r="I98" s="1069">
        <f>+H87</f>
        <v>4.3099999999999996</v>
      </c>
      <c r="J98" s="1069"/>
      <c r="K98" s="1069">
        <f t="shared" si="257"/>
        <v>0</v>
      </c>
      <c r="L98" s="1069">
        <f>+'[193]Metrado'!E93</f>
        <v>212</v>
      </c>
      <c r="M98" s="1069">
        <f>+ROUND($I98*L98,2)</f>
        <v>913.72000000000003</v>
      </c>
      <c r="N98" s="960">
        <v>2.7999999999999998</v>
      </c>
      <c r="O98" s="1069">
        <f t="shared" si="248"/>
        <v>212</v>
      </c>
      <c r="P98" s="1069">
        <f t="shared" si="259"/>
        <v>593.60000000000002</v>
      </c>
      <c r="Q98" s="986">
        <f t="shared" si="249"/>
        <v>0.64965197215777259</v>
      </c>
      <c r="R98" s="987">
        <f t="shared" si="250"/>
        <v>1.5099999999999998</v>
      </c>
      <c r="S98" s="934">
        <f>+IFERROR(VLOOKUP(D98,LP!C100:S154,15,0),0)</f>
        <v>1.5099999999999998</v>
      </c>
      <c r="T98" s="934">
        <f>+IFERROR(VLOOKUP(D98,LP!A100:S154,16,0),0)</f>
        <v>0</v>
      </c>
      <c r="U98" s="960">
        <v>0</v>
      </c>
      <c r="V98" s="959">
        <f t="shared" si="251"/>
        <v>212</v>
      </c>
      <c r="W98" s="1063">
        <f t="shared" si="260"/>
        <v>0</v>
      </c>
      <c r="X98" s="1070">
        <f t="shared" si="252"/>
        <v>0</v>
      </c>
      <c r="Y98" s="960">
        <v>0</v>
      </c>
      <c r="Z98" s="959">
        <f t="shared" si="253"/>
        <v>212</v>
      </c>
      <c r="AA98" s="1063">
        <f t="shared" si="261"/>
        <v>0</v>
      </c>
      <c r="AB98" s="1070">
        <f t="shared" si="254"/>
        <v>0</v>
      </c>
      <c r="AC98" s="960">
        <v>0</v>
      </c>
      <c r="AD98" s="959">
        <f t="shared" si="255"/>
        <v>212</v>
      </c>
      <c r="AE98" s="1063">
        <f t="shared" si="262"/>
        <v>0</v>
      </c>
      <c r="AF98" s="1070">
        <f t="shared" si="256"/>
        <v>0</v>
      </c>
    </row>
    <row r="99" ht="21" customHeight="1">
      <c r="B99" s="1009"/>
      <c r="C99" s="1010" t="e">
        <f>+#REF!+1</f>
        <v>#REF!</v>
      </c>
      <c r="D99" s="1021"/>
      <c r="E99" s="1054"/>
      <c r="F99" s="1013" t="str">
        <f>+"SUB-TOTAL   "&amp;B86&amp;":  "</f>
        <v xml:space="preserve">SUB-TOTAL   11:  </v>
      </c>
      <c r="G99" s="716"/>
      <c r="H99" s="984"/>
      <c r="I99" s="984"/>
      <c r="J99" s="984"/>
      <c r="K99" s="1060">
        <f>+SUM(K87:K98)</f>
        <v>3956.2800000000002</v>
      </c>
      <c r="L99" s="984"/>
      <c r="M99" s="1060">
        <f>+SUM(M87:M98)</f>
        <v>6000.3100000000004</v>
      </c>
      <c r="N99" s="960">
        <v>0</v>
      </c>
      <c r="O99" s="984">
        <f t="shared" si="248"/>
        <v>0</v>
      </c>
      <c r="P99" s="1060">
        <f>+SUM(P87:P98)</f>
        <v>3002.5799999999999</v>
      </c>
      <c r="Q99" s="986"/>
      <c r="R99" s="987">
        <f t="shared" si="250"/>
        <v>0</v>
      </c>
      <c r="T99" s="988"/>
      <c r="U99" s="960">
        <v>0</v>
      </c>
      <c r="V99" s="959">
        <f t="shared" si="251"/>
        <v>0</v>
      </c>
      <c r="W99" s="934">
        <f>+SUM(W87:W98)</f>
        <v>0</v>
      </c>
      <c r="X99" s="1056"/>
      <c r="Y99" s="960">
        <v>0</v>
      </c>
      <c r="Z99" s="959">
        <f t="shared" si="253"/>
        <v>0</v>
      </c>
      <c r="AA99" s="934">
        <f>+SUM(AA87:AA98)</f>
        <v>0</v>
      </c>
      <c r="AB99" s="1056"/>
      <c r="AC99" s="960">
        <v>0</v>
      </c>
      <c r="AD99" s="959">
        <f t="shared" si="255"/>
        <v>0</v>
      </c>
      <c r="AE99" s="934">
        <f>+SUM(AE87:AE98)</f>
        <v>2271.6000000000004</v>
      </c>
      <c r="AF99" s="1056"/>
    </row>
    <row r="100" ht="21" customHeight="1">
      <c r="B100" s="1097">
        <f>1+B86</f>
        <v>12</v>
      </c>
      <c r="C100" s="1098" t="e">
        <f>+#REF!+1</f>
        <v>#REF!</v>
      </c>
      <c r="D100" s="1099" t="s">
        <v>358</v>
      </c>
      <c r="E100" s="1100"/>
      <c r="F100" s="1101"/>
      <c r="G100" s="729"/>
      <c r="H100" s="993"/>
      <c r="I100" s="993"/>
      <c r="J100" s="993"/>
      <c r="K100" s="993"/>
      <c r="L100" s="995"/>
      <c r="M100" s="993"/>
      <c r="N100" s="960">
        <v>0</v>
      </c>
      <c r="O100" s="993">
        <f t="shared" si="248"/>
        <v>0</v>
      </c>
      <c r="P100" s="993"/>
      <c r="Q100" s="986"/>
      <c r="R100" s="987">
        <f t="shared" si="250"/>
        <v>0</v>
      </c>
      <c r="T100" s="988"/>
      <c r="U100" s="960">
        <v>0</v>
      </c>
      <c r="V100" s="959">
        <f t="shared" si="251"/>
        <v>0</v>
      </c>
      <c r="X100" s="1022"/>
      <c r="Y100" s="960">
        <v>0</v>
      </c>
      <c r="Z100" s="959">
        <f t="shared" si="253"/>
        <v>0</v>
      </c>
      <c r="AB100" s="1022"/>
      <c r="AC100" s="960">
        <v>0</v>
      </c>
      <c r="AD100" s="959">
        <f t="shared" si="255"/>
        <v>0</v>
      </c>
      <c r="AF100" s="1022"/>
    </row>
    <row r="101" ht="21" customHeight="1">
      <c r="B101" s="1017">
        <v>12.01</v>
      </c>
      <c r="C101" s="1018" t="e">
        <f t="shared" si="239"/>
        <v>#REF!</v>
      </c>
      <c r="D101" s="1019" t="s">
        <v>359</v>
      </c>
      <c r="E101" s="998"/>
      <c r="F101" s="999"/>
      <c r="G101" s="736" t="s">
        <v>261</v>
      </c>
      <c r="H101" s="959">
        <v>66.700000000000003</v>
      </c>
      <c r="I101" s="959"/>
      <c r="J101" s="959">
        <v>49</v>
      </c>
      <c r="K101" s="959">
        <f t="shared" ref="K101:K110" si="263">+ROUND($H101*J101,2)</f>
        <v>3268.3000000000002</v>
      </c>
      <c r="L101" s="959">
        <f>+'[193]Metrado'!E96</f>
        <v>45</v>
      </c>
      <c r="M101" s="959">
        <f t="shared" ref="M101:M109" si="264">+ROUND($H101*L101,2)</f>
        <v>3001.5</v>
      </c>
      <c r="N101" s="960">
        <v>49</v>
      </c>
      <c r="O101" s="959">
        <f t="shared" si="248"/>
        <v>45</v>
      </c>
      <c r="P101" s="959">
        <f t="shared" ref="P101:P110" si="265">+ROUND($N101*O101,2)</f>
        <v>2205</v>
      </c>
      <c r="Q101" s="986">
        <f t="shared" si="249"/>
        <v>0.73463268365817092</v>
      </c>
      <c r="R101" s="987">
        <f t="shared" si="250"/>
        <v>17.700000000000003</v>
      </c>
      <c r="S101" s="934">
        <f>+IFERROR(VLOOKUP(D101,LP!C103:S154,15,0),0)</f>
        <v>17.700000000000003</v>
      </c>
      <c r="T101" s="934">
        <f>+IFERROR(VLOOKUP(D101,LP!A103:S154,16,0),0)</f>
        <v>0</v>
      </c>
      <c r="U101" s="960">
        <v>0</v>
      </c>
      <c r="V101" s="959">
        <f t="shared" si="251"/>
        <v>45</v>
      </c>
      <c r="W101" s="934">
        <f t="shared" ref="W101:W110" si="266">+ROUND($U101*V101,2)</f>
        <v>0</v>
      </c>
      <c r="X101" s="986">
        <f t="shared" si="252"/>
        <v>0</v>
      </c>
      <c r="Y101" s="960">
        <v>0</v>
      </c>
      <c r="Z101" s="959">
        <f t="shared" si="253"/>
        <v>45</v>
      </c>
      <c r="AA101" s="934">
        <f t="shared" ref="AA101:AA110" si="267">+ROUND($Y101*Z101,2)</f>
        <v>0</v>
      </c>
      <c r="AB101" s="986">
        <f t="shared" si="254"/>
        <v>0</v>
      </c>
      <c r="AC101" s="960">
        <v>48</v>
      </c>
      <c r="AD101" s="959">
        <f t="shared" si="255"/>
        <v>45</v>
      </c>
      <c r="AE101" s="934">
        <f t="shared" ref="AE101:AE110" si="268">+ROUND($AC101*AD101,2)</f>
        <v>2160</v>
      </c>
      <c r="AF101" s="986">
        <f t="shared" ref="AF101:AF134" si="269">+AC101/($H101+$I101)</f>
        <v>0.71964017991004492</v>
      </c>
    </row>
    <row r="102" ht="21" customHeight="1">
      <c r="B102" s="1017">
        <v>12.02</v>
      </c>
      <c r="C102" s="1018" t="e">
        <f t="shared" si="239"/>
        <v>#REF!</v>
      </c>
      <c r="D102" s="1019" t="s">
        <v>364</v>
      </c>
      <c r="E102" s="998"/>
      <c r="F102" s="999"/>
      <c r="G102" s="736" t="s">
        <v>261</v>
      </c>
      <c r="H102" s="959">
        <v>53.579999999999998</v>
      </c>
      <c r="I102" s="959"/>
      <c r="J102" s="959">
        <v>49</v>
      </c>
      <c r="K102" s="959">
        <f t="shared" si="263"/>
        <v>2625.4200000000001</v>
      </c>
      <c r="L102" s="959">
        <f>+'[193]Metrado'!E97</f>
        <v>45</v>
      </c>
      <c r="M102" s="959">
        <f t="shared" si="264"/>
        <v>2411.0999999999999</v>
      </c>
      <c r="N102" s="960">
        <v>0</v>
      </c>
      <c r="O102" s="959">
        <f t="shared" si="248"/>
        <v>45</v>
      </c>
      <c r="P102" s="959">
        <f t="shared" si="265"/>
        <v>0</v>
      </c>
      <c r="Q102" s="986">
        <f t="shared" si="249"/>
        <v>0</v>
      </c>
      <c r="R102" s="987">
        <f t="shared" si="250"/>
        <v>53.579999999999998</v>
      </c>
      <c r="T102" s="988"/>
      <c r="U102" s="960">
        <v>0</v>
      </c>
      <c r="V102" s="959">
        <f t="shared" si="251"/>
        <v>45</v>
      </c>
      <c r="W102" s="934">
        <f t="shared" si="266"/>
        <v>0</v>
      </c>
      <c r="X102" s="986">
        <f t="shared" si="252"/>
        <v>0</v>
      </c>
      <c r="Y102" s="960">
        <v>0</v>
      </c>
      <c r="Z102" s="959">
        <f t="shared" si="253"/>
        <v>45</v>
      </c>
      <c r="AA102" s="934">
        <f t="shared" si="267"/>
        <v>0</v>
      </c>
      <c r="AB102" s="986">
        <f t="shared" si="254"/>
        <v>0</v>
      </c>
      <c r="AC102" s="960">
        <v>0</v>
      </c>
      <c r="AD102" s="959">
        <f t="shared" si="255"/>
        <v>45</v>
      </c>
      <c r="AE102" s="934">
        <f t="shared" si="268"/>
        <v>0</v>
      </c>
      <c r="AF102" s="986">
        <f t="shared" si="269"/>
        <v>0</v>
      </c>
    </row>
    <row r="103" ht="21" customHeight="1">
      <c r="B103" s="1102">
        <v>12.029999999999999</v>
      </c>
      <c r="C103" s="1103" t="e">
        <f t="shared" si="239"/>
        <v>#REF!</v>
      </c>
      <c r="D103" s="1104" t="s">
        <v>361</v>
      </c>
      <c r="E103" s="1105"/>
      <c r="F103" s="1106"/>
      <c r="G103" s="736" t="s">
        <v>261</v>
      </c>
      <c r="H103" s="959">
        <v>10.539999999999999</v>
      </c>
      <c r="I103" s="959"/>
      <c r="J103" s="959">
        <v>72</v>
      </c>
      <c r="K103" s="959">
        <f t="shared" si="263"/>
        <v>758.88</v>
      </c>
      <c r="L103" s="959">
        <f>+'[193]Metrado'!E98</f>
        <v>117</v>
      </c>
      <c r="M103" s="959">
        <f t="shared" si="264"/>
        <v>1233.1800000000001</v>
      </c>
      <c r="N103" s="960">
        <v>9.2699999999999996</v>
      </c>
      <c r="O103" s="959">
        <f t="shared" si="248"/>
        <v>117</v>
      </c>
      <c r="P103" s="959">
        <f t="shared" si="265"/>
        <v>1084.5899999999999</v>
      </c>
      <c r="Q103" s="986">
        <f t="shared" si="249"/>
        <v>0.87950664136622392</v>
      </c>
      <c r="R103" s="987">
        <f t="shared" si="250"/>
        <v>1.2699999999999996</v>
      </c>
      <c r="S103" s="934">
        <f>+IFERROR(VLOOKUP(D103,LP!C105:S154,15,0),0)</f>
        <v>1.2699999999999996</v>
      </c>
      <c r="T103" s="934">
        <f>+IFERROR(VLOOKUP(D103,LP!A105:S154,16,0),0)</f>
        <v>0</v>
      </c>
      <c r="U103" s="794">
        <v>8.1999999999999993</v>
      </c>
      <c r="V103" s="959">
        <f t="shared" si="251"/>
        <v>117</v>
      </c>
      <c r="W103" s="959">
        <f t="shared" si="266"/>
        <v>959.39999999999998</v>
      </c>
      <c r="X103" s="986">
        <f t="shared" si="252"/>
        <v>0.77798861480075898</v>
      </c>
      <c r="Y103" s="960">
        <v>8.1999999999999993</v>
      </c>
      <c r="Z103" s="959">
        <f t="shared" si="253"/>
        <v>117</v>
      </c>
      <c r="AA103" s="934">
        <f t="shared" si="267"/>
        <v>959.39999999999998</v>
      </c>
      <c r="AB103" s="986">
        <f t="shared" si="254"/>
        <v>0.77798861480075898</v>
      </c>
      <c r="AC103" s="960">
        <v>7.5</v>
      </c>
      <c r="AD103" s="959">
        <f t="shared" si="255"/>
        <v>117</v>
      </c>
      <c r="AE103" s="934">
        <f t="shared" si="268"/>
        <v>877.5</v>
      </c>
      <c r="AF103" s="986">
        <f t="shared" si="269"/>
        <v>0.71157495256166992</v>
      </c>
    </row>
    <row r="104" ht="21" customHeight="1">
      <c r="B104" s="1017">
        <v>12.039999999999999</v>
      </c>
      <c r="C104" s="1018" t="e">
        <f t="shared" si="239"/>
        <v>#REF!</v>
      </c>
      <c r="D104" s="1019" t="s">
        <v>362</v>
      </c>
      <c r="E104" s="998"/>
      <c r="F104" s="999"/>
      <c r="G104" s="736" t="s">
        <v>261</v>
      </c>
      <c r="H104" s="959">
        <v>6.9400000000000004</v>
      </c>
      <c r="I104" s="959"/>
      <c r="J104" s="959">
        <v>49</v>
      </c>
      <c r="K104" s="959">
        <f t="shared" si="263"/>
        <v>340.06</v>
      </c>
      <c r="L104" s="959">
        <f>+'[193]Metrado'!E99</f>
        <v>45</v>
      </c>
      <c r="M104" s="959">
        <f t="shared" si="264"/>
        <v>312.30000000000001</v>
      </c>
      <c r="N104" s="960">
        <v>4.5599999999999996</v>
      </c>
      <c r="O104" s="959">
        <f t="shared" si="248"/>
        <v>45</v>
      </c>
      <c r="P104" s="959">
        <f t="shared" si="265"/>
        <v>205.19999999999999</v>
      </c>
      <c r="Q104" s="986">
        <f t="shared" si="249"/>
        <v>0.65706051873198834</v>
      </c>
      <c r="R104" s="987">
        <f t="shared" si="250"/>
        <v>2.3800000000000008</v>
      </c>
      <c r="S104" s="934">
        <f>+IFERROR(VLOOKUP(D104,LP!C106:S154,15,0),0)</f>
        <v>2.3800000000000008</v>
      </c>
      <c r="T104" s="934">
        <f>+IFERROR(VLOOKUP(D104,LP!A106:S154,16,0),0)</f>
        <v>0</v>
      </c>
      <c r="U104" s="960">
        <v>0</v>
      </c>
      <c r="V104" s="959">
        <f t="shared" si="251"/>
        <v>45</v>
      </c>
      <c r="W104" s="959">
        <f t="shared" si="266"/>
        <v>0</v>
      </c>
      <c r="X104" s="986">
        <f t="shared" si="252"/>
        <v>0</v>
      </c>
      <c r="Y104" s="960">
        <v>0</v>
      </c>
      <c r="Z104" s="959">
        <f t="shared" si="253"/>
        <v>45</v>
      </c>
      <c r="AA104" s="934">
        <f t="shared" si="267"/>
        <v>0</v>
      </c>
      <c r="AB104" s="986">
        <f t="shared" si="254"/>
        <v>0</v>
      </c>
      <c r="AC104" s="960">
        <v>4.2999999999999998</v>
      </c>
      <c r="AD104" s="959">
        <f t="shared" si="255"/>
        <v>45</v>
      </c>
      <c r="AE104" s="934">
        <f t="shared" si="268"/>
        <v>193.5</v>
      </c>
      <c r="AF104" s="986">
        <f t="shared" si="269"/>
        <v>0.6195965417867435</v>
      </c>
    </row>
    <row r="105" ht="21" customHeight="1">
      <c r="B105" s="1017">
        <v>12.049999999999999</v>
      </c>
      <c r="C105" s="1018" t="e">
        <f t="shared" si="239"/>
        <v>#REF!</v>
      </c>
      <c r="D105" s="1019" t="s">
        <v>363</v>
      </c>
      <c r="E105" s="998"/>
      <c r="F105" s="999"/>
      <c r="G105" s="736" t="s">
        <v>261</v>
      </c>
      <c r="H105" s="959">
        <v>7.4000000000000004</v>
      </c>
      <c r="I105" s="959"/>
      <c r="J105" s="959">
        <v>150</v>
      </c>
      <c r="K105" s="959">
        <f t="shared" si="263"/>
        <v>1110</v>
      </c>
      <c r="L105" s="959">
        <f>+[193]Metrado!E100</f>
        <v>101</v>
      </c>
      <c r="M105" s="959">
        <f t="shared" si="264"/>
        <v>747.39999999999998</v>
      </c>
      <c r="N105" s="960">
        <v>5.2000000000000002</v>
      </c>
      <c r="O105" s="959">
        <f t="shared" si="248"/>
        <v>101</v>
      </c>
      <c r="P105" s="959">
        <f t="shared" si="265"/>
        <v>525.20000000000005</v>
      </c>
      <c r="Q105" s="986">
        <f t="shared" si="249"/>
        <v>0.70270270270270274</v>
      </c>
      <c r="R105" s="987">
        <f t="shared" si="250"/>
        <v>2.2000000000000002</v>
      </c>
      <c r="S105" s="934">
        <f>+IFERROR(VLOOKUP(D105,LP!C107:S154,15,0),0)</f>
        <v>2.2000000000000002</v>
      </c>
      <c r="T105" s="934">
        <f>+IFERROR(VLOOKUP(D105,LP!A107:S154,16,0),0)</f>
        <v>0</v>
      </c>
      <c r="U105" s="960">
        <v>0</v>
      </c>
      <c r="V105" s="959">
        <f t="shared" si="251"/>
        <v>101</v>
      </c>
      <c r="W105" s="959">
        <f t="shared" si="266"/>
        <v>0</v>
      </c>
      <c r="X105" s="986">
        <f t="shared" si="252"/>
        <v>0</v>
      </c>
      <c r="Y105" s="960">
        <v>0</v>
      </c>
      <c r="Z105" s="959">
        <f t="shared" si="253"/>
        <v>101</v>
      </c>
      <c r="AA105" s="934">
        <f t="shared" si="267"/>
        <v>0</v>
      </c>
      <c r="AB105" s="986">
        <f t="shared" si="254"/>
        <v>0</v>
      </c>
      <c r="AC105" s="960">
        <v>5</v>
      </c>
      <c r="AD105" s="959">
        <f t="shared" si="255"/>
        <v>101</v>
      </c>
      <c r="AE105" s="934">
        <f t="shared" si="268"/>
        <v>505</v>
      </c>
      <c r="AF105" s="986">
        <f t="shared" si="269"/>
        <v>0.67567567567567566</v>
      </c>
    </row>
    <row r="106" ht="21" customHeight="1">
      <c r="B106" s="1017">
        <v>12.059999999999999</v>
      </c>
      <c r="C106" s="1018" t="e">
        <f t="shared" si="239"/>
        <v>#REF!</v>
      </c>
      <c r="D106" s="1019" t="s">
        <v>365</v>
      </c>
      <c r="E106" s="1084"/>
      <c r="F106" s="1062"/>
      <c r="G106" s="736" t="s">
        <v>261</v>
      </c>
      <c r="H106" s="959">
        <v>0.46999999999999997</v>
      </c>
      <c r="I106" s="959"/>
      <c r="J106" s="959">
        <v>140</v>
      </c>
      <c r="K106" s="959">
        <f t="shared" si="263"/>
        <v>65.799999999999997</v>
      </c>
      <c r="L106" s="959">
        <f>+'[193]Metrado'!E101</f>
        <v>40</v>
      </c>
      <c r="M106" s="959">
        <f t="shared" si="264"/>
        <v>18.800000000000001</v>
      </c>
      <c r="N106" s="960">
        <v>0.12</v>
      </c>
      <c r="O106" s="959">
        <f t="shared" si="248"/>
        <v>40</v>
      </c>
      <c r="P106" s="959">
        <f t="shared" si="265"/>
        <v>4.7999999999999998</v>
      </c>
      <c r="Q106" s="986">
        <f t="shared" si="249"/>
        <v>0.25531914893617019</v>
      </c>
      <c r="R106" s="987">
        <f t="shared" si="250"/>
        <v>0.34999999999999998</v>
      </c>
      <c r="S106" s="934">
        <f>+IFERROR(VLOOKUP(D106,LP!C108:S154,15,0),0)</f>
        <v>0.34999999999999998</v>
      </c>
      <c r="T106" s="934">
        <f>+IFERROR(VLOOKUP(D106,LP!A108:S154,16,0),0)</f>
        <v>0</v>
      </c>
      <c r="U106" s="960">
        <v>0</v>
      </c>
      <c r="V106" s="959">
        <f t="shared" si="251"/>
        <v>40</v>
      </c>
      <c r="W106" s="959">
        <f t="shared" si="266"/>
        <v>0</v>
      </c>
      <c r="X106" s="986">
        <f t="shared" si="252"/>
        <v>0</v>
      </c>
      <c r="Y106" s="960">
        <v>0</v>
      </c>
      <c r="Z106" s="959">
        <f t="shared" si="253"/>
        <v>40</v>
      </c>
      <c r="AA106" s="934">
        <f t="shared" si="267"/>
        <v>0</v>
      </c>
      <c r="AB106" s="986">
        <f t="shared" si="254"/>
        <v>0</v>
      </c>
      <c r="AC106" s="960">
        <v>0</v>
      </c>
      <c r="AD106" s="959">
        <f t="shared" si="255"/>
        <v>40</v>
      </c>
      <c r="AE106" s="934">
        <f t="shared" si="268"/>
        <v>0</v>
      </c>
      <c r="AF106" s="986">
        <f t="shared" si="269"/>
        <v>0</v>
      </c>
    </row>
    <row r="107" ht="21" customHeight="1">
      <c r="B107" s="1017">
        <v>12.069999999999999</v>
      </c>
      <c r="C107" s="1018" t="e">
        <f t="shared" si="239"/>
        <v>#REF!</v>
      </c>
      <c r="D107" s="1019" t="s">
        <v>368</v>
      </c>
      <c r="E107" s="1093"/>
      <c r="F107" s="1094"/>
      <c r="G107" s="736" t="s">
        <v>261</v>
      </c>
      <c r="H107" s="959">
        <v>2.3900000000000001</v>
      </c>
      <c r="I107" s="959"/>
      <c r="J107" s="959">
        <v>34</v>
      </c>
      <c r="K107" s="959">
        <f t="shared" si="263"/>
        <v>81.260000000000005</v>
      </c>
      <c r="L107" s="959">
        <f>+'[193]Metrado'!E102</f>
        <v>59</v>
      </c>
      <c r="M107" s="959">
        <f t="shared" si="264"/>
        <v>141.00999999999999</v>
      </c>
      <c r="N107" s="960">
        <v>0</v>
      </c>
      <c r="O107" s="959">
        <f t="shared" si="248"/>
        <v>59</v>
      </c>
      <c r="P107" s="959">
        <f t="shared" si="265"/>
        <v>0</v>
      </c>
      <c r="Q107" s="986">
        <f t="shared" si="249"/>
        <v>0</v>
      </c>
      <c r="R107" s="987">
        <f t="shared" si="250"/>
        <v>2.3900000000000001</v>
      </c>
      <c r="T107" s="988"/>
      <c r="U107" s="960">
        <v>0</v>
      </c>
      <c r="V107" s="959">
        <f t="shared" si="251"/>
        <v>59</v>
      </c>
      <c r="W107" s="959">
        <f t="shared" si="266"/>
        <v>0</v>
      </c>
      <c r="X107" s="986">
        <f t="shared" si="252"/>
        <v>0</v>
      </c>
      <c r="Y107" s="960">
        <v>0</v>
      </c>
      <c r="Z107" s="959">
        <f t="shared" si="253"/>
        <v>59</v>
      </c>
      <c r="AA107" s="934">
        <f t="shared" si="267"/>
        <v>0</v>
      </c>
      <c r="AB107" s="986">
        <f t="shared" si="254"/>
        <v>0</v>
      </c>
      <c r="AC107" s="960">
        <v>2.5</v>
      </c>
      <c r="AD107" s="959">
        <f t="shared" si="255"/>
        <v>59</v>
      </c>
      <c r="AE107" s="934">
        <f t="shared" si="268"/>
        <v>147.5</v>
      </c>
      <c r="AF107" s="986">
        <f t="shared" si="269"/>
        <v>1.0460251046025104</v>
      </c>
    </row>
    <row r="108" ht="21" customHeight="1">
      <c r="B108" s="1017">
        <v>12.079999999999998</v>
      </c>
      <c r="C108" s="1018" t="e">
        <f t="shared" si="239"/>
        <v>#REF!</v>
      </c>
      <c r="D108" s="1019" t="s">
        <v>366</v>
      </c>
      <c r="E108" s="998"/>
      <c r="F108" s="999"/>
      <c r="G108" s="736" t="s">
        <v>261</v>
      </c>
      <c r="H108" s="959">
        <v>17.43</v>
      </c>
      <c r="I108" s="959"/>
      <c r="J108" s="959">
        <v>2</v>
      </c>
      <c r="K108" s="959">
        <f t="shared" si="263"/>
        <v>34.859999999999999</v>
      </c>
      <c r="L108" s="959">
        <f>+'[193]Metrado'!E103</f>
        <v>0</v>
      </c>
      <c r="M108" s="959">
        <f t="shared" si="264"/>
        <v>0</v>
      </c>
      <c r="N108" s="960">
        <v>0</v>
      </c>
      <c r="O108" s="959">
        <f t="shared" si="248"/>
        <v>0</v>
      </c>
      <c r="P108" s="959">
        <f t="shared" si="265"/>
        <v>0</v>
      </c>
      <c r="Q108" s="986">
        <f t="shared" si="249"/>
        <v>0</v>
      </c>
      <c r="R108" s="987">
        <f t="shared" si="250"/>
        <v>17.43</v>
      </c>
      <c r="T108" s="988"/>
      <c r="U108" s="960">
        <v>0</v>
      </c>
      <c r="V108" s="959">
        <f t="shared" si="251"/>
        <v>0</v>
      </c>
      <c r="W108" s="959">
        <f t="shared" si="266"/>
        <v>0</v>
      </c>
      <c r="X108" s="986">
        <f t="shared" si="252"/>
        <v>0</v>
      </c>
      <c r="Y108" s="960">
        <v>0</v>
      </c>
      <c r="Z108" s="959">
        <f t="shared" si="253"/>
        <v>0</v>
      </c>
      <c r="AA108" s="934">
        <f t="shared" si="267"/>
        <v>0</v>
      </c>
      <c r="AB108" s="986">
        <f t="shared" si="254"/>
        <v>0</v>
      </c>
      <c r="AC108" s="960">
        <v>0</v>
      </c>
      <c r="AD108" s="959">
        <f t="shared" si="255"/>
        <v>0</v>
      </c>
      <c r="AE108" s="934">
        <f t="shared" si="268"/>
        <v>0</v>
      </c>
      <c r="AF108" s="986">
        <f t="shared" si="269"/>
        <v>0</v>
      </c>
    </row>
    <row r="109" ht="21" customHeight="1">
      <c r="B109" s="1017">
        <v>12.089999999999998</v>
      </c>
      <c r="C109" s="1018" t="e">
        <f t="shared" si="239"/>
        <v>#REF!</v>
      </c>
      <c r="D109" s="1019" t="s">
        <v>367</v>
      </c>
      <c r="E109" s="998"/>
      <c r="F109" s="999"/>
      <c r="G109" s="736" t="s">
        <v>261</v>
      </c>
      <c r="H109" s="959">
        <v>16.25</v>
      </c>
      <c r="I109" s="959"/>
      <c r="J109" s="959">
        <v>34</v>
      </c>
      <c r="K109" s="959">
        <f t="shared" si="263"/>
        <v>552.5</v>
      </c>
      <c r="L109" s="959">
        <f>+'[193]Metrado'!E104</f>
        <v>15</v>
      </c>
      <c r="M109" s="959">
        <f t="shared" si="264"/>
        <v>243.75</v>
      </c>
      <c r="N109" s="960">
        <v>0</v>
      </c>
      <c r="O109" s="959">
        <f t="shared" si="248"/>
        <v>15</v>
      </c>
      <c r="P109" s="959">
        <f t="shared" si="265"/>
        <v>0</v>
      </c>
      <c r="Q109" s="986">
        <f t="shared" si="249"/>
        <v>0</v>
      </c>
      <c r="R109" s="987">
        <f t="shared" si="250"/>
        <v>16.25</v>
      </c>
      <c r="S109" s="1063"/>
      <c r="T109" s="988"/>
      <c r="U109" s="960">
        <v>0</v>
      </c>
      <c r="V109" s="959">
        <f t="shared" si="251"/>
        <v>15</v>
      </c>
      <c r="W109" s="959">
        <f t="shared" si="266"/>
        <v>0</v>
      </c>
      <c r="X109" s="986">
        <f t="shared" si="252"/>
        <v>0</v>
      </c>
      <c r="Y109" s="960">
        <v>0</v>
      </c>
      <c r="Z109" s="959">
        <f t="shared" si="253"/>
        <v>15</v>
      </c>
      <c r="AA109" s="934">
        <f t="shared" si="267"/>
        <v>0</v>
      </c>
      <c r="AB109" s="986">
        <f t="shared" si="254"/>
        <v>0</v>
      </c>
      <c r="AC109" s="960">
        <v>0</v>
      </c>
      <c r="AD109" s="959">
        <f t="shared" si="255"/>
        <v>15</v>
      </c>
      <c r="AE109" s="934">
        <f t="shared" si="268"/>
        <v>0</v>
      </c>
      <c r="AF109" s="986">
        <f t="shared" si="269"/>
        <v>0</v>
      </c>
    </row>
    <row r="110" s="1063" customFormat="1" ht="21" customHeight="1">
      <c r="B110" s="1107">
        <v>12.1</v>
      </c>
      <c r="C110" s="1108" t="e">
        <f>+#REF!+1</f>
        <v>#REF!</v>
      </c>
      <c r="D110" s="1109" t="s">
        <v>369</v>
      </c>
      <c r="E110" s="1110"/>
      <c r="F110" s="1111"/>
      <c r="G110" s="1090" t="s">
        <v>261</v>
      </c>
      <c r="H110" s="1074"/>
      <c r="I110" s="1074">
        <v>30</v>
      </c>
      <c r="J110" s="1074"/>
      <c r="K110" s="1091">
        <f t="shared" si="263"/>
        <v>0</v>
      </c>
      <c r="L110" s="1069">
        <f>+'[193]Metrado'!E105</f>
        <v>135</v>
      </c>
      <c r="M110" s="1091">
        <f>+ROUND($I110*L110,2)</f>
        <v>4050</v>
      </c>
      <c r="N110" s="960">
        <v>13.9</v>
      </c>
      <c r="O110" s="1074">
        <f t="shared" si="248"/>
        <v>135</v>
      </c>
      <c r="P110" s="1091">
        <f t="shared" si="265"/>
        <v>1876.5</v>
      </c>
      <c r="Q110" s="986">
        <f t="shared" si="249"/>
        <v>0.46333333333333332</v>
      </c>
      <c r="R110" s="987">
        <f t="shared" si="250"/>
        <v>16.100000000000001</v>
      </c>
      <c r="S110" s="934" t="s">
        <v>287</v>
      </c>
      <c r="T110" s="934" t="s">
        <v>292</v>
      </c>
      <c r="U110" s="794" t="s">
        <v>370</v>
      </c>
      <c r="V110" s="959">
        <f t="shared" si="251"/>
        <v>135</v>
      </c>
      <c r="W110" s="959">
        <f t="shared" si="266"/>
        <v>1822.5</v>
      </c>
      <c r="X110" s="1092">
        <f t="shared" si="252"/>
        <v>0.45000000000000001</v>
      </c>
      <c r="Y110" s="960" t="s">
        <v>370</v>
      </c>
      <c r="Z110" s="959">
        <f t="shared" si="253"/>
        <v>135</v>
      </c>
      <c r="AA110" s="1063">
        <f t="shared" si="267"/>
        <v>1822.5</v>
      </c>
      <c r="AB110" s="1092">
        <f t="shared" si="254"/>
        <v>0.45000000000000001</v>
      </c>
      <c r="AC110" s="960">
        <v>12.5</v>
      </c>
      <c r="AD110" s="959">
        <f t="shared" si="255"/>
        <v>135</v>
      </c>
      <c r="AE110" s="1063">
        <f t="shared" si="268"/>
        <v>1687.5</v>
      </c>
      <c r="AF110" s="1092">
        <f t="shared" si="269"/>
        <v>0.41666666666666669</v>
      </c>
    </row>
    <row r="111" ht="21" customHeight="1">
      <c r="B111" s="1112"/>
      <c r="C111" s="1098" t="e">
        <f>+#REF!+1</f>
        <v>#REF!</v>
      </c>
      <c r="D111" s="1113"/>
      <c r="E111" s="1114"/>
      <c r="F111" s="1115" t="str">
        <f>+"SUB-TOTAL   "&amp;B100&amp;":  "</f>
        <v xml:space="preserve">SUB-TOTAL   12:  </v>
      </c>
      <c r="G111" s="716"/>
      <c r="H111" s="984"/>
      <c r="I111" s="984"/>
      <c r="J111" s="984"/>
      <c r="K111" s="1060">
        <f>+SUM(K101:K110)</f>
        <v>8837.0800000000017</v>
      </c>
      <c r="L111" s="984"/>
      <c r="M111" s="1060">
        <f>+SUM(M101:M110)</f>
        <v>12159.040000000001</v>
      </c>
      <c r="N111" s="960">
        <v>0</v>
      </c>
      <c r="O111" s="984">
        <f t="shared" si="248"/>
        <v>0</v>
      </c>
      <c r="P111" s="1060">
        <f>+SUM(P101:P110)</f>
        <v>5901.29</v>
      </c>
      <c r="Q111" s="986"/>
      <c r="R111" s="987">
        <f t="shared" si="250"/>
        <v>0</v>
      </c>
      <c r="T111" s="988"/>
      <c r="U111" s="960">
        <v>0</v>
      </c>
      <c r="V111" s="959">
        <f t="shared" si="251"/>
        <v>0</v>
      </c>
      <c r="W111" s="1060">
        <f>+SUM(W101:W110)</f>
        <v>2781.9000000000001</v>
      </c>
      <c r="X111" s="1056"/>
      <c r="Y111" s="960">
        <v>0</v>
      </c>
      <c r="Z111" s="959">
        <f t="shared" si="253"/>
        <v>0</v>
      </c>
      <c r="AA111" s="1060">
        <f>+SUM(AA101:AA110)</f>
        <v>2781.9000000000001</v>
      </c>
      <c r="AB111" s="1056"/>
      <c r="AC111" s="960">
        <v>0</v>
      </c>
      <c r="AD111" s="959">
        <f t="shared" si="255"/>
        <v>0</v>
      </c>
      <c r="AE111" s="1060">
        <f>+SUM(AE101:AE110)</f>
        <v>5571</v>
      </c>
      <c r="AF111" s="1056"/>
      <c r="AG111" s="1116">
        <f>+M111-W111</f>
        <v>9377.1400000000012</v>
      </c>
    </row>
    <row r="112" s="961" customFormat="1" ht="21" customHeight="1">
      <c r="A112" s="961"/>
      <c r="B112" s="811">
        <f>1+B100</f>
        <v>13</v>
      </c>
      <c r="C112" s="696" t="e">
        <f>+C46+1</f>
        <v>#REF!</v>
      </c>
      <c r="D112" s="1046" t="s">
        <v>371</v>
      </c>
      <c r="E112" s="1047"/>
      <c r="F112" s="1048"/>
      <c r="G112" s="1035"/>
      <c r="H112" s="1042"/>
      <c r="I112" s="1042"/>
      <c r="J112" s="1042"/>
      <c r="K112" s="1042"/>
      <c r="L112" s="1037"/>
      <c r="M112" s="1042"/>
      <c r="N112" s="966">
        <v>0</v>
      </c>
      <c r="O112" s="1042">
        <f t="shared" si="248"/>
        <v>0</v>
      </c>
      <c r="P112" s="1042"/>
      <c r="Q112" s="967"/>
      <c r="R112" s="968">
        <f t="shared" si="250"/>
        <v>0</v>
      </c>
      <c r="S112" s="961"/>
      <c r="T112" s="969"/>
      <c r="U112" s="966">
        <v>0</v>
      </c>
      <c r="V112" s="965">
        <f t="shared" si="251"/>
        <v>0</v>
      </c>
      <c r="X112" s="1050"/>
      <c r="Y112" s="966">
        <v>0</v>
      </c>
      <c r="Z112" s="965">
        <f t="shared" si="253"/>
        <v>0</v>
      </c>
      <c r="AA112" s="961"/>
      <c r="AB112" s="1050"/>
      <c r="AC112" s="966">
        <v>0</v>
      </c>
      <c r="AD112" s="965">
        <f t="shared" si="255"/>
        <v>0</v>
      </c>
      <c r="AE112" s="961"/>
      <c r="AF112" s="1050"/>
    </row>
    <row r="113" s="961" customFormat="1" ht="21" customHeight="1">
      <c r="A113" s="961"/>
      <c r="B113" s="703">
        <v>13.01</v>
      </c>
      <c r="C113" s="1023" t="e">
        <f t="shared" si="239"/>
        <v>#REF!</v>
      </c>
      <c r="D113" s="962" t="s">
        <v>372</v>
      </c>
      <c r="E113" s="963"/>
      <c r="F113" s="964"/>
      <c r="G113" s="700" t="s">
        <v>261</v>
      </c>
      <c r="H113" s="965">
        <v>377.77999999999997</v>
      </c>
      <c r="I113" s="965"/>
      <c r="J113" s="965">
        <v>23</v>
      </c>
      <c r="K113" s="965">
        <f t="shared" ref="K113:K116" si="270">+ROUND($H113*J113,2)</f>
        <v>8688.9400000000005</v>
      </c>
      <c r="L113" s="965">
        <f>+'[193]Metrado'!E108</f>
        <v>22</v>
      </c>
      <c r="M113" s="965">
        <f t="shared" ref="M113:M115" si="271">+ROUND($H113*L113,2)</f>
        <v>8311.1599999999999</v>
      </c>
      <c r="N113" s="966">
        <v>0</v>
      </c>
      <c r="O113" s="965">
        <f t="shared" si="248"/>
        <v>22</v>
      </c>
      <c r="P113" s="965">
        <f t="shared" ref="P113:P116" si="272">+ROUND($N113*O113,2)</f>
        <v>0</v>
      </c>
      <c r="Q113" s="967">
        <f t="shared" si="249"/>
        <v>0</v>
      </c>
      <c r="R113" s="968">
        <f t="shared" si="250"/>
        <v>377.77999999999997</v>
      </c>
      <c r="S113" s="961"/>
      <c r="T113" s="969"/>
      <c r="U113" s="966">
        <v>0</v>
      </c>
      <c r="V113" s="965">
        <f t="shared" si="251"/>
        <v>22</v>
      </c>
      <c r="W113" s="961">
        <f t="shared" ref="W113:W116" si="273">+ROUND($U113*V113,2)</f>
        <v>0</v>
      </c>
      <c r="X113" s="967">
        <f t="shared" si="252"/>
        <v>0</v>
      </c>
      <c r="Y113" s="966">
        <v>0</v>
      </c>
      <c r="Z113" s="965">
        <f t="shared" si="253"/>
        <v>22</v>
      </c>
      <c r="AA113" s="961">
        <f t="shared" ref="AA113:AA116" si="274">+ROUND($Y113*Z113,2)</f>
        <v>0</v>
      </c>
      <c r="AB113" s="967">
        <f t="shared" si="254"/>
        <v>0</v>
      </c>
      <c r="AC113" s="966">
        <v>0</v>
      </c>
      <c r="AD113" s="965">
        <f t="shared" si="255"/>
        <v>22</v>
      </c>
      <c r="AE113" s="961">
        <f t="shared" ref="AE113:AE116" si="275">+ROUND($AC113*AD113,2)</f>
        <v>0</v>
      </c>
      <c r="AF113" s="967">
        <f t="shared" si="269"/>
        <v>0</v>
      </c>
    </row>
    <row r="114" s="961" customFormat="1" ht="21" customHeight="1">
      <c r="A114" s="961"/>
      <c r="B114" s="703">
        <v>13.02</v>
      </c>
      <c r="C114" s="1023" t="e">
        <f t="shared" si="239"/>
        <v>#REF!</v>
      </c>
      <c r="D114" s="962" t="s">
        <v>468</v>
      </c>
      <c r="E114" s="963"/>
      <c r="F114" s="964"/>
      <c r="G114" s="700" t="s">
        <v>261</v>
      </c>
      <c r="H114" s="965">
        <v>7.1900000000000004</v>
      </c>
      <c r="I114" s="965"/>
      <c r="J114" s="965">
        <v>23</v>
      </c>
      <c r="K114" s="965">
        <f t="shared" si="270"/>
        <v>165.37</v>
      </c>
      <c r="L114" s="965">
        <f>+'[193]Metrado'!E109</f>
        <v>22</v>
      </c>
      <c r="M114" s="965">
        <f t="shared" si="271"/>
        <v>158.18000000000001</v>
      </c>
      <c r="N114" s="966">
        <v>0</v>
      </c>
      <c r="O114" s="965">
        <f t="shared" ref="O114:O134" si="276">L114</f>
        <v>22</v>
      </c>
      <c r="P114" s="965">
        <f t="shared" si="272"/>
        <v>0</v>
      </c>
      <c r="Q114" s="967">
        <f t="shared" si="249"/>
        <v>0</v>
      </c>
      <c r="R114" s="968">
        <f t="shared" ref="R114:R136" si="277">+(H114+I114)-N114</f>
        <v>7.1900000000000004</v>
      </c>
      <c r="S114" s="961"/>
      <c r="T114" s="969"/>
      <c r="U114" s="966">
        <v>0</v>
      </c>
      <c r="V114" s="965">
        <f t="shared" si="251"/>
        <v>22</v>
      </c>
      <c r="W114" s="961">
        <f t="shared" si="273"/>
        <v>0</v>
      </c>
      <c r="X114" s="967">
        <f t="shared" si="252"/>
        <v>0</v>
      </c>
      <c r="Y114" s="966">
        <v>0</v>
      </c>
      <c r="Z114" s="965">
        <f t="shared" si="253"/>
        <v>22</v>
      </c>
      <c r="AA114" s="961">
        <f t="shared" si="274"/>
        <v>0</v>
      </c>
      <c r="AB114" s="967">
        <f t="shared" si="254"/>
        <v>0</v>
      </c>
      <c r="AC114" s="966">
        <v>0</v>
      </c>
      <c r="AD114" s="965">
        <f t="shared" si="255"/>
        <v>22</v>
      </c>
      <c r="AE114" s="961">
        <f t="shared" si="275"/>
        <v>0</v>
      </c>
      <c r="AF114" s="967">
        <f t="shared" si="269"/>
        <v>0</v>
      </c>
    </row>
    <row r="115" s="961" customFormat="1" ht="21" customHeight="1">
      <c r="A115" s="961"/>
      <c r="B115" s="703">
        <v>13.029999999999999</v>
      </c>
      <c r="C115" s="1023" t="e">
        <f t="shared" si="239"/>
        <v>#REF!</v>
      </c>
      <c r="D115" s="962" t="s">
        <v>375</v>
      </c>
      <c r="E115" s="963"/>
      <c r="F115" s="964"/>
      <c r="G115" s="700" t="s">
        <v>261</v>
      </c>
      <c r="H115" s="965">
        <v>264.86000000000001</v>
      </c>
      <c r="I115" s="965"/>
      <c r="J115" s="965">
        <v>23</v>
      </c>
      <c r="K115" s="965">
        <f t="shared" si="270"/>
        <v>6091.7799999999997</v>
      </c>
      <c r="L115" s="965">
        <f>+'[193]Metrado'!E110</f>
        <v>12</v>
      </c>
      <c r="M115" s="965">
        <f t="shared" si="271"/>
        <v>3178.3200000000002</v>
      </c>
      <c r="N115" s="966">
        <v>0</v>
      </c>
      <c r="O115" s="965">
        <f t="shared" si="276"/>
        <v>12</v>
      </c>
      <c r="P115" s="965">
        <f t="shared" si="272"/>
        <v>0</v>
      </c>
      <c r="Q115" s="967">
        <f t="shared" si="249"/>
        <v>0</v>
      </c>
      <c r="R115" s="968">
        <f t="shared" si="277"/>
        <v>264.86000000000001</v>
      </c>
      <c r="S115" s="970"/>
      <c r="T115" s="969"/>
      <c r="U115" s="966">
        <v>0</v>
      </c>
      <c r="V115" s="965">
        <f t="shared" si="251"/>
        <v>12</v>
      </c>
      <c r="W115" s="961">
        <f t="shared" si="273"/>
        <v>0</v>
      </c>
      <c r="X115" s="967">
        <f t="shared" si="252"/>
        <v>0</v>
      </c>
      <c r="Y115" s="966">
        <v>0</v>
      </c>
      <c r="Z115" s="965">
        <f t="shared" si="253"/>
        <v>12</v>
      </c>
      <c r="AA115" s="961">
        <f t="shared" si="274"/>
        <v>0</v>
      </c>
      <c r="AB115" s="967">
        <f t="shared" si="254"/>
        <v>0</v>
      </c>
      <c r="AC115" s="966">
        <v>0</v>
      </c>
      <c r="AD115" s="965">
        <f t="shared" si="255"/>
        <v>12</v>
      </c>
      <c r="AE115" s="961">
        <f t="shared" si="275"/>
        <v>0</v>
      </c>
      <c r="AF115" s="967">
        <f t="shared" si="269"/>
        <v>0</v>
      </c>
    </row>
    <row r="116" s="970" customFormat="1" ht="21" customHeight="1">
      <c r="A116" s="970"/>
      <c r="B116" s="759">
        <v>13.039999999999999</v>
      </c>
      <c r="C116" s="978" t="e">
        <f>+#REF!+1</f>
        <v>#REF!</v>
      </c>
      <c r="D116" s="973" t="s">
        <v>376</v>
      </c>
      <c r="E116" s="1117"/>
      <c r="F116" s="1118"/>
      <c r="G116" s="1119" t="s">
        <v>261</v>
      </c>
      <c r="H116" s="1120"/>
      <c r="I116" s="1120">
        <v>264.86000000000001</v>
      </c>
      <c r="J116" s="1120"/>
      <c r="K116" s="1120">
        <f t="shared" si="270"/>
        <v>0</v>
      </c>
      <c r="L116" s="976">
        <f>+'[193]Metrado'!E111</f>
        <v>10</v>
      </c>
      <c r="M116" s="1120">
        <f>+ROUND($I116*L116,2)</f>
        <v>2648.5999999999999</v>
      </c>
      <c r="N116" s="966">
        <v>0</v>
      </c>
      <c r="O116" s="1120">
        <f t="shared" si="276"/>
        <v>10</v>
      </c>
      <c r="P116" s="1120">
        <f t="shared" si="272"/>
        <v>0</v>
      </c>
      <c r="Q116" s="967">
        <f t="shared" si="249"/>
        <v>0</v>
      </c>
      <c r="R116" s="968">
        <f t="shared" si="277"/>
        <v>264.86000000000001</v>
      </c>
      <c r="S116" s="961"/>
      <c r="T116" s="969"/>
      <c r="U116" s="966">
        <v>0</v>
      </c>
      <c r="V116" s="965">
        <f t="shared" si="251"/>
        <v>10</v>
      </c>
      <c r="W116" s="970">
        <f t="shared" si="273"/>
        <v>0</v>
      </c>
      <c r="X116" s="980">
        <f t="shared" si="252"/>
        <v>0</v>
      </c>
      <c r="Y116" s="966">
        <v>0</v>
      </c>
      <c r="Z116" s="965">
        <f t="shared" si="253"/>
        <v>10</v>
      </c>
      <c r="AA116" s="970">
        <f t="shared" si="274"/>
        <v>0</v>
      </c>
      <c r="AB116" s="980">
        <f t="shared" si="254"/>
        <v>0</v>
      </c>
      <c r="AC116" s="966">
        <v>0</v>
      </c>
      <c r="AD116" s="965">
        <f t="shared" si="255"/>
        <v>10</v>
      </c>
      <c r="AE116" s="970">
        <f t="shared" si="275"/>
        <v>0</v>
      </c>
      <c r="AF116" s="980">
        <f t="shared" si="269"/>
        <v>0</v>
      </c>
    </row>
    <row r="117" ht="21" customHeight="1">
      <c r="B117" s="1009"/>
      <c r="C117" s="1010" t="e">
        <f>+#REF!+1</f>
        <v>#REF!</v>
      </c>
      <c r="D117" s="1011"/>
      <c r="E117" s="1012"/>
      <c r="F117" s="1013" t="str">
        <f>+"SUB-TOTAL   "&amp;B112&amp;":  "</f>
        <v xml:space="preserve">SUB-TOTAL   13:  </v>
      </c>
      <c r="G117" s="716"/>
      <c r="H117" s="984"/>
      <c r="I117" s="984"/>
      <c r="J117" s="984"/>
      <c r="K117" s="1060">
        <f>+SUM(K113:K116)</f>
        <v>14946.09</v>
      </c>
      <c r="L117" s="984"/>
      <c r="M117" s="1060">
        <f>+SUM(M113:M116)</f>
        <v>14296.26</v>
      </c>
      <c r="N117" s="960">
        <v>0</v>
      </c>
      <c r="O117" s="984">
        <f t="shared" si="276"/>
        <v>0</v>
      </c>
      <c r="P117" s="1060">
        <f>+SUM(P113:P116)</f>
        <v>0</v>
      </c>
      <c r="Q117" s="986"/>
      <c r="R117" s="987">
        <f t="shared" si="277"/>
        <v>0</v>
      </c>
      <c r="T117" s="988"/>
      <c r="U117" s="960">
        <v>0</v>
      </c>
      <c r="V117" s="959">
        <f t="shared" si="251"/>
        <v>0</v>
      </c>
      <c r="W117" s="934">
        <f>+SUM(W113:W116)</f>
        <v>0</v>
      </c>
      <c r="X117" s="1056"/>
      <c r="Y117" s="960">
        <v>0</v>
      </c>
      <c r="Z117" s="959">
        <f t="shared" si="253"/>
        <v>0</v>
      </c>
      <c r="AA117" s="934">
        <f>+SUM(AA113:AA116)</f>
        <v>0</v>
      </c>
      <c r="AB117" s="1056"/>
      <c r="AC117" s="960">
        <v>0</v>
      </c>
      <c r="AD117" s="959">
        <f t="shared" si="255"/>
        <v>0</v>
      </c>
      <c r="AE117" s="934">
        <f>+SUM(AE113:AE116)</f>
        <v>0</v>
      </c>
      <c r="AF117" s="1056"/>
    </row>
    <row r="118" ht="21" customHeight="1">
      <c r="B118" s="990">
        <f>1+B112</f>
        <v>14</v>
      </c>
      <c r="C118" s="1010" t="e">
        <f>+C56+1</f>
        <v>#REF!</v>
      </c>
      <c r="D118" s="1002" t="s">
        <v>469</v>
      </c>
      <c r="E118" s="1012"/>
      <c r="F118" s="1016"/>
      <c r="G118" s="729"/>
      <c r="H118" s="993"/>
      <c r="I118" s="993"/>
      <c r="J118" s="993"/>
      <c r="K118" s="993"/>
      <c r="L118" s="995"/>
      <c r="M118" s="993"/>
      <c r="N118" s="960">
        <v>0</v>
      </c>
      <c r="O118" s="993">
        <f t="shared" si="276"/>
        <v>0</v>
      </c>
      <c r="P118" s="993"/>
      <c r="Q118" s="986"/>
      <c r="R118" s="987">
        <f t="shared" si="277"/>
        <v>0</v>
      </c>
      <c r="S118" s="1121"/>
      <c r="T118" s="988"/>
      <c r="U118" s="960">
        <v>0</v>
      </c>
      <c r="V118" s="959">
        <f t="shared" si="251"/>
        <v>0</v>
      </c>
      <c r="X118" s="1022"/>
      <c r="Y118" s="960">
        <v>0</v>
      </c>
      <c r="Z118" s="959">
        <f t="shared" si="253"/>
        <v>0</v>
      </c>
      <c r="AB118" s="1022"/>
      <c r="AC118" s="960">
        <v>0</v>
      </c>
      <c r="AD118" s="959">
        <f t="shared" si="255"/>
        <v>0</v>
      </c>
      <c r="AF118" s="1022"/>
    </row>
    <row r="119" ht="21" customHeight="1">
      <c r="B119" s="1017">
        <v>14.01</v>
      </c>
      <c r="C119" s="1018" t="e">
        <f t="shared" si="239"/>
        <v>#REF!</v>
      </c>
      <c r="D119" s="1019" t="s">
        <v>470</v>
      </c>
      <c r="E119" s="998"/>
      <c r="F119" s="999"/>
      <c r="G119" s="736" t="s">
        <v>261</v>
      </c>
      <c r="H119" s="959">
        <v>3066.2600000000002</v>
      </c>
      <c r="I119" s="959"/>
      <c r="J119" s="959">
        <v>13</v>
      </c>
      <c r="K119" s="959">
        <f t="shared" ref="K119:K123" si="278">+ROUND($H119*J119,2)</f>
        <v>39861.379999999997</v>
      </c>
      <c r="L119" s="959">
        <f>+'[193]Metrado'!E114</f>
        <v>8</v>
      </c>
      <c r="M119" s="959">
        <f t="shared" ref="M119:M121" si="279">+ROUND($H119*L119,2)</f>
        <v>24530.080000000002</v>
      </c>
      <c r="N119" s="960">
        <v>0</v>
      </c>
      <c r="O119" s="959">
        <f t="shared" si="276"/>
        <v>8</v>
      </c>
      <c r="P119" s="959">
        <f t="shared" ref="P119:P123" si="280">+ROUND($N119*O119,2)</f>
        <v>0</v>
      </c>
      <c r="Q119" s="986">
        <f t="shared" si="249"/>
        <v>0</v>
      </c>
      <c r="R119" s="987">
        <f t="shared" si="277"/>
        <v>3066.2600000000002</v>
      </c>
      <c r="S119" s="1121"/>
      <c r="T119" s="988"/>
      <c r="U119" s="960">
        <v>0</v>
      </c>
      <c r="V119" s="959">
        <f t="shared" si="251"/>
        <v>8</v>
      </c>
      <c r="W119" s="934">
        <f t="shared" ref="W119:W123" si="281">+ROUND($U119*V119,2)</f>
        <v>0</v>
      </c>
      <c r="X119" s="986">
        <f t="shared" si="252"/>
        <v>0</v>
      </c>
      <c r="Y119" s="960">
        <v>0</v>
      </c>
      <c r="Z119" s="959">
        <f t="shared" si="253"/>
        <v>8</v>
      </c>
      <c r="AA119" s="934">
        <f t="shared" ref="AA119:AA123" si="282">+ROUND($Y119*Z119,2)</f>
        <v>0</v>
      </c>
      <c r="AB119" s="986">
        <f t="shared" si="254"/>
        <v>0</v>
      </c>
      <c r="AC119" s="960">
        <v>0</v>
      </c>
      <c r="AD119" s="959">
        <f t="shared" si="255"/>
        <v>8</v>
      </c>
      <c r="AE119" s="934">
        <f t="shared" ref="AE119:AE123" si="283">+ROUND($AC119*AD119,2)</f>
        <v>0</v>
      </c>
      <c r="AF119" s="986">
        <f t="shared" si="269"/>
        <v>0</v>
      </c>
    </row>
    <row r="120" ht="21" customHeight="1">
      <c r="B120" s="1017">
        <v>14.02</v>
      </c>
      <c r="C120" s="1018" t="e">
        <f t="shared" si="239"/>
        <v>#REF!</v>
      </c>
      <c r="D120" s="1019" t="s">
        <v>471</v>
      </c>
      <c r="E120" s="998"/>
      <c r="F120" s="999"/>
      <c r="G120" s="736" t="s">
        <v>261</v>
      </c>
      <c r="H120" s="959">
        <v>2790</v>
      </c>
      <c r="I120" s="959"/>
      <c r="J120" s="959">
        <v>3</v>
      </c>
      <c r="K120" s="959">
        <f t="shared" si="278"/>
        <v>8370</v>
      </c>
      <c r="L120" s="959">
        <f>+'[193]Metrado'!E115</f>
        <v>1</v>
      </c>
      <c r="M120" s="959">
        <f t="shared" si="279"/>
        <v>2790</v>
      </c>
      <c r="N120" s="960">
        <v>0</v>
      </c>
      <c r="O120" s="959">
        <f t="shared" si="276"/>
        <v>1</v>
      </c>
      <c r="P120" s="959">
        <f t="shared" si="280"/>
        <v>0</v>
      </c>
      <c r="Q120" s="986">
        <f t="shared" si="249"/>
        <v>0</v>
      </c>
      <c r="R120" s="987">
        <f t="shared" si="277"/>
        <v>2790</v>
      </c>
      <c r="S120" s="1121"/>
      <c r="T120" s="988"/>
      <c r="U120" s="960">
        <v>0</v>
      </c>
      <c r="V120" s="959">
        <f t="shared" si="251"/>
        <v>1</v>
      </c>
      <c r="W120" s="934">
        <f t="shared" si="281"/>
        <v>0</v>
      </c>
      <c r="X120" s="986">
        <f t="shared" si="252"/>
        <v>0</v>
      </c>
      <c r="Y120" s="960">
        <v>0</v>
      </c>
      <c r="Z120" s="959">
        <f t="shared" si="253"/>
        <v>1</v>
      </c>
      <c r="AA120" s="934">
        <f t="shared" si="282"/>
        <v>0</v>
      </c>
      <c r="AB120" s="986">
        <f t="shared" si="254"/>
        <v>0</v>
      </c>
      <c r="AC120" s="960">
        <v>0</v>
      </c>
      <c r="AD120" s="959">
        <f t="shared" si="255"/>
        <v>1</v>
      </c>
      <c r="AE120" s="934">
        <f t="shared" si="283"/>
        <v>0</v>
      </c>
      <c r="AF120" s="986">
        <f t="shared" si="269"/>
        <v>0</v>
      </c>
    </row>
    <row r="121" ht="21" customHeight="1">
      <c r="B121" s="1017">
        <v>14.029999999999999</v>
      </c>
      <c r="C121" s="1018" t="e">
        <f t="shared" si="239"/>
        <v>#REF!</v>
      </c>
      <c r="D121" s="1019" t="s">
        <v>472</v>
      </c>
      <c r="E121" s="998"/>
      <c r="F121" s="999"/>
      <c r="G121" s="736" t="s">
        <v>261</v>
      </c>
      <c r="H121" s="959">
        <v>3538</v>
      </c>
      <c r="I121" s="959"/>
      <c r="J121" s="959">
        <v>2</v>
      </c>
      <c r="K121" s="959">
        <f t="shared" si="278"/>
        <v>7076</v>
      </c>
      <c r="L121" s="959">
        <f>+'[193]Metrado'!E116</f>
        <v>1</v>
      </c>
      <c r="M121" s="959">
        <f t="shared" si="279"/>
        <v>3538</v>
      </c>
      <c r="N121" s="960">
        <v>0</v>
      </c>
      <c r="O121" s="959">
        <f t="shared" si="276"/>
        <v>1</v>
      </c>
      <c r="P121" s="959">
        <f t="shared" si="280"/>
        <v>0</v>
      </c>
      <c r="Q121" s="986">
        <f t="shared" si="249"/>
        <v>0</v>
      </c>
      <c r="R121" s="987">
        <f t="shared" si="277"/>
        <v>3538</v>
      </c>
      <c r="S121" s="1122"/>
      <c r="T121" s="988"/>
      <c r="U121" s="960">
        <v>0</v>
      </c>
      <c r="V121" s="959">
        <f t="shared" si="251"/>
        <v>1</v>
      </c>
      <c r="W121" s="934">
        <f t="shared" si="281"/>
        <v>0</v>
      </c>
      <c r="X121" s="986">
        <f t="shared" si="252"/>
        <v>0</v>
      </c>
      <c r="Y121" s="960">
        <v>0</v>
      </c>
      <c r="Z121" s="959">
        <f t="shared" si="253"/>
        <v>1</v>
      </c>
      <c r="AA121" s="934">
        <f t="shared" si="282"/>
        <v>0</v>
      </c>
      <c r="AB121" s="986">
        <f t="shared" si="254"/>
        <v>0</v>
      </c>
      <c r="AC121" s="960">
        <v>0</v>
      </c>
      <c r="AD121" s="959">
        <f t="shared" si="255"/>
        <v>1</v>
      </c>
      <c r="AE121" s="934">
        <f t="shared" si="283"/>
        <v>0</v>
      </c>
      <c r="AF121" s="986">
        <f t="shared" si="269"/>
        <v>0</v>
      </c>
    </row>
    <row r="122" s="1063" customFormat="1" ht="21" customHeight="1">
      <c r="B122" s="1064">
        <v>14.039999999999999</v>
      </c>
      <c r="C122" s="1071" t="e">
        <f>+#REF!+1</f>
        <v>#REF!</v>
      </c>
      <c r="D122" s="1066" t="s">
        <v>473</v>
      </c>
      <c r="E122" s="1089"/>
      <c r="F122" s="1068"/>
      <c r="G122" s="1090" t="s">
        <v>261</v>
      </c>
      <c r="H122" s="1074"/>
      <c r="I122" s="1074">
        <v>3420</v>
      </c>
      <c r="J122" s="1074"/>
      <c r="K122" s="1091">
        <f t="shared" si="278"/>
        <v>0</v>
      </c>
      <c r="L122" s="1069">
        <f>+'[193]Metrado'!E117</f>
        <v>2</v>
      </c>
      <c r="M122" s="1091">
        <f t="shared" ref="M122:M123" si="284">+ROUND($I122*L122,2)</f>
        <v>6840</v>
      </c>
      <c r="N122" s="960">
        <v>0</v>
      </c>
      <c r="O122" s="1074">
        <f t="shared" si="276"/>
        <v>2</v>
      </c>
      <c r="P122" s="1091">
        <f t="shared" si="280"/>
        <v>0</v>
      </c>
      <c r="Q122" s="986">
        <f t="shared" si="249"/>
        <v>0</v>
      </c>
      <c r="R122" s="987">
        <f t="shared" si="277"/>
        <v>3420</v>
      </c>
      <c r="T122" s="988"/>
      <c r="U122" s="960">
        <v>0</v>
      </c>
      <c r="V122" s="959">
        <f t="shared" si="251"/>
        <v>2</v>
      </c>
      <c r="W122" s="1063">
        <f t="shared" si="281"/>
        <v>0</v>
      </c>
      <c r="X122" s="1092">
        <f t="shared" si="252"/>
        <v>0</v>
      </c>
      <c r="Y122" s="960">
        <v>0</v>
      </c>
      <c r="Z122" s="959">
        <f t="shared" si="253"/>
        <v>2</v>
      </c>
      <c r="AA122" s="1063">
        <f t="shared" si="282"/>
        <v>0</v>
      </c>
      <c r="AB122" s="1092">
        <f t="shared" si="254"/>
        <v>0</v>
      </c>
      <c r="AC122" s="960">
        <v>0</v>
      </c>
      <c r="AD122" s="959">
        <f t="shared" si="255"/>
        <v>2</v>
      </c>
      <c r="AE122" s="1063">
        <f t="shared" si="283"/>
        <v>0</v>
      </c>
      <c r="AF122" s="1092">
        <f t="shared" si="269"/>
        <v>0</v>
      </c>
    </row>
    <row r="123" s="1063" customFormat="1" ht="21" customHeight="1">
      <c r="B123" s="1064">
        <v>14.050000000000001</v>
      </c>
      <c r="C123" s="1071" t="e">
        <f>+#REF!+1</f>
        <v>#REF!</v>
      </c>
      <c r="D123" s="1066" t="s">
        <v>474</v>
      </c>
      <c r="E123" s="1089"/>
      <c r="F123" s="1068"/>
      <c r="G123" s="1090" t="s">
        <v>261</v>
      </c>
      <c r="H123" s="1074"/>
      <c r="I123" s="1074">
        <v>6698</v>
      </c>
      <c r="J123" s="1074"/>
      <c r="K123" s="1091">
        <f t="shared" si="278"/>
        <v>0</v>
      </c>
      <c r="L123" s="1069">
        <f>+'[193]Metrado'!E118</f>
        <v>3</v>
      </c>
      <c r="M123" s="1091">
        <f t="shared" si="284"/>
        <v>20094</v>
      </c>
      <c r="N123" s="960">
        <v>0</v>
      </c>
      <c r="O123" s="1074">
        <f t="shared" si="276"/>
        <v>3</v>
      </c>
      <c r="P123" s="1091">
        <f t="shared" si="280"/>
        <v>0</v>
      </c>
      <c r="Q123" s="986">
        <f t="shared" si="249"/>
        <v>0</v>
      </c>
      <c r="R123" s="987">
        <f t="shared" si="277"/>
        <v>6698</v>
      </c>
      <c r="S123" s="934"/>
      <c r="T123" s="988"/>
      <c r="U123" s="960">
        <v>0</v>
      </c>
      <c r="V123" s="959">
        <f t="shared" si="251"/>
        <v>3</v>
      </c>
      <c r="W123" s="1063">
        <f t="shared" si="281"/>
        <v>0</v>
      </c>
      <c r="X123" s="1092">
        <f t="shared" si="252"/>
        <v>0</v>
      </c>
      <c r="Y123" s="960">
        <v>0</v>
      </c>
      <c r="Z123" s="959">
        <f t="shared" si="253"/>
        <v>3</v>
      </c>
      <c r="AA123" s="1063">
        <f t="shared" si="282"/>
        <v>0</v>
      </c>
      <c r="AB123" s="1092">
        <f t="shared" si="254"/>
        <v>0</v>
      </c>
      <c r="AC123" s="960">
        <v>0</v>
      </c>
      <c r="AD123" s="959">
        <f t="shared" si="255"/>
        <v>3</v>
      </c>
      <c r="AE123" s="1063">
        <f t="shared" si="283"/>
        <v>0</v>
      </c>
      <c r="AF123" s="1092">
        <f t="shared" si="269"/>
        <v>0</v>
      </c>
    </row>
    <row r="124" ht="21" customHeight="1">
      <c r="B124" s="1009"/>
      <c r="C124" s="1010" t="e">
        <f>+#REF!+1</f>
        <v>#REF!</v>
      </c>
      <c r="D124" s="1021"/>
      <c r="E124" s="1054"/>
      <c r="F124" s="1013" t="str">
        <f>+"SUB-TOTAL   "&amp;B118&amp;":  "</f>
        <v xml:space="preserve">SUB-TOTAL   14:  </v>
      </c>
      <c r="G124" s="716"/>
      <c r="H124" s="984"/>
      <c r="I124" s="984"/>
      <c r="J124" s="984"/>
      <c r="K124" s="1060">
        <f>+SUM(K119:K123)</f>
        <v>55307.379999999997</v>
      </c>
      <c r="L124" s="984"/>
      <c r="M124" s="1060">
        <f>+SUM(M119:M123)</f>
        <v>57792.080000000002</v>
      </c>
      <c r="N124" s="960">
        <v>0</v>
      </c>
      <c r="O124" s="984">
        <f t="shared" si="276"/>
        <v>0</v>
      </c>
      <c r="P124" s="1060">
        <f>+SUM(P119:P123)</f>
        <v>0</v>
      </c>
      <c r="Q124" s="986"/>
      <c r="R124" s="987">
        <f t="shared" si="277"/>
        <v>0</v>
      </c>
      <c r="T124" s="988"/>
      <c r="U124" s="960">
        <v>0</v>
      </c>
      <c r="V124" s="959">
        <f t="shared" si="251"/>
        <v>0</v>
      </c>
      <c r="W124" s="934">
        <f>+SUM(W119:W123)</f>
        <v>0</v>
      </c>
      <c r="X124" s="1056"/>
      <c r="Y124" s="960">
        <v>0</v>
      </c>
      <c r="Z124" s="959">
        <f t="shared" si="253"/>
        <v>0</v>
      </c>
      <c r="AA124" s="934">
        <f>+SUM(AA119:AA123)</f>
        <v>0</v>
      </c>
      <c r="AB124" s="1056"/>
      <c r="AC124" s="960">
        <v>0</v>
      </c>
      <c r="AD124" s="959">
        <f t="shared" si="255"/>
        <v>0</v>
      </c>
      <c r="AE124" s="934">
        <f>+SUM(AE119:AE123)</f>
        <v>0</v>
      </c>
      <c r="AF124" s="1056"/>
    </row>
    <row r="125" ht="21" customHeight="1">
      <c r="B125" s="990">
        <f>1+B118</f>
        <v>15</v>
      </c>
      <c r="C125" s="1010" t="e">
        <f>+C69+1</f>
        <v>#REF!</v>
      </c>
      <c r="D125" s="1002" t="s">
        <v>475</v>
      </c>
      <c r="E125" s="1012"/>
      <c r="F125" s="1016"/>
      <c r="G125" s="729"/>
      <c r="H125" s="993"/>
      <c r="I125" s="993"/>
      <c r="J125" s="993"/>
      <c r="K125" s="993"/>
      <c r="L125" s="995"/>
      <c r="M125" s="993"/>
      <c r="N125" s="960">
        <v>0</v>
      </c>
      <c r="O125" s="993">
        <f t="shared" si="276"/>
        <v>0</v>
      </c>
      <c r="P125" s="993"/>
      <c r="Q125" s="986"/>
      <c r="R125" s="987">
        <f t="shared" si="277"/>
        <v>0</v>
      </c>
      <c r="T125" s="988"/>
      <c r="U125" s="960">
        <v>0</v>
      </c>
      <c r="V125" s="959">
        <f t="shared" si="251"/>
        <v>0</v>
      </c>
      <c r="X125" s="1022"/>
      <c r="Y125" s="960">
        <v>0</v>
      </c>
      <c r="Z125" s="959">
        <f t="shared" si="253"/>
        <v>0</v>
      </c>
      <c r="AB125" s="1022"/>
      <c r="AC125" s="960">
        <v>0</v>
      </c>
      <c r="AD125" s="959">
        <f t="shared" si="255"/>
        <v>0</v>
      </c>
      <c r="AF125" s="1022"/>
    </row>
    <row r="126" ht="21" customHeight="1">
      <c r="B126" s="1017">
        <v>15.01</v>
      </c>
      <c r="C126" s="1018" t="e">
        <f t="shared" ref="C126:C136" si="285">+C125+1</f>
        <v>#REF!</v>
      </c>
      <c r="D126" s="1019" t="s">
        <v>476</v>
      </c>
      <c r="E126" s="998"/>
      <c r="F126" s="999"/>
      <c r="G126" s="736" t="s">
        <v>261</v>
      </c>
      <c r="H126" s="959">
        <v>1884.53</v>
      </c>
      <c r="I126" s="959"/>
      <c r="J126" s="959">
        <v>16</v>
      </c>
      <c r="K126" s="959">
        <f t="shared" ref="K126:K129" si="286">+ROUND($H126*J126,2)</f>
        <v>30152.48</v>
      </c>
      <c r="L126" s="959">
        <f>+'[193]Metrado'!E121</f>
        <v>11</v>
      </c>
      <c r="M126" s="959">
        <f t="shared" ref="M126:M127" si="287">+ROUND($H126*L126,2)</f>
        <v>20729.830000000002</v>
      </c>
      <c r="N126" s="960">
        <v>0</v>
      </c>
      <c r="O126" s="959">
        <f t="shared" si="276"/>
        <v>11</v>
      </c>
      <c r="P126" s="959">
        <f t="shared" ref="P126:P129" si="288">+ROUND($N126*O126,2)</f>
        <v>0</v>
      </c>
      <c r="Q126" s="986">
        <f t="shared" si="249"/>
        <v>0</v>
      </c>
      <c r="R126" s="987">
        <f t="shared" si="277"/>
        <v>1884.53</v>
      </c>
      <c r="T126" s="988"/>
      <c r="U126" s="960">
        <v>0</v>
      </c>
      <c r="V126" s="959">
        <f t="shared" si="251"/>
        <v>11</v>
      </c>
      <c r="W126" s="934">
        <f t="shared" ref="W126:W129" si="289">+ROUND($U126*V126,2)</f>
        <v>0</v>
      </c>
      <c r="X126" s="986">
        <f t="shared" si="252"/>
        <v>0</v>
      </c>
      <c r="Y126" s="960">
        <v>0</v>
      </c>
      <c r="Z126" s="959">
        <f t="shared" si="253"/>
        <v>11</v>
      </c>
      <c r="AA126" s="934">
        <f t="shared" ref="AA126:AA129" si="290">+ROUND($Y126*Z126,2)</f>
        <v>0</v>
      </c>
      <c r="AB126" s="986">
        <f t="shared" si="254"/>
        <v>0</v>
      </c>
      <c r="AC126" s="960">
        <v>0</v>
      </c>
      <c r="AD126" s="959">
        <f t="shared" si="255"/>
        <v>11</v>
      </c>
      <c r="AE126" s="934">
        <f t="shared" ref="AE126:AE129" si="291">+ROUND($AC126*AD126,2)</f>
        <v>0</v>
      </c>
      <c r="AF126" s="986">
        <f t="shared" si="269"/>
        <v>0</v>
      </c>
    </row>
    <row r="127" ht="21" customHeight="1">
      <c r="B127" s="1017">
        <v>15.02</v>
      </c>
      <c r="C127" s="1018" t="e">
        <f t="shared" si="285"/>
        <v>#REF!</v>
      </c>
      <c r="D127" s="1019" t="s">
        <v>477</v>
      </c>
      <c r="E127" s="998"/>
      <c r="F127" s="999"/>
      <c r="G127" s="736" t="s">
        <v>261</v>
      </c>
      <c r="H127" s="959">
        <v>1880.73</v>
      </c>
      <c r="I127" s="959"/>
      <c r="J127" s="959">
        <v>2</v>
      </c>
      <c r="K127" s="959">
        <f t="shared" si="286"/>
        <v>3761.46</v>
      </c>
      <c r="L127" s="959">
        <f>+'[193]Metrado'!E122</f>
        <v>1</v>
      </c>
      <c r="M127" s="959">
        <f t="shared" si="287"/>
        <v>1880.73</v>
      </c>
      <c r="N127" s="960">
        <v>0</v>
      </c>
      <c r="O127" s="959">
        <f t="shared" si="276"/>
        <v>1</v>
      </c>
      <c r="P127" s="959">
        <f t="shared" si="288"/>
        <v>0</v>
      </c>
      <c r="Q127" s="986">
        <f t="shared" si="249"/>
        <v>0</v>
      </c>
      <c r="R127" s="987">
        <f t="shared" si="277"/>
        <v>1880.73</v>
      </c>
      <c r="S127" s="1063"/>
      <c r="T127" s="988"/>
      <c r="U127" s="960">
        <v>0</v>
      </c>
      <c r="V127" s="959">
        <f t="shared" si="251"/>
        <v>1</v>
      </c>
      <c r="W127" s="934">
        <f t="shared" si="289"/>
        <v>0</v>
      </c>
      <c r="X127" s="986">
        <f t="shared" si="252"/>
        <v>0</v>
      </c>
      <c r="Y127" s="960">
        <v>0</v>
      </c>
      <c r="Z127" s="959">
        <f t="shared" si="253"/>
        <v>1</v>
      </c>
      <c r="AA127" s="934">
        <f t="shared" si="290"/>
        <v>0</v>
      </c>
      <c r="AB127" s="986">
        <f t="shared" si="254"/>
        <v>0</v>
      </c>
      <c r="AC127" s="960">
        <v>0</v>
      </c>
      <c r="AD127" s="959">
        <f t="shared" si="255"/>
        <v>1</v>
      </c>
      <c r="AE127" s="934">
        <f t="shared" si="291"/>
        <v>0</v>
      </c>
      <c r="AF127" s="986">
        <f t="shared" si="269"/>
        <v>0</v>
      </c>
    </row>
    <row r="128" ht="18" customHeight="1">
      <c r="B128" s="1064">
        <v>15.029999999999999</v>
      </c>
      <c r="C128" s="1071" t="e">
        <f>+#REF!+1</f>
        <v>#REF!</v>
      </c>
      <c r="D128" s="1066" t="s">
        <v>478</v>
      </c>
      <c r="E128" s="1089"/>
      <c r="F128" s="1068"/>
      <c r="G128" s="1090" t="s">
        <v>261</v>
      </c>
      <c r="H128" s="1074"/>
      <c r="I128" s="1123"/>
      <c r="J128" s="1074"/>
      <c r="K128" s="1091">
        <f t="shared" si="286"/>
        <v>0</v>
      </c>
      <c r="L128" s="959">
        <f>+'[193]Metrado'!E123</f>
        <v>0</v>
      </c>
      <c r="M128" s="1091">
        <f t="shared" ref="M128:M129" si="292">+ROUND($I128*L128,2)</f>
        <v>0</v>
      </c>
      <c r="N128" s="960">
        <v>0</v>
      </c>
      <c r="O128" s="1074">
        <f t="shared" si="276"/>
        <v>0</v>
      </c>
      <c r="P128" s="1091">
        <f t="shared" si="288"/>
        <v>0</v>
      </c>
      <c r="Q128" s="986"/>
      <c r="R128" s="987">
        <f t="shared" si="277"/>
        <v>0</v>
      </c>
      <c r="T128" s="988"/>
      <c r="U128" s="960">
        <v>0</v>
      </c>
      <c r="V128" s="959">
        <f t="shared" si="251"/>
        <v>0</v>
      </c>
      <c r="W128" s="934">
        <f t="shared" si="289"/>
        <v>0</v>
      </c>
      <c r="X128" s="1092"/>
      <c r="Y128" s="960">
        <v>0</v>
      </c>
      <c r="Z128" s="959">
        <f t="shared" si="253"/>
        <v>0</v>
      </c>
      <c r="AA128" s="934">
        <f t="shared" si="290"/>
        <v>0</v>
      </c>
      <c r="AB128" s="1092"/>
      <c r="AC128" s="960">
        <v>0</v>
      </c>
      <c r="AD128" s="959">
        <f t="shared" si="255"/>
        <v>0</v>
      </c>
      <c r="AE128" s="934">
        <f t="shared" si="291"/>
        <v>0</v>
      </c>
      <c r="AF128" s="1092"/>
    </row>
    <row r="129" s="1063" customFormat="1" ht="21" customHeight="1">
      <c r="B129" s="1064">
        <v>15.039999999999999</v>
      </c>
      <c r="C129" s="1071" t="e">
        <f>+#REF!+1</f>
        <v>#REF!</v>
      </c>
      <c r="D129" s="1066" t="s">
        <v>479</v>
      </c>
      <c r="E129" s="1089"/>
      <c r="F129" s="1068"/>
      <c r="G129" s="1090" t="s">
        <v>261</v>
      </c>
      <c r="H129" s="1074"/>
      <c r="I129" s="1074">
        <v>2378.71</v>
      </c>
      <c r="J129" s="1074"/>
      <c r="K129" s="1091">
        <f t="shared" si="286"/>
        <v>0</v>
      </c>
      <c r="L129" s="1074">
        <f>+'[193]Metrado'!E124</f>
        <v>3</v>
      </c>
      <c r="M129" s="1091">
        <f t="shared" si="292"/>
        <v>7136.1300000000001</v>
      </c>
      <c r="N129" s="960">
        <v>0</v>
      </c>
      <c r="O129" s="1074">
        <f t="shared" si="276"/>
        <v>3</v>
      </c>
      <c r="P129" s="1091">
        <f t="shared" si="288"/>
        <v>0</v>
      </c>
      <c r="Q129" s="986">
        <f t="shared" si="249"/>
        <v>0</v>
      </c>
      <c r="R129" s="987">
        <f t="shared" si="277"/>
        <v>2378.71</v>
      </c>
      <c r="S129" s="934"/>
      <c r="T129" s="988"/>
      <c r="U129" s="960">
        <v>0</v>
      </c>
      <c r="V129" s="959">
        <f t="shared" si="251"/>
        <v>3</v>
      </c>
      <c r="W129" s="1063">
        <f t="shared" si="289"/>
        <v>0</v>
      </c>
      <c r="X129" s="1092">
        <f t="shared" si="252"/>
        <v>0</v>
      </c>
      <c r="Y129" s="960">
        <v>0</v>
      </c>
      <c r="Z129" s="959">
        <f t="shared" si="253"/>
        <v>3</v>
      </c>
      <c r="AA129" s="1063">
        <f t="shared" si="290"/>
        <v>0</v>
      </c>
      <c r="AB129" s="1092">
        <f t="shared" si="254"/>
        <v>0</v>
      </c>
      <c r="AC129" s="960">
        <v>0</v>
      </c>
      <c r="AD129" s="959">
        <f t="shared" si="255"/>
        <v>3</v>
      </c>
      <c r="AE129" s="1063">
        <f t="shared" si="291"/>
        <v>0</v>
      </c>
      <c r="AF129" s="1092">
        <f t="shared" si="269"/>
        <v>0</v>
      </c>
    </row>
    <row r="130" ht="21" customHeight="1">
      <c r="B130" s="1009"/>
      <c r="C130" s="1010" t="e">
        <f>+#REF!+1</f>
        <v>#REF!</v>
      </c>
      <c r="D130" s="1021"/>
      <c r="E130" s="1054"/>
      <c r="F130" s="1013" t="str">
        <f>+"SUB-TOTAL   "&amp;B125&amp;":  "</f>
        <v xml:space="preserve">SUB-TOTAL   15:  </v>
      </c>
      <c r="G130" s="716"/>
      <c r="H130" s="984"/>
      <c r="I130" s="984"/>
      <c r="J130" s="984"/>
      <c r="K130" s="1060">
        <f>+SUM(K126:K129)</f>
        <v>33913.940000000002</v>
      </c>
      <c r="L130" s="984"/>
      <c r="M130" s="1060">
        <f>+SUM(M126:M129)</f>
        <v>29746.690000000002</v>
      </c>
      <c r="N130" s="960">
        <v>0</v>
      </c>
      <c r="O130" s="984">
        <f t="shared" si="276"/>
        <v>0</v>
      </c>
      <c r="P130" s="1060">
        <f>+SUM(P126:P129)</f>
        <v>0</v>
      </c>
      <c r="Q130" s="986"/>
      <c r="R130" s="987">
        <f t="shared" si="277"/>
        <v>0</v>
      </c>
      <c r="T130" s="988"/>
      <c r="U130" s="960">
        <v>0</v>
      </c>
      <c r="V130" s="959">
        <f t="shared" si="251"/>
        <v>0</v>
      </c>
      <c r="W130" s="934">
        <f>+SUM(W126:W129)</f>
        <v>0</v>
      </c>
      <c r="X130" s="1056"/>
      <c r="Y130" s="960">
        <v>0</v>
      </c>
      <c r="Z130" s="959">
        <f t="shared" si="253"/>
        <v>0</v>
      </c>
      <c r="AA130" s="934">
        <f>+SUM(AA126:AA129)</f>
        <v>0</v>
      </c>
      <c r="AB130" s="1056"/>
      <c r="AC130" s="960">
        <v>0</v>
      </c>
      <c r="AD130" s="959">
        <f t="shared" si="255"/>
        <v>0</v>
      </c>
      <c r="AE130" s="934">
        <f>+SUM(AE126:AE129)</f>
        <v>0</v>
      </c>
      <c r="AF130" s="1056"/>
    </row>
    <row r="131" ht="21" customHeight="1">
      <c r="B131" s="990">
        <f>1+B125</f>
        <v>16</v>
      </c>
      <c r="C131" s="1010" t="e">
        <f>+C85+1</f>
        <v>#REF!</v>
      </c>
      <c r="D131" s="1002" t="s">
        <v>480</v>
      </c>
      <c r="E131" s="1012"/>
      <c r="F131" s="1016"/>
      <c r="G131" s="729"/>
      <c r="H131" s="993"/>
      <c r="I131" s="993"/>
      <c r="J131" s="993"/>
      <c r="K131" s="993"/>
      <c r="L131" s="995"/>
      <c r="M131" s="993"/>
      <c r="N131" s="960">
        <v>0</v>
      </c>
      <c r="O131" s="993">
        <f t="shared" si="276"/>
        <v>0</v>
      </c>
      <c r="P131" s="993"/>
      <c r="Q131" s="986"/>
      <c r="R131" s="987">
        <f t="shared" si="277"/>
        <v>0</v>
      </c>
      <c r="T131" s="988"/>
      <c r="U131" s="960">
        <v>0</v>
      </c>
      <c r="V131" s="959">
        <f t="shared" si="251"/>
        <v>0</v>
      </c>
      <c r="X131" s="1022"/>
      <c r="Y131" s="960">
        <v>0</v>
      </c>
      <c r="Z131" s="959">
        <f t="shared" si="253"/>
        <v>0</v>
      </c>
      <c r="AB131" s="1022"/>
      <c r="AC131" s="960">
        <v>0</v>
      </c>
      <c r="AD131" s="959">
        <f t="shared" si="255"/>
        <v>0</v>
      </c>
      <c r="AF131" s="1022"/>
    </row>
    <row r="132" s="961" customFormat="1" ht="21" customHeight="1">
      <c r="A132" s="961"/>
      <c r="B132" s="703">
        <v>16.010000000000002</v>
      </c>
      <c r="C132" s="1023" t="e">
        <f t="shared" si="285"/>
        <v>#REF!</v>
      </c>
      <c r="D132" s="962" t="s">
        <v>481</v>
      </c>
      <c r="E132" s="963"/>
      <c r="F132" s="964"/>
      <c r="G132" s="700" t="s">
        <v>306</v>
      </c>
      <c r="H132" s="965">
        <v>9.5299999999999994</v>
      </c>
      <c r="I132" s="965"/>
      <c r="J132" s="965">
        <v>90</v>
      </c>
      <c r="K132" s="965">
        <f t="shared" ref="K128:K132" si="293">+ROUND($H132*J132,2)</f>
        <v>857.70000000000005</v>
      </c>
      <c r="L132" s="965">
        <f>+'[193]Metrado'!E127</f>
        <v>60</v>
      </c>
      <c r="M132" s="965">
        <f t="shared" ref="M132:M133" si="294">+ROUND($H132*L132,2)</f>
        <v>571.79999999999995</v>
      </c>
      <c r="N132" s="966">
        <v>8.3900000000000006</v>
      </c>
      <c r="O132" s="965">
        <f t="shared" si="276"/>
        <v>60</v>
      </c>
      <c r="P132" s="965">
        <f t="shared" ref="P132:P134" si="295">+ROUND($N132*O132,2)</f>
        <v>503.39999999999998</v>
      </c>
      <c r="Q132" s="967">
        <f t="shared" si="249"/>
        <v>0.88037775445960142</v>
      </c>
      <c r="R132" s="968">
        <f t="shared" si="277"/>
        <v>1.1399999999999988</v>
      </c>
      <c r="S132" s="970"/>
      <c r="T132" s="969"/>
      <c r="U132" s="966">
        <v>0</v>
      </c>
      <c r="V132" s="965">
        <f t="shared" si="251"/>
        <v>60</v>
      </c>
      <c r="W132" s="961">
        <f t="shared" ref="W132:W134" si="296">+ROUND($U132*V132,2)</f>
        <v>0</v>
      </c>
      <c r="X132" s="967">
        <f t="shared" si="252"/>
        <v>0</v>
      </c>
      <c r="Y132" s="966">
        <v>0</v>
      </c>
      <c r="Z132" s="965">
        <f t="shared" si="253"/>
        <v>60</v>
      </c>
      <c r="AA132" s="961">
        <f t="shared" ref="AA132:AA134" si="297">+ROUND($Y132*Z132,2)</f>
        <v>0</v>
      </c>
      <c r="AB132" s="967">
        <f t="shared" si="254"/>
        <v>0</v>
      </c>
      <c r="AC132" s="966">
        <v>0</v>
      </c>
      <c r="AD132" s="965">
        <f t="shared" si="255"/>
        <v>60</v>
      </c>
      <c r="AE132" s="961">
        <f t="shared" ref="AE132:AE134" si="298">+ROUND($AC132*AD132,2)</f>
        <v>0</v>
      </c>
      <c r="AF132" s="967">
        <f t="shared" si="269"/>
        <v>0</v>
      </c>
    </row>
    <row r="133" s="961" customFormat="1" ht="21" customHeight="1">
      <c r="A133" s="961"/>
      <c r="B133" s="703">
        <v>16.020000000000003</v>
      </c>
      <c r="C133" s="1023" t="e">
        <f t="shared" si="285"/>
        <v>#REF!</v>
      </c>
      <c r="D133" s="962" t="s">
        <v>482</v>
      </c>
      <c r="E133" s="963"/>
      <c r="F133" s="964"/>
      <c r="G133" s="700" t="s">
        <v>306</v>
      </c>
      <c r="H133" s="965">
        <v>14.81</v>
      </c>
      <c r="I133" s="965"/>
      <c r="J133" s="965">
        <v>180</v>
      </c>
      <c r="K133" s="965">
        <f t="shared" ref="K133:K134" si="299">+ROUND($H133*J133,2)</f>
        <v>2665.8000000000002</v>
      </c>
      <c r="L133" s="965">
        <f>+'[193]Metrado'!E128</f>
        <v>128</v>
      </c>
      <c r="M133" s="965">
        <f t="shared" si="294"/>
        <v>1895.6800000000001</v>
      </c>
      <c r="N133" s="966">
        <v>12.699999999999999</v>
      </c>
      <c r="O133" s="965">
        <f t="shared" si="276"/>
        <v>128</v>
      </c>
      <c r="P133" s="965">
        <f t="shared" si="295"/>
        <v>1625.5999999999999</v>
      </c>
      <c r="Q133" s="967">
        <f t="shared" si="249"/>
        <v>0.85752869682646848</v>
      </c>
      <c r="R133" s="968">
        <f t="shared" si="277"/>
        <v>2.1100000000000012</v>
      </c>
      <c r="S133" s="961"/>
      <c r="T133" s="969"/>
      <c r="U133" s="966">
        <v>0</v>
      </c>
      <c r="V133" s="965">
        <f t="shared" si="251"/>
        <v>128</v>
      </c>
      <c r="W133" s="961">
        <f t="shared" si="296"/>
        <v>0</v>
      </c>
      <c r="X133" s="967">
        <f t="shared" si="252"/>
        <v>0</v>
      </c>
      <c r="Y133" s="966">
        <v>0</v>
      </c>
      <c r="Z133" s="965">
        <f t="shared" si="253"/>
        <v>128</v>
      </c>
      <c r="AA133" s="961">
        <f t="shared" si="297"/>
        <v>0</v>
      </c>
      <c r="AB133" s="967">
        <f t="shared" si="254"/>
        <v>0</v>
      </c>
      <c r="AC133" s="966">
        <v>0</v>
      </c>
      <c r="AD133" s="965">
        <f t="shared" si="255"/>
        <v>128</v>
      </c>
      <c r="AE133" s="961">
        <f t="shared" si="298"/>
        <v>0</v>
      </c>
      <c r="AF133" s="967">
        <f t="shared" si="269"/>
        <v>0</v>
      </c>
    </row>
    <row r="134" s="970" customFormat="1" ht="21" customHeight="1">
      <c r="A134" s="970"/>
      <c r="B134" s="759">
        <v>16.030000000000001</v>
      </c>
      <c r="C134" s="978" t="e">
        <f>+#REF!+1</f>
        <v>#REF!</v>
      </c>
      <c r="D134" s="973" t="s">
        <v>483</v>
      </c>
      <c r="E134" s="1124"/>
      <c r="F134" s="1117"/>
      <c r="G134" s="1119" t="s">
        <v>306</v>
      </c>
      <c r="H134" s="1120"/>
      <c r="I134" s="1120">
        <f>+H133*1.5</f>
        <v>22.215</v>
      </c>
      <c r="J134" s="1120"/>
      <c r="K134" s="1120">
        <f t="shared" si="299"/>
        <v>0</v>
      </c>
      <c r="L134" s="976">
        <f>+'[193]Metrado'!E129</f>
        <v>36</v>
      </c>
      <c r="M134" s="1120">
        <f>+ROUND($I134*L134,2)</f>
        <v>799.74000000000001</v>
      </c>
      <c r="N134" s="966">
        <v>0</v>
      </c>
      <c r="O134" s="1120">
        <f t="shared" si="276"/>
        <v>36</v>
      </c>
      <c r="P134" s="1120">
        <f t="shared" si="295"/>
        <v>0</v>
      </c>
      <c r="Q134" s="967">
        <f t="shared" si="249"/>
        <v>0</v>
      </c>
      <c r="R134" s="968">
        <f t="shared" si="277"/>
        <v>22.215</v>
      </c>
      <c r="S134" s="1125"/>
      <c r="T134" s="969"/>
      <c r="U134" s="966">
        <v>0</v>
      </c>
      <c r="V134" s="965">
        <f t="shared" si="251"/>
        <v>36</v>
      </c>
      <c r="W134" s="970">
        <f t="shared" si="296"/>
        <v>0</v>
      </c>
      <c r="X134" s="980">
        <f t="shared" si="252"/>
        <v>0</v>
      </c>
      <c r="Y134" s="966">
        <v>0</v>
      </c>
      <c r="Z134" s="965">
        <f t="shared" si="253"/>
        <v>36</v>
      </c>
      <c r="AA134" s="970">
        <f t="shared" si="297"/>
        <v>0</v>
      </c>
      <c r="AB134" s="980">
        <f t="shared" si="254"/>
        <v>0</v>
      </c>
      <c r="AC134" s="966">
        <v>0</v>
      </c>
      <c r="AD134" s="965">
        <f t="shared" si="255"/>
        <v>36</v>
      </c>
      <c r="AE134" s="970">
        <f t="shared" si="298"/>
        <v>0</v>
      </c>
      <c r="AF134" s="980">
        <f t="shared" si="269"/>
        <v>0</v>
      </c>
    </row>
    <row r="135" ht="21" customHeight="1">
      <c r="B135" s="1009"/>
      <c r="C135" s="1010" t="e">
        <f>+#REF!+1</f>
        <v>#REF!</v>
      </c>
      <c r="D135" s="1021"/>
      <c r="E135" s="1054"/>
      <c r="F135" s="1013" t="str">
        <f>+"SUB-TOTAL   "&amp;B131&amp;":  "</f>
        <v xml:space="preserve">SUB-TOTAL   16:  </v>
      </c>
      <c r="G135" s="1126"/>
      <c r="H135" s="984"/>
      <c r="I135" s="984"/>
      <c r="J135" s="984"/>
      <c r="K135" s="1060">
        <f>+SUM(K132:K134)</f>
        <v>3523.5</v>
      </c>
      <c r="L135" s="984"/>
      <c r="M135" s="1060">
        <f>+SUM(M132:M134)</f>
        <v>3267.2200000000003</v>
      </c>
      <c r="N135" s="1127"/>
      <c r="O135" s="984"/>
      <c r="P135" s="1060">
        <f>+SUM(P132:P134)</f>
        <v>2129</v>
      </c>
      <c r="Q135" s="1056"/>
      <c r="R135" s="987">
        <f t="shared" si="277"/>
        <v>0</v>
      </c>
      <c r="S135" s="1128"/>
      <c r="T135" s="988"/>
      <c r="U135" s="960">
        <v>0</v>
      </c>
      <c r="V135" s="959">
        <f t="shared" si="251"/>
        <v>0</v>
      </c>
      <c r="W135" s="934">
        <f>+SUM(W132:W134)</f>
        <v>0</v>
      </c>
      <c r="X135" s="1056"/>
      <c r="Y135" s="960">
        <v>0</v>
      </c>
      <c r="Z135" s="959">
        <f t="shared" si="253"/>
        <v>0</v>
      </c>
      <c r="AA135" s="934">
        <f>+SUM(AA132:AA134)</f>
        <v>0</v>
      </c>
      <c r="AB135" s="1056"/>
      <c r="AC135" s="960"/>
      <c r="AD135" s="959">
        <f t="shared" si="255"/>
        <v>0</v>
      </c>
      <c r="AE135" s="934">
        <f>+SUM(AE132:AE134)</f>
        <v>0</v>
      </c>
      <c r="AF135" s="1056"/>
    </row>
    <row r="136" s="1128" customFormat="1" ht="45.75" customHeight="1">
      <c r="B136" s="1129"/>
      <c r="C136" s="1130" t="e">
        <f t="shared" si="285"/>
        <v>#REF!</v>
      </c>
      <c r="D136" s="1131" t="s">
        <v>393</v>
      </c>
      <c r="E136" s="1132"/>
      <c r="F136" s="1133"/>
      <c r="G136" s="1134"/>
      <c r="H136" s="1135"/>
      <c r="I136" s="1135"/>
      <c r="J136" s="1135"/>
      <c r="K136" s="1135">
        <f>+K22+K28+K31+K35+K40+K47+K51+K54+K62+K65+K85+K99+K111+K117+K124+K130+K135</f>
        <v>202256.75</v>
      </c>
      <c r="L136" s="1135"/>
      <c r="M136" s="1135">
        <f>+M22+M28+M31+M35+M40+M47+M51+M54+M62+M65+M85+M99+M111+M117+M124+M130+M135</f>
        <v>223205.59</v>
      </c>
      <c r="N136" s="1136"/>
      <c r="O136" s="1135"/>
      <c r="P136" s="1135">
        <f>+P22+P28+P31+P35+P40+P47+P51+P54+P62+P65+P85+P99+P111+P117+P124+P130+P135</f>
        <v>24057.670000000002</v>
      </c>
      <c r="Q136" s="1137"/>
      <c r="R136" s="987">
        <f t="shared" si="277"/>
        <v>0</v>
      </c>
      <c r="T136" s="988"/>
      <c r="U136" s="960">
        <v>0</v>
      </c>
      <c r="W136" s="1128">
        <f>+W22+W28+W31+W35+W40+W47+W51+W54+W62+W65+W85+W99+W111+W117+W124+W130+W135</f>
        <v>2781.9000000000001</v>
      </c>
      <c r="X136" s="1137"/>
      <c r="AA136" s="1128">
        <f>+AA22+AA28+AA31+AA35+AA40+AA47+AA51+AA54+AA62+AA65+AA85+AA99+AA111+AA117+AA124+AA130+AA135</f>
        <v>2781.9000000000001</v>
      </c>
      <c r="AB136" s="1137"/>
      <c r="AE136" s="1128">
        <f>+AE22+AE28+AE31+AE35+AE40+AE47+AE51+AE54+AE62+AE65+AE85+AE99+AE111+AE117+AE124+AE130+AE135</f>
        <v>10847.17</v>
      </c>
      <c r="AF136" s="1137"/>
    </row>
    <row r="137" ht="21" customHeight="1"/>
    <row r="138" ht="21" customHeight="1"/>
  </sheetData>
  <autoFilter ref="B12:R136">
    <filterColumn colId="1" showButton="0"/>
    <filterColumn colId="2" showButton="0"/>
    <filterColumn colId="3" showButton="0"/>
    <filterColumn colId="8" showButton="0"/>
    <filterColumn colId="10" showButton="0"/>
    <filterColumn colId="13" showButton="0"/>
  </autoFilter>
  <mergeCells count="43">
    <mergeCell ref="B6:M7"/>
    <mergeCell ref="F8:M8"/>
    <mergeCell ref="B12:B15"/>
    <mergeCell ref="C12:F15"/>
    <mergeCell ref="G12:G15"/>
    <mergeCell ref="H12:H14"/>
    <mergeCell ref="I12:I14"/>
    <mergeCell ref="J12:K12"/>
    <mergeCell ref="L12:M12"/>
    <mergeCell ref="N12:N14"/>
    <mergeCell ref="O12:P12"/>
    <mergeCell ref="R12:R14"/>
    <mergeCell ref="U12:U14"/>
    <mergeCell ref="V12:W12"/>
    <mergeCell ref="Y12:Y14"/>
    <mergeCell ref="Z12:AA12"/>
    <mergeCell ref="AC12:AC14"/>
    <mergeCell ref="AD12:AE12"/>
    <mergeCell ref="J13:J14"/>
    <mergeCell ref="K13:K14"/>
    <mergeCell ref="L13:L14"/>
    <mergeCell ref="M13:M14"/>
    <mergeCell ref="O13:O14"/>
    <mergeCell ref="P13:P14"/>
    <mergeCell ref="Q13:Q15"/>
    <mergeCell ref="V13:V14"/>
    <mergeCell ref="W13:W14"/>
    <mergeCell ref="X13:X15"/>
    <mergeCell ref="Z13:Z14"/>
    <mergeCell ref="AA13:AA14"/>
    <mergeCell ref="AB13:AB15"/>
    <mergeCell ref="AD13:AD14"/>
    <mergeCell ref="AE13:AE14"/>
    <mergeCell ref="AF13:AF15"/>
    <mergeCell ref="B44:B45"/>
    <mergeCell ref="G44:G45"/>
    <mergeCell ref="H44:H45"/>
    <mergeCell ref="J44:J45"/>
    <mergeCell ref="K44:K45"/>
    <mergeCell ref="L44:L45"/>
    <mergeCell ref="M44:M45"/>
    <mergeCell ref="O44:O45"/>
    <mergeCell ref="P44:P45"/>
  </mergeCells>
  <printOptions headings="0" gridLines="0" horizontalCentered="1" verticalCentered="1"/>
  <pageMargins left="0.39370078740157477" right="0.39370078740157477" top="0.23622047244094491" bottom="0.23622047244094491" header="0" footer="0"/>
  <pageSetup paperSize="9" scale="20" fitToWidth="1" fitToHeight="1" pageOrder="overThenDown" orientation="landscape" usePrinterDefaults="1" blackAndWhite="0" draft="0" cellComments="none" useFirstPageNumber="0" errors="displayed" horizontalDpi="600" verticalDpi="600" copies="1"/>
  <headerFooter>
    <oddFooter>&amp;R&amp;P/&amp;N</oddFooter>
  </headerFooter>
  <rowBreaks count="3" manualBreakCount="3">
    <brk id="47" man="1" max="31" min="1"/>
    <brk id="85" man="1" max="31" min="1"/>
    <brk id="117" man="1" max="31" mi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between" id="{0098009C-0062-4202-8C61-000F00080007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Q18:Q134</xm:sqref>
        </x14:conditionalFormatting>
        <x14:conditionalFormatting xmlns:xm="http://schemas.microsoft.com/office/excel/2006/main">
          <x14:cfRule type="cellIs" priority="2" operator="between" id="{0065002B-0048-41DF-AE1D-00590026001A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X18:X134</xm:sqref>
        </x14:conditionalFormatting>
        <x14:conditionalFormatting xmlns:xm="http://schemas.microsoft.com/office/excel/2006/main">
          <x14:cfRule type="cellIs" priority="1" operator="between" id="{00C70069-002F-46FD-A35E-00B500E9008E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AB18:AB134 AF18:AF134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13" zoomScale="70" workbookViewId="0">
      <selection activeCell="D25" activeCellId="0" sqref="D25"/>
    </sheetView>
  </sheetViews>
  <sheetFormatPr baseColWidth="10" defaultColWidth="13.33203125" defaultRowHeight="13.199999999999999"/>
  <cols>
    <col customWidth="1" min="1" max="1" style="7" width="1.6640625"/>
    <col customWidth="1" min="2" max="2" style="7" width="6.44140625"/>
    <col customWidth="1" min="3" max="3" style="7" width="70.33203125"/>
    <col customWidth="1" min="4" max="10" style="7" width="19.6640625"/>
    <col customWidth="1" min="11" max="11" style="7" width="7.44140625"/>
    <col customWidth="1" min="12" max="12" style="7" width="24"/>
    <col customWidth="1" min="13" max="13" style="7" width="14"/>
    <col min="14" max="16384" style="7" width="13.33203125"/>
  </cols>
  <sheetData>
    <row r="1" ht="7.5" customHeight="1"/>
    <row r="2">
      <c r="B2" s="830"/>
      <c r="C2" s="831"/>
      <c r="D2" s="831"/>
      <c r="E2" s="831"/>
      <c r="F2" s="831"/>
      <c r="G2" s="831"/>
      <c r="H2" s="831"/>
      <c r="I2" s="831"/>
      <c r="J2" s="832"/>
    </row>
    <row r="3" ht="24.600000000000001">
      <c r="B3" s="833" t="s">
        <v>399</v>
      </c>
      <c r="C3" s="834"/>
      <c r="D3" s="834"/>
      <c r="E3" s="834"/>
      <c r="F3" s="834"/>
      <c r="G3" s="834"/>
      <c r="H3" s="834"/>
      <c r="I3" s="834"/>
      <c r="J3" s="835"/>
    </row>
    <row r="4" ht="21.600000000000001">
      <c r="B4" s="836"/>
      <c r="C4" s="837"/>
      <c r="D4" s="837"/>
      <c r="E4" s="837"/>
      <c r="F4" s="837"/>
      <c r="G4" s="837"/>
      <c r="H4" s="837"/>
      <c r="I4" s="837"/>
      <c r="J4" s="838"/>
    </row>
    <row r="5">
      <c r="B5" s="1138"/>
      <c r="C5" s="914"/>
      <c r="D5" s="914"/>
      <c r="E5" s="914"/>
      <c r="F5" s="914"/>
      <c r="G5" s="914"/>
      <c r="H5" s="914"/>
      <c r="I5" s="914"/>
      <c r="J5" s="1139"/>
    </row>
    <row r="6" ht="17.399999999999999">
      <c r="B6" s="1138"/>
      <c r="C6" s="1140" t="s">
        <v>400</v>
      </c>
      <c r="D6" s="1141"/>
      <c r="E6" s="1141"/>
      <c r="F6" s="1141"/>
      <c r="G6" s="1141"/>
      <c r="H6" s="1141"/>
      <c r="I6" s="1141"/>
      <c r="J6" s="1142"/>
    </row>
    <row r="7" ht="61.5" customHeight="1">
      <c r="B7" s="1138"/>
      <c r="C7" s="1143" t="s">
        <v>401</v>
      </c>
      <c r="D7" s="1143"/>
      <c r="E7" s="1143"/>
      <c r="F7" s="1143"/>
      <c r="G7" s="1143"/>
      <c r="H7" s="1143"/>
      <c r="I7" s="1143"/>
      <c r="J7" s="1144"/>
    </row>
    <row r="8" ht="21">
      <c r="B8" s="1138"/>
      <c r="C8" s="1145"/>
      <c r="D8" s="914"/>
      <c r="E8" s="914"/>
      <c r="F8" s="914"/>
      <c r="G8" s="914"/>
      <c r="H8" s="914"/>
      <c r="I8" s="914"/>
      <c r="J8" s="1139"/>
    </row>
    <row r="9" ht="17.399999999999999">
      <c r="B9" s="1138"/>
      <c r="C9" s="913" t="s">
        <v>51</v>
      </c>
      <c r="D9" s="914"/>
      <c r="E9" s="914"/>
      <c r="F9" s="914"/>
      <c r="G9" s="914"/>
      <c r="H9" s="914"/>
      <c r="I9" s="914"/>
      <c r="J9" s="1139"/>
    </row>
    <row r="10" ht="17.399999999999999">
      <c r="B10" s="1138"/>
      <c r="C10" s="913" t="s">
        <v>402</v>
      </c>
      <c r="D10" s="1146" t="e">
        <f>+'RES-RP'!H18</f>
        <v>#REF!</v>
      </c>
      <c r="E10" s="914"/>
      <c r="F10" s="914"/>
      <c r="G10" s="1147"/>
      <c r="H10" s="1147"/>
      <c r="I10" s="914"/>
      <c r="J10" s="1148"/>
      <c r="L10" s="851" t="e">
        <f>D10=SUM(G13:G28)</f>
        <v>#REF!</v>
      </c>
      <c r="M10" s="852"/>
    </row>
    <row r="11" ht="13.800000000000001">
      <c r="B11" s="1138"/>
      <c r="C11" s="914"/>
      <c r="D11" s="914"/>
      <c r="E11" s="914"/>
      <c r="F11" s="914"/>
      <c r="G11" s="914"/>
      <c r="H11" s="914"/>
      <c r="I11" s="914"/>
      <c r="J11" s="1139"/>
    </row>
    <row r="12" ht="28.199999999999999">
      <c r="B12" s="853" t="s">
        <v>403</v>
      </c>
      <c r="C12" s="854" t="s">
        <v>404</v>
      </c>
      <c r="D12" s="854" t="s">
        <v>405</v>
      </c>
      <c r="E12" s="854" t="s">
        <v>406</v>
      </c>
      <c r="F12" s="856" t="s">
        <v>407</v>
      </c>
      <c r="G12" s="854" t="s">
        <v>408</v>
      </c>
      <c r="H12" s="854" t="s">
        <v>409</v>
      </c>
      <c r="I12" s="854" t="s">
        <v>410</v>
      </c>
      <c r="J12" s="857" t="s">
        <v>411</v>
      </c>
    </row>
    <row r="13" ht="19.5" customHeight="1">
      <c r="B13" s="1149">
        <v>1</v>
      </c>
      <c r="C13" s="859" t="s">
        <v>271</v>
      </c>
      <c r="D13" s="860" t="s">
        <v>412</v>
      </c>
      <c r="E13" s="861" t="s">
        <v>413</v>
      </c>
      <c r="F13" s="1150" t="s">
        <v>414</v>
      </c>
      <c r="G13" s="1151">
        <f>+RP!M31</f>
        <v>0</v>
      </c>
      <c r="H13" s="1152" t="e">
        <f t="shared" ref="H13:H28" si="300">ROUND(G13/$D$10,3)</f>
        <v>#REF!</v>
      </c>
      <c r="I13" s="1153">
        <f t="shared" ref="I13:I14" si="301">ROUND(G13/SUM($G$13:$G$20),4)</f>
        <v>0</v>
      </c>
      <c r="J13" s="1154" t="e">
        <f>ROUND(SUM(H13:H20),3)</f>
        <v>#REF!</v>
      </c>
      <c r="K13" s="867"/>
      <c r="L13" s="1155"/>
      <c r="M13" s="869"/>
      <c r="N13" s="870"/>
      <c r="O13" s="1156"/>
    </row>
    <row r="14" ht="19.5" customHeight="1">
      <c r="B14" s="1149"/>
      <c r="C14" s="859" t="s">
        <v>415</v>
      </c>
      <c r="D14" s="860" t="s">
        <v>416</v>
      </c>
      <c r="E14" s="861" t="s">
        <v>417</v>
      </c>
      <c r="F14" s="861"/>
      <c r="G14" s="1151">
        <f>+RP!M22</f>
        <v>2021</v>
      </c>
      <c r="H14" s="1152" t="e">
        <f t="shared" si="300"/>
        <v>#REF!</v>
      </c>
      <c r="I14" s="1153">
        <f t="shared" si="301"/>
        <v>0.021999999999999999</v>
      </c>
      <c r="J14" s="1154"/>
      <c r="K14" s="867"/>
      <c r="L14" s="1155"/>
      <c r="M14" s="869"/>
      <c r="N14" s="870"/>
      <c r="O14" s="1156"/>
    </row>
    <row r="15" ht="19.5" customHeight="1">
      <c r="B15" s="1149"/>
      <c r="C15" s="859" t="s">
        <v>418</v>
      </c>
      <c r="D15" s="860" t="s">
        <v>419</v>
      </c>
      <c r="E15" s="861" t="s">
        <v>414</v>
      </c>
      <c r="F15" s="861"/>
      <c r="G15" s="1151">
        <f>+RP!M28+RP!M35</f>
        <v>53371.710000000006</v>
      </c>
      <c r="H15" s="1152" t="e">
        <f t="shared" si="300"/>
        <v>#REF!</v>
      </c>
      <c r="I15" s="1153">
        <f>ROUND(G15/SUM($G$13:$G$20),4)+0.0001</f>
        <v>0.58119999999999994</v>
      </c>
      <c r="J15" s="1154"/>
      <c r="K15" s="867"/>
      <c r="L15" s="1155"/>
      <c r="M15" s="869"/>
      <c r="N15" s="870"/>
    </row>
    <row r="16" ht="19.5" customHeight="1">
      <c r="B16" s="1149"/>
      <c r="C16" s="859" t="s">
        <v>279</v>
      </c>
      <c r="D16" s="860" t="s">
        <v>419</v>
      </c>
      <c r="E16" s="861" t="s">
        <v>420</v>
      </c>
      <c r="F16" s="861"/>
      <c r="G16" s="1151">
        <f>+RP!M40</f>
        <v>9029.5</v>
      </c>
      <c r="H16" s="1152" t="e">
        <f t="shared" si="300"/>
        <v>#REF!</v>
      </c>
      <c r="I16" s="1153">
        <f t="shared" ref="I16:I20" si="302">ROUND(G16/SUM($G$13:$G$20),4)</f>
        <v>0.098299999999999998</v>
      </c>
      <c r="J16" s="1157"/>
      <c r="K16" s="867"/>
      <c r="L16" s="1155"/>
    </row>
    <row r="17" ht="19.5" customHeight="1">
      <c r="B17" s="1149"/>
      <c r="C17" s="859" t="s">
        <v>430</v>
      </c>
      <c r="D17" s="1158" t="s">
        <v>428</v>
      </c>
      <c r="E17" s="861" t="s">
        <v>431</v>
      </c>
      <c r="F17" s="861"/>
      <c r="G17" s="1151">
        <f>+RP!M85</f>
        <v>3735.48</v>
      </c>
      <c r="H17" s="1152" t="e">
        <f t="shared" si="300"/>
        <v>#REF!</v>
      </c>
      <c r="I17" s="1153">
        <f t="shared" si="302"/>
        <v>0.0407</v>
      </c>
      <c r="J17" s="1154"/>
      <c r="K17" s="867"/>
      <c r="L17" s="1155"/>
    </row>
    <row r="18" ht="19.5" customHeight="1">
      <c r="B18" s="1149"/>
      <c r="C18" s="859" t="s">
        <v>342</v>
      </c>
      <c r="D18" s="1158" t="s">
        <v>428</v>
      </c>
      <c r="E18" s="861" t="s">
        <v>429</v>
      </c>
      <c r="F18" s="861"/>
      <c r="G18" s="1151">
        <f>+RP!M99</f>
        <v>6000.3100000000004</v>
      </c>
      <c r="H18" s="1152" t="e">
        <f t="shared" si="300"/>
        <v>#REF!</v>
      </c>
      <c r="I18" s="1153">
        <f t="shared" si="302"/>
        <v>0.065299999999999997</v>
      </c>
      <c r="J18" s="1157"/>
      <c r="K18" s="867"/>
      <c r="L18" s="1155"/>
    </row>
    <row r="19" ht="19.5" customHeight="1">
      <c r="B19" s="1149"/>
      <c r="C19" s="859" t="s">
        <v>484</v>
      </c>
      <c r="D19" s="1158" t="s">
        <v>432</v>
      </c>
      <c r="E19" s="861" t="s">
        <v>433</v>
      </c>
      <c r="F19" s="861"/>
      <c r="G19" s="1151">
        <f>+RP!M65</f>
        <v>5523.1999999999998</v>
      </c>
      <c r="H19" s="1152" t="e">
        <f t="shared" si="300"/>
        <v>#REF!</v>
      </c>
      <c r="I19" s="1153">
        <f t="shared" si="302"/>
        <v>0.060100000000000001</v>
      </c>
      <c r="J19" s="1157"/>
      <c r="K19" s="867"/>
      <c r="L19" s="1155"/>
    </row>
    <row r="20" ht="19.5" customHeight="1">
      <c r="B20" s="1159"/>
      <c r="C20" s="1160" t="s">
        <v>358</v>
      </c>
      <c r="D20" s="1161" t="s">
        <v>432</v>
      </c>
      <c r="E20" s="897" t="s">
        <v>434</v>
      </c>
      <c r="F20" s="897"/>
      <c r="G20" s="1162">
        <f>+RP!M111</f>
        <v>12159.040000000001</v>
      </c>
      <c r="H20" s="1163" t="e">
        <f>ROUND(G20/$D$10,3+0.1)</f>
        <v>#REF!</v>
      </c>
      <c r="I20" s="1164">
        <f t="shared" si="302"/>
        <v>0.13239999999999999</v>
      </c>
      <c r="J20" s="1165"/>
      <c r="K20" s="867"/>
      <c r="L20" s="1155"/>
    </row>
    <row r="21" ht="19.5" customHeight="1">
      <c r="B21" s="1149">
        <v>2</v>
      </c>
      <c r="C21" s="859" t="s">
        <v>424</v>
      </c>
      <c r="D21" s="860" t="s">
        <v>425</v>
      </c>
      <c r="E21" s="861" t="s">
        <v>426</v>
      </c>
      <c r="F21" s="890" t="s">
        <v>426</v>
      </c>
      <c r="G21" s="1151">
        <f>+RP!M117</f>
        <v>14296.26</v>
      </c>
      <c r="H21" s="1152" t="e">
        <f t="shared" si="300"/>
        <v>#REF!</v>
      </c>
      <c r="I21" s="1153">
        <f>ROUND(G21/SUM($G$21:$G$24),4)</f>
        <v>0.32619999999999999</v>
      </c>
      <c r="J21" s="1154" t="e">
        <f>ROUND(SUM(H21:H24),3)</f>
        <v>#REF!</v>
      </c>
      <c r="K21" s="867"/>
      <c r="L21" s="868"/>
    </row>
    <row r="22" ht="19.5" customHeight="1">
      <c r="B22" s="1149"/>
      <c r="C22" s="859" t="s">
        <v>284</v>
      </c>
      <c r="D22" s="860" t="s">
        <v>425</v>
      </c>
      <c r="E22" s="861" t="s">
        <v>427</v>
      </c>
      <c r="F22" s="861"/>
      <c r="G22" s="1151">
        <f>+RP!M47+RP!M51</f>
        <v>15572.01</v>
      </c>
      <c r="H22" s="1152" t="e">
        <f t="shared" si="300"/>
        <v>#REF!</v>
      </c>
      <c r="I22" s="1153">
        <f>ROUND(G22/SUM($G$21:$G$24),4)+0.0001</f>
        <v>0.35539999999999999</v>
      </c>
      <c r="J22" s="1154"/>
      <c r="K22" s="867"/>
      <c r="L22" s="868"/>
    </row>
    <row r="23" ht="19.5" customHeight="1">
      <c r="B23" s="1149"/>
      <c r="C23" s="859" t="s">
        <v>485</v>
      </c>
      <c r="D23" s="1158" t="s">
        <v>486</v>
      </c>
      <c r="E23" s="861" t="s">
        <v>487</v>
      </c>
      <c r="F23" s="861"/>
      <c r="G23" s="1151">
        <f>+RP!M135</f>
        <v>3267.2200000000003</v>
      </c>
      <c r="H23" s="1152" t="e">
        <f t="shared" si="300"/>
        <v>#REF!</v>
      </c>
      <c r="I23" s="1153">
        <f t="shared" ref="I23:I24" si="303">ROUND(G23/SUM($G$21:$G$24),4)</f>
        <v>0.074499999999999997</v>
      </c>
      <c r="J23" s="1154"/>
      <c r="K23" s="867"/>
      <c r="L23" s="868"/>
    </row>
    <row r="24" ht="19.5" customHeight="1">
      <c r="B24" s="1149"/>
      <c r="C24" s="859" t="s">
        <v>421</v>
      </c>
      <c r="D24" s="1158" t="s">
        <v>422</v>
      </c>
      <c r="E24" s="861" t="s">
        <v>423</v>
      </c>
      <c r="F24" s="897"/>
      <c r="G24" s="1151">
        <f>+RP!M54+RP!M62</f>
        <v>10691.09</v>
      </c>
      <c r="H24" s="1152" t="e">
        <f t="shared" si="300"/>
        <v>#REF!</v>
      </c>
      <c r="I24" s="1153">
        <f t="shared" si="303"/>
        <v>0.24390000000000001</v>
      </c>
      <c r="J24" s="1166"/>
      <c r="K24" s="867"/>
      <c r="L24" s="868"/>
    </row>
    <row r="25" ht="19.5" customHeight="1">
      <c r="B25" s="1167">
        <v>3</v>
      </c>
      <c r="C25" s="1168" t="s">
        <v>488</v>
      </c>
      <c r="D25" s="1169" t="s">
        <v>489</v>
      </c>
      <c r="E25" s="890" t="s">
        <v>490</v>
      </c>
      <c r="F25" s="890" t="s">
        <v>490</v>
      </c>
      <c r="G25" s="891">
        <f>+RP!M124+RP!M130</f>
        <v>87538.770000000004</v>
      </c>
      <c r="H25" s="1170" t="e">
        <f t="shared" si="300"/>
        <v>#REF!</v>
      </c>
      <c r="I25" s="1171">
        <f>ROUND(G25/SUM($G$25:$G$25),4)</f>
        <v>1</v>
      </c>
      <c r="J25" s="1172" t="e">
        <f>ROUND(SUM(H25),3)</f>
        <v>#REF!</v>
      </c>
      <c r="K25" s="867"/>
      <c r="L25" s="868"/>
    </row>
    <row r="26" ht="19.5" customHeight="1">
      <c r="B26" s="1167">
        <v>4</v>
      </c>
      <c r="C26" s="1168" t="s">
        <v>33</v>
      </c>
      <c r="D26" s="1169" t="s">
        <v>436</v>
      </c>
      <c r="E26" s="890" t="s">
        <v>437</v>
      </c>
      <c r="F26" s="890" t="s">
        <v>437</v>
      </c>
      <c r="G26" s="891" t="e">
        <f t="shared" ref="G26:G27" si="304">+RP!#REF!</f>
        <v>#REF!</v>
      </c>
      <c r="H26" s="1152" t="e">
        <f t="shared" si="300"/>
        <v>#REF!</v>
      </c>
      <c r="I26" s="1153" t="e">
        <f t="shared" ref="I26:I27" si="305">ROUND(G26/($G$26+$G$27),4)</f>
        <v>#REF!</v>
      </c>
      <c r="J26" s="1154" t="e">
        <f>ROUND(SUM(H26:H27),3)</f>
        <v>#REF!</v>
      </c>
      <c r="K26" s="867"/>
      <c r="L26" s="898"/>
    </row>
    <row r="27" ht="19.5" customHeight="1">
      <c r="B27" s="1159"/>
      <c r="C27" s="1160" t="s">
        <v>438</v>
      </c>
      <c r="D27" s="1161" t="s">
        <v>439</v>
      </c>
      <c r="E27" s="897" t="s">
        <v>440</v>
      </c>
      <c r="F27" s="897"/>
      <c r="G27" s="1162" t="e">
        <f t="shared" si="304"/>
        <v>#REF!</v>
      </c>
      <c r="H27" s="1163" t="e">
        <f t="shared" si="300"/>
        <v>#REF!</v>
      </c>
      <c r="I27" s="1164" t="e">
        <f t="shared" si="305"/>
        <v>#REF!</v>
      </c>
      <c r="J27" s="1166"/>
      <c r="K27" s="867"/>
    </row>
    <row r="28" ht="19.5" customHeight="1">
      <c r="B28" s="1173">
        <v>5</v>
      </c>
      <c r="C28" s="1174" t="s">
        <v>441</v>
      </c>
      <c r="D28" s="1175" t="s">
        <v>442</v>
      </c>
      <c r="E28" s="1176" t="s">
        <v>443</v>
      </c>
      <c r="F28" s="1176" t="s">
        <v>443</v>
      </c>
      <c r="G28" s="1177" t="e">
        <f>+'RES-RP'!H16+'RES-RP'!H17</f>
        <v>#REF!</v>
      </c>
      <c r="H28" s="1178" t="e">
        <f t="shared" si="300"/>
        <v>#REF!</v>
      </c>
      <c r="I28" s="1179" t="e">
        <f>+G28/G28</f>
        <v>#REF!</v>
      </c>
      <c r="J28" s="1180" t="e">
        <f>ROUND(SUM(H28),3)</f>
        <v>#REF!</v>
      </c>
      <c r="K28" s="867"/>
      <c r="L28" s="908"/>
      <c r="M28" s="908"/>
    </row>
    <row r="29" ht="15">
      <c r="B29" s="1181"/>
      <c r="C29" s="1182"/>
      <c r="D29" s="1182"/>
      <c r="E29" s="1182"/>
      <c r="F29" s="1182"/>
      <c r="G29" s="1183"/>
      <c r="H29" s="1183"/>
      <c r="I29" s="1182"/>
      <c r="J29" s="1184"/>
      <c r="L29" s="911"/>
    </row>
    <row r="30" ht="17.399999999999999">
      <c r="B30" s="1185" t="s">
        <v>445</v>
      </c>
      <c r="C30" s="913" t="e">
        <f>J13&amp;" PCr/PCo + "&amp;J21&amp;" AE1r/AE1o + "&amp;J25&amp;" ENr/ENo+ "&amp;J26&amp;" Jr/Jo + "&amp;J28&amp;" GGr/GGo"</f>
        <v>#REF!</v>
      </c>
      <c r="D30" s="914"/>
      <c r="E30" s="914"/>
      <c r="F30" s="914"/>
      <c r="G30" s="1147"/>
      <c r="H30" s="1147"/>
      <c r="I30" s="1186"/>
      <c r="J30" s="1187"/>
    </row>
    <row r="31" ht="13.800000000000001">
      <c r="B31" s="1188"/>
      <c r="C31" s="1189"/>
      <c r="D31" s="1189"/>
      <c r="E31" s="1189"/>
      <c r="F31" s="1189"/>
      <c r="G31" s="1189"/>
      <c r="H31" s="1189"/>
      <c r="I31" s="1189"/>
      <c r="J31" s="1190"/>
    </row>
    <row r="32">
      <c r="B32" s="1138"/>
      <c r="C32" s="914"/>
      <c r="D32" s="914"/>
      <c r="E32" s="914"/>
      <c r="F32" s="914"/>
      <c r="G32" s="914"/>
      <c r="H32" s="914"/>
      <c r="I32" s="914"/>
      <c r="J32" s="1139"/>
    </row>
    <row r="33">
      <c r="B33" s="1138" t="s">
        <v>178</v>
      </c>
      <c r="C33" s="914"/>
      <c r="D33" s="914"/>
      <c r="E33" s="914"/>
      <c r="F33" s="914"/>
      <c r="G33" s="914"/>
      <c r="H33" s="914"/>
      <c r="I33" s="914"/>
      <c r="J33" s="1139"/>
    </row>
    <row r="34">
      <c r="B34" s="1138"/>
      <c r="C34" s="914"/>
      <c r="D34" s="914"/>
      <c r="E34" s="914"/>
      <c r="F34" s="914"/>
      <c r="G34" s="914"/>
      <c r="H34" s="914"/>
      <c r="I34" s="914"/>
      <c r="J34" s="1139"/>
    </row>
    <row r="35" ht="13.800000000000001">
      <c r="B35" s="1191" t="s">
        <v>446</v>
      </c>
      <c r="C35" s="1192" t="s">
        <v>447</v>
      </c>
      <c r="D35" s="914"/>
      <c r="E35" s="914"/>
      <c r="F35" s="914"/>
      <c r="G35" s="914"/>
      <c r="H35" s="914"/>
      <c r="I35" s="914"/>
      <c r="J35" s="1139"/>
    </row>
    <row r="36" ht="13.800000000000001">
      <c r="B36" s="1191"/>
      <c r="C36" s="1192" t="s">
        <v>448</v>
      </c>
      <c r="D36" s="914"/>
      <c r="E36" s="914"/>
      <c r="F36" s="914"/>
      <c r="G36" s="914"/>
      <c r="H36" s="914"/>
      <c r="I36" s="914"/>
      <c r="J36" s="1139"/>
    </row>
    <row r="37" ht="13.800000000000001">
      <c r="B37" s="1191"/>
      <c r="C37" s="1192" t="s">
        <v>449</v>
      </c>
      <c r="D37" s="914"/>
      <c r="E37" s="914"/>
      <c r="F37" s="914"/>
      <c r="G37" s="914"/>
      <c r="H37" s="914"/>
      <c r="I37" s="914"/>
      <c r="J37" s="1139"/>
    </row>
    <row r="38" ht="13.800000000000001">
      <c r="B38" s="1191" t="s">
        <v>450</v>
      </c>
      <c r="C38" s="1192" t="s">
        <v>451</v>
      </c>
      <c r="D38" s="914"/>
      <c r="E38" s="914"/>
      <c r="F38" s="914"/>
      <c r="G38" s="914"/>
      <c r="H38" s="914"/>
      <c r="I38" s="914"/>
      <c r="J38" s="1139"/>
    </row>
    <row r="39" ht="13.800000000000001">
      <c r="B39" s="1191"/>
      <c r="C39" s="1192" t="s">
        <v>452</v>
      </c>
      <c r="D39" s="914"/>
      <c r="E39" s="914"/>
      <c r="F39" s="914"/>
      <c r="G39" s="914"/>
      <c r="H39" s="914"/>
      <c r="I39" s="914"/>
      <c r="J39" s="1139"/>
    </row>
    <row r="40" ht="14.4">
      <c r="B40" s="1193" t="s">
        <v>453</v>
      </c>
      <c r="C40" s="1194" t="s">
        <v>454</v>
      </c>
      <c r="D40" s="1189"/>
      <c r="E40" s="1189"/>
      <c r="F40" s="1189"/>
      <c r="G40" s="1189"/>
      <c r="H40" s="1189"/>
      <c r="I40" s="1189"/>
      <c r="J40" s="1190"/>
    </row>
    <row r="42">
      <c r="G42" s="924"/>
      <c r="H42" s="1195" t="e">
        <f>+IF(SUM(H13:H28)=1,"OK","X")</f>
        <v>#REF!</v>
      </c>
      <c r="I42" s="1195" t="e">
        <f>+IF(SUM(I13:I28)=5,"OK","X")</f>
        <v>#REF!</v>
      </c>
      <c r="J42" s="1195" t="e">
        <f>+IF(SUM(J13:J28)=1,"OK","X")</f>
        <v>#REF!</v>
      </c>
    </row>
    <row r="43">
      <c r="G43" s="1196"/>
      <c r="H43" s="851"/>
      <c r="I43" s="851"/>
      <c r="J43" s="851"/>
    </row>
    <row r="44">
      <c r="G44" s="927"/>
      <c r="H44" s="1197"/>
    </row>
    <row r="45">
      <c r="G45" s="926"/>
    </row>
    <row r="48">
      <c r="H48" s="908"/>
      <c r="I48" s="908"/>
      <c r="J48" s="908"/>
    </row>
  </sheetData>
  <mergeCells count="4">
    <mergeCell ref="C7:J7"/>
    <mergeCell ref="F13:F20"/>
    <mergeCell ref="F21:F24"/>
    <mergeCell ref="F26:F27"/>
  </mergeCells>
  <printOptions headings="0" gridLines="0" horizontalCentered="1" verticalCentered="1"/>
  <pageMargins left="0.78740157480314954" right="0.78740157480314954" top="0" bottom="0" header="0" footer="0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5">
    <outlinePr applyStyles="0" summaryBelow="1" summaryRight="1" showOutlineSymbols="1"/>
    <pageSetUpPr autoPageBreaks="1" fitToPage="0"/>
  </sheetPr>
  <sheetViews>
    <sheetView showGridLines="0" view="pageBreakPreview" zoomScale="85" workbookViewId="0">
      <selection activeCell="D25" activeCellId="0" sqref="D25"/>
    </sheetView>
  </sheetViews>
  <sheetFormatPr baseColWidth="10" defaultColWidth="11.44140625" defaultRowHeight="13.199999999999999"/>
  <cols>
    <col customWidth="1" min="1" max="1" style="555" width="1.88671875"/>
    <col customWidth="1" min="2" max="2" style="556" width="11.33203125"/>
    <col customWidth="1" min="3" max="3" style="556" width="2.5546875"/>
    <col customWidth="1" min="4" max="4" style="556" width="6.109375"/>
    <col customWidth="1" min="5" max="5" style="556" width="7.44140625"/>
    <col customWidth="1" min="6" max="6" style="556" width="45.33203125"/>
    <col customWidth="1" min="7" max="8" style="556" width="19.5546875"/>
    <col customWidth="1" hidden="1" min="9" max="9" style="556" width="16.6640625"/>
    <col customWidth="1" hidden="1" min="10" max="10" style="556" width="14.6640625"/>
    <col customWidth="1" hidden="1" min="11" max="11" style="556" width="14"/>
    <col customWidth="1" hidden="1" min="12" max="12" style="556" width="16.6640625"/>
    <col customWidth="1" min="13" max="13" style="555" width="15.6640625"/>
    <col customWidth="1" min="14" max="14" style="555" width="11.88671875"/>
    <col min="15" max="16384" style="555" width="11.44140625"/>
  </cols>
  <sheetData>
    <row r="1" ht="8.25" customHeight="1">
      <c r="B1" s="557"/>
      <c r="C1" s="558"/>
      <c r="D1" s="558"/>
      <c r="E1" s="558"/>
      <c r="F1" s="558"/>
      <c r="G1" s="558"/>
      <c r="H1" s="558"/>
      <c r="I1" s="558"/>
      <c r="J1" s="558"/>
      <c r="K1" s="558"/>
    </row>
    <row r="2" ht="15" customHeight="1">
      <c r="B2" s="559" t="s">
        <v>233</v>
      </c>
      <c r="C2" s="560"/>
      <c r="D2" s="560"/>
      <c r="E2" s="560"/>
      <c r="F2" s="560"/>
      <c r="G2" s="560"/>
      <c r="H2" s="560"/>
      <c r="I2" s="560"/>
      <c r="J2" s="560"/>
      <c r="K2" s="560"/>
      <c r="L2" s="561"/>
    </row>
    <row r="3" ht="12" customHeight="1">
      <c r="B3" s="562"/>
      <c r="C3" s="560"/>
      <c r="D3" s="560"/>
      <c r="E3" s="560"/>
      <c r="F3" s="560"/>
      <c r="G3" s="560"/>
      <c r="H3" s="560"/>
      <c r="I3" s="560"/>
      <c r="J3" s="560"/>
      <c r="K3" s="560"/>
    </row>
    <row r="4" ht="42.75" customHeight="1">
      <c r="B4" s="563" t="s">
        <v>3</v>
      </c>
      <c r="C4" s="563"/>
      <c r="D4" s="563"/>
      <c r="E4" s="563"/>
      <c r="F4" s="563"/>
      <c r="G4" s="563"/>
      <c r="H4" s="563"/>
      <c r="I4" s="563"/>
      <c r="J4" s="563"/>
      <c r="K4" s="563"/>
      <c r="L4" s="563"/>
    </row>
    <row r="5" ht="15" customHeight="1">
      <c r="B5" s="564"/>
      <c r="C5" s="565"/>
      <c r="D5" s="565"/>
      <c r="E5" s="565"/>
      <c r="F5" s="565"/>
      <c r="G5" s="565"/>
      <c r="H5" s="565"/>
      <c r="I5" s="565"/>
      <c r="J5" s="565"/>
      <c r="K5" s="565"/>
    </row>
    <row r="6" ht="18" customHeight="1">
      <c r="B6" s="566" t="s">
        <v>234</v>
      </c>
      <c r="C6" s="567" t="s">
        <v>2</v>
      </c>
      <c r="D6" s="568" t="s">
        <v>5</v>
      </c>
      <c r="E6" s="568"/>
      <c r="G6" s="568"/>
      <c r="H6" s="568"/>
      <c r="I6" s="568"/>
      <c r="J6" s="568"/>
      <c r="K6" s="568"/>
    </row>
    <row r="7" ht="18" customHeight="1">
      <c r="B7" s="569" t="s">
        <v>491</v>
      </c>
      <c r="C7" s="570" t="s">
        <v>2</v>
      </c>
      <c r="D7" s="569" t="s">
        <v>52</v>
      </c>
      <c r="E7" s="569"/>
      <c r="G7" s="569"/>
      <c r="H7" s="571" t="s">
        <v>6</v>
      </c>
      <c r="I7" s="569"/>
      <c r="J7" s="569"/>
      <c r="K7" s="569"/>
    </row>
    <row r="8" ht="18" customHeight="1">
      <c r="B8" s="572"/>
      <c r="C8" s="573"/>
      <c r="D8" s="574"/>
      <c r="E8" s="574"/>
      <c r="F8" s="574"/>
      <c r="G8" s="574"/>
      <c r="H8" s="1198" t="s">
        <v>7</v>
      </c>
      <c r="I8" s="574"/>
      <c r="J8" s="574"/>
      <c r="K8" s="574"/>
      <c r="L8" s="933"/>
    </row>
    <row r="9" ht="20.25" customHeight="1">
      <c r="B9" s="576" t="s">
        <v>10</v>
      </c>
      <c r="C9" s="577" t="s">
        <v>23</v>
      </c>
      <c r="D9" s="578"/>
      <c r="E9" s="578"/>
      <c r="F9" s="579"/>
      <c r="G9" s="98" t="s">
        <v>24</v>
      </c>
      <c r="H9" s="98" t="s">
        <v>236</v>
      </c>
      <c r="I9" s="99" t="s">
        <v>26</v>
      </c>
      <c r="J9" s="100"/>
      <c r="K9" s="101" t="s">
        <v>27</v>
      </c>
      <c r="L9" s="101"/>
    </row>
    <row r="10" ht="33" customHeight="1">
      <c r="B10" s="580"/>
      <c r="C10" s="581"/>
      <c r="D10" s="582"/>
      <c r="E10" s="582"/>
      <c r="F10" s="583"/>
      <c r="G10" s="106"/>
      <c r="H10" s="106"/>
      <c r="I10" s="101" t="s">
        <v>28</v>
      </c>
      <c r="J10" s="101" t="s">
        <v>29</v>
      </c>
      <c r="K10" s="106" t="s">
        <v>30</v>
      </c>
      <c r="L10" s="106" t="s">
        <v>31</v>
      </c>
    </row>
    <row r="11" ht="21.75" customHeight="1">
      <c r="B11" s="584"/>
      <c r="C11" s="585"/>
      <c r="D11" s="586"/>
      <c r="E11" s="586"/>
      <c r="F11" s="587"/>
      <c r="G11" s="588"/>
      <c r="H11" s="588"/>
      <c r="I11" s="588"/>
      <c r="J11" s="588"/>
      <c r="K11" s="588"/>
      <c r="L11" s="588"/>
    </row>
    <row r="12" ht="21.75" customHeight="1">
      <c r="B12" s="589" t="s">
        <v>16</v>
      </c>
      <c r="C12" s="590"/>
      <c r="D12" s="591" t="s">
        <v>237</v>
      </c>
      <c r="E12" s="591"/>
      <c r="F12" s="592"/>
      <c r="G12" s="593">
        <f>+RS!K127</f>
        <v>301377.10000000003</v>
      </c>
      <c r="H12" s="593">
        <f>+RS!M127</f>
        <v>420410.61000000004</v>
      </c>
      <c r="I12" s="593" t="e">
        <f t="shared" ref="I12:I14" si="306">+RS!#REF!</f>
        <v>#REF!</v>
      </c>
      <c r="J12" s="593" t="e">
        <f t="shared" ref="J12:J14" si="307">+RS!#REF!</f>
        <v>#REF!</v>
      </c>
      <c r="K12" s="593" t="e">
        <f t="shared" ref="K12:K14" si="308">+RS!#REF!</f>
        <v>#REF!</v>
      </c>
      <c r="L12" s="593" t="e">
        <f t="shared" ref="L12:L14" si="309">+RS!#REF!</f>
        <v>#REF!</v>
      </c>
      <c r="M12" s="597"/>
      <c r="N12" s="595"/>
      <c r="P12" s="596"/>
      <c r="Q12" s="597"/>
    </row>
    <row r="13" ht="21.75" customHeight="1">
      <c r="B13" s="589" t="s">
        <v>18</v>
      </c>
      <c r="C13" s="598"/>
      <c r="D13" s="599" t="s">
        <v>33</v>
      </c>
      <c r="E13" s="599"/>
      <c r="F13" s="600"/>
      <c r="G13" s="593" t="e">
        <f t="shared" ref="G13:G14" si="310">+RS!#REF!</f>
        <v>#REF!</v>
      </c>
      <c r="H13" s="593" t="e">
        <f t="shared" ref="H13:H14" si="311">+RS!#REF!</f>
        <v>#REF!</v>
      </c>
      <c r="I13" s="593" t="e">
        <f t="shared" si="306"/>
        <v>#REF!</v>
      </c>
      <c r="J13" s="593" t="e">
        <f t="shared" si="307"/>
        <v>#REF!</v>
      </c>
      <c r="K13" s="593" t="e">
        <f t="shared" si="308"/>
        <v>#REF!</v>
      </c>
      <c r="L13" s="593" t="e">
        <f t="shared" si="309"/>
        <v>#REF!</v>
      </c>
      <c r="M13" s="597"/>
      <c r="N13" s="595"/>
      <c r="P13" s="596"/>
      <c r="Q13" s="597"/>
    </row>
    <row r="14" ht="21.75" customHeight="1">
      <c r="B14" s="589" t="s">
        <v>34</v>
      </c>
      <c r="C14" s="598"/>
      <c r="D14" s="599" t="s">
        <v>238</v>
      </c>
      <c r="E14" s="599"/>
      <c r="F14" s="600"/>
      <c r="G14" s="593" t="e">
        <f t="shared" si="310"/>
        <v>#REF!</v>
      </c>
      <c r="H14" s="593" t="e">
        <f t="shared" si="311"/>
        <v>#REF!</v>
      </c>
      <c r="I14" s="593" t="e">
        <f t="shared" si="306"/>
        <v>#REF!</v>
      </c>
      <c r="J14" s="593" t="e">
        <f t="shared" si="307"/>
        <v>#REF!</v>
      </c>
      <c r="K14" s="593" t="e">
        <f t="shared" si="308"/>
        <v>#REF!</v>
      </c>
      <c r="L14" s="593" t="e">
        <f t="shared" si="309"/>
        <v>#REF!</v>
      </c>
      <c r="M14" s="597"/>
      <c r="N14" s="595"/>
      <c r="P14" s="596"/>
      <c r="Q14" s="597"/>
    </row>
    <row r="15" s="601" customFormat="1" ht="36.75" customHeight="1">
      <c r="B15" s="602" t="s">
        <v>36</v>
      </c>
      <c r="C15" s="603"/>
      <c r="D15" s="604" t="s">
        <v>239</v>
      </c>
      <c r="E15" s="604"/>
      <c r="F15" s="605"/>
      <c r="G15" s="606" t="e">
        <f t="shared" ref="G15:L15" si="312">+SUM(G12:G14)</f>
        <v>#REF!</v>
      </c>
      <c r="H15" s="606" t="e">
        <f t="shared" si="312"/>
        <v>#REF!</v>
      </c>
      <c r="I15" s="606" t="e">
        <f t="shared" si="312"/>
        <v>#REF!</v>
      </c>
      <c r="J15" s="606" t="e">
        <f t="shared" si="312"/>
        <v>#REF!</v>
      </c>
      <c r="K15" s="606" t="e">
        <f t="shared" si="312"/>
        <v>#REF!</v>
      </c>
      <c r="L15" s="606" t="e">
        <f t="shared" si="312"/>
        <v>#REF!</v>
      </c>
      <c r="M15" s="607"/>
      <c r="N15" s="608"/>
      <c r="P15" s="129"/>
      <c r="Q15" s="607"/>
    </row>
    <row r="16" ht="24.75" customHeight="1">
      <c r="B16" s="609" t="s">
        <v>38</v>
      </c>
      <c r="C16" s="585"/>
      <c r="D16" s="610" t="s">
        <v>39</v>
      </c>
      <c r="E16" s="610"/>
      <c r="F16" s="611"/>
      <c r="G16" s="593" t="e">
        <f t="shared" ref="G16:L16" si="313">ROUND(G15*10.12%,2)</f>
        <v>#REF!</v>
      </c>
      <c r="H16" s="593" t="e">
        <f t="shared" si="313"/>
        <v>#REF!</v>
      </c>
      <c r="I16" s="593" t="e">
        <f t="shared" si="313"/>
        <v>#REF!</v>
      </c>
      <c r="J16" s="593" t="e">
        <f t="shared" si="313"/>
        <v>#REF!</v>
      </c>
      <c r="K16" s="593" t="e">
        <f t="shared" si="313"/>
        <v>#REF!</v>
      </c>
      <c r="L16" s="593" t="e">
        <f t="shared" si="313"/>
        <v>#REF!</v>
      </c>
      <c r="M16" s="597"/>
      <c r="N16" s="130"/>
      <c r="P16" s="596"/>
      <c r="Q16" s="597"/>
    </row>
    <row r="17" ht="24.75" customHeight="1">
      <c r="B17" s="609" t="s">
        <v>40</v>
      </c>
      <c r="C17" s="585"/>
      <c r="D17" s="612" t="s">
        <v>41</v>
      </c>
      <c r="E17" s="612"/>
      <c r="F17" s="611"/>
      <c r="G17" s="593" t="e">
        <f t="shared" ref="G17:L17" si="314">ROUND(G15*3%,2)</f>
        <v>#REF!</v>
      </c>
      <c r="H17" s="593" t="e">
        <f t="shared" si="314"/>
        <v>#REF!</v>
      </c>
      <c r="I17" s="593" t="e">
        <f t="shared" si="314"/>
        <v>#REF!</v>
      </c>
      <c r="J17" s="593" t="e">
        <f t="shared" si="314"/>
        <v>#REF!</v>
      </c>
      <c r="K17" s="593" t="e">
        <f t="shared" si="314"/>
        <v>#REF!</v>
      </c>
      <c r="L17" s="593" t="e">
        <f t="shared" si="314"/>
        <v>#REF!</v>
      </c>
      <c r="M17" s="597"/>
      <c r="N17" s="130"/>
      <c r="P17" s="596"/>
      <c r="Q17" s="597"/>
    </row>
    <row r="18" s="601" customFormat="1" ht="36.75" customHeight="1">
      <c r="B18" s="602" t="s">
        <v>240</v>
      </c>
      <c r="C18" s="603"/>
      <c r="D18" s="604" t="s">
        <v>241</v>
      </c>
      <c r="E18" s="604"/>
      <c r="F18" s="605"/>
      <c r="G18" s="613" t="e">
        <f t="shared" ref="G18:L18" si="315">G17+G16+G15</f>
        <v>#REF!</v>
      </c>
      <c r="H18" s="613" t="e">
        <f t="shared" si="315"/>
        <v>#REF!</v>
      </c>
      <c r="I18" s="613" t="e">
        <f t="shared" si="315"/>
        <v>#REF!</v>
      </c>
      <c r="J18" s="613" t="e">
        <f t="shared" si="315"/>
        <v>#REF!</v>
      </c>
      <c r="K18" s="613" t="e">
        <f t="shared" si="315"/>
        <v>#REF!</v>
      </c>
      <c r="L18" s="613" t="e">
        <f t="shared" si="315"/>
        <v>#REF!</v>
      </c>
      <c r="M18" s="129" t="e">
        <f>+H18-G18</f>
        <v>#REF!</v>
      </c>
      <c r="N18" s="608"/>
      <c r="P18" s="129"/>
      <c r="Q18" s="607"/>
    </row>
    <row r="19" s="601" customFormat="1" ht="6" customHeight="1">
      <c r="B19" s="614"/>
      <c r="C19" s="615"/>
      <c r="D19" s="604"/>
      <c r="E19" s="604"/>
      <c r="F19" s="604"/>
      <c r="G19" s="616"/>
      <c r="H19" s="616"/>
      <c r="I19" s="617"/>
      <c r="J19" s="618"/>
      <c r="K19" s="618"/>
      <c r="L19" s="618"/>
      <c r="M19" s="129"/>
      <c r="N19" s="608"/>
      <c r="P19" s="129"/>
      <c r="Q19" s="607"/>
    </row>
    <row r="20" ht="38.25" customHeight="1">
      <c r="B20" s="619"/>
      <c r="C20" s="620"/>
      <c r="D20" s="621" t="s">
        <v>242</v>
      </c>
      <c r="E20" s="621"/>
      <c r="F20" s="622"/>
      <c r="G20" s="623" t="e">
        <f>+G18/G18</f>
        <v>#REF!</v>
      </c>
      <c r="H20" s="623" t="e">
        <f>+H18/$G$18</f>
        <v>#REF!</v>
      </c>
      <c r="I20" s="623" t="e">
        <f>+I18/$G$18</f>
        <v>#REF!</v>
      </c>
      <c r="J20" s="623" t="e">
        <f>+J18/$G$18</f>
        <v>#REF!</v>
      </c>
      <c r="K20" s="623" t="e">
        <f>+K18/$G$18</f>
        <v>#REF!</v>
      </c>
      <c r="L20" s="623" t="e">
        <f>+L18/$G$18</f>
        <v>#REF!</v>
      </c>
      <c r="M20" s="624"/>
    </row>
    <row r="21">
      <c r="L21" s="624"/>
    </row>
    <row r="22" ht="13.800000000000001">
      <c r="H22" s="624" t="e">
        <f>+H18-I18+K18-J18</f>
        <v>#REF!</v>
      </c>
      <c r="I22" s="594"/>
      <c r="J22" s="594"/>
      <c r="K22" s="624" t="e">
        <f t="shared" ref="K22:K25" si="316">+G12-H12+I12+J12-K12</f>
        <v>#REF!</v>
      </c>
      <c r="L22" s="624"/>
      <c r="M22" s="596"/>
    </row>
    <row r="23" ht="13.800000000000001">
      <c r="H23" s="624" t="e">
        <f>+G18-H22</f>
        <v>#REF!</v>
      </c>
      <c r="I23" s="594"/>
      <c r="J23" s="594"/>
      <c r="K23" s="624" t="e">
        <f t="shared" si="316"/>
        <v>#REF!</v>
      </c>
      <c r="L23" s="624"/>
      <c r="M23" s="596"/>
    </row>
    <row r="24">
      <c r="H24" s="624"/>
      <c r="I24" s="624"/>
      <c r="J24" s="624"/>
      <c r="K24" s="624" t="e">
        <f t="shared" si="316"/>
        <v>#REF!</v>
      </c>
      <c r="L24" s="624"/>
      <c r="M24" s="596"/>
    </row>
    <row r="25">
      <c r="H25" s="624"/>
      <c r="I25" s="624"/>
      <c r="J25" s="624"/>
      <c r="K25" s="624" t="e">
        <f t="shared" si="316"/>
        <v>#REF!</v>
      </c>
      <c r="L25" s="624"/>
      <c r="M25" s="596"/>
    </row>
  </sheetData>
  <mergeCells count="7">
    <mergeCell ref="B4:L4"/>
    <mergeCell ref="K9:L9"/>
    <mergeCell ref="B9:B10"/>
    <mergeCell ref="C9:F10"/>
    <mergeCell ref="G9:G10"/>
    <mergeCell ref="H9:H10"/>
    <mergeCell ref="I9:J9"/>
  </mergeCells>
  <printOptions headings="0" gridLines="0" horizontalCentered="1" verticalCentered="1"/>
  <pageMargins left="0" right="0" top="0" bottom="0" header="0" footer="0"/>
  <pageSetup paperSize="9" scale="75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6">
    <outlinePr applyStyles="0" summaryBelow="1" summaryRight="1" showOutlineSymbols="1"/>
    <pageSetUpPr autoPageBreaks="1" fitToPage="1"/>
  </sheetPr>
  <sheetViews>
    <sheetView showGridLines="0" view="pageBreakPreview" zoomScale="83" workbookViewId="0">
      <selection activeCell="AC18" activeCellId="0" sqref="AC18:AC127"/>
    </sheetView>
  </sheetViews>
  <sheetFormatPr baseColWidth="10" defaultColWidth="11.44140625" defaultRowHeight="12.75"/>
  <cols>
    <col customWidth="1" min="1" max="1" style="934" width="4.44140625"/>
    <col customWidth="1" min="2" max="2" style="934" width="7.6640625"/>
    <col customWidth="1" hidden="1" min="3" max="3" style="934" width="3.88671875"/>
    <col customWidth="1" min="4" max="4" style="934" width="11"/>
    <col customWidth="1" min="5" max="5" style="625" width="3.109375"/>
    <col customWidth="1" min="6" max="6" style="934" width="68"/>
    <col customWidth="1" min="7" max="7" style="934" width="8.6640625"/>
    <col customWidth="1" min="8" max="8" style="934" width="12.33203125"/>
    <col customWidth="1" min="9" max="9" style="937" width="13.109375"/>
    <col customWidth="1" hidden="1" min="10" max="10" style="935" width="13.88671875"/>
    <col customWidth="1" hidden="1" min="11" max="11" style="936" width="17.44140625"/>
    <col customWidth="1" min="12" max="12" style="934" width="13.88671875"/>
    <col customWidth="1" min="13" max="13" style="934" width="17.44140625"/>
    <col customWidth="1" min="14" max="14" style="937" width="13.109375"/>
    <col customWidth="1" min="15" max="15" style="935" width="13.88671875"/>
    <col customWidth="1" min="16" max="17" style="936" width="17.44140625"/>
    <col customWidth="1" min="18" max="18" style="934" width="18.5546875"/>
    <col customWidth="1" hidden="1" min="19" max="20" style="934" width="11.44140625"/>
    <col customWidth="1" min="21" max="21" style="937" width="13.109375"/>
    <col customWidth="1" min="22" max="22" style="935" width="13.88671875"/>
    <col customWidth="1" min="23" max="24" style="936" width="17.44140625"/>
    <col customWidth="1" min="25" max="25" style="937" width="13.109375"/>
    <col customWidth="1" min="26" max="26" style="935" width="13.88671875"/>
    <col customWidth="1" min="27" max="28" style="936" width="17.44140625"/>
    <col customWidth="1" min="29" max="29" style="937" width="13.109375"/>
    <col customWidth="1" min="30" max="30" style="935" width="13.88671875"/>
    <col customWidth="1" min="31" max="32" style="936" width="17.44140625"/>
    <col min="33" max="16384" style="934" width="11.44140625"/>
  </cols>
  <sheetData>
    <row r="1" ht="13.800000000000001" hidden="1" customHeight="1"/>
    <row r="2" ht="15" hidden="1" customHeight="1"/>
    <row r="3" ht="15" hidden="1" customHeight="1"/>
    <row r="4" ht="15" hidden="1" customHeight="1"/>
    <row r="5" ht="13.800000000000001" hidden="1" customHeight="1"/>
    <row r="6" ht="20.25" customHeight="1">
      <c r="B6" s="630" t="s">
        <v>244</v>
      </c>
      <c r="C6" s="630"/>
      <c r="D6" s="630"/>
      <c r="E6" s="630"/>
      <c r="F6" s="630"/>
      <c r="G6" s="630"/>
      <c r="H6" s="630"/>
      <c r="I6" s="630"/>
      <c r="J6" s="630"/>
      <c r="K6" s="630"/>
      <c r="L6" s="630"/>
      <c r="M6" s="630"/>
      <c r="N6" s="630"/>
      <c r="O6" s="630"/>
      <c r="P6" s="630"/>
      <c r="Q6" s="630"/>
      <c r="U6" s="630"/>
      <c r="V6" s="630"/>
      <c r="W6" s="630"/>
      <c r="X6" s="630"/>
      <c r="Y6" s="630"/>
      <c r="Z6" s="630"/>
      <c r="AA6" s="630"/>
      <c r="AB6" s="630"/>
      <c r="AC6" s="630"/>
      <c r="AD6" s="630"/>
      <c r="AE6" s="630"/>
      <c r="AF6" s="630"/>
    </row>
    <row r="7" ht="17.25" customHeight="1">
      <c r="B7" s="630"/>
      <c r="C7" s="630"/>
      <c r="D7" s="630"/>
      <c r="E7" s="630"/>
      <c r="F7" s="630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0"/>
      <c r="U7" s="630"/>
      <c r="V7" s="630"/>
      <c r="W7" s="630"/>
      <c r="X7" s="630"/>
      <c r="Y7" s="630"/>
      <c r="Z7" s="630"/>
      <c r="AA7" s="630"/>
      <c r="AB7" s="630"/>
      <c r="AC7" s="630"/>
      <c r="AD7" s="630"/>
      <c r="AE7" s="630"/>
      <c r="AF7" s="630"/>
    </row>
    <row r="8" s="937" customFormat="1" ht="32.25" customHeight="1">
      <c r="B8" s="637" t="s">
        <v>245</v>
      </c>
      <c r="C8" s="938"/>
      <c r="D8" s="938"/>
      <c r="E8" s="636" t="s">
        <v>2</v>
      </c>
      <c r="F8" s="635" t="str">
        <f>+'RES-GRAL OBRA'!F4:L4</f>
        <v xml:space="preserve">AMPLIACIÓN DEL SERVICIO DE ENERGÍA ELÉCTRICA EN LA PROVINCIA DEL SANTA Y EN EL DISTRITO DE PAMPAROMAS – DEPARTAMENTO DE ANCASH</v>
      </c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U8" s="635"/>
      <c r="V8" s="635"/>
      <c r="W8" s="635"/>
      <c r="X8" s="635"/>
      <c r="Y8" s="635"/>
      <c r="Z8" s="635"/>
      <c r="AA8" s="635"/>
      <c r="AB8" s="635"/>
      <c r="AC8" s="635"/>
      <c r="AD8" s="635"/>
      <c r="AE8" s="635"/>
      <c r="AF8" s="635"/>
    </row>
    <row r="9" s="937" customFormat="1" ht="24" customHeight="1">
      <c r="B9" s="637" t="s">
        <v>4</v>
      </c>
      <c r="C9" s="82"/>
      <c r="D9" s="82"/>
      <c r="E9" s="636" t="s">
        <v>2</v>
      </c>
      <c r="F9" s="939" t="str">
        <f>+'RES-GRAL OBRA'!F5</f>
        <v>ANCASH</v>
      </c>
      <c r="G9" s="938"/>
      <c r="H9" s="938"/>
      <c r="I9" s="938"/>
      <c r="J9" s="938"/>
      <c r="K9" s="938"/>
      <c r="L9" s="635"/>
      <c r="M9" s="635"/>
      <c r="N9" s="938"/>
      <c r="O9" s="938"/>
      <c r="P9" s="938"/>
      <c r="Q9" s="938"/>
      <c r="U9" s="938"/>
      <c r="V9" s="938"/>
      <c r="W9" s="938"/>
      <c r="X9" s="938"/>
      <c r="Y9" s="938"/>
      <c r="Z9" s="938"/>
      <c r="AA9" s="938"/>
      <c r="AB9" s="938"/>
      <c r="AC9" s="938"/>
      <c r="AD9" s="938"/>
      <c r="AE9" s="938"/>
      <c r="AF9" s="938"/>
    </row>
    <row r="10" s="937" customFormat="1" ht="24" customHeight="1">
      <c r="B10" s="637" t="s">
        <v>491</v>
      </c>
      <c r="C10" s="167"/>
      <c r="D10" s="167"/>
      <c r="E10" s="633" t="s">
        <v>2</v>
      </c>
      <c r="F10" s="637" t="s">
        <v>52</v>
      </c>
      <c r="G10" s="940"/>
      <c r="H10" s="941"/>
      <c r="I10" s="941"/>
      <c r="J10" s="640"/>
      <c r="K10" s="640"/>
      <c r="L10" s="640"/>
      <c r="M10" s="640"/>
      <c r="N10" s="941"/>
      <c r="O10" s="640"/>
      <c r="P10" s="640"/>
      <c r="Q10" s="640"/>
      <c r="U10" s="941"/>
      <c r="V10" s="640"/>
      <c r="W10" s="640"/>
      <c r="X10" s="640"/>
      <c r="Y10" s="941"/>
      <c r="Z10" s="640"/>
      <c r="AA10" s="640"/>
      <c r="AB10" s="640"/>
      <c r="AC10" s="941"/>
      <c r="AD10" s="640"/>
      <c r="AE10" s="640"/>
      <c r="AF10" s="640"/>
    </row>
    <row r="11" ht="8.25" customHeight="1">
      <c r="B11" s="942"/>
      <c r="C11" s="942"/>
      <c r="D11" s="942"/>
      <c r="E11" s="641"/>
      <c r="F11" s="942"/>
      <c r="G11" s="942"/>
      <c r="H11" s="942"/>
      <c r="I11" s="1199"/>
      <c r="J11" s="943"/>
      <c r="K11" s="944"/>
      <c r="L11" s="942"/>
      <c r="M11" s="942"/>
      <c r="N11" s="1199"/>
      <c r="O11" s="943"/>
      <c r="P11" s="944"/>
      <c r="Q11" s="944"/>
      <c r="U11" s="1199"/>
      <c r="V11" s="943"/>
      <c r="W11" s="944"/>
      <c r="X11" s="944"/>
      <c r="Y11" s="1199"/>
      <c r="Z11" s="943"/>
      <c r="AA11" s="944"/>
      <c r="AB11" s="944"/>
      <c r="AC11" s="1199"/>
      <c r="AD11" s="943"/>
      <c r="AE11" s="944"/>
      <c r="AF11" s="944"/>
    </row>
    <row r="12" ht="20.25" customHeight="1">
      <c r="B12" s="644" t="s">
        <v>10</v>
      </c>
      <c r="C12" s="644" t="s">
        <v>246</v>
      </c>
      <c r="D12" s="644"/>
      <c r="E12" s="644"/>
      <c r="F12" s="644"/>
      <c r="G12" s="945" t="s">
        <v>247</v>
      </c>
      <c r="H12" s="648" t="s">
        <v>248</v>
      </c>
      <c r="I12" s="648" t="s">
        <v>249</v>
      </c>
      <c r="J12" s="649" t="s">
        <v>8</v>
      </c>
      <c r="K12" s="650"/>
      <c r="L12" s="649" t="s">
        <v>9</v>
      </c>
      <c r="M12" s="650"/>
      <c r="N12" s="653" t="s">
        <v>250</v>
      </c>
      <c r="O12" s="654" t="s">
        <v>251</v>
      </c>
      <c r="P12" s="655"/>
      <c r="Q12" s="655"/>
      <c r="R12" s="653" t="s">
        <v>252</v>
      </c>
      <c r="U12" s="647" t="s">
        <v>250</v>
      </c>
      <c r="V12" s="651" t="s">
        <v>253</v>
      </c>
      <c r="W12" s="652"/>
      <c r="X12" s="652"/>
      <c r="Y12" s="658" t="s">
        <v>250</v>
      </c>
      <c r="Z12" s="659" t="s">
        <v>254</v>
      </c>
      <c r="AA12" s="660"/>
      <c r="AB12" s="660"/>
      <c r="AC12" s="661" t="s">
        <v>250</v>
      </c>
      <c r="AD12" s="662" t="s">
        <v>255</v>
      </c>
      <c r="AE12" s="663"/>
      <c r="AF12" s="663"/>
    </row>
    <row r="13" ht="22.5" customHeight="1">
      <c r="B13" s="644"/>
      <c r="C13" s="644"/>
      <c r="D13" s="644"/>
      <c r="E13" s="644"/>
      <c r="F13" s="644"/>
      <c r="G13" s="945"/>
      <c r="H13" s="648"/>
      <c r="I13" s="648"/>
      <c r="J13" s="664" t="s">
        <v>256</v>
      </c>
      <c r="K13" s="665" t="s">
        <v>20</v>
      </c>
      <c r="L13" s="664" t="s">
        <v>256</v>
      </c>
      <c r="M13" s="665" t="s">
        <v>20</v>
      </c>
      <c r="N13" s="653"/>
      <c r="O13" s="668" t="s">
        <v>256</v>
      </c>
      <c r="P13" s="669" t="s">
        <v>20</v>
      </c>
      <c r="Q13" s="670" t="s">
        <v>75</v>
      </c>
      <c r="R13" s="653"/>
      <c r="U13" s="647"/>
      <c r="V13" s="666" t="s">
        <v>256</v>
      </c>
      <c r="W13" s="667" t="s">
        <v>20</v>
      </c>
      <c r="X13" s="671" t="s">
        <v>75</v>
      </c>
      <c r="Y13" s="658"/>
      <c r="Z13" s="672" t="s">
        <v>256</v>
      </c>
      <c r="AA13" s="673" t="s">
        <v>20</v>
      </c>
      <c r="AB13" s="674" t="s">
        <v>75</v>
      </c>
      <c r="AC13" s="661"/>
      <c r="AD13" s="675" t="s">
        <v>256</v>
      </c>
      <c r="AE13" s="676" t="s">
        <v>20</v>
      </c>
      <c r="AF13" s="677" t="s">
        <v>75</v>
      </c>
    </row>
    <row r="14" ht="20.25" customHeight="1">
      <c r="B14" s="644"/>
      <c r="C14" s="644"/>
      <c r="D14" s="644"/>
      <c r="E14" s="644"/>
      <c r="F14" s="644"/>
      <c r="G14" s="945"/>
      <c r="H14" s="648"/>
      <c r="I14" s="648"/>
      <c r="J14" s="664"/>
      <c r="K14" s="665"/>
      <c r="L14" s="664"/>
      <c r="M14" s="665"/>
      <c r="N14" s="653"/>
      <c r="O14" s="668"/>
      <c r="P14" s="669"/>
      <c r="Q14" s="678"/>
      <c r="R14" s="653"/>
      <c r="U14" s="647"/>
      <c r="V14" s="666"/>
      <c r="W14" s="667"/>
      <c r="X14" s="679"/>
      <c r="Y14" s="658"/>
      <c r="Z14" s="672"/>
      <c r="AA14" s="673"/>
      <c r="AB14" s="680"/>
      <c r="AC14" s="661"/>
      <c r="AD14" s="675"/>
      <c r="AE14" s="676"/>
      <c r="AF14" s="681"/>
    </row>
    <row r="15" ht="20.25" customHeight="1">
      <c r="B15" s="644"/>
      <c r="C15" s="644"/>
      <c r="D15" s="644"/>
      <c r="E15" s="644"/>
      <c r="F15" s="644"/>
      <c r="G15" s="945"/>
      <c r="H15" s="665" t="s">
        <v>257</v>
      </c>
      <c r="I15" s="665" t="s">
        <v>257</v>
      </c>
      <c r="J15" s="665" t="s">
        <v>203</v>
      </c>
      <c r="K15" s="665" t="s">
        <v>128</v>
      </c>
      <c r="L15" s="665" t="s">
        <v>203</v>
      </c>
      <c r="M15" s="665" t="s">
        <v>128</v>
      </c>
      <c r="N15" s="669" t="s">
        <v>128</v>
      </c>
      <c r="O15" s="669" t="s">
        <v>203</v>
      </c>
      <c r="P15" s="669" t="s">
        <v>128</v>
      </c>
      <c r="Q15" s="682"/>
      <c r="R15" s="669" t="s">
        <v>128</v>
      </c>
      <c r="U15" s="667" t="s">
        <v>128</v>
      </c>
      <c r="V15" s="667" t="s">
        <v>203</v>
      </c>
      <c r="W15" s="667" t="s">
        <v>128</v>
      </c>
      <c r="X15" s="683"/>
      <c r="Y15" s="673" t="s">
        <v>128</v>
      </c>
      <c r="Z15" s="673" t="s">
        <v>203</v>
      </c>
      <c r="AA15" s="673" t="s">
        <v>128</v>
      </c>
      <c r="AB15" s="684"/>
      <c r="AC15" s="676" t="s">
        <v>128</v>
      </c>
      <c r="AD15" s="676" t="s">
        <v>203</v>
      </c>
      <c r="AE15" s="676" t="s">
        <v>128</v>
      </c>
      <c r="AF15" s="685"/>
    </row>
    <row r="16" ht="21" customHeight="1">
      <c r="B16" s="946" t="s">
        <v>16</v>
      </c>
      <c r="C16" s="947"/>
      <c r="D16" s="948" t="s">
        <v>237</v>
      </c>
      <c r="E16" s="949"/>
      <c r="F16" s="950"/>
      <c r="G16" s="951"/>
      <c r="H16" s="952"/>
      <c r="I16" s="952"/>
      <c r="J16" s="952"/>
      <c r="K16" s="952"/>
      <c r="L16" s="952"/>
      <c r="M16" s="952"/>
      <c r="N16" s="953"/>
      <c r="O16" s="952"/>
      <c r="P16" s="952"/>
      <c r="Q16" s="954"/>
      <c r="U16" s="953"/>
      <c r="V16" s="952"/>
      <c r="W16" s="952"/>
      <c r="X16" s="954"/>
      <c r="Y16" s="953"/>
      <c r="Z16" s="952"/>
      <c r="AA16" s="952"/>
      <c r="AB16" s="954"/>
      <c r="AC16" s="953"/>
      <c r="AD16" s="952"/>
      <c r="AE16" s="952"/>
      <c r="AF16" s="954"/>
    </row>
    <row r="17" ht="21" customHeight="1">
      <c r="B17" s="955">
        <v>1</v>
      </c>
      <c r="C17" s="712">
        <v>3</v>
      </c>
      <c r="D17" s="1200" t="s">
        <v>492</v>
      </c>
      <c r="E17" s="957"/>
      <c r="F17" s="958"/>
      <c r="G17" s="736"/>
      <c r="H17" s="959"/>
      <c r="I17" s="959"/>
      <c r="J17" s="959"/>
      <c r="K17" s="959"/>
      <c r="L17" s="959"/>
      <c r="M17" s="959"/>
      <c r="N17" s="960"/>
      <c r="O17" s="959"/>
      <c r="P17" s="959"/>
      <c r="Q17" s="954"/>
      <c r="U17" s="960"/>
      <c r="V17" s="959"/>
      <c r="W17" s="959"/>
      <c r="X17" s="954"/>
      <c r="Y17" s="960"/>
      <c r="Z17" s="959"/>
      <c r="AA17" s="959"/>
      <c r="AB17" s="954"/>
      <c r="AC17" s="960"/>
      <c r="AD17" s="959"/>
      <c r="AE17" s="959"/>
      <c r="AF17" s="954"/>
    </row>
    <row r="18" ht="21" customHeight="1">
      <c r="B18" s="738">
        <f t="shared" ref="B18:B19" si="317">+B17+0.01</f>
        <v>1.01</v>
      </c>
      <c r="C18" s="712">
        <f t="shared" ref="C18:C81" si="318">+C17+1</f>
        <v>4</v>
      </c>
      <c r="D18" s="997" t="s">
        <v>493</v>
      </c>
      <c r="E18" s="998"/>
      <c r="F18" s="999"/>
      <c r="G18" s="736" t="s">
        <v>261</v>
      </c>
      <c r="H18" s="959">
        <v>372.20999999999998</v>
      </c>
      <c r="I18" s="959"/>
      <c r="J18" s="959">
        <v>153</v>
      </c>
      <c r="K18" s="959">
        <f t="shared" ref="K18:K81" si="319">+ROUND($H18*J18,2)</f>
        <v>56948.129999999997</v>
      </c>
      <c r="L18" s="959">
        <f>+[194]Metrado!F12</f>
        <v>141</v>
      </c>
      <c r="M18" s="959">
        <f t="shared" ref="M18:M19" si="320">+ROUND($H18*L18,2)</f>
        <v>52481.610000000001</v>
      </c>
      <c r="N18" s="960">
        <v>0</v>
      </c>
      <c r="O18" s="959">
        <f t="shared" ref="O18:O81" si="321">+L18</f>
        <v>141</v>
      </c>
      <c r="P18" s="959">
        <f t="shared" ref="P18:P19" si="322">+ROUND($N18*O18,2)</f>
        <v>0</v>
      </c>
      <c r="Q18" s="986">
        <f t="shared" ref="Q18:Q81" si="323">+N18/($H18+$I18)</f>
        <v>0</v>
      </c>
      <c r="R18" s="987">
        <f t="shared" ref="R18:R81" si="324">+(H18+I18)-N18</f>
        <v>372.20999999999998</v>
      </c>
      <c r="U18" s="960">
        <v>0</v>
      </c>
      <c r="V18" s="959">
        <f t="shared" ref="V18:V81" si="325">+L18</f>
        <v>141</v>
      </c>
      <c r="W18" s="959">
        <f t="shared" ref="W18:W19" si="326">+ROUND($U18*V18,2)</f>
        <v>0</v>
      </c>
      <c r="X18" s="986">
        <f t="shared" ref="X18:X81" si="327">+U18/($H18+$I18)</f>
        <v>0</v>
      </c>
      <c r="Y18" s="960">
        <v>0</v>
      </c>
      <c r="Z18" s="959">
        <f t="shared" ref="Z18:Z81" si="328">+V18</f>
        <v>141</v>
      </c>
      <c r="AA18" s="959">
        <f t="shared" ref="AA18:AA19" si="329">+ROUND($Y18*Z18,2)</f>
        <v>0</v>
      </c>
      <c r="AB18" s="986">
        <f t="shared" ref="AB18:AB81" si="330">+Y18/($H18+$I18)</f>
        <v>0</v>
      </c>
      <c r="AC18" s="960">
        <v>0</v>
      </c>
      <c r="AD18" s="959">
        <f t="shared" ref="AD18:AD81" si="331">+Z18</f>
        <v>141</v>
      </c>
      <c r="AE18" s="959">
        <f t="shared" ref="AE18:AE19" si="332">+ROUND($AC18*AD18,2)</f>
        <v>0</v>
      </c>
      <c r="AF18" s="986">
        <f t="shared" ref="AF18:AF81" si="333">+AC18/($H18+$I18)</f>
        <v>0</v>
      </c>
    </row>
    <row r="19" ht="21" customHeight="1">
      <c r="B19" s="738">
        <f t="shared" si="317"/>
        <v>1.02</v>
      </c>
      <c r="C19" s="712">
        <f t="shared" si="318"/>
        <v>5</v>
      </c>
      <c r="D19" s="997" t="s">
        <v>494</v>
      </c>
      <c r="E19" s="998"/>
      <c r="F19" s="999"/>
      <c r="G19" s="752" t="s">
        <v>261</v>
      </c>
      <c r="H19" s="1006">
        <v>402.99000000000001</v>
      </c>
      <c r="I19" s="1006"/>
      <c r="J19" s="1006">
        <v>79</v>
      </c>
      <c r="K19" s="1006">
        <f t="shared" si="319"/>
        <v>31836.209999999999</v>
      </c>
      <c r="L19" s="959">
        <f>+'[194]Metrado'!F13</f>
        <v>100</v>
      </c>
      <c r="M19" s="1006">
        <f t="shared" si="320"/>
        <v>40299</v>
      </c>
      <c r="N19" s="960">
        <v>0</v>
      </c>
      <c r="O19" s="959">
        <f t="shared" si="321"/>
        <v>100</v>
      </c>
      <c r="P19" s="959">
        <f t="shared" si="322"/>
        <v>0</v>
      </c>
      <c r="Q19" s="986">
        <f t="shared" si="323"/>
        <v>0</v>
      </c>
      <c r="R19" s="987">
        <f t="shared" si="324"/>
        <v>402.99000000000001</v>
      </c>
      <c r="U19" s="960">
        <v>0</v>
      </c>
      <c r="V19" s="959">
        <f t="shared" si="325"/>
        <v>100</v>
      </c>
      <c r="W19" s="959">
        <f t="shared" si="326"/>
        <v>0</v>
      </c>
      <c r="X19" s="986">
        <f t="shared" si="327"/>
        <v>0</v>
      </c>
      <c r="Y19" s="960">
        <v>0</v>
      </c>
      <c r="Z19" s="959">
        <f t="shared" si="328"/>
        <v>100</v>
      </c>
      <c r="AA19" s="959">
        <f t="shared" si="329"/>
        <v>0</v>
      </c>
      <c r="AB19" s="986">
        <f t="shared" si="330"/>
        <v>0</v>
      </c>
      <c r="AC19" s="960">
        <v>0</v>
      </c>
      <c r="AD19" s="959">
        <f t="shared" si="331"/>
        <v>100</v>
      </c>
      <c r="AE19" s="959">
        <f t="shared" si="332"/>
        <v>0</v>
      </c>
      <c r="AF19" s="986">
        <f t="shared" si="333"/>
        <v>0</v>
      </c>
    </row>
    <row r="20" ht="21" customHeight="1">
      <c r="B20" s="981"/>
      <c r="C20" s="712">
        <f t="shared" si="318"/>
        <v>6</v>
      </c>
      <c r="D20" s="982"/>
      <c r="E20" s="714"/>
      <c r="F20" s="983" t="str">
        <f>+"SUB-TOTAL   "&amp;B17&amp;":  "</f>
        <v xml:space="preserve">SUB-TOTAL   1:  </v>
      </c>
      <c r="G20" s="716"/>
      <c r="H20" s="984"/>
      <c r="I20" s="984"/>
      <c r="J20" s="984"/>
      <c r="K20" s="985">
        <f>+SUM(K18:K19)</f>
        <v>88784.339999999997</v>
      </c>
      <c r="L20" s="984"/>
      <c r="M20" s="985">
        <f>+SUM(M18:M19)</f>
        <v>92780.610000000001</v>
      </c>
      <c r="N20" s="960">
        <v>0</v>
      </c>
      <c r="O20" s="984">
        <f t="shared" si="321"/>
        <v>0</v>
      </c>
      <c r="P20" s="985">
        <f>+SUM(P18:P19)</f>
        <v>0</v>
      </c>
      <c r="Q20" s="986"/>
      <c r="R20" s="987">
        <f t="shared" si="324"/>
        <v>0</v>
      </c>
      <c r="U20" s="960">
        <v>0</v>
      </c>
      <c r="V20" s="984">
        <f t="shared" si="325"/>
        <v>0</v>
      </c>
      <c r="W20" s="985">
        <f>+SUM(W18:W19)</f>
        <v>0</v>
      </c>
      <c r="X20" s="986"/>
      <c r="Y20" s="960">
        <v>0</v>
      </c>
      <c r="Z20" s="984">
        <f t="shared" si="328"/>
        <v>0</v>
      </c>
      <c r="AA20" s="985">
        <f>+SUM(AA18:AA19)</f>
        <v>0</v>
      </c>
      <c r="AB20" s="986"/>
      <c r="AC20" s="960">
        <v>0</v>
      </c>
      <c r="AD20" s="984">
        <f t="shared" si="331"/>
        <v>0</v>
      </c>
      <c r="AE20" s="985">
        <f>+SUM(AE18:AE19)</f>
        <v>0</v>
      </c>
      <c r="AF20" s="986"/>
    </row>
    <row r="21" ht="21" customHeight="1">
      <c r="B21" s="990">
        <f>1+B17</f>
        <v>2</v>
      </c>
      <c r="C21" s="991">
        <f t="shared" si="318"/>
        <v>7</v>
      </c>
      <c r="D21" s="757" t="s">
        <v>271</v>
      </c>
      <c r="E21" s="727"/>
      <c r="F21" s="992"/>
      <c r="G21" s="729"/>
      <c r="H21" s="993"/>
      <c r="I21" s="993"/>
      <c r="J21" s="993"/>
      <c r="K21" s="994"/>
      <c r="L21" s="995"/>
      <c r="M21" s="994"/>
      <c r="N21" s="960">
        <v>0</v>
      </c>
      <c r="O21" s="993">
        <f t="shared" si="321"/>
        <v>0</v>
      </c>
      <c r="P21" s="994"/>
      <c r="Q21" s="986"/>
      <c r="R21" s="987">
        <f t="shared" si="324"/>
        <v>0</v>
      </c>
      <c r="U21" s="960">
        <v>0</v>
      </c>
      <c r="V21" s="993">
        <f t="shared" si="325"/>
        <v>0</v>
      </c>
      <c r="W21" s="994"/>
      <c r="X21" s="986"/>
      <c r="Y21" s="960">
        <v>0</v>
      </c>
      <c r="Z21" s="993">
        <f t="shared" si="328"/>
        <v>0</v>
      </c>
      <c r="AA21" s="994"/>
      <c r="AB21" s="986"/>
      <c r="AC21" s="960">
        <v>0</v>
      </c>
      <c r="AD21" s="993">
        <f t="shared" si="331"/>
        <v>0</v>
      </c>
      <c r="AE21" s="994"/>
      <c r="AF21" s="986"/>
    </row>
    <row r="22" ht="21" customHeight="1">
      <c r="B22" s="738">
        <f>+B21+0.01</f>
        <v>2.0099999999999998</v>
      </c>
      <c r="C22" s="712">
        <f t="shared" si="318"/>
        <v>8</v>
      </c>
      <c r="D22" s="997" t="s">
        <v>495</v>
      </c>
      <c r="E22" s="998"/>
      <c r="F22" s="999"/>
      <c r="G22" s="752" t="s">
        <v>261</v>
      </c>
      <c r="H22" s="1006">
        <v>805.65999999999997</v>
      </c>
      <c r="I22" s="1006"/>
      <c r="J22" s="1006">
        <v>9</v>
      </c>
      <c r="K22" s="1007">
        <f t="shared" si="319"/>
        <v>7250.9399999999996</v>
      </c>
      <c r="L22" s="959">
        <f>+'[194]Metrado'!F16</f>
        <v>0</v>
      </c>
      <c r="M22" s="1007">
        <f>+ROUND($H22*L22,2)</f>
        <v>0</v>
      </c>
      <c r="N22" s="960">
        <v>0</v>
      </c>
      <c r="O22" s="1006">
        <f t="shared" si="321"/>
        <v>0</v>
      </c>
      <c r="P22" s="1007">
        <f>+ROUND($N22*O22,2)</f>
        <v>0</v>
      </c>
      <c r="Q22" s="986">
        <f t="shared" si="323"/>
        <v>0</v>
      </c>
      <c r="R22" s="987">
        <f t="shared" si="324"/>
        <v>805.65999999999997</v>
      </c>
      <c r="U22" s="960">
        <v>0</v>
      </c>
      <c r="V22" s="1006">
        <f t="shared" si="325"/>
        <v>0</v>
      </c>
      <c r="W22" s="1007">
        <f>+ROUND($U22*V22,2)</f>
        <v>0</v>
      </c>
      <c r="X22" s="986">
        <f t="shared" si="327"/>
        <v>0</v>
      </c>
      <c r="Y22" s="960">
        <v>0</v>
      </c>
      <c r="Z22" s="1006">
        <f t="shared" si="328"/>
        <v>0</v>
      </c>
      <c r="AA22" s="1007">
        <f>+ROUND($Y22*Z22,2)</f>
        <v>0</v>
      </c>
      <c r="AB22" s="986">
        <f t="shared" si="330"/>
        <v>0</v>
      </c>
      <c r="AC22" s="960">
        <v>0</v>
      </c>
      <c r="AD22" s="1006">
        <f t="shared" si="331"/>
        <v>0</v>
      </c>
      <c r="AE22" s="1007">
        <f>+ROUND($AC22*AD22,2)</f>
        <v>0</v>
      </c>
      <c r="AF22" s="986">
        <f t="shared" si="333"/>
        <v>0</v>
      </c>
    </row>
    <row r="23" ht="21" customHeight="1">
      <c r="B23" s="732"/>
      <c r="C23" s="712">
        <f t="shared" si="318"/>
        <v>9</v>
      </c>
      <c r="D23" s="982"/>
      <c r="E23" s="714"/>
      <c r="F23" s="983" t="str">
        <f>+"SUB-TOTAL   "&amp;B21&amp;":  "</f>
        <v xml:space="preserve">SUB-TOTAL   2:  </v>
      </c>
      <c r="G23" s="803"/>
      <c r="H23" s="984"/>
      <c r="I23" s="984"/>
      <c r="J23" s="984"/>
      <c r="K23" s="985">
        <f>+SUM(K22)</f>
        <v>7250.9399999999996</v>
      </c>
      <c r="L23" s="984"/>
      <c r="M23" s="985">
        <f>+SUM(M22)</f>
        <v>0</v>
      </c>
      <c r="N23" s="960">
        <v>0</v>
      </c>
      <c r="O23" s="984">
        <f t="shared" si="321"/>
        <v>0</v>
      </c>
      <c r="P23" s="985">
        <f>+SUM(P22)</f>
        <v>0</v>
      </c>
      <c r="Q23" s="986"/>
      <c r="R23" s="987">
        <f t="shared" si="324"/>
        <v>0</v>
      </c>
      <c r="U23" s="960">
        <v>0</v>
      </c>
      <c r="V23" s="984">
        <f t="shared" si="325"/>
        <v>0</v>
      </c>
      <c r="W23" s="985">
        <f>+SUM(W22)</f>
        <v>0</v>
      </c>
      <c r="X23" s="986"/>
      <c r="Y23" s="960">
        <v>0</v>
      </c>
      <c r="Z23" s="984">
        <f t="shared" si="328"/>
        <v>0</v>
      </c>
      <c r="AA23" s="985">
        <f>+SUM(AA22)</f>
        <v>0</v>
      </c>
      <c r="AB23" s="986"/>
      <c r="AC23" s="960">
        <v>0</v>
      </c>
      <c r="AD23" s="984">
        <f t="shared" si="331"/>
        <v>0</v>
      </c>
      <c r="AE23" s="985">
        <f>+SUM(AE22)</f>
        <v>0</v>
      </c>
      <c r="AF23" s="986"/>
    </row>
    <row r="24" s="961" customFormat="1" ht="21" customHeight="1">
      <c r="A24" s="961"/>
      <c r="B24" s="811" t="s">
        <v>496</v>
      </c>
      <c r="C24" s="760">
        <f t="shared" si="318"/>
        <v>10</v>
      </c>
      <c r="D24" s="1201" t="s">
        <v>274</v>
      </c>
      <c r="E24" s="1202"/>
      <c r="F24" s="1203"/>
      <c r="G24" s="1035"/>
      <c r="H24" s="1042"/>
      <c r="I24" s="1042"/>
      <c r="J24" s="1042"/>
      <c r="K24" s="1042"/>
      <c r="L24" s="1037"/>
      <c r="M24" s="1042"/>
      <c r="N24" s="966">
        <v>0</v>
      </c>
      <c r="O24" s="1042">
        <f t="shared" si="321"/>
        <v>0</v>
      </c>
      <c r="P24" s="1042"/>
      <c r="Q24" s="967"/>
      <c r="R24" s="968">
        <f t="shared" si="324"/>
        <v>0</v>
      </c>
      <c r="S24" s="961"/>
      <c r="T24" s="961"/>
      <c r="U24" s="966">
        <v>0</v>
      </c>
      <c r="V24" s="1042">
        <f t="shared" si="325"/>
        <v>0</v>
      </c>
      <c r="W24" s="1042"/>
      <c r="X24" s="967"/>
      <c r="Y24" s="966">
        <v>0</v>
      </c>
      <c r="Z24" s="1042">
        <f t="shared" si="328"/>
        <v>0</v>
      </c>
      <c r="AA24" s="1042"/>
      <c r="AB24" s="967"/>
      <c r="AC24" s="966">
        <v>0</v>
      </c>
      <c r="AD24" s="1042">
        <f t="shared" si="331"/>
        <v>0</v>
      </c>
      <c r="AE24" s="1042"/>
      <c r="AF24" s="967"/>
    </row>
    <row r="25" s="970" customFormat="1" ht="21" customHeight="1">
      <c r="A25" s="970"/>
      <c r="B25" s="759" t="s">
        <v>497</v>
      </c>
      <c r="C25" s="972">
        <f t="shared" si="318"/>
        <v>11</v>
      </c>
      <c r="D25" s="973" t="s">
        <v>498</v>
      </c>
      <c r="E25" s="974"/>
      <c r="F25" s="975"/>
      <c r="G25" s="764" t="s">
        <v>261</v>
      </c>
      <c r="H25" s="976"/>
      <c r="I25" s="976">
        <v>830.67999999999995</v>
      </c>
      <c r="J25" s="976"/>
      <c r="K25" s="976">
        <f t="shared" si="319"/>
        <v>0</v>
      </c>
      <c r="L25" s="976">
        <f>+'[194]Metrado'!F19</f>
        <v>14</v>
      </c>
      <c r="M25" s="976">
        <f t="shared" ref="M25:M26" si="334">+ROUND($I25*L25,2)</f>
        <v>11629.52</v>
      </c>
      <c r="N25" s="966">
        <v>0</v>
      </c>
      <c r="O25" s="976">
        <f t="shared" si="321"/>
        <v>14</v>
      </c>
      <c r="P25" s="976">
        <f t="shared" ref="P25:P26" si="335">+ROUND($N25*O25,2)</f>
        <v>0</v>
      </c>
      <c r="Q25" s="967">
        <f t="shared" si="323"/>
        <v>0</v>
      </c>
      <c r="R25" s="968">
        <f t="shared" si="324"/>
        <v>830.67999999999995</v>
      </c>
      <c r="S25" s="970"/>
      <c r="T25" s="970"/>
      <c r="U25" s="966" t="s">
        <v>499</v>
      </c>
      <c r="V25" s="976">
        <f t="shared" si="325"/>
        <v>14</v>
      </c>
      <c r="W25" s="976">
        <f t="shared" ref="W25:W26" si="336">+ROUND($U25*V25,2)</f>
        <v>11266.639999999999</v>
      </c>
      <c r="X25" s="967">
        <f t="shared" si="327"/>
        <v>0.96879664852891612</v>
      </c>
      <c r="Y25" s="966" t="s">
        <v>499</v>
      </c>
      <c r="Z25" s="976">
        <f t="shared" si="328"/>
        <v>14</v>
      </c>
      <c r="AA25" s="976">
        <f t="shared" ref="AA25:AA26" si="337">+ROUND($Y25*Z25,2)</f>
        <v>11266.639999999999</v>
      </c>
      <c r="AB25" s="967">
        <f t="shared" si="330"/>
        <v>0.96879664852891612</v>
      </c>
      <c r="AC25" s="966">
        <v>0</v>
      </c>
      <c r="AD25" s="976">
        <f t="shared" si="331"/>
        <v>14</v>
      </c>
      <c r="AE25" s="976">
        <f t="shared" ref="AE25:AE26" si="338">+ROUND($AC25*AD25,2)</f>
        <v>0</v>
      </c>
      <c r="AF25" s="967">
        <f t="shared" si="333"/>
        <v>0</v>
      </c>
    </row>
    <row r="26" s="970" customFormat="1" ht="21" customHeight="1">
      <c r="A26" s="970"/>
      <c r="B26" s="759" t="s">
        <v>500</v>
      </c>
      <c r="C26" s="978">
        <f t="shared" si="318"/>
        <v>12</v>
      </c>
      <c r="D26" s="973" t="s">
        <v>501</v>
      </c>
      <c r="E26" s="974"/>
      <c r="F26" s="975"/>
      <c r="G26" s="767" t="s">
        <v>261</v>
      </c>
      <c r="H26" s="979"/>
      <c r="I26" s="979">
        <v>921.22133333333329</v>
      </c>
      <c r="J26" s="979"/>
      <c r="K26" s="979">
        <f t="shared" si="319"/>
        <v>0</v>
      </c>
      <c r="L26" s="976">
        <f>+'[194]Metrado'!F20</f>
        <v>16</v>
      </c>
      <c r="M26" s="979">
        <f t="shared" si="334"/>
        <v>14739.540000000001</v>
      </c>
      <c r="N26" s="966">
        <v>0</v>
      </c>
      <c r="O26" s="979">
        <f t="shared" si="321"/>
        <v>16</v>
      </c>
      <c r="P26" s="979">
        <f t="shared" si="335"/>
        <v>0</v>
      </c>
      <c r="Q26" s="967">
        <f t="shared" si="323"/>
        <v>0</v>
      </c>
      <c r="R26" s="968">
        <f t="shared" si="324"/>
        <v>921.22133333333329</v>
      </c>
      <c r="S26" s="970"/>
      <c r="T26" s="970"/>
      <c r="U26" s="966" t="s">
        <v>502</v>
      </c>
      <c r="V26" s="979">
        <f t="shared" si="325"/>
        <v>16</v>
      </c>
      <c r="W26" s="979">
        <f t="shared" si="336"/>
        <v>14871.84</v>
      </c>
      <c r="X26" s="967">
        <f t="shared" si="327"/>
        <v>1.0089757655055029</v>
      </c>
      <c r="Y26" s="966" t="s">
        <v>502</v>
      </c>
      <c r="Z26" s="979">
        <f t="shared" si="328"/>
        <v>16</v>
      </c>
      <c r="AA26" s="979">
        <f t="shared" si="337"/>
        <v>14871.84</v>
      </c>
      <c r="AB26" s="967">
        <f t="shared" si="330"/>
        <v>1.0089757655055029</v>
      </c>
      <c r="AC26" s="966">
        <v>0</v>
      </c>
      <c r="AD26" s="979">
        <f t="shared" si="331"/>
        <v>16</v>
      </c>
      <c r="AE26" s="979">
        <f t="shared" si="338"/>
        <v>0</v>
      </c>
      <c r="AF26" s="967">
        <f t="shared" si="333"/>
        <v>0</v>
      </c>
    </row>
    <row r="27" ht="21" customHeight="1">
      <c r="B27" s="1112"/>
      <c r="C27" s="1098">
        <f t="shared" si="318"/>
        <v>13</v>
      </c>
      <c r="D27" s="1113"/>
      <c r="E27" s="1114"/>
      <c r="F27" s="1115" t="str">
        <f>+"SUB-TOTAL   "&amp;B24&amp;":  "</f>
        <v xml:space="preserve">SUB-TOTAL   2.00A:  </v>
      </c>
      <c r="G27" s="711"/>
      <c r="H27" s="993"/>
      <c r="I27" s="993"/>
      <c r="J27" s="993"/>
      <c r="K27" s="985">
        <f>+SUM(K25:K26)</f>
        <v>0</v>
      </c>
      <c r="L27" s="984"/>
      <c r="M27" s="985">
        <f>+SUM(M25:M26)</f>
        <v>26369.060000000001</v>
      </c>
      <c r="N27" s="960">
        <v>0</v>
      </c>
      <c r="O27" s="993">
        <f t="shared" si="321"/>
        <v>0</v>
      </c>
      <c r="P27" s="985">
        <f>+SUM(P25:P26)</f>
        <v>0</v>
      </c>
      <c r="Q27" s="986"/>
      <c r="R27" s="987">
        <f t="shared" si="324"/>
        <v>0</v>
      </c>
      <c r="U27" s="960">
        <v>0</v>
      </c>
      <c r="V27" s="993">
        <f t="shared" si="325"/>
        <v>0</v>
      </c>
      <c r="W27" s="985">
        <f>+SUM(W25:W26)</f>
        <v>26138.48</v>
      </c>
      <c r="X27" s="986"/>
      <c r="Y27" s="960">
        <v>0</v>
      </c>
      <c r="Z27" s="993">
        <f t="shared" si="328"/>
        <v>0</v>
      </c>
      <c r="AA27" s="985">
        <f>+SUM(AA25:AA26)</f>
        <v>26138.48</v>
      </c>
      <c r="AB27" s="986"/>
      <c r="AC27" s="960">
        <v>0</v>
      </c>
      <c r="AD27" s="993">
        <f t="shared" si="331"/>
        <v>0</v>
      </c>
      <c r="AE27" s="985">
        <f>+SUM(AE25:AE26)</f>
        <v>0</v>
      </c>
      <c r="AF27" s="986"/>
    </row>
    <row r="28" ht="21" customHeight="1">
      <c r="B28" s="990">
        <f>+B21+1</f>
        <v>3</v>
      </c>
      <c r="C28" s="991">
        <f t="shared" si="318"/>
        <v>14</v>
      </c>
      <c r="D28" s="1002" t="s">
        <v>503</v>
      </c>
      <c r="E28" s="1012"/>
      <c r="F28" s="1016"/>
      <c r="G28" s="751"/>
      <c r="H28" s="993"/>
      <c r="I28" s="993"/>
      <c r="J28" s="993"/>
      <c r="K28" s="994"/>
      <c r="L28" s="995"/>
      <c r="M28" s="994"/>
      <c r="N28" s="960">
        <v>0</v>
      </c>
      <c r="O28" s="993">
        <f t="shared" si="321"/>
        <v>0</v>
      </c>
      <c r="P28" s="994"/>
      <c r="Q28" s="986"/>
      <c r="R28" s="987">
        <f t="shared" si="324"/>
        <v>0</v>
      </c>
      <c r="U28" s="960">
        <v>0</v>
      </c>
      <c r="V28" s="993">
        <f t="shared" si="325"/>
        <v>0</v>
      </c>
      <c r="W28" s="994"/>
      <c r="X28" s="986"/>
      <c r="Y28" s="960">
        <v>0</v>
      </c>
      <c r="Z28" s="993">
        <f t="shared" si="328"/>
        <v>0</v>
      </c>
      <c r="AA28" s="994"/>
      <c r="AB28" s="986"/>
      <c r="AC28" s="960">
        <v>0</v>
      </c>
      <c r="AD28" s="993">
        <f t="shared" si="331"/>
        <v>0</v>
      </c>
      <c r="AE28" s="994"/>
      <c r="AF28" s="986"/>
    </row>
    <row r="29" ht="21" customHeight="1">
      <c r="B29" s="1102">
        <f t="shared" ref="B29:B36" si="339">+B28+0.01</f>
        <v>3.0099999999999998</v>
      </c>
      <c r="C29" s="1103">
        <f t="shared" si="318"/>
        <v>15</v>
      </c>
      <c r="D29" s="1104" t="s">
        <v>504</v>
      </c>
      <c r="E29" s="1105"/>
      <c r="F29" s="1106"/>
      <c r="G29" s="736" t="s">
        <v>296</v>
      </c>
      <c r="H29" s="959">
        <v>7749.0299999999997</v>
      </c>
      <c r="I29" s="959"/>
      <c r="J29" s="959">
        <v>1.46</v>
      </c>
      <c r="K29" s="1000">
        <f t="shared" si="319"/>
        <v>11313.58</v>
      </c>
      <c r="L29" s="959">
        <f>+'[194]Metrado'!F23</f>
        <v>0.53000000000000003</v>
      </c>
      <c r="M29" s="1000">
        <f t="shared" ref="M29:M33" si="340">+ROUND($H29*L29,2)</f>
        <v>4106.9899999999998</v>
      </c>
      <c r="N29" s="960">
        <v>4674.1900000000005</v>
      </c>
      <c r="O29" s="959">
        <f t="shared" si="321"/>
        <v>0.53000000000000003</v>
      </c>
      <c r="P29" s="1000">
        <f t="shared" ref="P29:P36" si="341">+ROUND($N29*O29,2)</f>
        <v>2477.3200000000002</v>
      </c>
      <c r="Q29" s="986">
        <f t="shared" si="323"/>
        <v>0.60319678721078651</v>
      </c>
      <c r="R29" s="987">
        <f t="shared" si="324"/>
        <v>3074.8399999999992</v>
      </c>
      <c r="U29" s="960">
        <v>4400</v>
      </c>
      <c r="V29" s="959">
        <f t="shared" si="325"/>
        <v>0.53000000000000003</v>
      </c>
      <c r="W29" s="1000">
        <f t="shared" ref="W29:W36" si="342">+ROUND($U29*V29,2)</f>
        <v>2332</v>
      </c>
      <c r="X29" s="986">
        <f t="shared" si="327"/>
        <v>0.56781300369207499</v>
      </c>
      <c r="Y29" s="960" t="s">
        <v>505</v>
      </c>
      <c r="Z29" s="959">
        <f t="shared" si="328"/>
        <v>0.53000000000000003</v>
      </c>
      <c r="AA29" s="1000">
        <f t="shared" ref="AA29:AA36" si="343">+ROUND($Y29*Z29,2)</f>
        <v>2.3300000000000001</v>
      </c>
      <c r="AB29" s="986">
        <f t="shared" si="330"/>
        <v>0.00056781300369207509</v>
      </c>
      <c r="AC29" s="960">
        <v>0</v>
      </c>
      <c r="AD29" s="959">
        <f t="shared" si="331"/>
        <v>0.53000000000000003</v>
      </c>
      <c r="AE29" s="1000">
        <f t="shared" ref="AE29:AE36" si="344">+ROUND($AC29*AD29,2)</f>
        <v>0</v>
      </c>
      <c r="AF29" s="986">
        <f t="shared" si="333"/>
        <v>0</v>
      </c>
    </row>
    <row r="30" ht="21" customHeight="1">
      <c r="B30" s="1102">
        <f t="shared" si="339"/>
        <v>3.0199999999999996</v>
      </c>
      <c r="C30" s="1103">
        <f t="shared" si="318"/>
        <v>16</v>
      </c>
      <c r="D30" s="1104" t="s">
        <v>506</v>
      </c>
      <c r="E30" s="1105"/>
      <c r="F30" s="1106"/>
      <c r="G30" s="736" t="s">
        <v>296</v>
      </c>
      <c r="H30" s="959">
        <v>6431.9899999999998</v>
      </c>
      <c r="I30" s="959"/>
      <c r="J30" s="959">
        <v>0.050000000000000003</v>
      </c>
      <c r="K30" s="1000">
        <f t="shared" si="319"/>
        <v>321.60000000000002</v>
      </c>
      <c r="L30" s="959">
        <f>+'[194]Metrado'!F24</f>
        <v>0</v>
      </c>
      <c r="M30" s="1000">
        <f t="shared" si="340"/>
        <v>0</v>
      </c>
      <c r="N30" s="960">
        <v>4886.5</v>
      </c>
      <c r="O30" s="959">
        <f t="shared" si="321"/>
        <v>0</v>
      </c>
      <c r="P30" s="1000">
        <f t="shared" si="341"/>
        <v>0</v>
      </c>
      <c r="Q30" s="986">
        <f t="shared" si="323"/>
        <v>0.75971822095494557</v>
      </c>
      <c r="R30" s="987">
        <f t="shared" si="324"/>
        <v>1545.4899999999998</v>
      </c>
      <c r="U30" s="960">
        <v>0</v>
      </c>
      <c r="V30" s="959">
        <f t="shared" si="325"/>
        <v>0</v>
      </c>
      <c r="W30" s="1000">
        <f t="shared" si="342"/>
        <v>0</v>
      </c>
      <c r="X30" s="986">
        <f t="shared" si="327"/>
        <v>0</v>
      </c>
      <c r="Y30" s="960">
        <v>0</v>
      </c>
      <c r="Z30" s="959">
        <f t="shared" si="328"/>
        <v>0</v>
      </c>
      <c r="AA30" s="1000">
        <f t="shared" si="343"/>
        <v>0</v>
      </c>
      <c r="AB30" s="986">
        <f t="shared" si="330"/>
        <v>0</v>
      </c>
      <c r="AC30" s="960">
        <v>0</v>
      </c>
      <c r="AD30" s="959">
        <f t="shared" si="331"/>
        <v>0</v>
      </c>
      <c r="AE30" s="1000">
        <f t="shared" si="344"/>
        <v>0</v>
      </c>
      <c r="AF30" s="986">
        <f t="shared" si="333"/>
        <v>0</v>
      </c>
    </row>
    <row r="31" ht="21" customHeight="1">
      <c r="B31" s="1102">
        <f t="shared" si="339"/>
        <v>3.0299999999999994</v>
      </c>
      <c r="C31" s="1103">
        <f t="shared" si="318"/>
        <v>17</v>
      </c>
      <c r="D31" s="1104" t="s">
        <v>507</v>
      </c>
      <c r="E31" s="1105"/>
      <c r="F31" s="1106"/>
      <c r="G31" s="736" t="s">
        <v>296</v>
      </c>
      <c r="H31" s="959">
        <v>6248.9499999999998</v>
      </c>
      <c r="I31" s="959"/>
      <c r="J31" s="959">
        <v>7.0800000000000001</v>
      </c>
      <c r="K31" s="1000">
        <f t="shared" si="319"/>
        <v>44242.57</v>
      </c>
      <c r="L31" s="959">
        <f>+'[194]Metrado'!F25</f>
        <v>3.6099999999999999</v>
      </c>
      <c r="M31" s="1000">
        <f t="shared" si="340"/>
        <v>22558.709999999999</v>
      </c>
      <c r="N31" s="960">
        <v>3936.1599999999999</v>
      </c>
      <c r="O31" s="959">
        <f t="shared" si="321"/>
        <v>3.6099999999999999</v>
      </c>
      <c r="P31" s="1000">
        <f t="shared" si="341"/>
        <v>14209.540000000001</v>
      </c>
      <c r="Q31" s="986">
        <f t="shared" si="323"/>
        <v>0.62989142175885549</v>
      </c>
      <c r="R31" s="987">
        <f t="shared" si="324"/>
        <v>2312.79</v>
      </c>
      <c r="U31" s="960">
        <v>3590</v>
      </c>
      <c r="V31" s="959">
        <f t="shared" si="325"/>
        <v>3.6099999999999999</v>
      </c>
      <c r="W31" s="1000">
        <f t="shared" si="342"/>
        <v>12959.9</v>
      </c>
      <c r="X31" s="986">
        <f t="shared" si="327"/>
        <v>0.57449651541458968</v>
      </c>
      <c r="Y31" s="960" t="s">
        <v>508</v>
      </c>
      <c r="Z31" s="959">
        <f t="shared" si="328"/>
        <v>3.6099999999999999</v>
      </c>
      <c r="AA31" s="1000">
        <f t="shared" si="343"/>
        <v>12.960000000000001</v>
      </c>
      <c r="AB31" s="986">
        <f t="shared" si="330"/>
        <v>0.00057449651541458967</v>
      </c>
      <c r="AC31" s="960">
        <v>0</v>
      </c>
      <c r="AD31" s="959">
        <f t="shared" si="331"/>
        <v>3.6099999999999999</v>
      </c>
      <c r="AE31" s="1000">
        <f t="shared" si="344"/>
        <v>0</v>
      </c>
      <c r="AF31" s="986">
        <f t="shared" si="333"/>
        <v>0</v>
      </c>
    </row>
    <row r="32" ht="21" customHeight="1">
      <c r="B32" s="1102">
        <f t="shared" si="339"/>
        <v>3.0399999999999991</v>
      </c>
      <c r="C32" s="1103">
        <f t="shared" si="318"/>
        <v>18</v>
      </c>
      <c r="D32" s="1104" t="s">
        <v>509</v>
      </c>
      <c r="E32" s="1204"/>
      <c r="F32" s="1205"/>
      <c r="G32" s="736" t="s">
        <v>296</v>
      </c>
      <c r="H32" s="959">
        <v>4940.3800000000001</v>
      </c>
      <c r="I32" s="959"/>
      <c r="J32" s="959">
        <v>0.17999999999999999</v>
      </c>
      <c r="K32" s="1000">
        <f t="shared" si="319"/>
        <v>889.26999999999998</v>
      </c>
      <c r="L32" s="959">
        <f>+'[194]Metrado'!F26</f>
        <v>0</v>
      </c>
      <c r="M32" s="1000">
        <f t="shared" si="340"/>
        <v>0</v>
      </c>
      <c r="N32" s="960">
        <v>2958.8600000000001</v>
      </c>
      <c r="O32" s="959">
        <f t="shared" si="321"/>
        <v>0</v>
      </c>
      <c r="P32" s="1000">
        <f t="shared" si="341"/>
        <v>0</v>
      </c>
      <c r="Q32" s="986">
        <f t="shared" si="323"/>
        <v>0.59891344390512469</v>
      </c>
      <c r="R32" s="987">
        <f t="shared" si="324"/>
        <v>1981.52</v>
      </c>
      <c r="U32" s="960">
        <v>0</v>
      </c>
      <c r="V32" s="959">
        <f t="shared" si="325"/>
        <v>0</v>
      </c>
      <c r="W32" s="1000">
        <f t="shared" si="342"/>
        <v>0</v>
      </c>
      <c r="X32" s="986">
        <f t="shared" si="327"/>
        <v>0</v>
      </c>
      <c r="Y32" s="960">
        <v>0</v>
      </c>
      <c r="Z32" s="959">
        <f t="shared" si="328"/>
        <v>0</v>
      </c>
      <c r="AA32" s="1000">
        <f t="shared" si="343"/>
        <v>0</v>
      </c>
      <c r="AB32" s="986">
        <f t="shared" si="330"/>
        <v>0</v>
      </c>
      <c r="AC32" s="960">
        <v>0</v>
      </c>
      <c r="AD32" s="959">
        <f t="shared" si="331"/>
        <v>0</v>
      </c>
      <c r="AE32" s="1000">
        <f t="shared" si="344"/>
        <v>0</v>
      </c>
      <c r="AF32" s="986">
        <f t="shared" si="333"/>
        <v>0</v>
      </c>
    </row>
    <row r="33" ht="21" customHeight="1">
      <c r="B33" s="1017">
        <f t="shared" si="339"/>
        <v>3.0499999999999989</v>
      </c>
      <c r="C33" s="1018">
        <f t="shared" si="318"/>
        <v>19</v>
      </c>
      <c r="D33" s="1019" t="s">
        <v>510</v>
      </c>
      <c r="E33" s="1059"/>
      <c r="F33" s="958"/>
      <c r="G33" s="736" t="s">
        <v>296</v>
      </c>
      <c r="H33" s="959">
        <v>3440.29</v>
      </c>
      <c r="I33" s="959"/>
      <c r="J33" s="959">
        <v>4.0600000000000005</v>
      </c>
      <c r="K33" s="1000">
        <f t="shared" si="319"/>
        <v>13967.58</v>
      </c>
      <c r="L33" s="959">
        <f>+'[194]Metrado'!F27</f>
        <v>0.059999999999999998</v>
      </c>
      <c r="M33" s="1000">
        <f t="shared" si="340"/>
        <v>206.41999999999999</v>
      </c>
      <c r="N33" s="960">
        <v>2352.2599999999998</v>
      </c>
      <c r="O33" s="959">
        <f t="shared" si="321"/>
        <v>0.059999999999999998</v>
      </c>
      <c r="P33" s="1000">
        <f t="shared" si="341"/>
        <v>141.13999999999999</v>
      </c>
      <c r="Q33" s="986">
        <f t="shared" si="323"/>
        <v>0.68373887085100382</v>
      </c>
      <c r="R33" s="987">
        <f t="shared" si="324"/>
        <v>1088.0300000000002</v>
      </c>
      <c r="U33" s="960">
        <v>2270</v>
      </c>
      <c r="V33" s="959">
        <f t="shared" si="325"/>
        <v>0.059999999999999998</v>
      </c>
      <c r="W33" s="1000">
        <f t="shared" si="342"/>
        <v>136.19999999999999</v>
      </c>
      <c r="X33" s="986">
        <f t="shared" si="327"/>
        <v>0.65982809588726532</v>
      </c>
      <c r="Y33" s="960" t="s">
        <v>511</v>
      </c>
      <c r="Z33" s="959">
        <f t="shared" si="328"/>
        <v>0.059999999999999998</v>
      </c>
      <c r="AA33" s="1000">
        <f t="shared" si="343"/>
        <v>0.14000000000000001</v>
      </c>
      <c r="AB33" s="986">
        <f t="shared" si="330"/>
        <v>0.00065982809588726536</v>
      </c>
      <c r="AC33" s="960">
        <v>0</v>
      </c>
      <c r="AD33" s="959">
        <f t="shared" si="331"/>
        <v>0.059999999999999998</v>
      </c>
      <c r="AE33" s="1000">
        <f t="shared" si="344"/>
        <v>0</v>
      </c>
      <c r="AF33" s="986">
        <f t="shared" si="333"/>
        <v>0</v>
      </c>
    </row>
    <row r="34" s="1063" customFormat="1" ht="21" customHeight="1">
      <c r="B34" s="1064">
        <f t="shared" si="339"/>
        <v>3.0599999999999987</v>
      </c>
      <c r="C34" s="1065" t="e">
        <f>+#REF!+1</f>
        <v>#REF!</v>
      </c>
      <c r="D34" s="1066" t="s">
        <v>512</v>
      </c>
      <c r="E34" s="1095"/>
      <c r="F34" s="1096"/>
      <c r="G34" s="796" t="s">
        <v>296</v>
      </c>
      <c r="H34" s="1069"/>
      <c r="I34" s="1069">
        <v>8623.1499999999996</v>
      </c>
      <c r="J34" s="1069"/>
      <c r="K34" s="1206">
        <f t="shared" si="319"/>
        <v>0</v>
      </c>
      <c r="L34" s="1069">
        <f>+'[194]Metrado'!F28</f>
        <v>0.44</v>
      </c>
      <c r="M34" s="1206">
        <f t="shared" ref="M34:M36" si="345">+ROUND($I34*L34,2)</f>
        <v>3794.1900000000001</v>
      </c>
      <c r="N34" s="960"/>
      <c r="O34" s="1069">
        <f t="shared" si="321"/>
        <v>0.44</v>
      </c>
      <c r="P34" s="1206">
        <f t="shared" si="341"/>
        <v>0</v>
      </c>
      <c r="Q34" s="986">
        <f t="shared" si="323"/>
        <v>0</v>
      </c>
      <c r="R34" s="987">
        <f t="shared" si="324"/>
        <v>8623.1499999999996</v>
      </c>
      <c r="U34" s="960">
        <v>5780</v>
      </c>
      <c r="V34" s="1069">
        <f t="shared" si="325"/>
        <v>0.44</v>
      </c>
      <c r="W34" s="1206">
        <f t="shared" si="342"/>
        <v>2543.1999999999998</v>
      </c>
      <c r="X34" s="986">
        <f t="shared" si="327"/>
        <v>0.67028869960513271</v>
      </c>
      <c r="Y34" s="960" t="s">
        <v>513</v>
      </c>
      <c r="Z34" s="1069">
        <f t="shared" si="328"/>
        <v>0.44</v>
      </c>
      <c r="AA34" s="1206">
        <f t="shared" si="343"/>
        <v>2.54</v>
      </c>
      <c r="AB34" s="986">
        <f t="shared" si="330"/>
        <v>0.00067028869960513273</v>
      </c>
      <c r="AC34" s="960">
        <v>0</v>
      </c>
      <c r="AD34" s="1069">
        <f t="shared" si="331"/>
        <v>0.44</v>
      </c>
      <c r="AE34" s="1206">
        <f t="shared" si="344"/>
        <v>0</v>
      </c>
      <c r="AF34" s="986">
        <f t="shared" si="333"/>
        <v>0</v>
      </c>
    </row>
    <row r="35" s="1063" customFormat="1" ht="21" customHeight="1">
      <c r="B35" s="1064">
        <f t="shared" si="339"/>
        <v>3.0699999999999985</v>
      </c>
      <c r="C35" s="1065" t="e">
        <f>+#REF!+1</f>
        <v>#REF!</v>
      </c>
      <c r="D35" s="1066" t="s">
        <v>514</v>
      </c>
      <c r="E35" s="1095"/>
      <c r="F35" s="1096"/>
      <c r="G35" s="796" t="s">
        <v>296</v>
      </c>
      <c r="H35" s="1069"/>
      <c r="I35" s="1069">
        <v>7908.6999999999998</v>
      </c>
      <c r="J35" s="1069"/>
      <c r="K35" s="1206">
        <f t="shared" si="319"/>
        <v>0</v>
      </c>
      <c r="L35" s="1069">
        <f>+'[194]Metrado'!F29</f>
        <v>4.3100000000000005</v>
      </c>
      <c r="M35" s="1206">
        <f t="shared" si="345"/>
        <v>34086.5</v>
      </c>
      <c r="N35" s="960"/>
      <c r="O35" s="1069">
        <f t="shared" si="321"/>
        <v>4.3100000000000005</v>
      </c>
      <c r="P35" s="1206">
        <f t="shared" si="341"/>
        <v>0</v>
      </c>
      <c r="Q35" s="986">
        <f t="shared" si="323"/>
        <v>0</v>
      </c>
      <c r="R35" s="987">
        <f t="shared" si="324"/>
        <v>7908.6999999999998</v>
      </c>
      <c r="U35" s="960">
        <v>0</v>
      </c>
      <c r="V35" s="1069">
        <f t="shared" si="325"/>
        <v>4.3100000000000005</v>
      </c>
      <c r="W35" s="1206">
        <f t="shared" si="342"/>
        <v>0</v>
      </c>
      <c r="X35" s="986">
        <f t="shared" si="327"/>
        <v>0</v>
      </c>
      <c r="Y35" s="960">
        <v>0</v>
      </c>
      <c r="Z35" s="1069">
        <f t="shared" si="328"/>
        <v>4.3100000000000005</v>
      </c>
      <c r="AA35" s="1206">
        <f t="shared" si="343"/>
        <v>0</v>
      </c>
      <c r="AB35" s="986">
        <f t="shared" si="330"/>
        <v>0</v>
      </c>
      <c r="AC35" s="960">
        <v>0</v>
      </c>
      <c r="AD35" s="1069">
        <f t="shared" si="331"/>
        <v>4.3100000000000005</v>
      </c>
      <c r="AE35" s="1206">
        <f t="shared" si="344"/>
        <v>0</v>
      </c>
      <c r="AF35" s="986">
        <f t="shared" si="333"/>
        <v>0</v>
      </c>
    </row>
    <row r="36" s="1063" customFormat="1" ht="21" customHeight="1">
      <c r="B36" s="1064">
        <f t="shared" si="339"/>
        <v>3.0799999999999983</v>
      </c>
      <c r="C36" s="1071" t="e">
        <f t="shared" si="318"/>
        <v>#REF!</v>
      </c>
      <c r="D36" s="1066" t="s">
        <v>515</v>
      </c>
      <c r="E36" s="1067"/>
      <c r="F36" s="1068"/>
      <c r="G36" s="744" t="s">
        <v>296</v>
      </c>
      <c r="H36" s="1075"/>
      <c r="I36" s="1075">
        <v>6504.8599999999997</v>
      </c>
      <c r="J36" s="1075"/>
      <c r="K36" s="1206">
        <f t="shared" si="319"/>
        <v>0</v>
      </c>
      <c r="L36" s="1069">
        <f>+'[194]Metrado'!F30</f>
        <v>5.25</v>
      </c>
      <c r="M36" s="1206">
        <f t="shared" si="345"/>
        <v>34150.519999999997</v>
      </c>
      <c r="N36" s="960"/>
      <c r="O36" s="1075">
        <f t="shared" si="321"/>
        <v>5.25</v>
      </c>
      <c r="P36" s="1206">
        <f t="shared" si="341"/>
        <v>0</v>
      </c>
      <c r="Q36" s="986">
        <f t="shared" si="323"/>
        <v>0</v>
      </c>
      <c r="R36" s="987">
        <f t="shared" si="324"/>
        <v>6504.8599999999997</v>
      </c>
      <c r="U36" s="960">
        <v>0</v>
      </c>
      <c r="V36" s="1075">
        <f t="shared" si="325"/>
        <v>5.25</v>
      </c>
      <c r="W36" s="1206">
        <f t="shared" si="342"/>
        <v>0</v>
      </c>
      <c r="X36" s="986">
        <f t="shared" si="327"/>
        <v>0</v>
      </c>
      <c r="Y36" s="960">
        <v>0</v>
      </c>
      <c r="Z36" s="1075">
        <f t="shared" si="328"/>
        <v>5.25</v>
      </c>
      <c r="AA36" s="1206">
        <f t="shared" si="343"/>
        <v>0</v>
      </c>
      <c r="AB36" s="986">
        <f t="shared" si="330"/>
        <v>0</v>
      </c>
      <c r="AC36" s="960">
        <v>0</v>
      </c>
      <c r="AD36" s="1075">
        <f t="shared" si="331"/>
        <v>5.25</v>
      </c>
      <c r="AE36" s="1206">
        <f t="shared" si="344"/>
        <v>0</v>
      </c>
      <c r="AF36" s="986">
        <f t="shared" si="333"/>
        <v>0</v>
      </c>
    </row>
    <row r="37" ht="21" customHeight="1">
      <c r="B37" s="1112"/>
      <c r="C37" s="1207" t="e">
        <f t="shared" si="318"/>
        <v>#REF!</v>
      </c>
      <c r="D37" s="1113"/>
      <c r="E37" s="1208"/>
      <c r="F37" s="1115" t="str">
        <f>+"SUB-TOTAL   "&amp;B28&amp;":  "</f>
        <v xml:space="preserve">SUB-TOTAL   3:  </v>
      </c>
      <c r="G37" s="711"/>
      <c r="H37" s="993"/>
      <c r="I37" s="993"/>
      <c r="J37" s="993"/>
      <c r="K37" s="985">
        <f>+SUM(K29:K36)</f>
        <v>70734.599999999991</v>
      </c>
      <c r="L37" s="984"/>
      <c r="M37" s="985">
        <f>+SUM(M29:M36)</f>
        <v>98903.329999999987</v>
      </c>
      <c r="N37" s="960">
        <v>0</v>
      </c>
      <c r="O37" s="993">
        <f t="shared" si="321"/>
        <v>0</v>
      </c>
      <c r="P37" s="985">
        <f>+SUM(P29:P36)</f>
        <v>16828</v>
      </c>
      <c r="Q37" s="986"/>
      <c r="R37" s="987">
        <f t="shared" si="324"/>
        <v>0</v>
      </c>
      <c r="U37" s="960">
        <v>0</v>
      </c>
      <c r="V37" s="993">
        <f t="shared" si="325"/>
        <v>0</v>
      </c>
      <c r="W37" s="985">
        <f>+SUM(W29:W36)</f>
        <v>17971.299999999999</v>
      </c>
      <c r="X37" s="986"/>
      <c r="Y37" s="960">
        <v>0</v>
      </c>
      <c r="Z37" s="993">
        <f t="shared" si="328"/>
        <v>0</v>
      </c>
      <c r="AA37" s="985">
        <f>+SUM(AA29:AA36)</f>
        <v>17.970000000000002</v>
      </c>
      <c r="AB37" s="986"/>
      <c r="AC37" s="960">
        <v>0</v>
      </c>
      <c r="AD37" s="993">
        <f t="shared" si="331"/>
        <v>0</v>
      </c>
      <c r="AE37" s="985">
        <f>+SUM(AE29:AE36)</f>
        <v>0</v>
      </c>
      <c r="AF37" s="986"/>
      <c r="AG37" s="1209">
        <f>+M37-W37</f>
        <v>80932.029999999984</v>
      </c>
    </row>
    <row r="38" ht="21" customHeight="1">
      <c r="B38" s="990">
        <f>+B28+1</f>
        <v>4</v>
      </c>
      <c r="C38" s="991" t="e">
        <f t="shared" si="318"/>
        <v>#REF!</v>
      </c>
      <c r="D38" s="1002" t="s">
        <v>516</v>
      </c>
      <c r="E38" s="1012"/>
      <c r="F38" s="1016"/>
      <c r="G38" s="751"/>
      <c r="H38" s="993"/>
      <c r="I38" s="993"/>
      <c r="J38" s="993"/>
      <c r="K38" s="993"/>
      <c r="L38" s="995"/>
      <c r="M38" s="993"/>
      <c r="N38" s="960">
        <v>0</v>
      </c>
      <c r="O38" s="993">
        <f t="shared" si="321"/>
        <v>0</v>
      </c>
      <c r="P38" s="993"/>
      <c r="Q38" s="986"/>
      <c r="R38" s="987">
        <f t="shared" si="324"/>
        <v>0</v>
      </c>
      <c r="U38" s="960">
        <v>0</v>
      </c>
      <c r="V38" s="993">
        <f t="shared" si="325"/>
        <v>0</v>
      </c>
      <c r="W38" s="993"/>
      <c r="X38" s="986"/>
      <c r="Y38" s="960">
        <v>0</v>
      </c>
      <c r="Z38" s="993">
        <f t="shared" si="328"/>
        <v>0</v>
      </c>
      <c r="AA38" s="993"/>
      <c r="AB38" s="986"/>
      <c r="AC38" s="960">
        <v>0</v>
      </c>
      <c r="AD38" s="993">
        <f t="shared" si="331"/>
        <v>0</v>
      </c>
      <c r="AE38" s="993"/>
      <c r="AF38" s="986"/>
    </row>
    <row r="39" ht="21" customHeight="1">
      <c r="B39" s="1017">
        <f t="shared" ref="B39:B50" si="346">+B38+0.01</f>
        <v>4.0099999999999998</v>
      </c>
      <c r="C39" s="1018" t="e">
        <f t="shared" si="318"/>
        <v>#REF!</v>
      </c>
      <c r="D39" s="1019" t="s">
        <v>517</v>
      </c>
      <c r="E39" s="998"/>
      <c r="F39" s="999"/>
      <c r="G39" s="736" t="s">
        <v>261</v>
      </c>
      <c r="H39" s="959">
        <v>12</v>
      </c>
      <c r="I39" s="959"/>
      <c r="J39" s="959">
        <v>163</v>
      </c>
      <c r="K39" s="959">
        <f t="shared" si="319"/>
        <v>1956</v>
      </c>
      <c r="L39" s="959">
        <f>+'[194]Metrado'!F33</f>
        <v>182</v>
      </c>
      <c r="M39" s="959">
        <f t="shared" ref="M39:M47" si="347">+ROUND($H39*L39,2)</f>
        <v>2184</v>
      </c>
      <c r="N39" s="960">
        <v>6.3799999999999999</v>
      </c>
      <c r="O39" s="959">
        <f t="shared" si="321"/>
        <v>182</v>
      </c>
      <c r="P39" s="959">
        <f t="shared" ref="P39:P50" si="348">+ROUND($N39*O39,2)</f>
        <v>1161.1600000000001</v>
      </c>
      <c r="Q39" s="986">
        <f t="shared" si="323"/>
        <v>0.53166666666666662</v>
      </c>
      <c r="R39" s="987">
        <f t="shared" si="324"/>
        <v>5.6200000000000001</v>
      </c>
      <c r="S39" s="934" t="s">
        <v>287</v>
      </c>
      <c r="T39" s="934" t="s">
        <v>292</v>
      </c>
      <c r="U39" s="960">
        <v>0</v>
      </c>
      <c r="V39" s="959">
        <f t="shared" si="325"/>
        <v>182</v>
      </c>
      <c r="W39" s="959">
        <f t="shared" ref="W39:W50" si="349">+ROUND($U39*V39,2)</f>
        <v>0</v>
      </c>
      <c r="X39" s="986">
        <f t="shared" si="327"/>
        <v>0</v>
      </c>
      <c r="Y39" s="960" t="s">
        <v>518</v>
      </c>
      <c r="Z39" s="959">
        <f t="shared" si="328"/>
        <v>182</v>
      </c>
      <c r="AA39" s="959">
        <f t="shared" ref="AA39:AA50" si="350">+ROUND($Y39*Z39,2)</f>
        <v>280.27999999999997</v>
      </c>
      <c r="AB39" s="986">
        <f t="shared" si="330"/>
        <v>0.12833333333333333</v>
      </c>
      <c r="AC39" s="960">
        <v>0</v>
      </c>
      <c r="AD39" s="959">
        <f t="shared" si="331"/>
        <v>182</v>
      </c>
      <c r="AE39" s="959">
        <f t="shared" ref="AE39:AE50" si="351">+ROUND($AC39*AD39,2)</f>
        <v>0</v>
      </c>
      <c r="AF39" s="986">
        <f t="shared" si="333"/>
        <v>0</v>
      </c>
    </row>
    <row r="40" ht="21" customHeight="1">
      <c r="B40" s="1017">
        <f t="shared" si="346"/>
        <v>4.0199999999999996</v>
      </c>
      <c r="C40" s="1018" t="e">
        <f t="shared" si="318"/>
        <v>#REF!</v>
      </c>
      <c r="D40" s="1019" t="s">
        <v>519</v>
      </c>
      <c r="E40" s="998"/>
      <c r="F40" s="999"/>
      <c r="G40" s="736" t="s">
        <v>261</v>
      </c>
      <c r="H40" s="959">
        <v>16.870000000000001</v>
      </c>
      <c r="I40" s="959"/>
      <c r="J40" s="959">
        <v>218</v>
      </c>
      <c r="K40" s="959">
        <f t="shared" si="319"/>
        <v>3677.6599999999999</v>
      </c>
      <c r="L40" s="959">
        <f>+'[194]Metrado'!F34</f>
        <v>287</v>
      </c>
      <c r="M40" s="959">
        <f t="shared" si="347"/>
        <v>4841.6899999999996</v>
      </c>
      <c r="N40" s="960">
        <v>12.92</v>
      </c>
      <c r="O40" s="959">
        <f t="shared" si="321"/>
        <v>287</v>
      </c>
      <c r="P40" s="959">
        <f t="shared" si="348"/>
        <v>3708.04</v>
      </c>
      <c r="Q40" s="986">
        <f t="shared" si="323"/>
        <v>0.76585655008891518</v>
      </c>
      <c r="R40" s="987">
        <f t="shared" si="324"/>
        <v>3.9500000000000011</v>
      </c>
      <c r="S40" s="934" t="s">
        <v>287</v>
      </c>
      <c r="T40" s="934" t="s">
        <v>292</v>
      </c>
      <c r="U40" s="960">
        <v>0</v>
      </c>
      <c r="V40" s="959">
        <f t="shared" si="325"/>
        <v>287</v>
      </c>
      <c r="W40" s="959">
        <f t="shared" si="349"/>
        <v>0</v>
      </c>
      <c r="X40" s="986">
        <f t="shared" si="327"/>
        <v>0</v>
      </c>
      <c r="Y40" s="960" t="s">
        <v>520</v>
      </c>
      <c r="Z40" s="959">
        <f t="shared" si="328"/>
        <v>287</v>
      </c>
      <c r="AA40" s="959">
        <f t="shared" si="350"/>
        <v>889.70000000000005</v>
      </c>
      <c r="AB40" s="986">
        <f t="shared" si="330"/>
        <v>0.1837581505631298</v>
      </c>
      <c r="AC40" s="960">
        <v>0</v>
      </c>
      <c r="AD40" s="959">
        <f t="shared" si="331"/>
        <v>287</v>
      </c>
      <c r="AE40" s="959">
        <f t="shared" si="351"/>
        <v>0</v>
      </c>
      <c r="AF40" s="986">
        <f t="shared" si="333"/>
        <v>0</v>
      </c>
    </row>
    <row r="41" ht="21" customHeight="1">
      <c r="B41" s="1017">
        <f t="shared" si="346"/>
        <v>4.0299999999999994</v>
      </c>
      <c r="C41" s="1018" t="e">
        <f t="shared" si="318"/>
        <v>#REF!</v>
      </c>
      <c r="D41" s="1019" t="s">
        <v>521</v>
      </c>
      <c r="E41" s="998"/>
      <c r="F41" s="999"/>
      <c r="G41" s="736" t="s">
        <v>261</v>
      </c>
      <c r="H41" s="959">
        <v>5.21</v>
      </c>
      <c r="I41" s="959"/>
      <c r="J41" s="959">
        <v>2</v>
      </c>
      <c r="K41" s="959">
        <f t="shared" si="319"/>
        <v>10.42</v>
      </c>
      <c r="L41" s="959">
        <f>+'[194]Metrado'!F35</f>
        <v>0</v>
      </c>
      <c r="M41" s="959">
        <f t="shared" si="347"/>
        <v>0</v>
      </c>
      <c r="N41" s="960">
        <v>0</v>
      </c>
      <c r="O41" s="959">
        <f t="shared" si="321"/>
        <v>0</v>
      </c>
      <c r="P41" s="959">
        <f t="shared" si="348"/>
        <v>0</v>
      </c>
      <c r="Q41" s="986">
        <f t="shared" si="323"/>
        <v>0</v>
      </c>
      <c r="R41" s="987">
        <f t="shared" si="324"/>
        <v>5.21</v>
      </c>
      <c r="U41" s="960">
        <v>0</v>
      </c>
      <c r="V41" s="959">
        <f t="shared" si="325"/>
        <v>0</v>
      </c>
      <c r="W41" s="959">
        <f t="shared" si="349"/>
        <v>0</v>
      </c>
      <c r="X41" s="986">
        <f t="shared" si="327"/>
        <v>0</v>
      </c>
      <c r="Y41" s="960" t="s">
        <v>522</v>
      </c>
      <c r="Z41" s="959">
        <f t="shared" si="328"/>
        <v>0</v>
      </c>
      <c r="AA41" s="959">
        <f t="shared" si="350"/>
        <v>0</v>
      </c>
      <c r="AB41" s="986">
        <f t="shared" si="330"/>
        <v>0.13435700575815737</v>
      </c>
      <c r="AC41" s="960">
        <v>7.2000000000000002</v>
      </c>
      <c r="AD41" s="959">
        <f t="shared" si="331"/>
        <v>0</v>
      </c>
      <c r="AE41" s="959">
        <f t="shared" si="351"/>
        <v>0</v>
      </c>
      <c r="AF41" s="986">
        <f t="shared" si="333"/>
        <v>1.381957773512476</v>
      </c>
    </row>
    <row r="42" ht="21" customHeight="1">
      <c r="B42" s="1017">
        <f t="shared" si="346"/>
        <v>4.0399999999999991</v>
      </c>
      <c r="C42" s="1018" t="e">
        <f t="shared" si="318"/>
        <v>#REF!</v>
      </c>
      <c r="D42" s="1019" t="s">
        <v>523</v>
      </c>
      <c r="E42" s="998"/>
      <c r="F42" s="999"/>
      <c r="G42" s="736" t="s">
        <v>261</v>
      </c>
      <c r="H42" s="959">
        <v>7.04</v>
      </c>
      <c r="I42" s="959"/>
      <c r="J42" s="959">
        <v>4</v>
      </c>
      <c r="K42" s="959">
        <f t="shared" si="319"/>
        <v>28.16</v>
      </c>
      <c r="L42" s="959">
        <f>+'[194]Metrado'!F36</f>
        <v>27</v>
      </c>
      <c r="M42" s="959">
        <f t="shared" si="347"/>
        <v>190.08000000000001</v>
      </c>
      <c r="N42" s="960">
        <v>5.2000000000000002</v>
      </c>
      <c r="O42" s="959">
        <f t="shared" si="321"/>
        <v>27</v>
      </c>
      <c r="P42" s="959">
        <f t="shared" si="348"/>
        <v>140.40000000000001</v>
      </c>
      <c r="Q42" s="986">
        <f t="shared" si="323"/>
        <v>0.73863636363636365</v>
      </c>
      <c r="R42" s="987">
        <f t="shared" si="324"/>
        <v>1.8399999999999999</v>
      </c>
      <c r="S42" s="934" t="s">
        <v>287</v>
      </c>
      <c r="T42" s="934" t="s">
        <v>287</v>
      </c>
      <c r="U42" s="960">
        <v>0</v>
      </c>
      <c r="V42" s="959">
        <f t="shared" si="325"/>
        <v>27</v>
      </c>
      <c r="W42" s="959">
        <f t="shared" si="349"/>
        <v>0</v>
      </c>
      <c r="X42" s="986">
        <f t="shared" si="327"/>
        <v>0</v>
      </c>
      <c r="Y42" s="960" t="s">
        <v>518</v>
      </c>
      <c r="Z42" s="959">
        <f t="shared" si="328"/>
        <v>27</v>
      </c>
      <c r="AA42" s="959">
        <f t="shared" si="350"/>
        <v>41.579999999999998</v>
      </c>
      <c r="AB42" s="986">
        <f t="shared" si="330"/>
        <v>0.21875</v>
      </c>
      <c r="AC42" s="960">
        <v>4.5</v>
      </c>
      <c r="AD42" s="959">
        <f t="shared" si="331"/>
        <v>27</v>
      </c>
      <c r="AE42" s="959">
        <f t="shared" si="351"/>
        <v>121.5</v>
      </c>
      <c r="AF42" s="986">
        <f t="shared" si="333"/>
        <v>0.63920454545454541</v>
      </c>
    </row>
    <row r="43" ht="21" customHeight="1">
      <c r="B43" s="1017">
        <f t="shared" si="346"/>
        <v>4.0499999999999989</v>
      </c>
      <c r="C43" s="1018" t="e">
        <f t="shared" si="318"/>
        <v>#REF!</v>
      </c>
      <c r="D43" s="1019" t="s">
        <v>524</v>
      </c>
      <c r="E43" s="998"/>
      <c r="F43" s="999"/>
      <c r="G43" s="736" t="s">
        <v>261</v>
      </c>
      <c r="H43" s="959">
        <v>9.0600000000000005</v>
      </c>
      <c r="I43" s="959"/>
      <c r="J43" s="959">
        <v>26</v>
      </c>
      <c r="K43" s="959">
        <f t="shared" si="319"/>
        <v>235.56</v>
      </c>
      <c r="L43" s="959">
        <f>+'[194]Metrado'!F37</f>
        <v>12</v>
      </c>
      <c r="M43" s="959">
        <f t="shared" si="347"/>
        <v>108.72</v>
      </c>
      <c r="N43" s="960">
        <v>7.5999999999999996</v>
      </c>
      <c r="O43" s="959">
        <f t="shared" si="321"/>
        <v>12</v>
      </c>
      <c r="P43" s="959">
        <f t="shared" si="348"/>
        <v>91.200000000000003</v>
      </c>
      <c r="Q43" s="986">
        <f t="shared" si="323"/>
        <v>0.83885209713024278</v>
      </c>
      <c r="R43" s="987">
        <f t="shared" si="324"/>
        <v>1.4600000000000009</v>
      </c>
      <c r="S43" s="934" t="s">
        <v>287</v>
      </c>
      <c r="T43" s="934" t="s">
        <v>292</v>
      </c>
      <c r="U43" s="960">
        <v>0</v>
      </c>
      <c r="V43" s="959">
        <f t="shared" si="325"/>
        <v>12</v>
      </c>
      <c r="W43" s="959">
        <f t="shared" si="349"/>
        <v>0</v>
      </c>
      <c r="X43" s="986">
        <f t="shared" si="327"/>
        <v>0</v>
      </c>
      <c r="Y43" s="960" t="s">
        <v>525</v>
      </c>
      <c r="Z43" s="959">
        <f t="shared" si="328"/>
        <v>12</v>
      </c>
      <c r="AA43" s="959">
        <f t="shared" si="350"/>
        <v>14.279999999999999</v>
      </c>
      <c r="AB43" s="986">
        <f t="shared" si="330"/>
        <v>0.13134657836644589</v>
      </c>
      <c r="AC43" s="960">
        <v>6.7000000000000002</v>
      </c>
      <c r="AD43" s="959">
        <f t="shared" si="331"/>
        <v>12</v>
      </c>
      <c r="AE43" s="959">
        <f t="shared" si="351"/>
        <v>80.400000000000006</v>
      </c>
      <c r="AF43" s="986">
        <f t="shared" si="333"/>
        <v>0.73951434878587197</v>
      </c>
    </row>
    <row r="44" ht="21" customHeight="1">
      <c r="B44" s="1017">
        <f t="shared" si="346"/>
        <v>4.0599999999999987</v>
      </c>
      <c r="C44" s="1018" t="e">
        <f t="shared" si="318"/>
        <v>#REF!</v>
      </c>
      <c r="D44" s="1019" t="s">
        <v>526</v>
      </c>
      <c r="E44" s="1061"/>
      <c r="F44" s="1062"/>
      <c r="G44" s="736" t="s">
        <v>261</v>
      </c>
      <c r="H44" s="959">
        <v>10.949999999999999</v>
      </c>
      <c r="I44" s="959"/>
      <c r="J44" s="959">
        <v>52</v>
      </c>
      <c r="K44" s="959">
        <f t="shared" si="319"/>
        <v>569.39999999999998</v>
      </c>
      <c r="L44" s="959">
        <f>+'[194]Metrado'!F38</f>
        <v>232</v>
      </c>
      <c r="M44" s="959">
        <f t="shared" si="347"/>
        <v>2540.4000000000001</v>
      </c>
      <c r="N44" s="960">
        <v>7.2400000000000002</v>
      </c>
      <c r="O44" s="959">
        <f t="shared" si="321"/>
        <v>232</v>
      </c>
      <c r="P44" s="959">
        <f t="shared" si="348"/>
        <v>1679.6800000000001</v>
      </c>
      <c r="Q44" s="986">
        <f t="shared" si="323"/>
        <v>0.66118721461187224</v>
      </c>
      <c r="R44" s="987">
        <f t="shared" si="324"/>
        <v>3.7099999999999991</v>
      </c>
      <c r="S44" s="934" t="s">
        <v>287</v>
      </c>
      <c r="T44" s="934" t="s">
        <v>287</v>
      </c>
      <c r="U44" s="960">
        <v>0</v>
      </c>
      <c r="V44" s="959">
        <f t="shared" si="325"/>
        <v>232</v>
      </c>
      <c r="W44" s="959">
        <f t="shared" si="349"/>
        <v>0</v>
      </c>
      <c r="X44" s="986">
        <f t="shared" si="327"/>
        <v>0</v>
      </c>
      <c r="Y44" s="960" t="s">
        <v>527</v>
      </c>
      <c r="Z44" s="959">
        <f t="shared" si="328"/>
        <v>232</v>
      </c>
      <c r="AA44" s="959">
        <f t="shared" si="350"/>
        <v>248.24000000000001</v>
      </c>
      <c r="AB44" s="986">
        <f t="shared" si="330"/>
        <v>0.097716894977168955</v>
      </c>
      <c r="AC44" s="960">
        <v>0</v>
      </c>
      <c r="AD44" s="959">
        <f t="shared" si="331"/>
        <v>232</v>
      </c>
      <c r="AE44" s="959">
        <f t="shared" si="351"/>
        <v>0</v>
      </c>
      <c r="AF44" s="986">
        <f t="shared" si="333"/>
        <v>0</v>
      </c>
    </row>
    <row r="45" ht="21" customHeight="1">
      <c r="B45" s="1017">
        <f t="shared" si="346"/>
        <v>4.0699999999999985</v>
      </c>
      <c r="C45" s="1018" t="e">
        <f t="shared" si="318"/>
        <v>#REF!</v>
      </c>
      <c r="D45" s="1019" t="s">
        <v>528</v>
      </c>
      <c r="E45" s="1059"/>
      <c r="F45" s="958"/>
      <c r="G45" s="736" t="s">
        <v>261</v>
      </c>
      <c r="H45" s="959">
        <v>0.40000000000000002</v>
      </c>
      <c r="I45" s="959"/>
      <c r="J45" s="959">
        <v>1838</v>
      </c>
      <c r="K45" s="959">
        <f t="shared" si="319"/>
        <v>735.20000000000005</v>
      </c>
      <c r="L45" s="959">
        <f>+'[194]Metrado'!F39</f>
        <v>2278</v>
      </c>
      <c r="M45" s="959">
        <f t="shared" si="347"/>
        <v>911.20000000000005</v>
      </c>
      <c r="N45" s="960">
        <v>0.29999999999999999</v>
      </c>
      <c r="O45" s="959">
        <f t="shared" si="321"/>
        <v>2278</v>
      </c>
      <c r="P45" s="959">
        <f t="shared" si="348"/>
        <v>683.39999999999998</v>
      </c>
      <c r="Q45" s="986">
        <f t="shared" si="323"/>
        <v>0.74999999999999989</v>
      </c>
      <c r="R45" s="987">
        <f t="shared" si="324"/>
        <v>0.10000000000000003</v>
      </c>
      <c r="U45" s="960">
        <v>0</v>
      </c>
      <c r="V45" s="959">
        <f t="shared" si="325"/>
        <v>2278</v>
      </c>
      <c r="W45" s="959">
        <f t="shared" si="349"/>
        <v>0</v>
      </c>
      <c r="X45" s="986">
        <f t="shared" si="327"/>
        <v>0</v>
      </c>
      <c r="Y45" s="960" t="s">
        <v>529</v>
      </c>
      <c r="Z45" s="959">
        <f t="shared" si="328"/>
        <v>2278</v>
      </c>
      <c r="AA45" s="959">
        <f t="shared" si="350"/>
        <v>159.46000000000001</v>
      </c>
      <c r="AB45" s="986">
        <f t="shared" si="330"/>
        <v>0.17500000000000002</v>
      </c>
      <c r="AC45" s="960">
        <v>0.12</v>
      </c>
      <c r="AD45" s="959">
        <f t="shared" si="331"/>
        <v>2278</v>
      </c>
      <c r="AE45" s="959">
        <f t="shared" si="351"/>
        <v>273.36000000000001</v>
      </c>
      <c r="AF45" s="986">
        <f t="shared" si="333"/>
        <v>0.29999999999999999</v>
      </c>
    </row>
    <row r="46" ht="21" customHeight="1">
      <c r="B46" s="1017">
        <f t="shared" si="346"/>
        <v>4.0799999999999983</v>
      </c>
      <c r="C46" s="1018" t="e">
        <f t="shared" si="318"/>
        <v>#REF!</v>
      </c>
      <c r="D46" s="1019" t="s">
        <v>530</v>
      </c>
      <c r="E46" s="998"/>
      <c r="F46" s="999"/>
      <c r="G46" s="736" t="s">
        <v>306</v>
      </c>
      <c r="H46" s="959">
        <v>4.46</v>
      </c>
      <c r="I46" s="959"/>
      <c r="J46" s="959">
        <v>51.299999999999997</v>
      </c>
      <c r="K46" s="959">
        <f t="shared" si="319"/>
        <v>228.80000000000001</v>
      </c>
      <c r="L46" s="959">
        <f>+'[194]Metrado'!F40</f>
        <v>61</v>
      </c>
      <c r="M46" s="959">
        <f t="shared" si="347"/>
        <v>272.06</v>
      </c>
      <c r="N46" s="960">
        <v>0</v>
      </c>
      <c r="O46" s="959">
        <f t="shared" si="321"/>
        <v>61</v>
      </c>
      <c r="P46" s="959">
        <f t="shared" si="348"/>
        <v>0</v>
      </c>
      <c r="Q46" s="986">
        <f t="shared" si="323"/>
        <v>0</v>
      </c>
      <c r="R46" s="987">
        <f t="shared" si="324"/>
        <v>4.46</v>
      </c>
      <c r="U46" s="960">
        <v>0</v>
      </c>
      <c r="V46" s="959">
        <f t="shared" si="325"/>
        <v>61</v>
      </c>
      <c r="W46" s="959">
        <f t="shared" si="349"/>
        <v>0</v>
      </c>
      <c r="X46" s="986">
        <f t="shared" si="327"/>
        <v>0</v>
      </c>
      <c r="Y46" s="960" t="s">
        <v>531</v>
      </c>
      <c r="Z46" s="959">
        <f t="shared" si="328"/>
        <v>61</v>
      </c>
      <c r="AA46" s="959">
        <f t="shared" si="350"/>
        <v>384.91000000000003</v>
      </c>
      <c r="AB46" s="986">
        <f t="shared" si="330"/>
        <v>1.4147982062780269</v>
      </c>
      <c r="AC46" s="960">
        <v>3.1000000000000001</v>
      </c>
      <c r="AD46" s="959">
        <f t="shared" si="331"/>
        <v>61</v>
      </c>
      <c r="AE46" s="959">
        <f t="shared" si="351"/>
        <v>189.09999999999999</v>
      </c>
      <c r="AF46" s="986">
        <f t="shared" si="333"/>
        <v>0.69506726457399104</v>
      </c>
    </row>
    <row r="47" ht="21" customHeight="1">
      <c r="B47" s="1017">
        <f t="shared" si="346"/>
        <v>4.0899999999999981</v>
      </c>
      <c r="C47" s="1018" t="e">
        <f t="shared" si="318"/>
        <v>#REF!</v>
      </c>
      <c r="D47" s="1019" t="s">
        <v>532</v>
      </c>
      <c r="E47" s="998"/>
      <c r="F47" s="999"/>
      <c r="G47" s="736" t="s">
        <v>306</v>
      </c>
      <c r="H47" s="959">
        <v>1.53</v>
      </c>
      <c r="I47" s="959"/>
      <c r="J47" s="959">
        <v>19</v>
      </c>
      <c r="K47" s="959">
        <f t="shared" si="319"/>
        <v>29.07</v>
      </c>
      <c r="L47" s="959">
        <f>+'[194]Metrado'!F41</f>
        <v>183</v>
      </c>
      <c r="M47" s="959">
        <f t="shared" si="347"/>
        <v>279.99000000000001</v>
      </c>
      <c r="N47" s="960">
        <v>0</v>
      </c>
      <c r="O47" s="959">
        <f t="shared" si="321"/>
        <v>183</v>
      </c>
      <c r="P47" s="959">
        <f t="shared" si="348"/>
        <v>0</v>
      </c>
      <c r="Q47" s="986">
        <f t="shared" si="323"/>
        <v>0</v>
      </c>
      <c r="R47" s="987">
        <f t="shared" si="324"/>
        <v>1.53</v>
      </c>
      <c r="U47" s="960">
        <v>0</v>
      </c>
      <c r="V47" s="959">
        <f t="shared" si="325"/>
        <v>183</v>
      </c>
      <c r="W47" s="959">
        <f t="shared" si="349"/>
        <v>0</v>
      </c>
      <c r="X47" s="986">
        <f t="shared" si="327"/>
        <v>0</v>
      </c>
      <c r="Y47" s="960" t="s">
        <v>533</v>
      </c>
      <c r="Z47" s="959">
        <f t="shared" si="328"/>
        <v>183</v>
      </c>
      <c r="AA47" s="959">
        <f t="shared" si="350"/>
        <v>265.35000000000002</v>
      </c>
      <c r="AB47" s="986">
        <f t="shared" si="330"/>
        <v>0.94771241830065356</v>
      </c>
      <c r="AC47" s="960">
        <v>0.27000000000000002</v>
      </c>
      <c r="AD47" s="959">
        <f t="shared" si="331"/>
        <v>183</v>
      </c>
      <c r="AE47" s="959">
        <f t="shared" si="351"/>
        <v>49.409999999999997</v>
      </c>
      <c r="AF47" s="986">
        <f t="shared" si="333"/>
        <v>0.17647058823529413</v>
      </c>
    </row>
    <row r="48" s="1063" customFormat="1" ht="21" customHeight="1">
      <c r="B48" s="1064">
        <f t="shared" si="346"/>
        <v>4.0999999999999979</v>
      </c>
      <c r="C48" s="1065" t="e">
        <f t="shared" si="318"/>
        <v>#REF!</v>
      </c>
      <c r="D48" s="1066" t="s">
        <v>534</v>
      </c>
      <c r="E48" s="1095"/>
      <c r="F48" s="1096"/>
      <c r="G48" s="796" t="s">
        <v>261</v>
      </c>
      <c r="H48" s="1069"/>
      <c r="I48" s="1069">
        <v>25.34</v>
      </c>
      <c r="J48" s="1069"/>
      <c r="K48" s="1069">
        <f t="shared" si="319"/>
        <v>0</v>
      </c>
      <c r="L48" s="1069">
        <f>+'[194]Metrado'!F42</f>
        <v>9</v>
      </c>
      <c r="M48" s="1069">
        <f t="shared" ref="M48:M50" si="352">+ROUND($I48*L48,2)</f>
        <v>228.06</v>
      </c>
      <c r="N48" s="960">
        <v>17.329999999999998</v>
      </c>
      <c r="O48" s="1069">
        <f t="shared" si="321"/>
        <v>9</v>
      </c>
      <c r="P48" s="1069">
        <f t="shared" si="348"/>
        <v>155.97</v>
      </c>
      <c r="Q48" s="986">
        <f t="shared" si="323"/>
        <v>0.6838989739542225</v>
      </c>
      <c r="R48" s="987">
        <f t="shared" si="324"/>
        <v>8.0100000000000016</v>
      </c>
      <c r="S48" s="1063" t="s">
        <v>287</v>
      </c>
      <c r="T48" s="1063" t="s">
        <v>292</v>
      </c>
      <c r="U48" s="960">
        <v>0</v>
      </c>
      <c r="V48" s="1069">
        <f t="shared" si="325"/>
        <v>9</v>
      </c>
      <c r="W48" s="1069">
        <f t="shared" si="349"/>
        <v>0</v>
      </c>
      <c r="X48" s="986">
        <f t="shared" si="327"/>
        <v>0</v>
      </c>
      <c r="Y48" s="960" t="s">
        <v>535</v>
      </c>
      <c r="Z48" s="1069">
        <f t="shared" si="328"/>
        <v>9</v>
      </c>
      <c r="AA48" s="1069">
        <f t="shared" si="350"/>
        <v>41.039999999999999</v>
      </c>
      <c r="AB48" s="986">
        <f t="shared" si="330"/>
        <v>0.1799526440410418</v>
      </c>
      <c r="AC48" s="960">
        <v>0</v>
      </c>
      <c r="AD48" s="1069">
        <f t="shared" si="331"/>
        <v>9</v>
      </c>
      <c r="AE48" s="1069">
        <f t="shared" si="351"/>
        <v>0</v>
      </c>
      <c r="AF48" s="986">
        <f t="shared" si="333"/>
        <v>0</v>
      </c>
    </row>
    <row r="49" s="1063" customFormat="1" ht="21" customHeight="1">
      <c r="B49" s="1064">
        <f t="shared" si="346"/>
        <v>4.1099999999999977</v>
      </c>
      <c r="C49" s="1065" t="e">
        <f t="shared" si="318"/>
        <v>#REF!</v>
      </c>
      <c r="D49" s="1066" t="s">
        <v>536</v>
      </c>
      <c r="E49" s="1095"/>
      <c r="F49" s="1096"/>
      <c r="G49" s="796" t="s">
        <v>306</v>
      </c>
      <c r="H49" s="1069"/>
      <c r="I49" s="1069">
        <v>1</v>
      </c>
      <c r="J49" s="1069"/>
      <c r="K49" s="1069">
        <f t="shared" si="319"/>
        <v>0</v>
      </c>
      <c r="L49" s="1069">
        <f>+'[194]Metrado'!F43</f>
        <v>9</v>
      </c>
      <c r="M49" s="1069">
        <f t="shared" si="352"/>
        <v>9</v>
      </c>
      <c r="N49" s="960">
        <v>1.0600000000000001</v>
      </c>
      <c r="O49" s="1069">
        <f t="shared" si="321"/>
        <v>9</v>
      </c>
      <c r="P49" s="1069">
        <f t="shared" si="348"/>
        <v>9.5399999999999991</v>
      </c>
      <c r="Q49" s="986">
        <f t="shared" si="323"/>
        <v>1.0600000000000001</v>
      </c>
      <c r="R49" s="987">
        <f t="shared" si="324"/>
        <v>-0.060000000000000053</v>
      </c>
      <c r="S49" s="1063" t="s">
        <v>287</v>
      </c>
      <c r="T49" s="1063" t="s">
        <v>292</v>
      </c>
      <c r="U49" s="960">
        <v>0</v>
      </c>
      <c r="V49" s="1069">
        <f t="shared" si="325"/>
        <v>9</v>
      </c>
      <c r="W49" s="1069">
        <f t="shared" si="349"/>
        <v>0</v>
      </c>
      <c r="X49" s="986">
        <f t="shared" si="327"/>
        <v>0</v>
      </c>
      <c r="Y49" s="960" t="s">
        <v>537</v>
      </c>
      <c r="Z49" s="1069">
        <f t="shared" si="328"/>
        <v>9</v>
      </c>
      <c r="AA49" s="1069">
        <f t="shared" si="350"/>
        <v>2.1600000000000001</v>
      </c>
      <c r="AB49" s="986">
        <f t="shared" si="330"/>
        <v>0.23999999999999999</v>
      </c>
      <c r="AC49" s="960">
        <v>0.97999999999999998</v>
      </c>
      <c r="AD49" s="1069">
        <f t="shared" si="331"/>
        <v>9</v>
      </c>
      <c r="AE49" s="1069">
        <f t="shared" si="351"/>
        <v>8.8200000000000003</v>
      </c>
      <c r="AF49" s="986">
        <f t="shared" si="333"/>
        <v>0.97999999999999998</v>
      </c>
    </row>
    <row r="50" s="1063" customFormat="1" ht="21" customHeight="1">
      <c r="B50" s="1064">
        <f t="shared" si="346"/>
        <v>4.1199999999999974</v>
      </c>
      <c r="C50" s="1071" t="e">
        <f t="shared" si="318"/>
        <v>#REF!</v>
      </c>
      <c r="D50" s="1066" t="s">
        <v>538</v>
      </c>
      <c r="E50" s="1095"/>
      <c r="F50" s="1096"/>
      <c r="G50" s="744" t="s">
        <v>261</v>
      </c>
      <c r="H50" s="1075"/>
      <c r="I50" s="1075">
        <v>17.760000000000002</v>
      </c>
      <c r="J50" s="1075"/>
      <c r="K50" s="1069">
        <f t="shared" si="319"/>
        <v>0</v>
      </c>
      <c r="L50" s="1069">
        <f>+'[194]Metrado'!F44</f>
        <v>9</v>
      </c>
      <c r="M50" s="1069">
        <f t="shared" si="352"/>
        <v>159.84</v>
      </c>
      <c r="N50" s="960">
        <v>10.640000000000001</v>
      </c>
      <c r="O50" s="1075">
        <f t="shared" si="321"/>
        <v>9</v>
      </c>
      <c r="P50" s="1069">
        <f t="shared" si="348"/>
        <v>95.760000000000005</v>
      </c>
      <c r="Q50" s="986">
        <f t="shared" si="323"/>
        <v>0.59909909909909909</v>
      </c>
      <c r="R50" s="987">
        <f t="shared" si="324"/>
        <v>7.120000000000001</v>
      </c>
      <c r="S50" s="1063" t="s">
        <v>287</v>
      </c>
      <c r="T50" s="1063" t="s">
        <v>292</v>
      </c>
      <c r="U50" s="960">
        <v>0</v>
      </c>
      <c r="V50" s="1075">
        <f t="shared" si="325"/>
        <v>9</v>
      </c>
      <c r="W50" s="1069">
        <f t="shared" si="349"/>
        <v>0</v>
      </c>
      <c r="X50" s="986">
        <f t="shared" si="327"/>
        <v>0</v>
      </c>
      <c r="Y50" s="960" t="s">
        <v>539</v>
      </c>
      <c r="Z50" s="1075">
        <f t="shared" si="328"/>
        <v>9</v>
      </c>
      <c r="AA50" s="1069">
        <f t="shared" si="350"/>
        <v>20.969999999999999</v>
      </c>
      <c r="AB50" s="986">
        <f t="shared" si="330"/>
        <v>0.13119369369369369</v>
      </c>
      <c r="AC50" s="960">
        <v>8.1999999999999993</v>
      </c>
      <c r="AD50" s="1075">
        <f t="shared" si="331"/>
        <v>9</v>
      </c>
      <c r="AE50" s="1069">
        <f t="shared" si="351"/>
        <v>73.799999999999997</v>
      </c>
      <c r="AF50" s="986">
        <f t="shared" si="333"/>
        <v>0.46171171171171166</v>
      </c>
    </row>
    <row r="51" ht="21" customHeight="1">
      <c r="B51" s="1009"/>
      <c r="C51" s="1020" t="e">
        <f t="shared" si="318"/>
        <v>#REF!</v>
      </c>
      <c r="D51" s="1021"/>
      <c r="E51" s="1054"/>
      <c r="F51" s="983" t="str">
        <f>+"SUB-TOTAL   "&amp;B38&amp;":  "</f>
        <v xml:space="preserve">SUB-TOTAL   4:  </v>
      </c>
      <c r="G51" s="711"/>
      <c r="H51" s="993"/>
      <c r="I51" s="993"/>
      <c r="J51" s="993"/>
      <c r="K51" s="985">
        <f>+SUM(K39:K50)</f>
        <v>7470.2699999999995</v>
      </c>
      <c r="L51" s="984"/>
      <c r="M51" s="985">
        <f>+SUM(M39:M50)</f>
        <v>11725.039999999999</v>
      </c>
      <c r="N51" s="960">
        <v>0</v>
      </c>
      <c r="O51" s="993">
        <f t="shared" si="321"/>
        <v>0</v>
      </c>
      <c r="P51" s="985">
        <f>+SUM(P39:P50)</f>
        <v>7725.1499999999996</v>
      </c>
      <c r="Q51" s="986"/>
      <c r="R51" s="987">
        <f t="shared" si="324"/>
        <v>0</v>
      </c>
      <c r="U51" s="960">
        <v>0</v>
      </c>
      <c r="V51" s="993">
        <f t="shared" si="325"/>
        <v>0</v>
      </c>
      <c r="W51" s="985">
        <f>+SUM(W39:W50)</f>
        <v>0</v>
      </c>
      <c r="X51" s="986"/>
      <c r="Y51" s="960">
        <v>0</v>
      </c>
      <c r="Z51" s="993">
        <f t="shared" si="328"/>
        <v>0</v>
      </c>
      <c r="AA51" s="985">
        <f>+SUM(AA39:AA50)</f>
        <v>2347.9699999999998</v>
      </c>
      <c r="AB51" s="986"/>
      <c r="AC51" s="960">
        <v>0</v>
      </c>
      <c r="AD51" s="993">
        <f t="shared" si="331"/>
        <v>0</v>
      </c>
      <c r="AE51" s="985">
        <f>+SUM(AE39:AE50)</f>
        <v>796.38999999999999</v>
      </c>
      <c r="AF51" s="986"/>
    </row>
    <row r="52" s="961" customFormat="1" ht="21" customHeight="1">
      <c r="A52" s="961"/>
      <c r="B52" s="811">
        <f>+B38+1</f>
        <v>5</v>
      </c>
      <c r="C52" s="1040" t="e">
        <f t="shared" si="318"/>
        <v>#REF!</v>
      </c>
      <c r="D52" s="1046" t="s">
        <v>540</v>
      </c>
      <c r="E52" s="1047"/>
      <c r="F52" s="1048"/>
      <c r="G52" s="806"/>
      <c r="H52" s="1042"/>
      <c r="I52" s="1042"/>
      <c r="J52" s="1042"/>
      <c r="K52" s="1042"/>
      <c r="L52" s="1037"/>
      <c r="M52" s="1042"/>
      <c r="N52" s="966">
        <v>0</v>
      </c>
      <c r="O52" s="1042">
        <f t="shared" si="321"/>
        <v>0</v>
      </c>
      <c r="P52" s="1042"/>
      <c r="Q52" s="967"/>
      <c r="R52" s="968">
        <f t="shared" si="324"/>
        <v>0</v>
      </c>
      <c r="S52" s="961"/>
      <c r="T52" s="961"/>
      <c r="U52" s="966">
        <v>0</v>
      </c>
      <c r="V52" s="1042">
        <f t="shared" si="325"/>
        <v>0</v>
      </c>
      <c r="W52" s="1042"/>
      <c r="X52" s="967"/>
      <c r="Y52" s="966">
        <v>0</v>
      </c>
      <c r="Z52" s="1042">
        <f t="shared" si="328"/>
        <v>0</v>
      </c>
      <c r="AA52" s="1042"/>
      <c r="AB52" s="967"/>
      <c r="AC52" s="966">
        <v>0</v>
      </c>
      <c r="AD52" s="1042">
        <f t="shared" si="331"/>
        <v>0</v>
      </c>
      <c r="AE52" s="1042"/>
      <c r="AF52" s="967"/>
    </row>
    <row r="53" s="961" customFormat="1" ht="21" customHeight="1">
      <c r="A53" s="961"/>
      <c r="B53" s="703">
        <f t="shared" ref="B53:B56" si="353">+B52+0.01</f>
        <v>5.0099999999999998</v>
      </c>
      <c r="C53" s="1051" t="e">
        <f t="shared" si="318"/>
        <v>#REF!</v>
      </c>
      <c r="D53" s="962" t="s">
        <v>541</v>
      </c>
      <c r="E53" s="963"/>
      <c r="F53" s="964"/>
      <c r="G53" s="700" t="s">
        <v>306</v>
      </c>
      <c r="H53" s="965">
        <v>19.260000000000002</v>
      </c>
      <c r="I53" s="965"/>
      <c r="J53" s="965">
        <v>1.2</v>
      </c>
      <c r="K53" s="965">
        <f t="shared" si="319"/>
        <v>23.109999999999999</v>
      </c>
      <c r="L53" s="965">
        <f>+'[194]Metrado'!F47</f>
        <v>18</v>
      </c>
      <c r="M53" s="965">
        <f t="shared" ref="M53:M56" si="354">+ROUND($H53*L53,2)</f>
        <v>346.68000000000001</v>
      </c>
      <c r="N53" s="966">
        <v>19.200000000000003</v>
      </c>
      <c r="O53" s="965">
        <f t="shared" si="321"/>
        <v>18</v>
      </c>
      <c r="P53" s="965">
        <f t="shared" ref="P53:P56" si="355">+ROUND($N53*O53,2)</f>
        <v>345.60000000000002</v>
      </c>
      <c r="Q53" s="967">
        <f t="shared" si="323"/>
        <v>0.99688473520249232</v>
      </c>
      <c r="R53" s="968">
        <f t="shared" si="324"/>
        <v>0.059999999999998721</v>
      </c>
      <c r="S53" s="961"/>
      <c r="T53" s="961"/>
      <c r="U53" s="966">
        <v>0</v>
      </c>
      <c r="V53" s="965">
        <f t="shared" si="325"/>
        <v>18</v>
      </c>
      <c r="W53" s="965">
        <f t="shared" ref="W53:W56" si="356">+ROUND($U53*V53,2)</f>
        <v>0</v>
      </c>
      <c r="X53" s="967">
        <f t="shared" si="327"/>
        <v>0</v>
      </c>
      <c r="Y53" s="966">
        <v>0</v>
      </c>
      <c r="Z53" s="965">
        <f t="shared" si="328"/>
        <v>18</v>
      </c>
      <c r="AA53" s="965">
        <f t="shared" ref="AA53:AA56" si="357">+ROUND($Y53*Z53,2)</f>
        <v>0</v>
      </c>
      <c r="AB53" s="967">
        <f t="shared" si="330"/>
        <v>0</v>
      </c>
      <c r="AC53" s="966">
        <v>0</v>
      </c>
      <c r="AD53" s="965">
        <f t="shared" si="331"/>
        <v>18</v>
      </c>
      <c r="AE53" s="965">
        <f t="shared" ref="AE53:AE56" si="358">+ROUND($AC53*AD53,2)</f>
        <v>0</v>
      </c>
      <c r="AF53" s="967">
        <f t="shared" si="333"/>
        <v>0</v>
      </c>
    </row>
    <row r="54" s="961" customFormat="1" ht="21" customHeight="1">
      <c r="A54" s="961"/>
      <c r="B54" s="703">
        <f t="shared" si="353"/>
        <v>5.0199999999999996</v>
      </c>
      <c r="C54" s="1023" t="e">
        <f t="shared" si="318"/>
        <v>#REF!</v>
      </c>
      <c r="D54" s="962" t="s">
        <v>542</v>
      </c>
      <c r="E54" s="963"/>
      <c r="F54" s="964"/>
      <c r="G54" s="700" t="s">
        <v>306</v>
      </c>
      <c r="H54" s="965">
        <v>4.8200000000000003</v>
      </c>
      <c r="I54" s="965"/>
      <c r="J54" s="965">
        <v>111.5</v>
      </c>
      <c r="K54" s="965">
        <f t="shared" si="319"/>
        <v>537.42999999999995</v>
      </c>
      <c r="L54" s="965">
        <f>+'[194]Metrado'!F48</f>
        <v>160</v>
      </c>
      <c r="M54" s="965">
        <f t="shared" si="354"/>
        <v>771.20000000000005</v>
      </c>
      <c r="N54" s="966">
        <v>5.0213000000000001</v>
      </c>
      <c r="O54" s="965">
        <f t="shared" si="321"/>
        <v>160</v>
      </c>
      <c r="P54" s="965">
        <f t="shared" si="355"/>
        <v>803.40999999999997</v>
      </c>
      <c r="Q54" s="967">
        <f t="shared" si="323"/>
        <v>1.0417634854771785</v>
      </c>
      <c r="R54" s="968">
        <f t="shared" si="324"/>
        <v>-0.20129999999999981</v>
      </c>
      <c r="S54" s="961"/>
      <c r="T54" s="961"/>
      <c r="U54" s="966">
        <v>0</v>
      </c>
      <c r="V54" s="965">
        <f t="shared" si="325"/>
        <v>160</v>
      </c>
      <c r="W54" s="965">
        <f t="shared" si="356"/>
        <v>0</v>
      </c>
      <c r="X54" s="967">
        <f t="shared" si="327"/>
        <v>0</v>
      </c>
      <c r="Y54" s="966">
        <v>0</v>
      </c>
      <c r="Z54" s="965">
        <f t="shared" si="328"/>
        <v>160</v>
      </c>
      <c r="AA54" s="965">
        <f t="shared" si="357"/>
        <v>0</v>
      </c>
      <c r="AB54" s="967">
        <f t="shared" si="330"/>
        <v>0</v>
      </c>
      <c r="AC54" s="966">
        <v>0</v>
      </c>
      <c r="AD54" s="965">
        <f t="shared" si="331"/>
        <v>160</v>
      </c>
      <c r="AE54" s="965">
        <f t="shared" si="358"/>
        <v>0</v>
      </c>
      <c r="AF54" s="967">
        <f t="shared" si="333"/>
        <v>0</v>
      </c>
    </row>
    <row r="55" s="961" customFormat="1" ht="21" customHeight="1">
      <c r="A55" s="961"/>
      <c r="B55" s="703">
        <f t="shared" si="353"/>
        <v>5.0299999999999994</v>
      </c>
      <c r="C55" s="1023" t="e">
        <f t="shared" si="318"/>
        <v>#REF!</v>
      </c>
      <c r="D55" s="962" t="s">
        <v>543</v>
      </c>
      <c r="E55" s="963"/>
      <c r="F55" s="964"/>
      <c r="G55" s="700" t="s">
        <v>306</v>
      </c>
      <c r="H55" s="965">
        <v>4.7999999999999998</v>
      </c>
      <c r="I55" s="965"/>
      <c r="J55" s="965">
        <v>3985</v>
      </c>
      <c r="K55" s="965">
        <f t="shared" si="319"/>
        <v>19128</v>
      </c>
      <c r="L55" s="965">
        <f>+'[194]Metrado'!F49</f>
        <v>7465</v>
      </c>
      <c r="M55" s="965">
        <f t="shared" si="354"/>
        <v>35832</v>
      </c>
      <c r="N55" s="966">
        <v>4.1787999999999998</v>
      </c>
      <c r="O55" s="965">
        <f t="shared" si="321"/>
        <v>7465</v>
      </c>
      <c r="P55" s="965">
        <f t="shared" si="355"/>
        <v>31194.740000000002</v>
      </c>
      <c r="Q55" s="967">
        <f t="shared" si="323"/>
        <v>0.87058333333333338</v>
      </c>
      <c r="R55" s="968">
        <f t="shared" si="324"/>
        <v>0.62119999999999997</v>
      </c>
      <c r="S55" s="961"/>
      <c r="T55" s="961"/>
      <c r="U55" s="966">
        <v>0</v>
      </c>
      <c r="V55" s="965">
        <f t="shared" si="325"/>
        <v>7465</v>
      </c>
      <c r="W55" s="965">
        <f t="shared" si="356"/>
        <v>0</v>
      </c>
      <c r="X55" s="967">
        <f t="shared" si="327"/>
        <v>0</v>
      </c>
      <c r="Y55" s="966">
        <v>0</v>
      </c>
      <c r="Z55" s="965">
        <f t="shared" si="328"/>
        <v>7465</v>
      </c>
      <c r="AA55" s="965">
        <f t="shared" si="357"/>
        <v>0</v>
      </c>
      <c r="AB55" s="967">
        <f t="shared" si="330"/>
        <v>0</v>
      </c>
      <c r="AC55" s="966">
        <v>0</v>
      </c>
      <c r="AD55" s="965">
        <f t="shared" si="331"/>
        <v>7465</v>
      </c>
      <c r="AE55" s="965">
        <f t="shared" si="358"/>
        <v>0</v>
      </c>
      <c r="AF55" s="967">
        <f t="shared" si="333"/>
        <v>0</v>
      </c>
    </row>
    <row r="56" s="1210" customFormat="1" ht="21" customHeight="1">
      <c r="A56" s="1210"/>
      <c r="B56" s="1211">
        <f t="shared" si="353"/>
        <v>5.0399999999999991</v>
      </c>
      <c r="C56" s="1212" t="e">
        <f t="shared" si="318"/>
        <v>#REF!</v>
      </c>
      <c r="D56" s="1213" t="s">
        <v>316</v>
      </c>
      <c r="E56" s="1214"/>
      <c r="F56" s="1215"/>
      <c r="G56" s="1216" t="s">
        <v>306</v>
      </c>
      <c r="H56" s="1217">
        <v>12.800000000000001</v>
      </c>
      <c r="I56" s="1217"/>
      <c r="J56" s="1217">
        <v>925.5</v>
      </c>
      <c r="K56" s="1217">
        <f t="shared" si="319"/>
        <v>11846.4</v>
      </c>
      <c r="L56" s="1218">
        <f>+'[194]Metrado'!F50</f>
        <v>912</v>
      </c>
      <c r="M56" s="1217">
        <f t="shared" si="354"/>
        <v>11673.6</v>
      </c>
      <c r="N56" s="1219">
        <v>6.2000000000000002</v>
      </c>
      <c r="O56" s="1217">
        <f t="shared" si="321"/>
        <v>912</v>
      </c>
      <c r="P56" s="1217">
        <f t="shared" si="355"/>
        <v>5654.3999999999996</v>
      </c>
      <c r="Q56" s="1220">
        <f t="shared" si="323"/>
        <v>0.484375</v>
      </c>
      <c r="R56" s="1221">
        <f t="shared" si="324"/>
        <v>6.6000000000000005</v>
      </c>
      <c r="S56" s="1210" t="s">
        <v>287</v>
      </c>
      <c r="T56" s="1210" t="s">
        <v>287</v>
      </c>
      <c r="U56" s="1219">
        <v>0</v>
      </c>
      <c r="V56" s="1217">
        <f t="shared" si="325"/>
        <v>912</v>
      </c>
      <c r="W56" s="1217">
        <f t="shared" si="356"/>
        <v>0</v>
      </c>
      <c r="X56" s="1220">
        <f t="shared" si="327"/>
        <v>0</v>
      </c>
      <c r="Y56" s="1219">
        <v>0</v>
      </c>
      <c r="Z56" s="1217">
        <f t="shared" si="328"/>
        <v>912</v>
      </c>
      <c r="AA56" s="1217">
        <f t="shared" si="357"/>
        <v>0</v>
      </c>
      <c r="AB56" s="1220">
        <f t="shared" si="330"/>
        <v>0</v>
      </c>
      <c r="AC56" s="1219">
        <v>0</v>
      </c>
      <c r="AD56" s="1217">
        <f t="shared" si="331"/>
        <v>912</v>
      </c>
      <c r="AE56" s="1217">
        <f t="shared" si="358"/>
        <v>0</v>
      </c>
      <c r="AF56" s="1220">
        <f t="shared" si="333"/>
        <v>0</v>
      </c>
    </row>
    <row r="57" ht="21" customHeight="1">
      <c r="B57" s="1009"/>
      <c r="C57" s="1010" t="e">
        <f t="shared" si="318"/>
        <v>#REF!</v>
      </c>
      <c r="D57" s="1021"/>
      <c r="E57" s="1054"/>
      <c r="F57" s="1013" t="str">
        <f>+"SUB-TOTAL   "&amp;B52&amp;":  "</f>
        <v xml:space="preserve">SUB-TOTAL   5:  </v>
      </c>
      <c r="G57" s="716"/>
      <c r="H57" s="993"/>
      <c r="I57" s="993"/>
      <c r="J57" s="993"/>
      <c r="K57" s="1055">
        <f>+SUM(K53:K56)</f>
        <v>31534.940000000002</v>
      </c>
      <c r="L57" s="984"/>
      <c r="M57" s="1055">
        <f>+SUM(M53:M56)</f>
        <v>48623.479999999996</v>
      </c>
      <c r="N57" s="960">
        <v>0</v>
      </c>
      <c r="O57" s="993">
        <f t="shared" si="321"/>
        <v>0</v>
      </c>
      <c r="P57" s="1055">
        <f>+SUM(P53:P56)</f>
        <v>37998.150000000001</v>
      </c>
      <c r="Q57" s="986"/>
      <c r="R57" s="987">
        <f t="shared" si="324"/>
        <v>0</v>
      </c>
      <c r="U57" s="960">
        <v>0</v>
      </c>
      <c r="V57" s="993">
        <f t="shared" si="325"/>
        <v>0</v>
      </c>
      <c r="W57" s="1055">
        <f>+SUM(W53:W56)</f>
        <v>0</v>
      </c>
      <c r="X57" s="986"/>
      <c r="Y57" s="960">
        <v>0</v>
      </c>
      <c r="Z57" s="993">
        <f t="shared" si="328"/>
        <v>0</v>
      </c>
      <c r="AA57" s="1055">
        <f>+SUM(AA53:AA56)</f>
        <v>0</v>
      </c>
      <c r="AB57" s="986"/>
      <c r="AC57" s="960">
        <v>0</v>
      </c>
      <c r="AD57" s="993">
        <f t="shared" si="331"/>
        <v>0</v>
      </c>
      <c r="AE57" s="1055">
        <f>+SUM(AE53:AE56)</f>
        <v>0</v>
      </c>
      <c r="AF57" s="986"/>
    </row>
    <row r="58" ht="21" customHeight="1">
      <c r="B58" s="990">
        <f>+B52+1</f>
        <v>6</v>
      </c>
      <c r="C58" s="1010" t="e">
        <f t="shared" si="318"/>
        <v>#REF!</v>
      </c>
      <c r="D58" s="1002" t="s">
        <v>544</v>
      </c>
      <c r="E58" s="1057"/>
      <c r="F58" s="1058"/>
      <c r="G58" s="711"/>
      <c r="H58" s="993"/>
      <c r="I58" s="993"/>
      <c r="J58" s="993"/>
      <c r="K58" s="1055"/>
      <c r="L58" s="995"/>
      <c r="M58" s="1055"/>
      <c r="N58" s="960">
        <v>0</v>
      </c>
      <c r="O58" s="993">
        <f t="shared" si="321"/>
        <v>0</v>
      </c>
      <c r="P58" s="1055"/>
      <c r="Q58" s="986"/>
      <c r="R58" s="987">
        <f t="shared" si="324"/>
        <v>0</v>
      </c>
      <c r="U58" s="960">
        <v>0</v>
      </c>
      <c r="V58" s="993">
        <f t="shared" si="325"/>
        <v>0</v>
      </c>
      <c r="W58" s="1055"/>
      <c r="X58" s="986"/>
      <c r="Y58" s="960">
        <v>0</v>
      </c>
      <c r="Z58" s="993">
        <f t="shared" si="328"/>
        <v>0</v>
      </c>
      <c r="AA58" s="1055"/>
      <c r="AB58" s="986"/>
      <c r="AC58" s="960">
        <v>0</v>
      </c>
      <c r="AD58" s="993">
        <f t="shared" si="331"/>
        <v>0</v>
      </c>
      <c r="AE58" s="1055"/>
      <c r="AF58" s="986"/>
    </row>
    <row r="59" ht="21" customHeight="1">
      <c r="B59" s="738">
        <f t="shared" ref="B59:B66" si="359">+B58+0.01</f>
        <v>6.0099999999999998</v>
      </c>
      <c r="C59" s="1005" t="e">
        <f t="shared" si="318"/>
        <v>#REF!</v>
      </c>
      <c r="D59" s="997" t="s">
        <v>545</v>
      </c>
      <c r="E59" s="1059"/>
      <c r="F59" s="958"/>
      <c r="G59" s="736" t="s">
        <v>261</v>
      </c>
      <c r="H59" s="959">
        <v>55.07</v>
      </c>
      <c r="I59" s="959"/>
      <c r="J59" s="959">
        <v>2</v>
      </c>
      <c r="K59" s="959">
        <f t="shared" si="319"/>
        <v>110.14</v>
      </c>
      <c r="L59" s="959">
        <f>+'[194]Metrado'!F53</f>
        <v>0</v>
      </c>
      <c r="M59" s="959">
        <f t="shared" ref="M59:M65" si="360">+ROUND($H59*L59,2)</f>
        <v>0</v>
      </c>
      <c r="N59" s="960">
        <v>0</v>
      </c>
      <c r="O59" s="959">
        <f t="shared" si="321"/>
        <v>0</v>
      </c>
      <c r="P59" s="959">
        <f t="shared" ref="P59:P66" si="361">+ROUND($N59*O59,2)</f>
        <v>0</v>
      </c>
      <c r="Q59" s="986">
        <f t="shared" si="323"/>
        <v>0</v>
      </c>
      <c r="R59" s="987">
        <f t="shared" si="324"/>
        <v>55.07</v>
      </c>
      <c r="U59" s="960">
        <v>0</v>
      </c>
      <c r="V59" s="959">
        <f t="shared" si="325"/>
        <v>0</v>
      </c>
      <c r="W59" s="959">
        <f t="shared" ref="W59:W66" si="362">+ROUND($U59*V59,2)</f>
        <v>0</v>
      </c>
      <c r="X59" s="986">
        <f t="shared" si="327"/>
        <v>0</v>
      </c>
      <c r="Y59" s="960">
        <v>0</v>
      </c>
      <c r="Z59" s="959">
        <f t="shared" si="328"/>
        <v>0</v>
      </c>
      <c r="AA59" s="959">
        <f t="shared" ref="AA59:AA66" si="363">+ROUND($Y59*Z59,2)</f>
        <v>0</v>
      </c>
      <c r="AB59" s="986">
        <f t="shared" si="330"/>
        <v>0</v>
      </c>
      <c r="AC59" s="960">
        <v>0</v>
      </c>
      <c r="AD59" s="959">
        <f t="shared" si="331"/>
        <v>0</v>
      </c>
      <c r="AE59" s="959">
        <f t="shared" ref="AE59:AE66" si="364">+ROUND($AC59*AD59,2)</f>
        <v>0</v>
      </c>
      <c r="AF59" s="986">
        <f t="shared" si="333"/>
        <v>0</v>
      </c>
    </row>
    <row r="60" ht="21" customHeight="1">
      <c r="B60" s="738">
        <f t="shared" si="359"/>
        <v>6.0199999999999996</v>
      </c>
      <c r="C60" s="1005" t="e">
        <f t="shared" si="318"/>
        <v>#REF!</v>
      </c>
      <c r="D60" s="997" t="s">
        <v>546</v>
      </c>
      <c r="E60" s="998"/>
      <c r="F60" s="999"/>
      <c r="G60" s="736" t="s">
        <v>261</v>
      </c>
      <c r="H60" s="959">
        <v>66.859999999999999</v>
      </c>
      <c r="I60" s="959"/>
      <c r="J60" s="959">
        <v>43</v>
      </c>
      <c r="K60" s="959">
        <f t="shared" si="319"/>
        <v>2874.98</v>
      </c>
      <c r="L60" s="959">
        <f>+'[194]Metrado'!F54</f>
        <v>80</v>
      </c>
      <c r="M60" s="959">
        <f t="shared" si="360"/>
        <v>5348.8000000000002</v>
      </c>
      <c r="N60" s="960">
        <v>0</v>
      </c>
      <c r="O60" s="959">
        <f t="shared" si="321"/>
        <v>80</v>
      </c>
      <c r="P60" s="959">
        <f t="shared" si="361"/>
        <v>0</v>
      </c>
      <c r="Q60" s="986">
        <f t="shared" si="323"/>
        <v>0</v>
      </c>
      <c r="R60" s="987">
        <f t="shared" si="324"/>
        <v>66.859999999999999</v>
      </c>
      <c r="U60" s="960">
        <v>0</v>
      </c>
      <c r="V60" s="959">
        <f t="shared" si="325"/>
        <v>80</v>
      </c>
      <c r="W60" s="959">
        <f t="shared" si="362"/>
        <v>0</v>
      </c>
      <c r="X60" s="986">
        <f t="shared" si="327"/>
        <v>0</v>
      </c>
      <c r="Y60" s="960" t="s">
        <v>547</v>
      </c>
      <c r="Z60" s="959">
        <f t="shared" si="328"/>
        <v>80</v>
      </c>
      <c r="AA60" s="959">
        <f t="shared" si="363"/>
        <v>531.20000000000005</v>
      </c>
      <c r="AB60" s="986">
        <f t="shared" si="330"/>
        <v>0.099311995213879747</v>
      </c>
      <c r="AC60" s="960">
        <v>37</v>
      </c>
      <c r="AD60" s="959">
        <f t="shared" si="331"/>
        <v>80</v>
      </c>
      <c r="AE60" s="959">
        <f t="shared" si="364"/>
        <v>2960</v>
      </c>
      <c r="AF60" s="986">
        <f t="shared" si="333"/>
        <v>0.55339515405324557</v>
      </c>
    </row>
    <row r="61" ht="21" customHeight="1">
      <c r="B61" s="738">
        <f t="shared" si="359"/>
        <v>6.0299999999999994</v>
      </c>
      <c r="C61" s="1005" t="e">
        <f t="shared" si="318"/>
        <v>#REF!</v>
      </c>
      <c r="D61" s="997" t="s">
        <v>548</v>
      </c>
      <c r="E61" s="998"/>
      <c r="F61" s="999"/>
      <c r="G61" s="736" t="s">
        <v>261</v>
      </c>
      <c r="H61" s="959">
        <v>251.31999999999999</v>
      </c>
      <c r="I61" s="959"/>
      <c r="J61" s="959">
        <v>45</v>
      </c>
      <c r="K61" s="959">
        <f t="shared" si="319"/>
        <v>11309.4</v>
      </c>
      <c r="L61" s="959">
        <f>+'[194]Metrado'!F55</f>
        <v>0</v>
      </c>
      <c r="M61" s="959">
        <f t="shared" si="360"/>
        <v>0</v>
      </c>
      <c r="N61" s="960">
        <v>0</v>
      </c>
      <c r="O61" s="959">
        <f t="shared" si="321"/>
        <v>0</v>
      </c>
      <c r="P61" s="959">
        <f t="shared" si="361"/>
        <v>0</v>
      </c>
      <c r="Q61" s="986">
        <f t="shared" si="323"/>
        <v>0</v>
      </c>
      <c r="R61" s="987">
        <f t="shared" si="324"/>
        <v>251.31999999999999</v>
      </c>
      <c r="U61" s="960">
        <v>0</v>
      </c>
      <c r="V61" s="959">
        <f t="shared" si="325"/>
        <v>0</v>
      </c>
      <c r="W61" s="959">
        <f t="shared" si="362"/>
        <v>0</v>
      </c>
      <c r="X61" s="986">
        <f t="shared" si="327"/>
        <v>0</v>
      </c>
      <c r="Y61" s="960">
        <v>0</v>
      </c>
      <c r="Z61" s="959">
        <f t="shared" si="328"/>
        <v>0</v>
      </c>
      <c r="AA61" s="959">
        <f t="shared" si="363"/>
        <v>0</v>
      </c>
      <c r="AB61" s="986">
        <f t="shared" si="330"/>
        <v>0</v>
      </c>
      <c r="AC61" s="960">
        <v>0</v>
      </c>
      <c r="AD61" s="959">
        <f t="shared" si="331"/>
        <v>0</v>
      </c>
      <c r="AE61" s="959">
        <f t="shared" si="364"/>
        <v>0</v>
      </c>
      <c r="AF61" s="986">
        <f t="shared" si="333"/>
        <v>0</v>
      </c>
    </row>
    <row r="62" ht="21" customHeight="1">
      <c r="B62" s="738">
        <f t="shared" si="359"/>
        <v>6.0399999999999991</v>
      </c>
      <c r="C62" s="1005" t="e">
        <f t="shared" si="318"/>
        <v>#REF!</v>
      </c>
      <c r="D62" s="997" t="s">
        <v>549</v>
      </c>
      <c r="E62" s="998"/>
      <c r="F62" s="999"/>
      <c r="G62" s="736" t="s">
        <v>261</v>
      </c>
      <c r="H62" s="959">
        <v>38.939999999999998</v>
      </c>
      <c r="I62" s="959"/>
      <c r="J62" s="959">
        <v>45</v>
      </c>
      <c r="K62" s="959">
        <f t="shared" si="319"/>
        <v>1752.3</v>
      </c>
      <c r="L62" s="959">
        <f>+'[194]Metrado'!F56</f>
        <v>0</v>
      </c>
      <c r="M62" s="959">
        <f t="shared" si="360"/>
        <v>0</v>
      </c>
      <c r="N62" s="960">
        <v>0</v>
      </c>
      <c r="O62" s="959">
        <f t="shared" si="321"/>
        <v>0</v>
      </c>
      <c r="P62" s="959">
        <f t="shared" si="361"/>
        <v>0</v>
      </c>
      <c r="Q62" s="986">
        <f t="shared" si="323"/>
        <v>0</v>
      </c>
      <c r="R62" s="987">
        <f t="shared" si="324"/>
        <v>38.939999999999998</v>
      </c>
      <c r="U62" s="960">
        <v>0</v>
      </c>
      <c r="V62" s="959">
        <f t="shared" si="325"/>
        <v>0</v>
      </c>
      <c r="W62" s="959">
        <f t="shared" si="362"/>
        <v>0</v>
      </c>
      <c r="X62" s="986">
        <f t="shared" si="327"/>
        <v>0</v>
      </c>
      <c r="Y62" s="960">
        <v>0</v>
      </c>
      <c r="Z62" s="959">
        <f t="shared" si="328"/>
        <v>0</v>
      </c>
      <c r="AA62" s="959">
        <f t="shared" si="363"/>
        <v>0</v>
      </c>
      <c r="AB62" s="986">
        <f t="shared" si="330"/>
        <v>0</v>
      </c>
      <c r="AC62" s="960">
        <v>0</v>
      </c>
      <c r="AD62" s="959">
        <f t="shared" si="331"/>
        <v>0</v>
      </c>
      <c r="AE62" s="959">
        <f t="shared" si="364"/>
        <v>0</v>
      </c>
      <c r="AF62" s="986">
        <f t="shared" si="333"/>
        <v>0</v>
      </c>
    </row>
    <row r="63" ht="21" customHeight="1">
      <c r="B63" s="1017">
        <f t="shared" si="359"/>
        <v>6.0499999999999989</v>
      </c>
      <c r="C63" s="1018" t="e">
        <f t="shared" si="318"/>
        <v>#REF!</v>
      </c>
      <c r="D63" s="1019" t="s">
        <v>550</v>
      </c>
      <c r="E63" s="998"/>
      <c r="F63" s="999"/>
      <c r="G63" s="736" t="s">
        <v>261</v>
      </c>
      <c r="H63" s="959">
        <v>3.3100000000000001</v>
      </c>
      <c r="I63" s="959"/>
      <c r="J63" s="959">
        <v>45</v>
      </c>
      <c r="K63" s="959">
        <f t="shared" si="319"/>
        <v>148.94999999999999</v>
      </c>
      <c r="L63" s="959">
        <f>+'[194]Metrado'!F57</f>
        <v>80</v>
      </c>
      <c r="M63" s="959">
        <f t="shared" si="360"/>
        <v>264.80000000000001</v>
      </c>
      <c r="N63" s="960">
        <v>3.8900000000000001</v>
      </c>
      <c r="O63" s="959">
        <f t="shared" si="321"/>
        <v>80</v>
      </c>
      <c r="P63" s="959">
        <f t="shared" si="361"/>
        <v>311.19999999999999</v>
      </c>
      <c r="Q63" s="986">
        <f t="shared" si="323"/>
        <v>1.1752265861027191</v>
      </c>
      <c r="R63" s="987">
        <f t="shared" si="324"/>
        <v>-0.58000000000000007</v>
      </c>
      <c r="S63" s="934" t="s">
        <v>287</v>
      </c>
      <c r="T63" s="934" t="s">
        <v>292</v>
      </c>
      <c r="U63" s="960">
        <v>0</v>
      </c>
      <c r="V63" s="959">
        <f t="shared" si="325"/>
        <v>80</v>
      </c>
      <c r="W63" s="959">
        <f t="shared" si="362"/>
        <v>0</v>
      </c>
      <c r="X63" s="986">
        <f t="shared" si="327"/>
        <v>0</v>
      </c>
      <c r="Y63" s="960">
        <v>0</v>
      </c>
      <c r="Z63" s="959">
        <f t="shared" si="328"/>
        <v>80</v>
      </c>
      <c r="AA63" s="959">
        <f t="shared" si="363"/>
        <v>0</v>
      </c>
      <c r="AB63" s="986">
        <f t="shared" si="330"/>
        <v>0</v>
      </c>
      <c r="AC63" s="960">
        <v>4.4000000000000004</v>
      </c>
      <c r="AD63" s="959">
        <f t="shared" si="331"/>
        <v>80</v>
      </c>
      <c r="AE63" s="959">
        <f t="shared" si="364"/>
        <v>352</v>
      </c>
      <c r="AF63" s="986">
        <f t="shared" si="333"/>
        <v>1.3293051359516617</v>
      </c>
    </row>
    <row r="64" ht="21" customHeight="1">
      <c r="B64" s="1017">
        <f t="shared" si="359"/>
        <v>6.0599999999999987</v>
      </c>
      <c r="C64" s="1018" t="e">
        <f t="shared" si="318"/>
        <v>#REF!</v>
      </c>
      <c r="D64" s="997" t="s">
        <v>523</v>
      </c>
      <c r="E64" s="998"/>
      <c r="F64" s="999"/>
      <c r="G64" s="736" t="s">
        <v>261</v>
      </c>
      <c r="H64" s="959">
        <v>7.04</v>
      </c>
      <c r="I64" s="959"/>
      <c r="J64" s="959">
        <v>45</v>
      </c>
      <c r="K64" s="959">
        <f t="shared" si="319"/>
        <v>316.80000000000001</v>
      </c>
      <c r="L64" s="959">
        <f>+'[194]Metrado'!F58</f>
        <v>143</v>
      </c>
      <c r="M64" s="959">
        <f t="shared" si="360"/>
        <v>1006.72</v>
      </c>
      <c r="N64" s="960">
        <v>5.2000000000000002</v>
      </c>
      <c r="O64" s="959">
        <f t="shared" si="321"/>
        <v>143</v>
      </c>
      <c r="P64" s="959">
        <f t="shared" si="361"/>
        <v>743.60000000000002</v>
      </c>
      <c r="Q64" s="986">
        <f t="shared" si="323"/>
        <v>0.73863636363636365</v>
      </c>
      <c r="R64" s="987">
        <f t="shared" si="324"/>
        <v>1.8399999999999999</v>
      </c>
      <c r="S64" s="934" t="s">
        <v>287</v>
      </c>
      <c r="T64" s="934" t="s">
        <v>287</v>
      </c>
      <c r="U64" s="960">
        <v>0</v>
      </c>
      <c r="V64" s="959">
        <f t="shared" si="325"/>
        <v>143</v>
      </c>
      <c r="W64" s="959">
        <f t="shared" si="362"/>
        <v>0</v>
      </c>
      <c r="X64" s="986">
        <f t="shared" si="327"/>
        <v>0</v>
      </c>
      <c r="Y64" s="960" t="s">
        <v>518</v>
      </c>
      <c r="Z64" s="959">
        <f t="shared" si="328"/>
        <v>143</v>
      </c>
      <c r="AA64" s="959">
        <f t="shared" si="363"/>
        <v>220.22</v>
      </c>
      <c r="AB64" s="986">
        <f t="shared" si="330"/>
        <v>0.21875</v>
      </c>
      <c r="AC64" s="960">
        <v>4.5</v>
      </c>
      <c r="AD64" s="959">
        <f t="shared" si="331"/>
        <v>143</v>
      </c>
      <c r="AE64" s="959">
        <f t="shared" si="364"/>
        <v>643.5</v>
      </c>
      <c r="AF64" s="986">
        <f t="shared" si="333"/>
        <v>0.63920454545454541</v>
      </c>
    </row>
    <row r="65" ht="21" customHeight="1">
      <c r="B65" s="1017">
        <f t="shared" si="359"/>
        <v>6.0699999999999985</v>
      </c>
      <c r="C65" s="1018" t="e">
        <f t="shared" si="318"/>
        <v>#REF!</v>
      </c>
      <c r="D65" s="1019" t="s">
        <v>521</v>
      </c>
      <c r="E65" s="998"/>
      <c r="F65" s="999"/>
      <c r="G65" s="736" t="s">
        <v>261</v>
      </c>
      <c r="H65" s="959">
        <v>5.21</v>
      </c>
      <c r="I65" s="959"/>
      <c r="J65" s="959">
        <v>45</v>
      </c>
      <c r="K65" s="959">
        <f t="shared" si="319"/>
        <v>234.44999999999999</v>
      </c>
      <c r="L65" s="959">
        <f>+'[194]Metrado'!F59</f>
        <v>17</v>
      </c>
      <c r="M65" s="959">
        <f t="shared" si="360"/>
        <v>88.569999999999993</v>
      </c>
      <c r="N65" s="960">
        <v>0</v>
      </c>
      <c r="O65" s="959">
        <f t="shared" si="321"/>
        <v>17</v>
      </c>
      <c r="P65" s="959">
        <f t="shared" si="361"/>
        <v>0</v>
      </c>
      <c r="Q65" s="986">
        <f t="shared" si="323"/>
        <v>0</v>
      </c>
      <c r="R65" s="987">
        <f t="shared" si="324"/>
        <v>5.21</v>
      </c>
      <c r="U65" s="960">
        <v>0</v>
      </c>
      <c r="V65" s="959">
        <f t="shared" si="325"/>
        <v>17</v>
      </c>
      <c r="W65" s="959">
        <f t="shared" si="362"/>
        <v>0</v>
      </c>
      <c r="X65" s="986">
        <f t="shared" si="327"/>
        <v>0</v>
      </c>
      <c r="Y65" s="960" t="s">
        <v>522</v>
      </c>
      <c r="Z65" s="959">
        <f t="shared" si="328"/>
        <v>17</v>
      </c>
      <c r="AA65" s="959">
        <f t="shared" si="363"/>
        <v>11.9</v>
      </c>
      <c r="AB65" s="986">
        <f t="shared" si="330"/>
        <v>0.13435700575815737</v>
      </c>
      <c r="AC65" s="960">
        <v>7.2000000000000002</v>
      </c>
      <c r="AD65" s="959">
        <f t="shared" si="331"/>
        <v>17</v>
      </c>
      <c r="AE65" s="959">
        <f t="shared" si="364"/>
        <v>122.40000000000001</v>
      </c>
      <c r="AF65" s="986">
        <f t="shared" si="333"/>
        <v>1.381957773512476</v>
      </c>
    </row>
    <row r="66" s="1063" customFormat="1" ht="21" customHeight="1">
      <c r="B66" s="1064">
        <f t="shared" si="359"/>
        <v>6.0799999999999983</v>
      </c>
      <c r="C66" s="1071" t="e">
        <f t="shared" si="318"/>
        <v>#REF!</v>
      </c>
      <c r="D66" s="1066" t="s">
        <v>551</v>
      </c>
      <c r="E66" s="1222"/>
      <c r="F66" s="1223"/>
      <c r="G66" s="744" t="s">
        <v>261</v>
      </c>
      <c r="H66" s="1074"/>
      <c r="I66" s="1074">
        <v>386.45999999999998</v>
      </c>
      <c r="J66" s="1074"/>
      <c r="K66" s="1074">
        <f t="shared" si="319"/>
        <v>0</v>
      </c>
      <c r="L66" s="1069">
        <f>+'[194]Metrado'!F60</f>
        <v>80</v>
      </c>
      <c r="M66" s="1074">
        <f>+ROUND($I66*L66,2)</f>
        <v>30916.799999999999</v>
      </c>
      <c r="N66" s="960">
        <v>0</v>
      </c>
      <c r="O66" s="1074">
        <f t="shared" si="321"/>
        <v>80</v>
      </c>
      <c r="P66" s="1074">
        <f t="shared" si="361"/>
        <v>0</v>
      </c>
      <c r="Q66" s="986">
        <f t="shared" si="323"/>
        <v>0</v>
      </c>
      <c r="R66" s="987">
        <f t="shared" si="324"/>
        <v>386.45999999999998</v>
      </c>
      <c r="U66" s="960">
        <v>0</v>
      </c>
      <c r="V66" s="1074">
        <f t="shared" si="325"/>
        <v>80</v>
      </c>
      <c r="W66" s="1074">
        <f t="shared" si="362"/>
        <v>0</v>
      </c>
      <c r="X66" s="986">
        <f t="shared" si="327"/>
        <v>0</v>
      </c>
      <c r="Y66" s="960">
        <v>0</v>
      </c>
      <c r="Z66" s="1074">
        <f t="shared" si="328"/>
        <v>80</v>
      </c>
      <c r="AA66" s="1074">
        <f t="shared" si="363"/>
        <v>0</v>
      </c>
      <c r="AB66" s="986">
        <f t="shared" si="330"/>
        <v>0</v>
      </c>
      <c r="AC66" s="960">
        <v>238</v>
      </c>
      <c r="AD66" s="1074">
        <f t="shared" si="331"/>
        <v>80</v>
      </c>
      <c r="AE66" s="1074">
        <f t="shared" si="364"/>
        <v>19040</v>
      </c>
      <c r="AF66" s="986">
        <f t="shared" si="333"/>
        <v>0.61584640066242302</v>
      </c>
    </row>
    <row r="67" ht="21" customHeight="1">
      <c r="B67" s="1009"/>
      <c r="C67" s="1010" t="e">
        <f t="shared" si="318"/>
        <v>#REF!</v>
      </c>
      <c r="D67" s="1021"/>
      <c r="E67" s="1054"/>
      <c r="F67" s="1013" t="str">
        <f>+"SUB-TOTAL   "&amp;B58&amp;":  "</f>
        <v xml:space="preserve">SUB-TOTAL   6:  </v>
      </c>
      <c r="G67" s="711"/>
      <c r="H67" s="984"/>
      <c r="I67" s="984"/>
      <c r="J67" s="984"/>
      <c r="K67" s="1060">
        <f>+SUM(K59:K66)</f>
        <v>16747.02</v>
      </c>
      <c r="L67" s="984"/>
      <c r="M67" s="1060">
        <f>+SUM(M59:M66)</f>
        <v>37625.690000000002</v>
      </c>
      <c r="N67" s="960">
        <v>0</v>
      </c>
      <c r="O67" s="984">
        <f t="shared" si="321"/>
        <v>0</v>
      </c>
      <c r="P67" s="1060">
        <f>+SUM(P59:P66)</f>
        <v>1054.8</v>
      </c>
      <c r="Q67" s="986"/>
      <c r="R67" s="987">
        <f t="shared" si="324"/>
        <v>0</v>
      </c>
      <c r="U67" s="960">
        <v>0</v>
      </c>
      <c r="V67" s="984">
        <f t="shared" si="325"/>
        <v>0</v>
      </c>
      <c r="W67" s="1060">
        <f>+SUM(W59:W66)</f>
        <v>0</v>
      </c>
      <c r="X67" s="986"/>
      <c r="Y67" s="960">
        <v>0</v>
      </c>
      <c r="Z67" s="984">
        <f t="shared" si="328"/>
        <v>0</v>
      </c>
      <c r="AA67" s="1060">
        <f>+SUM(AA59:AA66)</f>
        <v>763.32000000000005</v>
      </c>
      <c r="AB67" s="986"/>
      <c r="AC67" s="960">
        <v>0</v>
      </c>
      <c r="AD67" s="984">
        <f t="shared" si="331"/>
        <v>0</v>
      </c>
      <c r="AE67" s="1060">
        <f>+SUM(AE59:AE66)</f>
        <v>23117.900000000001</v>
      </c>
      <c r="AF67" s="986"/>
    </row>
    <row r="68" ht="21" customHeight="1">
      <c r="B68" s="990">
        <f>+B58+1</f>
        <v>7</v>
      </c>
      <c r="C68" s="1010" t="e">
        <f t="shared" si="318"/>
        <v>#REF!</v>
      </c>
      <c r="D68" s="1002" t="s">
        <v>342</v>
      </c>
      <c r="E68" s="1012"/>
      <c r="F68" s="1016"/>
      <c r="G68" s="711"/>
      <c r="H68" s="993"/>
      <c r="I68" s="993"/>
      <c r="J68" s="993"/>
      <c r="K68" s="993"/>
      <c r="L68" s="995"/>
      <c r="M68" s="993"/>
      <c r="N68" s="960">
        <v>0</v>
      </c>
      <c r="O68" s="993">
        <f t="shared" si="321"/>
        <v>0</v>
      </c>
      <c r="P68" s="993"/>
      <c r="Q68" s="986"/>
      <c r="R68" s="987">
        <f t="shared" si="324"/>
        <v>0</v>
      </c>
      <c r="U68" s="960">
        <v>0</v>
      </c>
      <c r="V68" s="993">
        <f t="shared" si="325"/>
        <v>0</v>
      </c>
      <c r="W68" s="993"/>
      <c r="X68" s="986"/>
      <c r="Y68" s="960">
        <v>0</v>
      </c>
      <c r="Z68" s="993">
        <f t="shared" si="328"/>
        <v>0</v>
      </c>
      <c r="AA68" s="993"/>
      <c r="AB68" s="986"/>
      <c r="AC68" s="960">
        <v>0</v>
      </c>
      <c r="AD68" s="993">
        <f t="shared" si="331"/>
        <v>0</v>
      </c>
      <c r="AE68" s="993"/>
      <c r="AF68" s="986"/>
    </row>
    <row r="69" ht="21.75" customHeight="1">
      <c r="B69" s="1017">
        <f t="shared" ref="B69:B82" si="365">+B68+0.01</f>
        <v>7.0099999999999998</v>
      </c>
      <c r="C69" s="1018" t="e">
        <f t="shared" si="318"/>
        <v>#REF!</v>
      </c>
      <c r="D69" s="1019" t="s">
        <v>552</v>
      </c>
      <c r="E69" s="998"/>
      <c r="F69" s="999"/>
      <c r="G69" s="736" t="s">
        <v>306</v>
      </c>
      <c r="H69" s="959">
        <v>4.3099999999999996</v>
      </c>
      <c r="I69" s="959"/>
      <c r="J69" s="959">
        <v>1076</v>
      </c>
      <c r="K69" s="959">
        <f t="shared" si="319"/>
        <v>4637.5600000000004</v>
      </c>
      <c r="L69" s="959">
        <f>+'[194]Metrado'!F63</f>
        <v>0</v>
      </c>
      <c r="M69" s="959">
        <f t="shared" ref="M69:M80" si="366">+ROUND($H69*L69,2)</f>
        <v>0</v>
      </c>
      <c r="N69" s="960">
        <v>0</v>
      </c>
      <c r="O69" s="959">
        <f t="shared" si="321"/>
        <v>0</v>
      </c>
      <c r="P69" s="959">
        <f t="shared" ref="P69:P82" si="367">+ROUND($N69*O69,2)</f>
        <v>0</v>
      </c>
      <c r="Q69" s="986">
        <f t="shared" si="323"/>
        <v>0</v>
      </c>
      <c r="R69" s="987">
        <f t="shared" si="324"/>
        <v>4.3099999999999996</v>
      </c>
      <c r="U69" s="960">
        <v>0</v>
      </c>
      <c r="V69" s="959">
        <f t="shared" si="325"/>
        <v>0</v>
      </c>
      <c r="W69" s="959">
        <f t="shared" ref="W69:W82" si="368">+ROUND($U69*V69,2)</f>
        <v>0</v>
      </c>
      <c r="X69" s="986">
        <f t="shared" si="327"/>
        <v>0</v>
      </c>
      <c r="Y69" s="960">
        <v>0</v>
      </c>
      <c r="Z69" s="959">
        <f t="shared" si="328"/>
        <v>0</v>
      </c>
      <c r="AA69" s="959">
        <f t="shared" ref="AA69:AA82" si="369">+ROUND($Y69*Z69,2)</f>
        <v>0</v>
      </c>
      <c r="AB69" s="986">
        <f t="shared" si="330"/>
        <v>0</v>
      </c>
      <c r="AC69" s="960">
        <v>3.1000000000000001</v>
      </c>
      <c r="AD69" s="959">
        <f t="shared" si="331"/>
        <v>0</v>
      </c>
      <c r="AE69" s="959">
        <f t="shared" ref="AE69:AE82" si="370">+ROUND($AC69*AD69,2)</f>
        <v>0</v>
      </c>
      <c r="AF69" s="986">
        <f t="shared" si="333"/>
        <v>0.71925754060324831</v>
      </c>
    </row>
    <row r="70" ht="21.75" customHeight="1">
      <c r="B70" s="1017">
        <f t="shared" si="365"/>
        <v>7.0199999999999996</v>
      </c>
      <c r="C70" s="1018" t="e">
        <f t="shared" si="318"/>
        <v>#REF!</v>
      </c>
      <c r="D70" s="1019" t="s">
        <v>553</v>
      </c>
      <c r="E70" s="998"/>
      <c r="F70" s="999"/>
      <c r="G70" s="736" t="s">
        <v>261</v>
      </c>
      <c r="H70" s="959">
        <v>13.17</v>
      </c>
      <c r="I70" s="959"/>
      <c r="J70" s="959">
        <v>106</v>
      </c>
      <c r="K70" s="959">
        <f t="shared" si="319"/>
        <v>1396.02</v>
      </c>
      <c r="L70" s="959">
        <f>+'[194]Metrado'!F64</f>
        <v>117</v>
      </c>
      <c r="M70" s="959">
        <f t="shared" si="366"/>
        <v>1540.8900000000001</v>
      </c>
      <c r="N70" s="960">
        <v>7.8099999999999996</v>
      </c>
      <c r="O70" s="959">
        <f t="shared" si="321"/>
        <v>117</v>
      </c>
      <c r="P70" s="959">
        <f t="shared" si="367"/>
        <v>913.76999999999998</v>
      </c>
      <c r="Q70" s="986">
        <f t="shared" si="323"/>
        <v>0.59301442672741078</v>
      </c>
      <c r="R70" s="987">
        <f t="shared" si="324"/>
        <v>5.3600000000000003</v>
      </c>
      <c r="S70" s="934" t="s">
        <v>287</v>
      </c>
      <c r="T70" s="934" t="s">
        <v>287</v>
      </c>
      <c r="U70" s="960">
        <v>0</v>
      </c>
      <c r="V70" s="959">
        <f t="shared" si="325"/>
        <v>117</v>
      </c>
      <c r="W70" s="959">
        <f t="shared" si="368"/>
        <v>0</v>
      </c>
      <c r="X70" s="986">
        <f t="shared" si="327"/>
        <v>0</v>
      </c>
      <c r="Y70" s="960" t="s">
        <v>554</v>
      </c>
      <c r="Z70" s="959">
        <f t="shared" si="328"/>
        <v>117</v>
      </c>
      <c r="AA70" s="959">
        <f t="shared" si="369"/>
        <v>277.29000000000002</v>
      </c>
      <c r="AB70" s="986">
        <f t="shared" si="330"/>
        <v>0.17995444191343965</v>
      </c>
      <c r="AC70" s="960">
        <v>6.0999999999999996</v>
      </c>
      <c r="AD70" s="959">
        <f t="shared" si="331"/>
        <v>117</v>
      </c>
      <c r="AE70" s="959">
        <f t="shared" si="370"/>
        <v>713.70000000000005</v>
      </c>
      <c r="AF70" s="986">
        <f t="shared" si="333"/>
        <v>0.46317388003037202</v>
      </c>
    </row>
    <row r="71" ht="21.75" customHeight="1">
      <c r="B71" s="1017">
        <f t="shared" si="365"/>
        <v>7.0299999999999994</v>
      </c>
      <c r="C71" s="1018" t="e">
        <f t="shared" si="318"/>
        <v>#REF!</v>
      </c>
      <c r="D71" s="1019" t="s">
        <v>555</v>
      </c>
      <c r="E71" s="1061"/>
      <c r="F71" s="1062"/>
      <c r="G71" s="736" t="s">
        <v>261</v>
      </c>
      <c r="H71" s="959">
        <v>14.23</v>
      </c>
      <c r="I71" s="959"/>
      <c r="J71" s="959">
        <v>3</v>
      </c>
      <c r="K71" s="959">
        <f t="shared" si="319"/>
        <v>42.689999999999998</v>
      </c>
      <c r="L71" s="959">
        <f>+'[194]Metrado'!F65</f>
        <v>3</v>
      </c>
      <c r="M71" s="959">
        <f t="shared" si="366"/>
        <v>42.689999999999998</v>
      </c>
      <c r="N71" s="960">
        <v>7.9000000000000004</v>
      </c>
      <c r="O71" s="959">
        <f t="shared" si="321"/>
        <v>3</v>
      </c>
      <c r="P71" s="959">
        <f t="shared" si="367"/>
        <v>23.699999999999999</v>
      </c>
      <c r="Q71" s="986">
        <f t="shared" si="323"/>
        <v>0.55516514406184114</v>
      </c>
      <c r="R71" s="987">
        <f t="shared" si="324"/>
        <v>6.3300000000000001</v>
      </c>
      <c r="S71" s="934" t="s">
        <v>287</v>
      </c>
      <c r="T71" s="934" t="s">
        <v>287</v>
      </c>
      <c r="U71" s="960">
        <v>0</v>
      </c>
      <c r="V71" s="959">
        <f t="shared" si="325"/>
        <v>3</v>
      </c>
      <c r="W71" s="959">
        <f t="shared" si="368"/>
        <v>0</v>
      </c>
      <c r="X71" s="986">
        <f t="shared" si="327"/>
        <v>0</v>
      </c>
      <c r="Y71" s="960" t="s">
        <v>556</v>
      </c>
      <c r="Z71" s="959">
        <f t="shared" si="328"/>
        <v>3</v>
      </c>
      <c r="AA71" s="959">
        <f t="shared" si="369"/>
        <v>7.5599999999999996</v>
      </c>
      <c r="AB71" s="986">
        <f t="shared" si="330"/>
        <v>0.17709065354884049</v>
      </c>
      <c r="AC71" s="960">
        <v>7.5999999999999996</v>
      </c>
      <c r="AD71" s="959">
        <f t="shared" si="331"/>
        <v>3</v>
      </c>
      <c r="AE71" s="959">
        <f t="shared" si="370"/>
        <v>22.800000000000001</v>
      </c>
      <c r="AF71" s="986">
        <f t="shared" si="333"/>
        <v>0.53408292340126484</v>
      </c>
    </row>
    <row r="72" ht="21.75" customHeight="1">
      <c r="B72" s="1017">
        <f t="shared" si="365"/>
        <v>7.0399999999999991</v>
      </c>
      <c r="C72" s="1018" t="e">
        <f t="shared" si="318"/>
        <v>#REF!</v>
      </c>
      <c r="D72" s="1019" t="s">
        <v>344</v>
      </c>
      <c r="E72" s="1059"/>
      <c r="F72" s="958"/>
      <c r="G72" s="736" t="s">
        <v>261</v>
      </c>
      <c r="H72" s="959">
        <v>46.850000000000001</v>
      </c>
      <c r="I72" s="959"/>
      <c r="J72" s="959">
        <v>109</v>
      </c>
      <c r="K72" s="959">
        <f t="shared" si="319"/>
        <v>5106.6499999999996</v>
      </c>
      <c r="L72" s="959">
        <f>+'[194]Metrado'!F66</f>
        <v>120</v>
      </c>
      <c r="M72" s="959">
        <f t="shared" si="366"/>
        <v>5622</v>
      </c>
      <c r="N72" s="960">
        <v>34.960000000000001</v>
      </c>
      <c r="O72" s="959">
        <f t="shared" si="321"/>
        <v>120</v>
      </c>
      <c r="P72" s="959">
        <f t="shared" si="367"/>
        <v>4195.1999999999998</v>
      </c>
      <c r="Q72" s="986">
        <f t="shared" si="323"/>
        <v>0.74621131270010677</v>
      </c>
      <c r="R72" s="987">
        <f t="shared" si="324"/>
        <v>11.890000000000001</v>
      </c>
      <c r="S72" s="934" t="s">
        <v>287</v>
      </c>
      <c r="T72" s="934" t="s">
        <v>287</v>
      </c>
      <c r="U72" s="960">
        <v>0</v>
      </c>
      <c r="V72" s="959">
        <f t="shared" si="325"/>
        <v>120</v>
      </c>
      <c r="W72" s="959">
        <f t="shared" si="368"/>
        <v>0</v>
      </c>
      <c r="X72" s="986">
        <f t="shared" si="327"/>
        <v>0</v>
      </c>
      <c r="Y72" s="960" t="s">
        <v>557</v>
      </c>
      <c r="Z72" s="959">
        <f t="shared" si="328"/>
        <v>120</v>
      </c>
      <c r="AA72" s="959">
        <f t="shared" si="369"/>
        <v>1141.2</v>
      </c>
      <c r="AB72" s="986">
        <f t="shared" si="330"/>
        <v>0.20298826040554963</v>
      </c>
      <c r="AC72" s="960">
        <v>27.5</v>
      </c>
      <c r="AD72" s="959">
        <f t="shared" si="331"/>
        <v>120</v>
      </c>
      <c r="AE72" s="959">
        <f t="shared" si="370"/>
        <v>3300</v>
      </c>
      <c r="AF72" s="986">
        <f t="shared" si="333"/>
        <v>0.58697972251867658</v>
      </c>
    </row>
    <row r="73" ht="21.75" customHeight="1">
      <c r="B73" s="1017">
        <f t="shared" si="365"/>
        <v>7.0499999999999989</v>
      </c>
      <c r="C73" s="1018" t="e">
        <f t="shared" si="318"/>
        <v>#REF!</v>
      </c>
      <c r="D73" s="1019" t="s">
        <v>348</v>
      </c>
      <c r="E73" s="998"/>
      <c r="F73" s="999"/>
      <c r="G73" s="736" t="s">
        <v>261</v>
      </c>
      <c r="H73" s="959">
        <v>5.46</v>
      </c>
      <c r="I73" s="959"/>
      <c r="J73" s="959">
        <v>109</v>
      </c>
      <c r="K73" s="959">
        <f t="shared" si="319"/>
        <v>595.13999999999999</v>
      </c>
      <c r="L73" s="959">
        <f>+'[194]Metrado'!F67</f>
        <v>120</v>
      </c>
      <c r="M73" s="959">
        <f t="shared" si="366"/>
        <v>655.20000000000005</v>
      </c>
      <c r="N73" s="960">
        <v>4.5599999999999996</v>
      </c>
      <c r="O73" s="959">
        <f t="shared" si="321"/>
        <v>120</v>
      </c>
      <c r="P73" s="959">
        <f t="shared" si="367"/>
        <v>547.20000000000005</v>
      </c>
      <c r="Q73" s="986">
        <f t="shared" si="323"/>
        <v>0.83516483516483508</v>
      </c>
      <c r="R73" s="987">
        <f t="shared" si="324"/>
        <v>0.90000000000000036</v>
      </c>
      <c r="S73" s="934" t="s">
        <v>287</v>
      </c>
      <c r="T73" s="934" t="s">
        <v>287</v>
      </c>
      <c r="U73" s="960">
        <v>0</v>
      </c>
      <c r="V73" s="959">
        <f t="shared" si="325"/>
        <v>120</v>
      </c>
      <c r="W73" s="959">
        <f t="shared" si="368"/>
        <v>0</v>
      </c>
      <c r="X73" s="986">
        <f t="shared" si="327"/>
        <v>0</v>
      </c>
      <c r="Y73" s="960" t="s">
        <v>558</v>
      </c>
      <c r="Z73" s="959">
        <f t="shared" si="328"/>
        <v>120</v>
      </c>
      <c r="AA73" s="959">
        <f t="shared" si="369"/>
        <v>157.19999999999999</v>
      </c>
      <c r="AB73" s="986">
        <f t="shared" si="330"/>
        <v>0.23992673992673993</v>
      </c>
      <c r="AC73" s="960">
        <v>5.5</v>
      </c>
      <c r="AD73" s="959">
        <f t="shared" si="331"/>
        <v>120</v>
      </c>
      <c r="AE73" s="959">
        <f t="shared" si="370"/>
        <v>660</v>
      </c>
      <c r="AF73" s="986">
        <f t="shared" si="333"/>
        <v>1.0073260073260073</v>
      </c>
    </row>
    <row r="74" ht="21.75" customHeight="1">
      <c r="B74" s="1017">
        <f t="shared" si="365"/>
        <v>7.0599999999999987</v>
      </c>
      <c r="C74" s="1018" t="e">
        <f t="shared" si="318"/>
        <v>#REF!</v>
      </c>
      <c r="D74" s="1019" t="s">
        <v>345</v>
      </c>
      <c r="E74" s="998"/>
      <c r="F74" s="999"/>
      <c r="G74" s="736" t="s">
        <v>261</v>
      </c>
      <c r="H74" s="959">
        <v>11.69</v>
      </c>
      <c r="I74" s="959"/>
      <c r="J74" s="959">
        <v>218</v>
      </c>
      <c r="K74" s="959">
        <f t="shared" si="319"/>
        <v>2548.4200000000001</v>
      </c>
      <c r="L74" s="959">
        <f>+'[194]Metrado'!F68</f>
        <v>240</v>
      </c>
      <c r="M74" s="959">
        <f t="shared" si="366"/>
        <v>2805.5999999999999</v>
      </c>
      <c r="N74" s="960">
        <v>8.5</v>
      </c>
      <c r="O74" s="959">
        <f t="shared" si="321"/>
        <v>240</v>
      </c>
      <c r="P74" s="959">
        <f t="shared" si="367"/>
        <v>2040</v>
      </c>
      <c r="Q74" s="986">
        <f t="shared" si="323"/>
        <v>0.72711719418306253</v>
      </c>
      <c r="R74" s="987">
        <f t="shared" si="324"/>
        <v>3.1899999999999995</v>
      </c>
      <c r="S74" s="934" t="s">
        <v>287</v>
      </c>
      <c r="T74" s="934" t="s">
        <v>292</v>
      </c>
      <c r="U74" s="960">
        <v>0</v>
      </c>
      <c r="V74" s="959">
        <f t="shared" si="325"/>
        <v>240</v>
      </c>
      <c r="W74" s="959">
        <f t="shared" si="368"/>
        <v>0</v>
      </c>
      <c r="X74" s="986">
        <f t="shared" si="327"/>
        <v>0</v>
      </c>
      <c r="Y74" s="960" t="s">
        <v>559</v>
      </c>
      <c r="Z74" s="959">
        <f t="shared" si="328"/>
        <v>240</v>
      </c>
      <c r="AA74" s="959">
        <f t="shared" si="369"/>
        <v>511.19999999999999</v>
      </c>
      <c r="AB74" s="986">
        <f t="shared" si="330"/>
        <v>0.18220701454234389</v>
      </c>
      <c r="AC74" s="960">
        <v>7.5</v>
      </c>
      <c r="AD74" s="959">
        <f t="shared" si="331"/>
        <v>240</v>
      </c>
      <c r="AE74" s="959">
        <f t="shared" si="370"/>
        <v>1800</v>
      </c>
      <c r="AF74" s="986">
        <f t="shared" si="333"/>
        <v>0.64157399486740807</v>
      </c>
    </row>
    <row r="75" ht="21.75" customHeight="1">
      <c r="B75" s="1017">
        <f t="shared" si="365"/>
        <v>7.0699999999999985</v>
      </c>
      <c r="C75" s="1018" t="e">
        <f t="shared" si="318"/>
        <v>#REF!</v>
      </c>
      <c r="D75" s="1019" t="s">
        <v>464</v>
      </c>
      <c r="E75" s="998"/>
      <c r="F75" s="999"/>
      <c r="G75" s="736" t="s">
        <v>261</v>
      </c>
      <c r="H75" s="959">
        <v>1.6699999999999999</v>
      </c>
      <c r="I75" s="959"/>
      <c r="J75" s="959">
        <v>218</v>
      </c>
      <c r="K75" s="959">
        <f t="shared" si="319"/>
        <v>364.06</v>
      </c>
      <c r="L75" s="959">
        <f>+'[194]Metrado'!F69</f>
        <v>240</v>
      </c>
      <c r="M75" s="959">
        <f t="shared" si="366"/>
        <v>400.80000000000001</v>
      </c>
      <c r="N75" s="960">
        <v>1.22</v>
      </c>
      <c r="O75" s="959">
        <f t="shared" si="321"/>
        <v>240</v>
      </c>
      <c r="P75" s="959">
        <f t="shared" si="367"/>
        <v>292.80000000000001</v>
      </c>
      <c r="Q75" s="986">
        <f t="shared" si="323"/>
        <v>0.73053892215568861</v>
      </c>
      <c r="R75" s="987">
        <f t="shared" si="324"/>
        <v>0.44999999999999996</v>
      </c>
      <c r="S75" s="934" t="s">
        <v>287</v>
      </c>
      <c r="T75" s="934" t="s">
        <v>287</v>
      </c>
      <c r="U75" s="960">
        <v>0</v>
      </c>
      <c r="V75" s="959">
        <f t="shared" si="325"/>
        <v>240</v>
      </c>
      <c r="W75" s="959">
        <f t="shared" si="368"/>
        <v>0</v>
      </c>
      <c r="X75" s="986">
        <f t="shared" si="327"/>
        <v>0</v>
      </c>
      <c r="Y75" s="960" t="s">
        <v>560</v>
      </c>
      <c r="Z75" s="959">
        <f t="shared" si="328"/>
        <v>240</v>
      </c>
      <c r="AA75" s="959">
        <f t="shared" si="369"/>
        <v>74.400000000000006</v>
      </c>
      <c r="AB75" s="986">
        <f t="shared" si="330"/>
        <v>0.18562874251497008</v>
      </c>
      <c r="AC75" s="960">
        <v>1.5</v>
      </c>
      <c r="AD75" s="959">
        <f t="shared" si="331"/>
        <v>240</v>
      </c>
      <c r="AE75" s="959">
        <f t="shared" si="370"/>
        <v>360</v>
      </c>
      <c r="AF75" s="986">
        <f t="shared" si="333"/>
        <v>0.89820359281437134</v>
      </c>
    </row>
    <row r="76" ht="21.75" customHeight="1">
      <c r="B76" s="1017">
        <f t="shared" si="365"/>
        <v>7.0799999999999983</v>
      </c>
      <c r="C76" s="1018" t="e">
        <f t="shared" si="318"/>
        <v>#REF!</v>
      </c>
      <c r="D76" s="1019" t="s">
        <v>561</v>
      </c>
      <c r="E76" s="998"/>
      <c r="F76" s="999"/>
      <c r="G76" s="736" t="s">
        <v>261</v>
      </c>
      <c r="H76" s="959">
        <v>105.33</v>
      </c>
      <c r="I76" s="959"/>
      <c r="J76" s="959">
        <v>14</v>
      </c>
      <c r="K76" s="959">
        <f t="shared" si="319"/>
        <v>1474.6199999999999</v>
      </c>
      <c r="L76" s="959">
        <f>+'[194]Metrado'!F70</f>
        <v>27</v>
      </c>
      <c r="M76" s="959">
        <f t="shared" si="366"/>
        <v>2843.9099999999999</v>
      </c>
      <c r="N76" s="960">
        <v>79</v>
      </c>
      <c r="O76" s="959">
        <f t="shared" si="321"/>
        <v>27</v>
      </c>
      <c r="P76" s="959">
        <f t="shared" si="367"/>
        <v>2133</v>
      </c>
      <c r="Q76" s="986">
        <f t="shared" si="323"/>
        <v>0.75002373492832053</v>
      </c>
      <c r="R76" s="987">
        <f t="shared" si="324"/>
        <v>26.329999999999998</v>
      </c>
      <c r="S76" s="934" t="s">
        <v>287</v>
      </c>
      <c r="T76" s="934" t="s">
        <v>292</v>
      </c>
      <c r="U76" s="960">
        <v>0</v>
      </c>
      <c r="V76" s="959">
        <f t="shared" si="325"/>
        <v>27</v>
      </c>
      <c r="W76" s="959">
        <f t="shared" si="368"/>
        <v>0</v>
      </c>
      <c r="X76" s="986">
        <f t="shared" si="327"/>
        <v>0</v>
      </c>
      <c r="Y76" s="960" t="s">
        <v>562</v>
      </c>
      <c r="Z76" s="959">
        <f t="shared" si="328"/>
        <v>27</v>
      </c>
      <c r="AA76" s="959">
        <f t="shared" si="369"/>
        <v>544.86000000000001</v>
      </c>
      <c r="AB76" s="986">
        <f t="shared" si="330"/>
        <v>0.19158834140320896</v>
      </c>
      <c r="AC76" s="960">
        <v>73</v>
      </c>
      <c r="AD76" s="959">
        <f t="shared" si="331"/>
        <v>27</v>
      </c>
      <c r="AE76" s="959">
        <f t="shared" si="370"/>
        <v>1971</v>
      </c>
      <c r="AF76" s="986">
        <f t="shared" si="333"/>
        <v>0.69305990695908104</v>
      </c>
    </row>
    <row r="77" ht="21.75" customHeight="1">
      <c r="B77" s="1017">
        <f t="shared" si="365"/>
        <v>7.0899999999999981</v>
      </c>
      <c r="C77" s="1018" t="e">
        <f t="shared" si="318"/>
        <v>#REF!</v>
      </c>
      <c r="D77" s="1019" t="s">
        <v>563</v>
      </c>
      <c r="E77" s="998"/>
      <c r="F77" s="999"/>
      <c r="G77" s="736" t="s">
        <v>306</v>
      </c>
      <c r="H77" s="959">
        <v>0.68999999999999995</v>
      </c>
      <c r="I77" s="959"/>
      <c r="J77" s="959">
        <v>327</v>
      </c>
      <c r="K77" s="959">
        <f t="shared" si="319"/>
        <v>225.63</v>
      </c>
      <c r="L77" s="959">
        <f>+'[194]Metrado'!F71</f>
        <v>360</v>
      </c>
      <c r="M77" s="959">
        <f t="shared" si="366"/>
        <v>248.40000000000001</v>
      </c>
      <c r="N77" s="960">
        <v>0.42999999999999999</v>
      </c>
      <c r="O77" s="959">
        <f t="shared" si="321"/>
        <v>360</v>
      </c>
      <c r="P77" s="959">
        <f t="shared" si="367"/>
        <v>154.80000000000001</v>
      </c>
      <c r="Q77" s="986">
        <f t="shared" si="323"/>
        <v>0.62318840579710144</v>
      </c>
      <c r="R77" s="987">
        <f t="shared" si="324"/>
        <v>0.25999999999999995</v>
      </c>
      <c r="S77" s="934" t="s">
        <v>287</v>
      </c>
      <c r="T77" s="934" t="s">
        <v>292</v>
      </c>
      <c r="U77" s="960">
        <v>0</v>
      </c>
      <c r="V77" s="959">
        <f t="shared" si="325"/>
        <v>360</v>
      </c>
      <c r="W77" s="959">
        <f t="shared" si="368"/>
        <v>0</v>
      </c>
      <c r="X77" s="986">
        <f t="shared" si="327"/>
        <v>0</v>
      </c>
      <c r="Y77" s="960" t="s">
        <v>564</v>
      </c>
      <c r="Z77" s="959">
        <f t="shared" si="328"/>
        <v>360</v>
      </c>
      <c r="AA77" s="959">
        <f t="shared" si="369"/>
        <v>36</v>
      </c>
      <c r="AB77" s="986">
        <f t="shared" si="330"/>
        <v>0.14492753623188409</v>
      </c>
      <c r="AC77" s="960">
        <v>0.59999999999999998</v>
      </c>
      <c r="AD77" s="959">
        <f t="shared" si="331"/>
        <v>360</v>
      </c>
      <c r="AE77" s="959">
        <f t="shared" si="370"/>
        <v>216</v>
      </c>
      <c r="AF77" s="986">
        <f t="shared" si="333"/>
        <v>0.86956521739130443</v>
      </c>
    </row>
    <row r="78" ht="21.75" customHeight="1">
      <c r="B78" s="1017">
        <f t="shared" si="365"/>
        <v>7.0999999999999979</v>
      </c>
      <c r="C78" s="1018" t="e">
        <f t="shared" si="318"/>
        <v>#REF!</v>
      </c>
      <c r="D78" s="1019" t="s">
        <v>565</v>
      </c>
      <c r="E78" s="998"/>
      <c r="F78" s="999"/>
      <c r="G78" s="736" t="s">
        <v>261</v>
      </c>
      <c r="H78" s="959">
        <v>40.939999999999998</v>
      </c>
      <c r="I78" s="959"/>
      <c r="J78" s="959">
        <v>109</v>
      </c>
      <c r="K78" s="959">
        <f t="shared" si="319"/>
        <v>4462.46</v>
      </c>
      <c r="L78" s="959">
        <f>+'[194]Metrado'!F72</f>
        <v>120</v>
      </c>
      <c r="M78" s="959">
        <f t="shared" si="366"/>
        <v>4912.8000000000002</v>
      </c>
      <c r="N78" s="960">
        <v>0</v>
      </c>
      <c r="O78" s="959">
        <f t="shared" si="321"/>
        <v>120</v>
      </c>
      <c r="P78" s="959">
        <f t="shared" si="367"/>
        <v>0</v>
      </c>
      <c r="Q78" s="986">
        <f t="shared" si="323"/>
        <v>0</v>
      </c>
      <c r="R78" s="987">
        <f t="shared" si="324"/>
        <v>40.939999999999998</v>
      </c>
      <c r="U78" s="960">
        <v>0</v>
      </c>
      <c r="V78" s="959">
        <f t="shared" si="325"/>
        <v>120</v>
      </c>
      <c r="W78" s="959">
        <f t="shared" si="368"/>
        <v>0</v>
      </c>
      <c r="X78" s="986">
        <f t="shared" si="327"/>
        <v>0</v>
      </c>
      <c r="Y78" s="960">
        <v>0</v>
      </c>
      <c r="Z78" s="959">
        <f t="shared" si="328"/>
        <v>120</v>
      </c>
      <c r="AA78" s="959">
        <f t="shared" si="369"/>
        <v>0</v>
      </c>
      <c r="AB78" s="986">
        <f t="shared" si="330"/>
        <v>0</v>
      </c>
      <c r="AC78" s="960">
        <v>0</v>
      </c>
      <c r="AD78" s="959">
        <f t="shared" si="331"/>
        <v>120</v>
      </c>
      <c r="AE78" s="959">
        <f t="shared" si="370"/>
        <v>0</v>
      </c>
      <c r="AF78" s="986">
        <f t="shared" si="333"/>
        <v>0</v>
      </c>
    </row>
    <row r="79" ht="21.75" customHeight="1">
      <c r="B79" s="1017">
        <f t="shared" si="365"/>
        <v>7.1099999999999977</v>
      </c>
      <c r="C79" s="1018" t="e">
        <f t="shared" si="318"/>
        <v>#REF!</v>
      </c>
      <c r="D79" s="1019" t="s">
        <v>521</v>
      </c>
      <c r="E79" s="998"/>
      <c r="F79" s="999"/>
      <c r="G79" s="736" t="s">
        <v>261</v>
      </c>
      <c r="H79" s="959">
        <v>5.21</v>
      </c>
      <c r="I79" s="959"/>
      <c r="J79" s="959">
        <v>109</v>
      </c>
      <c r="K79" s="959">
        <f t="shared" si="319"/>
        <v>567.88999999999999</v>
      </c>
      <c r="L79" s="959">
        <f>+'[194]Metrado'!F73</f>
        <v>120</v>
      </c>
      <c r="M79" s="959">
        <f t="shared" si="366"/>
        <v>625.20000000000005</v>
      </c>
      <c r="N79" s="960">
        <v>0</v>
      </c>
      <c r="O79" s="959">
        <f t="shared" si="321"/>
        <v>120</v>
      </c>
      <c r="P79" s="959">
        <f t="shared" si="367"/>
        <v>0</v>
      </c>
      <c r="Q79" s="986">
        <f t="shared" si="323"/>
        <v>0</v>
      </c>
      <c r="R79" s="987">
        <f t="shared" si="324"/>
        <v>5.21</v>
      </c>
      <c r="U79" s="960">
        <v>0</v>
      </c>
      <c r="V79" s="959">
        <f t="shared" si="325"/>
        <v>120</v>
      </c>
      <c r="W79" s="959">
        <f t="shared" si="368"/>
        <v>0</v>
      </c>
      <c r="X79" s="986">
        <f t="shared" si="327"/>
        <v>0</v>
      </c>
      <c r="Y79" s="960" t="s">
        <v>522</v>
      </c>
      <c r="Z79" s="959">
        <f t="shared" si="328"/>
        <v>120</v>
      </c>
      <c r="AA79" s="959">
        <f t="shared" si="369"/>
        <v>84</v>
      </c>
      <c r="AB79" s="986">
        <f t="shared" si="330"/>
        <v>0.13435700575815737</v>
      </c>
      <c r="AC79" s="960">
        <v>7.2000000000000002</v>
      </c>
      <c r="AD79" s="959">
        <f t="shared" si="331"/>
        <v>120</v>
      </c>
      <c r="AE79" s="959">
        <f t="shared" si="370"/>
        <v>864</v>
      </c>
      <c r="AF79" s="986">
        <f t="shared" si="333"/>
        <v>1.381957773512476</v>
      </c>
    </row>
    <row r="80" s="1224" customFormat="1" ht="21.75" customHeight="1">
      <c r="B80" s="738">
        <f t="shared" si="365"/>
        <v>7.1199999999999974</v>
      </c>
      <c r="C80" s="1005" t="e">
        <f t="shared" si="318"/>
        <v>#REF!</v>
      </c>
      <c r="D80" s="997" t="s">
        <v>566</v>
      </c>
      <c r="E80" s="1225"/>
      <c r="F80" s="1226"/>
      <c r="G80" s="736" t="s">
        <v>261</v>
      </c>
      <c r="H80" s="959">
        <v>8.5199999999999996</v>
      </c>
      <c r="I80" s="959"/>
      <c r="J80" s="959">
        <v>109</v>
      </c>
      <c r="K80" s="959">
        <f t="shared" si="319"/>
        <v>928.67999999999995</v>
      </c>
      <c r="L80" s="959">
        <f>+'[194]Metrado'!F74</f>
        <v>120</v>
      </c>
      <c r="M80" s="959">
        <f t="shared" si="366"/>
        <v>1022.4</v>
      </c>
      <c r="N80" s="960">
        <v>5.0199999999999996</v>
      </c>
      <c r="O80" s="959">
        <f t="shared" si="321"/>
        <v>120</v>
      </c>
      <c r="P80" s="959">
        <f t="shared" si="367"/>
        <v>602.39999999999998</v>
      </c>
      <c r="Q80" s="986">
        <f t="shared" si="323"/>
        <v>0.58920187793427226</v>
      </c>
      <c r="R80" s="987">
        <f t="shared" si="324"/>
        <v>3.5</v>
      </c>
      <c r="S80" s="1224" t="s">
        <v>292</v>
      </c>
      <c r="T80" s="1224" t="s">
        <v>287</v>
      </c>
      <c r="U80" s="960">
        <v>0</v>
      </c>
      <c r="V80" s="959">
        <f t="shared" si="325"/>
        <v>120</v>
      </c>
      <c r="W80" s="959">
        <f t="shared" si="368"/>
        <v>0</v>
      </c>
      <c r="X80" s="986">
        <f t="shared" si="327"/>
        <v>0</v>
      </c>
      <c r="Y80" s="960" t="s">
        <v>567</v>
      </c>
      <c r="Z80" s="959">
        <f t="shared" si="328"/>
        <v>120</v>
      </c>
      <c r="AA80" s="959">
        <f t="shared" si="369"/>
        <v>163.19999999999999</v>
      </c>
      <c r="AB80" s="986">
        <f t="shared" si="330"/>
        <v>0.15962441314553993</v>
      </c>
      <c r="AC80" s="960">
        <v>5.5</v>
      </c>
      <c r="AD80" s="959">
        <f t="shared" si="331"/>
        <v>120</v>
      </c>
      <c r="AE80" s="959">
        <f t="shared" si="370"/>
        <v>660</v>
      </c>
      <c r="AF80" s="986">
        <f t="shared" si="333"/>
        <v>0.64553990610328638</v>
      </c>
    </row>
    <row r="81" s="1063" customFormat="1" ht="21.75" customHeight="1">
      <c r="B81" s="1064">
        <f t="shared" si="365"/>
        <v>7.1299999999999972</v>
      </c>
      <c r="C81" s="1065" t="e">
        <f t="shared" si="318"/>
        <v>#REF!</v>
      </c>
      <c r="D81" s="1066" t="s">
        <v>357</v>
      </c>
      <c r="E81" s="1067"/>
      <c r="F81" s="1068"/>
      <c r="G81" s="744" t="s">
        <v>306</v>
      </c>
      <c r="H81" s="1069"/>
      <c r="I81" s="1069">
        <f>+H69</f>
        <v>4.3099999999999996</v>
      </c>
      <c r="J81" s="1069"/>
      <c r="K81" s="1069">
        <f t="shared" si="319"/>
        <v>0</v>
      </c>
      <c r="L81" s="1069">
        <f>+'[194]Metrado'!F75</f>
        <v>1173</v>
      </c>
      <c r="M81" s="1069">
        <f t="shared" ref="M81:M82" si="371">+ROUND($I81*L81,2)</f>
        <v>5055.6300000000001</v>
      </c>
      <c r="N81" s="960">
        <v>2.7999999999999998</v>
      </c>
      <c r="O81" s="1069">
        <f t="shared" si="321"/>
        <v>1173</v>
      </c>
      <c r="P81" s="1069">
        <f t="shared" si="367"/>
        <v>3284.4000000000001</v>
      </c>
      <c r="Q81" s="986">
        <f t="shared" si="323"/>
        <v>0.64965197215777259</v>
      </c>
      <c r="R81" s="987">
        <f t="shared" si="324"/>
        <v>1.5099999999999998</v>
      </c>
      <c r="S81" s="1063" t="s">
        <v>287</v>
      </c>
      <c r="T81" s="1063" t="s">
        <v>287</v>
      </c>
      <c r="U81" s="960">
        <v>0</v>
      </c>
      <c r="V81" s="1069">
        <f t="shared" si="325"/>
        <v>1173</v>
      </c>
      <c r="W81" s="1069">
        <f t="shared" si="368"/>
        <v>0</v>
      </c>
      <c r="X81" s="986">
        <f t="shared" si="327"/>
        <v>0</v>
      </c>
      <c r="Y81" s="960" t="s">
        <v>568</v>
      </c>
      <c r="Z81" s="1069">
        <f t="shared" si="328"/>
        <v>1173</v>
      </c>
      <c r="AA81" s="1069">
        <f t="shared" si="369"/>
        <v>926.66999999999996</v>
      </c>
      <c r="AB81" s="986">
        <f t="shared" si="330"/>
        <v>0.18329466357308588</v>
      </c>
      <c r="AC81" s="960">
        <v>0</v>
      </c>
      <c r="AD81" s="1069">
        <f t="shared" si="331"/>
        <v>1173</v>
      </c>
      <c r="AE81" s="1069">
        <f t="shared" si="370"/>
        <v>0</v>
      </c>
      <c r="AF81" s="986">
        <f t="shared" si="333"/>
        <v>0</v>
      </c>
    </row>
    <row r="82" s="1063" customFormat="1" ht="21" customHeight="1">
      <c r="B82" s="1064">
        <f t="shared" si="365"/>
        <v>7.139999999999997</v>
      </c>
      <c r="C82" s="1071" t="e">
        <f t="shared" ref="C82:C127" si="372">+C81+1</f>
        <v>#REF!</v>
      </c>
      <c r="D82" s="1066" t="s">
        <v>569</v>
      </c>
      <c r="E82" s="1072"/>
      <c r="F82" s="1073"/>
      <c r="G82" s="770" t="s">
        <v>261</v>
      </c>
      <c r="H82" s="1074"/>
      <c r="I82" s="1074"/>
      <c r="J82" s="1075"/>
      <c r="K82" s="1075">
        <f t="shared" ref="K82" si="373">+ROUND($H82*J82,2)</f>
        <v>0</v>
      </c>
      <c r="L82" s="1069">
        <v>0</v>
      </c>
      <c r="M82" s="1069">
        <f t="shared" si="371"/>
        <v>0</v>
      </c>
      <c r="N82" s="960">
        <v>0</v>
      </c>
      <c r="O82" s="1075">
        <f t="shared" ref="O82:O125" si="374">+L82</f>
        <v>0</v>
      </c>
      <c r="P82" s="1075">
        <f t="shared" si="367"/>
        <v>0</v>
      </c>
      <c r="Q82" s="986"/>
      <c r="R82" s="987">
        <f t="shared" ref="R82:R127" si="375">+(H82+I82)-N82</f>
        <v>0</v>
      </c>
      <c r="U82" s="960">
        <v>0</v>
      </c>
      <c r="V82" s="1075">
        <f t="shared" ref="V82:V113" si="376">+L82</f>
        <v>0</v>
      </c>
      <c r="W82" s="1075">
        <f t="shared" si="368"/>
        <v>0</v>
      </c>
      <c r="X82" s="986"/>
      <c r="Y82" s="960">
        <v>0</v>
      </c>
      <c r="Z82" s="1075">
        <f t="shared" ref="Z82:Z125" si="377">+V82</f>
        <v>0</v>
      </c>
      <c r="AA82" s="1075">
        <f t="shared" si="369"/>
        <v>0</v>
      </c>
      <c r="AB82" s="986"/>
      <c r="AC82" s="960">
        <v>0</v>
      </c>
      <c r="AD82" s="1075">
        <f t="shared" ref="AD82:AD125" si="378">+Z82</f>
        <v>0</v>
      </c>
      <c r="AE82" s="1075">
        <f t="shared" si="370"/>
        <v>0</v>
      </c>
      <c r="AF82" s="986"/>
    </row>
    <row r="83" ht="21" customHeight="1">
      <c r="B83" s="1009"/>
      <c r="C83" s="1077" t="e">
        <f t="shared" si="372"/>
        <v>#REF!</v>
      </c>
      <c r="D83" s="1021"/>
      <c r="E83" s="1054"/>
      <c r="F83" s="1013" t="str">
        <f>+"SUB-TOTAL   "&amp;B68&amp;":  "</f>
        <v xml:space="preserve">SUB-TOTAL   7:  </v>
      </c>
      <c r="G83" s="711"/>
      <c r="H83" s="984"/>
      <c r="I83" s="984"/>
      <c r="J83" s="984"/>
      <c r="K83" s="1060">
        <f>+SUM(K69:K82)</f>
        <v>22349.819999999996</v>
      </c>
      <c r="L83" s="984"/>
      <c r="M83" s="1060">
        <f>+SUM(M69:M82)</f>
        <v>25775.52</v>
      </c>
      <c r="N83" s="960">
        <v>0</v>
      </c>
      <c r="O83" s="984">
        <f t="shared" si="374"/>
        <v>0</v>
      </c>
      <c r="P83" s="1060">
        <f>+SUM(P69:P82)</f>
        <v>14187.269999999999</v>
      </c>
      <c r="Q83" s="986"/>
      <c r="R83" s="987">
        <f t="shared" si="375"/>
        <v>0</v>
      </c>
      <c r="U83" s="960">
        <v>0</v>
      </c>
      <c r="V83" s="984">
        <f t="shared" si="376"/>
        <v>0</v>
      </c>
      <c r="W83" s="1060">
        <f>+SUM(W69:W82)</f>
        <v>0</v>
      </c>
      <c r="X83" s="986"/>
      <c r="Y83" s="960">
        <v>0</v>
      </c>
      <c r="Z83" s="984">
        <f t="shared" si="377"/>
        <v>0</v>
      </c>
      <c r="AA83" s="1060">
        <f>+SUM(AA69:AA82)</f>
        <v>3923.5800000000004</v>
      </c>
      <c r="AB83" s="986"/>
      <c r="AC83" s="960">
        <v>0</v>
      </c>
      <c r="AD83" s="984">
        <f t="shared" si="378"/>
        <v>0</v>
      </c>
      <c r="AE83" s="1060">
        <f>+SUM(AE69:AE82)</f>
        <v>10567.5</v>
      </c>
      <c r="AF83" s="986"/>
    </row>
    <row r="84" ht="21" customHeight="1">
      <c r="B84" s="990">
        <f>+B68+1</f>
        <v>8</v>
      </c>
      <c r="C84" s="1077" t="e">
        <f t="shared" si="372"/>
        <v>#REF!</v>
      </c>
      <c r="D84" s="1002" t="s">
        <v>570</v>
      </c>
      <c r="E84" s="1012"/>
      <c r="F84" s="1016"/>
      <c r="G84" s="711"/>
      <c r="H84" s="993"/>
      <c r="I84" s="993"/>
      <c r="J84" s="993"/>
      <c r="K84" s="993"/>
      <c r="L84" s="995"/>
      <c r="M84" s="993"/>
      <c r="N84" s="960">
        <v>0</v>
      </c>
      <c r="O84" s="993">
        <f t="shared" si="374"/>
        <v>0</v>
      </c>
      <c r="P84" s="993"/>
      <c r="Q84" s="986"/>
      <c r="R84" s="987">
        <f t="shared" si="375"/>
        <v>0</v>
      </c>
      <c r="U84" s="960">
        <v>0</v>
      </c>
      <c r="V84" s="993">
        <f t="shared" si="376"/>
        <v>0</v>
      </c>
      <c r="W84" s="993"/>
      <c r="X84" s="986"/>
      <c r="Y84" s="960">
        <v>0</v>
      </c>
      <c r="Z84" s="993">
        <f t="shared" si="377"/>
        <v>0</v>
      </c>
      <c r="AA84" s="993"/>
      <c r="AB84" s="986"/>
      <c r="AC84" s="960">
        <v>0</v>
      </c>
      <c r="AD84" s="993">
        <f t="shared" si="378"/>
        <v>0</v>
      </c>
      <c r="AE84" s="993"/>
      <c r="AF84" s="986"/>
    </row>
    <row r="85" ht="21" customHeight="1">
      <c r="B85" s="1017">
        <f t="shared" ref="B85:B100" si="379">+B84+0.01</f>
        <v>8.0099999999999998</v>
      </c>
      <c r="C85" s="1018" t="e">
        <f t="shared" si="372"/>
        <v>#REF!</v>
      </c>
      <c r="D85" s="1019" t="s">
        <v>571</v>
      </c>
      <c r="E85" s="998"/>
      <c r="F85" s="999"/>
      <c r="G85" s="736" t="s">
        <v>261</v>
      </c>
      <c r="H85" s="959">
        <v>12.359999999999999</v>
      </c>
      <c r="I85" s="959"/>
      <c r="J85" s="959">
        <v>141</v>
      </c>
      <c r="K85" s="959">
        <f t="shared" ref="K85:K113" si="380">+ROUND($H85*J85,2)</f>
        <v>1742.76</v>
      </c>
      <c r="L85" s="959">
        <f>+'[194]Metrado'!F79</f>
        <v>160</v>
      </c>
      <c r="M85" s="959">
        <f t="shared" ref="M85:M98" si="381">+ROUND($H85*L85,2)</f>
        <v>1977.5999999999999</v>
      </c>
      <c r="N85" s="960">
        <v>10.029999999999999</v>
      </c>
      <c r="O85" s="959">
        <f t="shared" si="374"/>
        <v>160</v>
      </c>
      <c r="P85" s="959">
        <f t="shared" ref="P85:P100" si="382">+ROUND($N85*O85,2)</f>
        <v>1604.8</v>
      </c>
      <c r="Q85" s="986">
        <f t="shared" ref="Q82:Q125" si="383">+N85/($H85+$I85)</f>
        <v>0.81148867313915851</v>
      </c>
      <c r="R85" s="987">
        <f t="shared" si="375"/>
        <v>2.3300000000000001</v>
      </c>
      <c r="S85" s="934" t="s">
        <v>287</v>
      </c>
      <c r="T85" s="934" t="s">
        <v>287</v>
      </c>
      <c r="U85" s="960">
        <v>0</v>
      </c>
      <c r="V85" s="959">
        <f t="shared" si="376"/>
        <v>160</v>
      </c>
      <c r="W85" s="959">
        <f t="shared" ref="W85:W100" si="384">+ROUND($U85*V85,2)</f>
        <v>0</v>
      </c>
      <c r="X85" s="986">
        <f t="shared" ref="X82:X125" si="385">+U85/($H85+$I85)</f>
        <v>0</v>
      </c>
      <c r="Y85" s="960" t="s">
        <v>572</v>
      </c>
      <c r="Z85" s="959">
        <f t="shared" si="377"/>
        <v>160</v>
      </c>
      <c r="AA85" s="959">
        <f t="shared" ref="AA85:AA100" si="386">+ROUND($Y85*Z85,2)</f>
        <v>456</v>
      </c>
      <c r="AB85" s="986">
        <f t="shared" ref="AB82:AB125" si="387">+Y85/($H85+$I85)</f>
        <v>0.23058252427184467</v>
      </c>
      <c r="AC85" s="960">
        <v>7.7000000000000002</v>
      </c>
      <c r="AD85" s="959">
        <f t="shared" si="378"/>
        <v>160</v>
      </c>
      <c r="AE85" s="959">
        <f t="shared" ref="AE85:AE100" si="388">+ROUND($AC85*AD85,2)</f>
        <v>1232</v>
      </c>
      <c r="AF85" s="986">
        <f t="shared" ref="AF82:AF100" si="389">+AC85/($H85+$I85)</f>
        <v>0.62297734627831725</v>
      </c>
    </row>
    <row r="86" ht="21" customHeight="1">
      <c r="B86" s="1017">
        <f t="shared" si="379"/>
        <v>8.0199999999999996</v>
      </c>
      <c r="C86" s="1018" t="e">
        <f t="shared" si="372"/>
        <v>#REF!</v>
      </c>
      <c r="D86" s="1019" t="s">
        <v>573</v>
      </c>
      <c r="E86" s="998"/>
      <c r="F86" s="999"/>
      <c r="G86" s="736" t="s">
        <v>261</v>
      </c>
      <c r="H86" s="959">
        <v>14.34</v>
      </c>
      <c r="I86" s="959"/>
      <c r="J86" s="959">
        <v>22</v>
      </c>
      <c r="K86" s="959">
        <f t="shared" si="380"/>
        <v>315.48000000000002</v>
      </c>
      <c r="L86" s="959">
        <f>+'[194]Metrado'!F80</f>
        <v>22</v>
      </c>
      <c r="M86" s="959">
        <f t="shared" si="381"/>
        <v>315.48000000000002</v>
      </c>
      <c r="N86" s="960">
        <v>10.640000000000001</v>
      </c>
      <c r="O86" s="959">
        <f t="shared" si="374"/>
        <v>22</v>
      </c>
      <c r="P86" s="959">
        <f t="shared" si="382"/>
        <v>234.08000000000001</v>
      </c>
      <c r="Q86" s="986">
        <f t="shared" si="383"/>
        <v>0.74198047419804747</v>
      </c>
      <c r="R86" s="987">
        <f t="shared" si="375"/>
        <v>3.6999999999999993</v>
      </c>
      <c r="S86" s="934" t="s">
        <v>287</v>
      </c>
      <c r="T86" s="934" t="s">
        <v>287</v>
      </c>
      <c r="U86" s="960">
        <v>0</v>
      </c>
      <c r="V86" s="959">
        <f t="shared" si="376"/>
        <v>22</v>
      </c>
      <c r="W86" s="959">
        <f t="shared" si="384"/>
        <v>0</v>
      </c>
      <c r="X86" s="986">
        <f t="shared" si="385"/>
        <v>0</v>
      </c>
      <c r="Y86" s="960" t="s">
        <v>574</v>
      </c>
      <c r="Z86" s="959">
        <f t="shared" si="377"/>
        <v>22</v>
      </c>
      <c r="AA86" s="959">
        <f t="shared" si="386"/>
        <v>67.319999999999993</v>
      </c>
      <c r="AB86" s="986">
        <f t="shared" si="387"/>
        <v>0.21338912133891214</v>
      </c>
      <c r="AC86" s="960">
        <v>8.1999999999999993</v>
      </c>
      <c r="AD86" s="959">
        <f t="shared" si="378"/>
        <v>22</v>
      </c>
      <c r="AE86" s="959">
        <f t="shared" si="388"/>
        <v>180.40000000000001</v>
      </c>
      <c r="AF86" s="986">
        <f t="shared" si="389"/>
        <v>0.57182705718270566</v>
      </c>
    </row>
    <row r="87" ht="21" customHeight="1">
      <c r="B87" s="1017">
        <f t="shared" si="379"/>
        <v>8.0299999999999994</v>
      </c>
      <c r="C87" s="1018" t="e">
        <f t="shared" si="372"/>
        <v>#REF!</v>
      </c>
      <c r="D87" s="1019" t="s">
        <v>319</v>
      </c>
      <c r="E87" s="1227"/>
      <c r="F87" s="1228"/>
      <c r="G87" s="736" t="s">
        <v>261</v>
      </c>
      <c r="H87" s="959">
        <v>5.5700000000000003</v>
      </c>
      <c r="I87" s="959"/>
      <c r="J87" s="959">
        <v>248</v>
      </c>
      <c r="K87" s="959">
        <f t="shared" si="380"/>
        <v>1381.3599999999999</v>
      </c>
      <c r="L87" s="959">
        <f>+'[194]Metrado'!F81</f>
        <v>126</v>
      </c>
      <c r="M87" s="959">
        <f t="shared" si="381"/>
        <v>701.82000000000005</v>
      </c>
      <c r="N87" s="960">
        <v>4.5599999999999996</v>
      </c>
      <c r="O87" s="959">
        <f t="shared" si="374"/>
        <v>126</v>
      </c>
      <c r="P87" s="959">
        <f t="shared" si="382"/>
        <v>574.55999999999995</v>
      </c>
      <c r="Q87" s="986">
        <f t="shared" si="383"/>
        <v>0.81867145421903043</v>
      </c>
      <c r="R87" s="987">
        <f t="shared" si="375"/>
        <v>1.0100000000000007</v>
      </c>
      <c r="S87" s="934" t="s">
        <v>287</v>
      </c>
      <c r="T87" s="934" t="s">
        <v>287</v>
      </c>
      <c r="U87" s="960">
        <v>0</v>
      </c>
      <c r="V87" s="959">
        <f t="shared" si="376"/>
        <v>126</v>
      </c>
      <c r="W87" s="959">
        <f t="shared" si="384"/>
        <v>0</v>
      </c>
      <c r="X87" s="986">
        <f t="shared" si="385"/>
        <v>0</v>
      </c>
      <c r="Y87" s="960" t="s">
        <v>525</v>
      </c>
      <c r="Z87" s="959">
        <f t="shared" si="377"/>
        <v>126</v>
      </c>
      <c r="AA87" s="959">
        <f t="shared" si="386"/>
        <v>149.94</v>
      </c>
      <c r="AB87" s="986">
        <f t="shared" si="387"/>
        <v>0.21364452423698382</v>
      </c>
      <c r="AC87" s="960">
        <v>2.5</v>
      </c>
      <c r="AD87" s="959">
        <f t="shared" si="378"/>
        <v>126</v>
      </c>
      <c r="AE87" s="959">
        <f t="shared" si="388"/>
        <v>315</v>
      </c>
      <c r="AF87" s="986">
        <f t="shared" si="389"/>
        <v>0.44883303411131059</v>
      </c>
    </row>
    <row r="88" s="1229" customFormat="1" ht="21" customHeight="1">
      <c r="A88" s="934"/>
      <c r="B88" s="1017">
        <f t="shared" si="379"/>
        <v>8.0399999999999991</v>
      </c>
      <c r="C88" s="1018" t="e">
        <f t="shared" si="372"/>
        <v>#REF!</v>
      </c>
      <c r="D88" s="1019" t="s">
        <v>320</v>
      </c>
      <c r="E88" s="1227"/>
      <c r="F88" s="1228"/>
      <c r="G88" s="736" t="s">
        <v>261</v>
      </c>
      <c r="H88" s="959">
        <v>6.25</v>
      </c>
      <c r="I88" s="959"/>
      <c r="J88" s="959">
        <v>50</v>
      </c>
      <c r="K88" s="959">
        <f t="shared" si="380"/>
        <v>312.5</v>
      </c>
      <c r="L88" s="959">
        <f>+'[194]Metrado'!F82</f>
        <v>16</v>
      </c>
      <c r="M88" s="959">
        <f t="shared" si="381"/>
        <v>100</v>
      </c>
      <c r="N88" s="960">
        <v>6.3799999999999999</v>
      </c>
      <c r="O88" s="959">
        <f t="shared" si="374"/>
        <v>16</v>
      </c>
      <c r="P88" s="959">
        <f t="shared" si="382"/>
        <v>102.08</v>
      </c>
      <c r="Q88" s="986">
        <f t="shared" si="383"/>
        <v>1.0207999999999999</v>
      </c>
      <c r="R88" s="987">
        <f t="shared" si="375"/>
        <v>-0.12999999999999989</v>
      </c>
      <c r="S88" s="1229" t="s">
        <v>287</v>
      </c>
      <c r="T88" s="1229" t="s">
        <v>287</v>
      </c>
      <c r="U88" s="960">
        <v>0</v>
      </c>
      <c r="V88" s="959">
        <f t="shared" si="376"/>
        <v>16</v>
      </c>
      <c r="W88" s="959">
        <f t="shared" si="384"/>
        <v>0</v>
      </c>
      <c r="X88" s="986">
        <f t="shared" si="385"/>
        <v>0</v>
      </c>
      <c r="Y88" s="960" t="s">
        <v>558</v>
      </c>
      <c r="Z88" s="959">
        <f t="shared" si="377"/>
        <v>16</v>
      </c>
      <c r="AA88" s="959">
        <f t="shared" si="386"/>
        <v>20.960000000000001</v>
      </c>
      <c r="AB88" s="986">
        <f t="shared" si="387"/>
        <v>0.20960000000000001</v>
      </c>
      <c r="AC88" s="960">
        <v>2.7400000000000002</v>
      </c>
      <c r="AD88" s="959">
        <f t="shared" si="378"/>
        <v>16</v>
      </c>
      <c r="AE88" s="959">
        <f t="shared" si="388"/>
        <v>43.840000000000003</v>
      </c>
      <c r="AF88" s="986">
        <f t="shared" si="389"/>
        <v>0.43840000000000001</v>
      </c>
    </row>
    <row r="89" ht="21" customHeight="1">
      <c r="B89" s="1017">
        <f t="shared" si="379"/>
        <v>8.0499999999999989</v>
      </c>
      <c r="C89" s="1018" t="e">
        <f t="shared" si="372"/>
        <v>#REF!</v>
      </c>
      <c r="D89" s="1019" t="s">
        <v>326</v>
      </c>
      <c r="E89" s="1227"/>
      <c r="F89" s="1228"/>
      <c r="G89" s="736" t="s">
        <v>261</v>
      </c>
      <c r="H89" s="959">
        <v>13.109999999999999</v>
      </c>
      <c r="I89" s="959"/>
      <c r="J89" s="959">
        <v>127</v>
      </c>
      <c r="K89" s="959">
        <f t="shared" si="380"/>
        <v>1664.97</v>
      </c>
      <c r="L89" s="959">
        <f>+'[194]Metrado'!F83</f>
        <v>158</v>
      </c>
      <c r="M89" s="959">
        <f t="shared" si="381"/>
        <v>2071.3800000000001</v>
      </c>
      <c r="N89" s="960">
        <v>8.3599999999999994</v>
      </c>
      <c r="O89" s="959">
        <f t="shared" si="374"/>
        <v>158</v>
      </c>
      <c r="P89" s="959">
        <f t="shared" si="382"/>
        <v>1320.8800000000001</v>
      </c>
      <c r="Q89" s="986">
        <f t="shared" si="383"/>
        <v>0.6376811594202898</v>
      </c>
      <c r="R89" s="987">
        <f t="shared" si="375"/>
        <v>4.75</v>
      </c>
      <c r="S89" s="934" t="s">
        <v>287</v>
      </c>
      <c r="T89" s="934" t="s">
        <v>287</v>
      </c>
      <c r="U89" s="960">
        <v>0</v>
      </c>
      <c r="V89" s="959">
        <f t="shared" si="376"/>
        <v>158</v>
      </c>
      <c r="W89" s="959">
        <f t="shared" si="384"/>
        <v>0</v>
      </c>
      <c r="X89" s="986">
        <f t="shared" si="385"/>
        <v>0</v>
      </c>
      <c r="Y89" s="960" t="s">
        <v>575</v>
      </c>
      <c r="Z89" s="959">
        <f t="shared" si="377"/>
        <v>158</v>
      </c>
      <c r="AA89" s="959">
        <f t="shared" si="386"/>
        <v>401.31999999999999</v>
      </c>
      <c r="AB89" s="986">
        <f t="shared" si="387"/>
        <v>0.19374523264683449</v>
      </c>
      <c r="AC89" s="960">
        <v>7</v>
      </c>
      <c r="AD89" s="959">
        <f t="shared" si="378"/>
        <v>158</v>
      </c>
      <c r="AE89" s="959">
        <f t="shared" si="388"/>
        <v>1106</v>
      </c>
      <c r="AF89" s="986">
        <f t="shared" si="389"/>
        <v>0.53394355453852027</v>
      </c>
    </row>
    <row r="90" ht="21" customHeight="1">
      <c r="B90" s="1017">
        <f t="shared" si="379"/>
        <v>8.0599999999999987</v>
      </c>
      <c r="C90" s="1018" t="e">
        <f t="shared" si="372"/>
        <v>#REF!</v>
      </c>
      <c r="D90" s="1019" t="s">
        <v>327</v>
      </c>
      <c r="E90" s="1227"/>
      <c r="F90" s="1228"/>
      <c r="G90" s="736" t="s">
        <v>261</v>
      </c>
      <c r="H90" s="959">
        <v>14.35</v>
      </c>
      <c r="I90" s="959"/>
      <c r="J90" s="959">
        <v>33</v>
      </c>
      <c r="K90" s="959">
        <f t="shared" si="380"/>
        <v>473.55000000000001</v>
      </c>
      <c r="L90" s="959">
        <f>+'[194]Metrado'!F84</f>
        <v>38</v>
      </c>
      <c r="M90" s="959">
        <f t="shared" si="381"/>
        <v>545.29999999999995</v>
      </c>
      <c r="N90" s="960">
        <v>9.1199999999999992</v>
      </c>
      <c r="O90" s="959">
        <f t="shared" si="374"/>
        <v>38</v>
      </c>
      <c r="P90" s="959">
        <f t="shared" si="382"/>
        <v>346.56</v>
      </c>
      <c r="Q90" s="986">
        <f t="shared" si="383"/>
        <v>0.63554006968641108</v>
      </c>
      <c r="R90" s="987">
        <f t="shared" si="375"/>
        <v>5.2300000000000004</v>
      </c>
      <c r="S90" s="934" t="s">
        <v>287</v>
      </c>
      <c r="T90" s="934" t="s">
        <v>287</v>
      </c>
      <c r="U90" s="960">
        <v>0</v>
      </c>
      <c r="V90" s="959">
        <f t="shared" si="376"/>
        <v>38</v>
      </c>
      <c r="W90" s="959">
        <f t="shared" si="384"/>
        <v>0</v>
      </c>
      <c r="X90" s="986">
        <f t="shared" si="385"/>
        <v>0</v>
      </c>
      <c r="Y90" s="960" t="s">
        <v>576</v>
      </c>
      <c r="Z90" s="959">
        <f t="shared" si="377"/>
        <v>38</v>
      </c>
      <c r="AA90" s="959">
        <f t="shared" si="386"/>
        <v>104.88</v>
      </c>
      <c r="AB90" s="986">
        <f t="shared" si="387"/>
        <v>0.19233449477351916</v>
      </c>
      <c r="AC90" s="960">
        <v>7.5</v>
      </c>
      <c r="AD90" s="959">
        <f t="shared" si="378"/>
        <v>38</v>
      </c>
      <c r="AE90" s="959">
        <f t="shared" si="388"/>
        <v>285</v>
      </c>
      <c r="AF90" s="986">
        <f t="shared" si="389"/>
        <v>0.52264808362369342</v>
      </c>
    </row>
    <row r="91" ht="21" customHeight="1">
      <c r="B91" s="1017">
        <f t="shared" si="379"/>
        <v>8.0699999999999985</v>
      </c>
      <c r="C91" s="1018" t="e">
        <f t="shared" si="372"/>
        <v>#REF!</v>
      </c>
      <c r="D91" s="1019" t="s">
        <v>329</v>
      </c>
      <c r="E91" s="998"/>
      <c r="F91" s="999"/>
      <c r="G91" s="736" t="s">
        <v>261</v>
      </c>
      <c r="H91" s="959">
        <v>11.17</v>
      </c>
      <c r="I91" s="959"/>
      <c r="J91" s="959">
        <v>58</v>
      </c>
      <c r="K91" s="959">
        <f t="shared" si="380"/>
        <v>647.86000000000001</v>
      </c>
      <c r="L91" s="959">
        <f>+'[194]Metrado'!F85</f>
        <v>100</v>
      </c>
      <c r="M91" s="959">
        <f t="shared" si="381"/>
        <v>1117</v>
      </c>
      <c r="N91" s="960">
        <v>8.6899999999999995</v>
      </c>
      <c r="O91" s="959">
        <f t="shared" si="374"/>
        <v>100</v>
      </c>
      <c r="P91" s="959">
        <f t="shared" si="382"/>
        <v>869</v>
      </c>
      <c r="Q91" s="986">
        <f t="shared" si="383"/>
        <v>0.77797672336615931</v>
      </c>
      <c r="R91" s="987">
        <f t="shared" si="375"/>
        <v>2.4800000000000004</v>
      </c>
      <c r="S91" s="934" t="s">
        <v>287</v>
      </c>
      <c r="T91" s="934" t="s">
        <v>287</v>
      </c>
      <c r="U91" s="960">
        <v>0</v>
      </c>
      <c r="V91" s="959">
        <f t="shared" si="376"/>
        <v>100</v>
      </c>
      <c r="W91" s="959">
        <f t="shared" si="384"/>
        <v>0</v>
      </c>
      <c r="X91" s="986">
        <f t="shared" si="385"/>
        <v>0</v>
      </c>
      <c r="Y91" s="960" t="s">
        <v>577</v>
      </c>
      <c r="Z91" s="959">
        <f t="shared" si="377"/>
        <v>100</v>
      </c>
      <c r="AA91" s="959">
        <f t="shared" si="386"/>
        <v>184</v>
      </c>
      <c r="AB91" s="986">
        <f t="shared" si="387"/>
        <v>0.16472694717994629</v>
      </c>
      <c r="AC91" s="960">
        <v>5.4000000000000004</v>
      </c>
      <c r="AD91" s="959">
        <f t="shared" si="378"/>
        <v>100</v>
      </c>
      <c r="AE91" s="959">
        <f t="shared" si="388"/>
        <v>540</v>
      </c>
      <c r="AF91" s="986">
        <f t="shared" si="389"/>
        <v>0.48343777976723368</v>
      </c>
    </row>
    <row r="92" ht="21" customHeight="1">
      <c r="B92" s="738">
        <f t="shared" si="379"/>
        <v>8.0799999999999983</v>
      </c>
      <c r="C92" s="1005" t="e">
        <f t="shared" si="372"/>
        <v>#REF!</v>
      </c>
      <c r="D92" s="997" t="s">
        <v>578</v>
      </c>
      <c r="E92" s="1225"/>
      <c r="F92" s="1226"/>
      <c r="G92" s="736" t="s">
        <v>306</v>
      </c>
      <c r="H92" s="959">
        <v>6.0199999999999996</v>
      </c>
      <c r="I92" s="959"/>
      <c r="J92" s="959">
        <v>2</v>
      </c>
      <c r="K92" s="959">
        <f t="shared" si="380"/>
        <v>12.039999999999999</v>
      </c>
      <c r="L92" s="959">
        <f>+'[194]Metrado'!F86</f>
        <v>9</v>
      </c>
      <c r="M92" s="959">
        <f t="shared" si="381"/>
        <v>54.18</v>
      </c>
      <c r="N92" s="960">
        <v>0</v>
      </c>
      <c r="O92" s="959">
        <f t="shared" si="374"/>
        <v>9</v>
      </c>
      <c r="P92" s="959">
        <f t="shared" si="382"/>
        <v>0</v>
      </c>
      <c r="Q92" s="986">
        <f t="shared" si="383"/>
        <v>0</v>
      </c>
      <c r="R92" s="987">
        <f t="shared" si="375"/>
        <v>6.0199999999999996</v>
      </c>
      <c r="U92" s="960">
        <v>0</v>
      </c>
      <c r="V92" s="959">
        <f t="shared" si="376"/>
        <v>9</v>
      </c>
      <c r="W92" s="959">
        <f t="shared" si="384"/>
        <v>0</v>
      </c>
      <c r="X92" s="986">
        <f t="shared" si="385"/>
        <v>0</v>
      </c>
      <c r="Y92" s="960" t="s">
        <v>579</v>
      </c>
      <c r="Z92" s="959">
        <f t="shared" si="377"/>
        <v>9</v>
      </c>
      <c r="AA92" s="959">
        <f t="shared" si="386"/>
        <v>5.9400000000000004</v>
      </c>
      <c r="AB92" s="986">
        <f t="shared" si="387"/>
        <v>0.10963455149501662</v>
      </c>
      <c r="AC92" s="960">
        <v>3.7000000000000002</v>
      </c>
      <c r="AD92" s="959">
        <f t="shared" si="378"/>
        <v>9</v>
      </c>
      <c r="AE92" s="959">
        <f t="shared" si="388"/>
        <v>33.299999999999997</v>
      </c>
      <c r="AF92" s="986">
        <f t="shared" si="389"/>
        <v>0.61461794019933558</v>
      </c>
    </row>
    <row r="93" ht="21" customHeight="1">
      <c r="B93" s="1017">
        <f t="shared" si="379"/>
        <v>8.0899999999999981</v>
      </c>
      <c r="C93" s="1018" t="e">
        <f t="shared" si="372"/>
        <v>#REF!</v>
      </c>
      <c r="D93" s="1230" t="s">
        <v>580</v>
      </c>
      <c r="E93" s="1061"/>
      <c r="F93" s="1062"/>
      <c r="G93" s="736" t="s">
        <v>261</v>
      </c>
      <c r="H93" s="959">
        <v>1.6299999999999999</v>
      </c>
      <c r="I93" s="959"/>
      <c r="J93" s="959">
        <v>296</v>
      </c>
      <c r="K93" s="959">
        <f t="shared" si="380"/>
        <v>482.48000000000002</v>
      </c>
      <c r="L93" s="959">
        <f>+'[194]Metrado'!F87</f>
        <v>80</v>
      </c>
      <c r="M93" s="959">
        <f t="shared" si="381"/>
        <v>130.40000000000001</v>
      </c>
      <c r="N93" s="960">
        <v>1.5800000000000001</v>
      </c>
      <c r="O93" s="959">
        <f t="shared" si="374"/>
        <v>80</v>
      </c>
      <c r="P93" s="959">
        <f t="shared" si="382"/>
        <v>126.40000000000001</v>
      </c>
      <c r="Q93" s="986">
        <f t="shared" si="383"/>
        <v>0.96932515337423319</v>
      </c>
      <c r="R93" s="987">
        <f t="shared" si="375"/>
        <v>0.049999999999999822</v>
      </c>
      <c r="S93" s="934" t="s">
        <v>292</v>
      </c>
      <c r="T93" s="934" t="s">
        <v>292</v>
      </c>
      <c r="U93" s="960">
        <v>0</v>
      </c>
      <c r="V93" s="959">
        <f t="shared" si="376"/>
        <v>80</v>
      </c>
      <c r="W93" s="959">
        <f t="shared" si="384"/>
        <v>0</v>
      </c>
      <c r="X93" s="986">
        <f t="shared" si="385"/>
        <v>0</v>
      </c>
      <c r="Y93" s="960" t="s">
        <v>560</v>
      </c>
      <c r="Z93" s="959">
        <f t="shared" si="377"/>
        <v>80</v>
      </c>
      <c r="AA93" s="959">
        <f t="shared" si="386"/>
        <v>24.800000000000001</v>
      </c>
      <c r="AB93" s="986">
        <f t="shared" si="387"/>
        <v>0.19018404907975461</v>
      </c>
      <c r="AC93" s="960">
        <v>0</v>
      </c>
      <c r="AD93" s="959">
        <f t="shared" si="378"/>
        <v>80</v>
      </c>
      <c r="AE93" s="959">
        <f t="shared" si="388"/>
        <v>0</v>
      </c>
      <c r="AF93" s="986">
        <f t="shared" si="389"/>
        <v>0</v>
      </c>
    </row>
    <row r="94" ht="21" customHeight="1">
      <c r="B94" s="1017">
        <f t="shared" si="379"/>
        <v>8.0999999999999979</v>
      </c>
      <c r="C94" s="1018" t="e">
        <f t="shared" si="372"/>
        <v>#REF!</v>
      </c>
      <c r="D94" s="1019" t="s">
        <v>464</v>
      </c>
      <c r="E94" s="1231"/>
      <c r="F94" s="1232"/>
      <c r="G94" s="736" t="s">
        <v>261</v>
      </c>
      <c r="H94" s="959">
        <v>1.6699999999999999</v>
      </c>
      <c r="I94" s="959"/>
      <c r="J94" s="959">
        <v>483</v>
      </c>
      <c r="K94" s="959">
        <f t="shared" si="380"/>
        <v>806.61000000000001</v>
      </c>
      <c r="L94" s="959">
        <f>+'[194]Metrado'!F88</f>
        <v>580</v>
      </c>
      <c r="M94" s="959">
        <f t="shared" si="381"/>
        <v>968.60000000000002</v>
      </c>
      <c r="N94" s="960">
        <v>1.22</v>
      </c>
      <c r="O94" s="959">
        <f t="shared" si="374"/>
        <v>580</v>
      </c>
      <c r="P94" s="959">
        <f t="shared" si="382"/>
        <v>707.60000000000002</v>
      </c>
      <c r="Q94" s="986">
        <f t="shared" si="383"/>
        <v>0.73053892215568861</v>
      </c>
      <c r="R94" s="987">
        <f t="shared" si="375"/>
        <v>0.44999999999999996</v>
      </c>
      <c r="S94" s="934" t="s">
        <v>287</v>
      </c>
      <c r="T94" s="934" t="s">
        <v>287</v>
      </c>
      <c r="U94" s="960">
        <v>0</v>
      </c>
      <c r="V94" s="959">
        <f t="shared" si="376"/>
        <v>580</v>
      </c>
      <c r="W94" s="959">
        <f t="shared" si="384"/>
        <v>0</v>
      </c>
      <c r="X94" s="986">
        <f t="shared" si="385"/>
        <v>0</v>
      </c>
      <c r="Y94" s="960" t="s">
        <v>560</v>
      </c>
      <c r="Z94" s="959">
        <f t="shared" si="377"/>
        <v>580</v>
      </c>
      <c r="AA94" s="959">
        <f t="shared" si="386"/>
        <v>179.80000000000001</v>
      </c>
      <c r="AB94" s="986">
        <f t="shared" si="387"/>
        <v>0.18562874251497008</v>
      </c>
      <c r="AC94" s="960">
        <v>1.5</v>
      </c>
      <c r="AD94" s="959">
        <f t="shared" si="378"/>
        <v>580</v>
      </c>
      <c r="AE94" s="959">
        <f t="shared" si="388"/>
        <v>870</v>
      </c>
      <c r="AF94" s="986">
        <f t="shared" si="389"/>
        <v>0.89820359281437134</v>
      </c>
    </row>
    <row r="95" ht="21" customHeight="1">
      <c r="B95" s="1017">
        <f t="shared" si="379"/>
        <v>8.1099999999999977</v>
      </c>
      <c r="C95" s="1018" t="e">
        <f t="shared" si="372"/>
        <v>#REF!</v>
      </c>
      <c r="D95" s="1019" t="s">
        <v>581</v>
      </c>
      <c r="E95" s="1231"/>
      <c r="F95" s="1233"/>
      <c r="G95" s="736" t="s">
        <v>261</v>
      </c>
      <c r="H95" s="959">
        <v>133.02000000000001</v>
      </c>
      <c r="I95" s="959"/>
      <c r="J95" s="959">
        <v>2</v>
      </c>
      <c r="K95" s="959">
        <f t="shared" si="380"/>
        <v>266.04000000000002</v>
      </c>
      <c r="L95" s="959">
        <f>+'[194]Metrado'!F89</f>
        <v>9</v>
      </c>
      <c r="M95" s="959">
        <f t="shared" si="381"/>
        <v>1197.1800000000001</v>
      </c>
      <c r="N95" s="960">
        <v>117.04000000000001</v>
      </c>
      <c r="O95" s="959">
        <f t="shared" si="374"/>
        <v>9</v>
      </c>
      <c r="P95" s="959">
        <f t="shared" si="382"/>
        <v>1053.3599999999999</v>
      </c>
      <c r="Q95" s="986">
        <f t="shared" si="383"/>
        <v>0.8798676890693129</v>
      </c>
      <c r="R95" s="987">
        <f t="shared" si="375"/>
        <v>15.980000000000004</v>
      </c>
      <c r="S95" s="934" t="s">
        <v>287</v>
      </c>
      <c r="T95" s="934" t="s">
        <v>292</v>
      </c>
      <c r="U95" s="960">
        <v>0</v>
      </c>
      <c r="V95" s="959">
        <f t="shared" si="376"/>
        <v>9</v>
      </c>
      <c r="W95" s="959">
        <f t="shared" si="384"/>
        <v>0</v>
      </c>
      <c r="X95" s="986">
        <f t="shared" si="385"/>
        <v>0</v>
      </c>
      <c r="Y95" s="960" t="s">
        <v>582</v>
      </c>
      <c r="Z95" s="959">
        <f t="shared" si="377"/>
        <v>9</v>
      </c>
      <c r="AA95" s="959">
        <f t="shared" si="386"/>
        <v>510.66000000000003</v>
      </c>
      <c r="AB95" s="986">
        <f t="shared" si="387"/>
        <v>0.42655239813561868</v>
      </c>
      <c r="AC95" s="960">
        <v>105</v>
      </c>
      <c r="AD95" s="959">
        <f t="shared" si="378"/>
        <v>9</v>
      </c>
      <c r="AE95" s="959">
        <f t="shared" si="388"/>
        <v>945</v>
      </c>
      <c r="AF95" s="986">
        <f t="shared" si="389"/>
        <v>0.78935498421290029</v>
      </c>
    </row>
    <row r="96" ht="21" customHeight="1">
      <c r="B96" s="1017">
        <f t="shared" si="379"/>
        <v>8.1199999999999974</v>
      </c>
      <c r="C96" s="1018" t="e">
        <f t="shared" si="372"/>
        <v>#REF!</v>
      </c>
      <c r="D96" s="1234" t="s">
        <v>583</v>
      </c>
      <c r="E96" s="1231"/>
      <c r="F96" s="1233"/>
      <c r="G96" s="736" t="s">
        <v>261</v>
      </c>
      <c r="H96" s="959">
        <v>6.6299999999999999</v>
      </c>
      <c r="I96" s="959"/>
      <c r="J96" s="959">
        <v>300</v>
      </c>
      <c r="K96" s="959">
        <f t="shared" si="380"/>
        <v>1989</v>
      </c>
      <c r="L96" s="959">
        <f>+'[194]Metrado'!F90</f>
        <v>204</v>
      </c>
      <c r="M96" s="959">
        <f t="shared" si="381"/>
        <v>1352.52</v>
      </c>
      <c r="N96" s="960">
        <v>4.5</v>
      </c>
      <c r="O96" s="959">
        <f t="shared" si="374"/>
        <v>204</v>
      </c>
      <c r="P96" s="959">
        <f t="shared" si="382"/>
        <v>918</v>
      </c>
      <c r="Q96" s="986">
        <f t="shared" si="383"/>
        <v>0.67873303167420818</v>
      </c>
      <c r="R96" s="987">
        <f t="shared" si="375"/>
        <v>2.1299999999999999</v>
      </c>
      <c r="S96" s="934" t="s">
        <v>287</v>
      </c>
      <c r="T96" s="934" t="s">
        <v>287</v>
      </c>
      <c r="U96" s="960">
        <v>0</v>
      </c>
      <c r="V96" s="959">
        <f t="shared" si="376"/>
        <v>204</v>
      </c>
      <c r="W96" s="959">
        <f t="shared" si="384"/>
        <v>0</v>
      </c>
      <c r="X96" s="986">
        <f t="shared" si="385"/>
        <v>0</v>
      </c>
      <c r="Y96" s="960" t="s">
        <v>584</v>
      </c>
      <c r="Z96" s="959">
        <f t="shared" si="377"/>
        <v>204</v>
      </c>
      <c r="AA96" s="959">
        <f t="shared" si="386"/>
        <v>257.04000000000002</v>
      </c>
      <c r="AB96" s="986">
        <f t="shared" si="387"/>
        <v>0.19004524886877827</v>
      </c>
      <c r="AC96" s="960">
        <v>0</v>
      </c>
      <c r="AD96" s="959">
        <f t="shared" si="378"/>
        <v>204</v>
      </c>
      <c r="AE96" s="959">
        <f t="shared" si="388"/>
        <v>0</v>
      </c>
      <c r="AF96" s="986">
        <f t="shared" si="389"/>
        <v>0</v>
      </c>
    </row>
    <row r="97" ht="21" customHeight="1">
      <c r="B97" s="738">
        <f t="shared" si="379"/>
        <v>8.1299999999999972</v>
      </c>
      <c r="C97" s="1018" t="e">
        <f t="shared" si="372"/>
        <v>#REF!</v>
      </c>
      <c r="D97" s="1235" t="s">
        <v>337</v>
      </c>
      <c r="E97" s="1231"/>
      <c r="F97" s="1233"/>
      <c r="G97" s="736" t="s">
        <v>261</v>
      </c>
      <c r="H97" s="959">
        <v>16.84</v>
      </c>
      <c r="I97" s="959"/>
      <c r="J97" s="959">
        <v>9</v>
      </c>
      <c r="K97" s="959">
        <f t="shared" si="380"/>
        <v>151.56</v>
      </c>
      <c r="L97" s="959">
        <f>+'[194]Metrado'!F91</f>
        <v>0</v>
      </c>
      <c r="M97" s="959">
        <f t="shared" si="381"/>
        <v>0</v>
      </c>
      <c r="N97" s="960">
        <v>0</v>
      </c>
      <c r="O97" s="959">
        <f t="shared" si="374"/>
        <v>0</v>
      </c>
      <c r="P97" s="959">
        <f t="shared" si="382"/>
        <v>0</v>
      </c>
      <c r="Q97" s="986">
        <f t="shared" si="383"/>
        <v>0</v>
      </c>
      <c r="R97" s="987">
        <f t="shared" si="375"/>
        <v>16.84</v>
      </c>
      <c r="U97" s="960">
        <v>0</v>
      </c>
      <c r="V97" s="959">
        <f t="shared" si="376"/>
        <v>0</v>
      </c>
      <c r="W97" s="959">
        <f t="shared" si="384"/>
        <v>0</v>
      </c>
      <c r="X97" s="986">
        <f t="shared" si="385"/>
        <v>0</v>
      </c>
      <c r="Y97" s="960">
        <v>0</v>
      </c>
      <c r="Z97" s="959">
        <f t="shared" si="377"/>
        <v>0</v>
      </c>
      <c r="AA97" s="959">
        <f t="shared" si="386"/>
        <v>0</v>
      </c>
      <c r="AB97" s="986">
        <f t="shared" si="387"/>
        <v>0</v>
      </c>
      <c r="AC97" s="960">
        <v>0</v>
      </c>
      <c r="AD97" s="959">
        <f t="shared" si="378"/>
        <v>0</v>
      </c>
      <c r="AE97" s="959">
        <f t="shared" si="388"/>
        <v>0</v>
      </c>
      <c r="AF97" s="986">
        <f t="shared" si="389"/>
        <v>0</v>
      </c>
    </row>
    <row r="98" ht="21" customHeight="1">
      <c r="B98" s="1017">
        <f t="shared" si="379"/>
        <v>8.139999999999997</v>
      </c>
      <c r="C98" s="1018" t="e">
        <f t="shared" si="372"/>
        <v>#REF!</v>
      </c>
      <c r="D98" s="1235" t="s">
        <v>334</v>
      </c>
      <c r="E98" s="1231"/>
      <c r="F98" s="1233"/>
      <c r="G98" s="736" t="s">
        <v>335</v>
      </c>
      <c r="H98" s="959">
        <v>23.079999999999998</v>
      </c>
      <c r="I98" s="959"/>
      <c r="J98" s="959">
        <v>29</v>
      </c>
      <c r="K98" s="959">
        <f t="shared" si="380"/>
        <v>669.32000000000005</v>
      </c>
      <c r="L98" s="959">
        <f>+'[194]Metrado'!F92</f>
        <v>36</v>
      </c>
      <c r="M98" s="959">
        <f t="shared" si="381"/>
        <v>830.88</v>
      </c>
      <c r="N98" s="960">
        <v>0</v>
      </c>
      <c r="O98" s="959">
        <f t="shared" si="374"/>
        <v>36</v>
      </c>
      <c r="P98" s="959">
        <f t="shared" si="382"/>
        <v>0</v>
      </c>
      <c r="Q98" s="986">
        <f t="shared" si="383"/>
        <v>0</v>
      </c>
      <c r="R98" s="987">
        <f t="shared" si="375"/>
        <v>23.079999999999998</v>
      </c>
      <c r="U98" s="960">
        <v>0</v>
      </c>
      <c r="V98" s="959">
        <f t="shared" si="376"/>
        <v>36</v>
      </c>
      <c r="W98" s="959">
        <f t="shared" si="384"/>
        <v>0</v>
      </c>
      <c r="X98" s="986">
        <f t="shared" si="385"/>
        <v>0</v>
      </c>
      <c r="Y98" s="960">
        <v>0</v>
      </c>
      <c r="Z98" s="959">
        <f t="shared" si="377"/>
        <v>36</v>
      </c>
      <c r="AA98" s="959">
        <f t="shared" si="386"/>
        <v>0</v>
      </c>
      <c r="AB98" s="986">
        <f t="shared" si="387"/>
        <v>0</v>
      </c>
      <c r="AC98" s="960">
        <v>0</v>
      </c>
      <c r="AD98" s="959">
        <f t="shared" si="378"/>
        <v>36</v>
      </c>
      <c r="AE98" s="959">
        <f t="shared" si="388"/>
        <v>0</v>
      </c>
      <c r="AF98" s="986">
        <f t="shared" si="389"/>
        <v>0</v>
      </c>
    </row>
    <row r="99" s="1063" customFormat="1" ht="21" customHeight="1">
      <c r="B99" s="1064">
        <f t="shared" si="379"/>
        <v>8.1499999999999968</v>
      </c>
      <c r="C99" s="1065" t="e">
        <f t="shared" si="372"/>
        <v>#REF!</v>
      </c>
      <c r="D99" s="1066" t="s">
        <v>585</v>
      </c>
      <c r="E99" s="1236"/>
      <c r="F99" s="1237"/>
      <c r="G99" s="796" t="s">
        <v>335</v>
      </c>
      <c r="H99" s="1069"/>
      <c r="I99" s="1074">
        <v>262.98000000000002</v>
      </c>
      <c r="J99" s="1069"/>
      <c r="K99" s="1069">
        <f t="shared" si="380"/>
        <v>0</v>
      </c>
      <c r="L99" s="1069">
        <f>+'[194]Metrado'!F93</f>
        <v>3</v>
      </c>
      <c r="M99" s="1069">
        <f>+ROUND($I99*L99,2)</f>
        <v>788.94000000000005</v>
      </c>
      <c r="N99" s="960">
        <v>126</v>
      </c>
      <c r="O99" s="1069">
        <f t="shared" si="374"/>
        <v>3</v>
      </c>
      <c r="P99" s="1069">
        <f t="shared" si="382"/>
        <v>378</v>
      </c>
      <c r="Q99" s="986">
        <f t="shared" si="383"/>
        <v>0.4791238877481177</v>
      </c>
      <c r="R99" s="987">
        <f t="shared" si="375"/>
        <v>136.98000000000002</v>
      </c>
      <c r="S99" s="1063" t="s">
        <v>287</v>
      </c>
      <c r="T99" s="1063" t="s">
        <v>287</v>
      </c>
      <c r="U99" s="960">
        <v>0</v>
      </c>
      <c r="V99" s="1069">
        <f t="shared" si="376"/>
        <v>3</v>
      </c>
      <c r="W99" s="1069">
        <f t="shared" si="384"/>
        <v>0</v>
      </c>
      <c r="X99" s="986">
        <f t="shared" si="385"/>
        <v>0</v>
      </c>
      <c r="Y99" s="960" t="s">
        <v>586</v>
      </c>
      <c r="Z99" s="1069">
        <f t="shared" si="377"/>
        <v>3</v>
      </c>
      <c r="AA99" s="1069">
        <f t="shared" si="386"/>
        <v>132.69</v>
      </c>
      <c r="AB99" s="986">
        <f t="shared" si="387"/>
        <v>0.16818769488174004</v>
      </c>
      <c r="AC99" s="960">
        <v>0</v>
      </c>
      <c r="AD99" s="1069">
        <f t="shared" si="378"/>
        <v>3</v>
      </c>
      <c r="AE99" s="1069">
        <f t="shared" si="388"/>
        <v>0</v>
      </c>
      <c r="AF99" s="986">
        <f t="shared" si="389"/>
        <v>0</v>
      </c>
    </row>
    <row r="100" s="1063" customFormat="1" ht="21" customHeight="1">
      <c r="B100" s="1064">
        <f t="shared" si="379"/>
        <v>8.1599999999999966</v>
      </c>
      <c r="C100" s="1071" t="e">
        <f t="shared" si="372"/>
        <v>#REF!</v>
      </c>
      <c r="D100" s="1066" t="s">
        <v>587</v>
      </c>
      <c r="E100" s="1236"/>
      <c r="F100" s="1237"/>
      <c r="G100" s="744" t="s">
        <v>261</v>
      </c>
      <c r="H100" s="1074"/>
      <c r="I100" s="1074">
        <f>+H87*1.2</f>
        <v>6.6840000000000002</v>
      </c>
      <c r="J100" s="1074"/>
      <c r="K100" s="1074">
        <f t="shared" si="380"/>
        <v>0</v>
      </c>
      <c r="L100" s="1069">
        <f>+'[194]Metrado'!F94</f>
        <v>6</v>
      </c>
      <c r="M100" s="1069">
        <f>+ROUND($I100*L100,2)</f>
        <v>40.100000000000001</v>
      </c>
      <c r="N100" s="960">
        <v>5.5899999999999999</v>
      </c>
      <c r="O100" s="1074">
        <f t="shared" si="374"/>
        <v>6</v>
      </c>
      <c r="P100" s="1074">
        <f t="shared" si="382"/>
        <v>33.539999999999999</v>
      </c>
      <c r="Q100" s="986">
        <f t="shared" si="383"/>
        <v>0.83632555356074201</v>
      </c>
      <c r="R100" s="987">
        <f t="shared" si="375"/>
        <v>1.0940000000000003</v>
      </c>
      <c r="S100" s="1063" t="s">
        <v>287</v>
      </c>
      <c r="T100" s="1063" t="s">
        <v>287</v>
      </c>
      <c r="U100" s="960">
        <v>0</v>
      </c>
      <c r="V100" s="1074">
        <f t="shared" si="376"/>
        <v>6</v>
      </c>
      <c r="W100" s="1074">
        <f t="shared" si="384"/>
        <v>0</v>
      </c>
      <c r="X100" s="986">
        <f t="shared" si="385"/>
        <v>0</v>
      </c>
      <c r="Y100" s="960" t="s">
        <v>588</v>
      </c>
      <c r="Z100" s="1074">
        <f t="shared" si="377"/>
        <v>6</v>
      </c>
      <c r="AA100" s="1074">
        <f t="shared" si="386"/>
        <v>8.8200000000000003</v>
      </c>
      <c r="AB100" s="986">
        <f t="shared" si="387"/>
        <v>0.21992818671454217</v>
      </c>
      <c r="AC100" s="960">
        <v>0</v>
      </c>
      <c r="AD100" s="1074">
        <f t="shared" si="378"/>
        <v>6</v>
      </c>
      <c r="AE100" s="1074">
        <f t="shared" si="388"/>
        <v>0</v>
      </c>
      <c r="AF100" s="986">
        <f t="shared" si="389"/>
        <v>0</v>
      </c>
    </row>
    <row r="101" ht="21" customHeight="1">
      <c r="B101" s="1009"/>
      <c r="C101" s="1010" t="e">
        <f t="shared" si="372"/>
        <v>#REF!</v>
      </c>
      <c r="D101" s="1021"/>
      <c r="E101" s="1078"/>
      <c r="F101" s="983" t="str">
        <f>+"SUB-TOTAL   "&amp;B84&amp;":  "</f>
        <v xml:space="preserve">SUB-TOTAL   8:  </v>
      </c>
      <c r="G101" s="711"/>
      <c r="H101" s="984"/>
      <c r="I101" s="984"/>
      <c r="J101" s="984"/>
      <c r="K101" s="1060">
        <f>+SUM(K85:K100)</f>
        <v>10915.529999999999</v>
      </c>
      <c r="L101" s="984"/>
      <c r="M101" s="1060">
        <f>+SUM(M85:M100)</f>
        <v>12191.380000000001</v>
      </c>
      <c r="N101" s="960">
        <v>0</v>
      </c>
      <c r="O101" s="984">
        <f t="shared" si="374"/>
        <v>0</v>
      </c>
      <c r="P101" s="1060">
        <f>+SUM(P85:P100)</f>
        <v>8268.8600000000006</v>
      </c>
      <c r="Q101" s="986"/>
      <c r="R101" s="987">
        <f t="shared" si="375"/>
        <v>0</v>
      </c>
      <c r="U101" s="960">
        <v>0</v>
      </c>
      <c r="V101" s="984">
        <f t="shared" si="376"/>
        <v>0</v>
      </c>
      <c r="W101" s="1060">
        <f>+SUM(W85:W100)</f>
        <v>0</v>
      </c>
      <c r="X101" s="986"/>
      <c r="Y101" s="960">
        <v>0</v>
      </c>
      <c r="Z101" s="984">
        <f t="shared" si="377"/>
        <v>0</v>
      </c>
      <c r="AA101" s="1060">
        <f>+SUM(AA85:AA100)</f>
        <v>2504.1700000000001</v>
      </c>
      <c r="AB101" s="986"/>
      <c r="AC101" s="960">
        <v>0</v>
      </c>
      <c r="AD101" s="984">
        <f t="shared" si="378"/>
        <v>0</v>
      </c>
      <c r="AE101" s="1060">
        <f>+SUM(AE85:AE100)</f>
        <v>5550.54</v>
      </c>
      <c r="AF101" s="986"/>
    </row>
    <row r="102" ht="21" customHeight="1">
      <c r="B102" s="990">
        <f>1+B84</f>
        <v>9</v>
      </c>
      <c r="C102" s="1010" t="e">
        <f t="shared" si="372"/>
        <v>#REF!</v>
      </c>
      <c r="D102" s="1002" t="s">
        <v>589</v>
      </c>
      <c r="E102" s="1012"/>
      <c r="F102" s="1016"/>
      <c r="G102" s="711"/>
      <c r="H102" s="1079"/>
      <c r="I102" s="1238"/>
      <c r="J102" s="1080"/>
      <c r="K102" s="1081"/>
      <c r="L102" s="995"/>
      <c r="M102" s="1081"/>
      <c r="N102" s="960">
        <v>0</v>
      </c>
      <c r="O102" s="1080">
        <f t="shared" si="374"/>
        <v>0</v>
      </c>
      <c r="P102" s="1081"/>
      <c r="Q102" s="986"/>
      <c r="R102" s="987">
        <f t="shared" si="375"/>
        <v>0</v>
      </c>
      <c r="U102" s="960">
        <v>0</v>
      </c>
      <c r="V102" s="1082">
        <f t="shared" si="376"/>
        <v>0</v>
      </c>
      <c r="W102" s="1081"/>
      <c r="X102" s="986"/>
      <c r="Y102" s="960">
        <v>0</v>
      </c>
      <c r="Z102" s="1080">
        <f t="shared" si="377"/>
        <v>0</v>
      </c>
      <c r="AA102" s="1081"/>
      <c r="AB102" s="986"/>
      <c r="AC102" s="960">
        <v>0</v>
      </c>
      <c r="AD102" s="1080">
        <f t="shared" si="378"/>
        <v>0</v>
      </c>
      <c r="AE102" s="1081"/>
      <c r="AF102" s="986"/>
    </row>
    <row r="103" ht="21" customHeight="1">
      <c r="B103" s="1017">
        <f t="shared" ref="B103:B110" si="390">+B102+0.01</f>
        <v>9.0099999999999998</v>
      </c>
      <c r="C103" s="1018" t="e">
        <f t="shared" si="372"/>
        <v>#REF!</v>
      </c>
      <c r="D103" s="1019" t="s">
        <v>359</v>
      </c>
      <c r="E103" s="1084"/>
      <c r="F103" s="1062"/>
      <c r="G103" s="736" t="s">
        <v>261</v>
      </c>
      <c r="H103" s="1085">
        <v>66.700000000000003</v>
      </c>
      <c r="I103" s="1239"/>
      <c r="J103" s="959">
        <v>72</v>
      </c>
      <c r="K103" s="1000">
        <f t="shared" si="380"/>
        <v>4802.3999999999996</v>
      </c>
      <c r="L103" s="959">
        <f>+'[194]Metrado'!F97</f>
        <v>76</v>
      </c>
      <c r="M103" s="1000">
        <f t="shared" ref="M103:M109" si="391">+ROUND($H103*L103,2)</f>
        <v>5069.1999999999998</v>
      </c>
      <c r="N103" s="960">
        <v>49</v>
      </c>
      <c r="O103" s="959">
        <f t="shared" si="374"/>
        <v>76</v>
      </c>
      <c r="P103" s="1000">
        <f t="shared" ref="P103:P110" si="392">+ROUND($N103*O103,2)</f>
        <v>3724</v>
      </c>
      <c r="Q103" s="986">
        <f t="shared" si="383"/>
        <v>0.73463268365817092</v>
      </c>
      <c r="R103" s="987">
        <f t="shared" si="375"/>
        <v>17.700000000000003</v>
      </c>
      <c r="S103" s="934" t="s">
        <v>287</v>
      </c>
      <c r="T103" s="934" t="s">
        <v>287</v>
      </c>
      <c r="U103" s="960">
        <v>0</v>
      </c>
      <c r="V103" s="959">
        <f t="shared" si="376"/>
        <v>76</v>
      </c>
      <c r="W103" s="1000">
        <f t="shared" ref="W103:W110" si="393">+ROUND($U103*V103,2)</f>
        <v>0</v>
      </c>
      <c r="X103" s="986">
        <f t="shared" si="385"/>
        <v>0</v>
      </c>
      <c r="Y103" s="960" t="s">
        <v>590</v>
      </c>
      <c r="Z103" s="959">
        <f t="shared" si="377"/>
        <v>76</v>
      </c>
      <c r="AA103" s="1000">
        <f t="shared" ref="AA103:AA110" si="394">+ROUND($Y103*Z103,2)</f>
        <v>1364.2</v>
      </c>
      <c r="AB103" s="986">
        <f t="shared" si="387"/>
        <v>0.26911544227886053</v>
      </c>
      <c r="AC103" s="960">
        <v>48</v>
      </c>
      <c r="AD103" s="959">
        <f t="shared" si="378"/>
        <v>76</v>
      </c>
      <c r="AE103" s="1000">
        <f t="shared" ref="AE103:AE110" si="395">+ROUND($AC103*AD103,2)</f>
        <v>3648</v>
      </c>
      <c r="AF103" s="986">
        <f t="shared" ref="AF103:AF125" si="396">+AC103/($H103+$I103)</f>
        <v>0.71964017991004492</v>
      </c>
    </row>
    <row r="104" ht="21" customHeight="1">
      <c r="B104" s="1017">
        <f t="shared" si="390"/>
        <v>9.0199999999999996</v>
      </c>
      <c r="C104" s="1018" t="e">
        <f t="shared" si="372"/>
        <v>#REF!</v>
      </c>
      <c r="D104" s="1019" t="s">
        <v>591</v>
      </c>
      <c r="E104" s="1086"/>
      <c r="F104" s="1087"/>
      <c r="G104" s="736" t="s">
        <v>261</v>
      </c>
      <c r="H104" s="959">
        <v>7.8899999999999997</v>
      </c>
      <c r="I104" s="959"/>
      <c r="J104" s="959">
        <v>72</v>
      </c>
      <c r="K104" s="1000">
        <f t="shared" si="380"/>
        <v>568.08000000000004</v>
      </c>
      <c r="L104" s="959">
        <f>+'[194]Metrado'!F98</f>
        <v>22</v>
      </c>
      <c r="M104" s="1000">
        <f t="shared" si="391"/>
        <v>173.58000000000001</v>
      </c>
      <c r="N104" s="960">
        <v>7.5999999999999996</v>
      </c>
      <c r="O104" s="959">
        <f t="shared" si="374"/>
        <v>22</v>
      </c>
      <c r="P104" s="1000">
        <f t="shared" si="392"/>
        <v>167.19999999999999</v>
      </c>
      <c r="Q104" s="986">
        <f t="shared" si="383"/>
        <v>0.96324461343472745</v>
      </c>
      <c r="R104" s="987">
        <f t="shared" si="375"/>
        <v>0.29000000000000004</v>
      </c>
      <c r="S104" s="934" t="s">
        <v>287</v>
      </c>
      <c r="T104" s="934" t="s">
        <v>292</v>
      </c>
      <c r="U104" s="960">
        <v>0</v>
      </c>
      <c r="V104" s="959">
        <f t="shared" si="376"/>
        <v>22</v>
      </c>
      <c r="W104" s="1000">
        <f t="shared" si="393"/>
        <v>0</v>
      </c>
      <c r="X104" s="986">
        <f t="shared" si="385"/>
        <v>0</v>
      </c>
      <c r="Y104" s="960" t="s">
        <v>592</v>
      </c>
      <c r="Z104" s="959">
        <f t="shared" si="377"/>
        <v>22</v>
      </c>
      <c r="AA104" s="1000">
        <f t="shared" si="394"/>
        <v>26.620000000000001</v>
      </c>
      <c r="AB104" s="986">
        <f t="shared" si="387"/>
        <v>0.15335868187579213</v>
      </c>
      <c r="AC104" s="960">
        <v>6.7999999999999998</v>
      </c>
      <c r="AD104" s="959">
        <f t="shared" si="378"/>
        <v>22</v>
      </c>
      <c r="AE104" s="1000">
        <f t="shared" si="395"/>
        <v>149.59999999999999</v>
      </c>
      <c r="AF104" s="986">
        <f t="shared" si="396"/>
        <v>0.86185044359949303</v>
      </c>
    </row>
    <row r="105" ht="21" customHeight="1">
      <c r="B105" s="1017">
        <f t="shared" si="390"/>
        <v>9.0299999999999994</v>
      </c>
      <c r="C105" s="1018" t="e">
        <f t="shared" si="372"/>
        <v>#REF!</v>
      </c>
      <c r="D105" s="1019" t="s">
        <v>593</v>
      </c>
      <c r="E105" s="998"/>
      <c r="F105" s="999"/>
      <c r="G105" s="736" t="s">
        <v>261</v>
      </c>
      <c r="H105" s="959">
        <v>6.9400000000000004</v>
      </c>
      <c r="I105" s="959"/>
      <c r="J105" s="959">
        <v>72</v>
      </c>
      <c r="K105" s="1000">
        <f t="shared" si="380"/>
        <v>499.68000000000001</v>
      </c>
      <c r="L105" s="959">
        <f>+'[194]Metrado'!F99</f>
        <v>76</v>
      </c>
      <c r="M105" s="1000">
        <f t="shared" si="391"/>
        <v>527.44000000000005</v>
      </c>
      <c r="N105" s="960">
        <v>4.5599999999999996</v>
      </c>
      <c r="O105" s="959">
        <f t="shared" si="374"/>
        <v>76</v>
      </c>
      <c r="P105" s="1000">
        <f t="shared" si="392"/>
        <v>346.56</v>
      </c>
      <c r="Q105" s="986">
        <f t="shared" si="383"/>
        <v>0.65706051873198834</v>
      </c>
      <c r="R105" s="987">
        <f t="shared" si="375"/>
        <v>2.3800000000000008</v>
      </c>
      <c r="S105" s="934" t="s">
        <v>287</v>
      </c>
      <c r="T105" s="934" t="s">
        <v>287</v>
      </c>
      <c r="U105" s="960">
        <v>0</v>
      </c>
      <c r="V105" s="959">
        <f t="shared" si="376"/>
        <v>76</v>
      </c>
      <c r="W105" s="1000">
        <f t="shared" si="393"/>
        <v>0</v>
      </c>
      <c r="X105" s="986">
        <f t="shared" si="385"/>
        <v>0</v>
      </c>
      <c r="Y105" s="960" t="s">
        <v>594</v>
      </c>
      <c r="Z105" s="959">
        <f t="shared" si="377"/>
        <v>76</v>
      </c>
      <c r="AA105" s="1000">
        <f t="shared" si="394"/>
        <v>129.19999999999999</v>
      </c>
      <c r="AB105" s="986">
        <f t="shared" si="387"/>
        <v>0.24495677233429392</v>
      </c>
      <c r="AC105" s="960">
        <v>4.2999999999999998</v>
      </c>
      <c r="AD105" s="959">
        <f t="shared" si="378"/>
        <v>76</v>
      </c>
      <c r="AE105" s="1000">
        <f t="shared" si="395"/>
        <v>326.80000000000001</v>
      </c>
      <c r="AF105" s="986">
        <f t="shared" si="396"/>
        <v>0.6195965417867435</v>
      </c>
    </row>
    <row r="106" ht="21" customHeight="1">
      <c r="B106" s="1017">
        <f t="shared" si="390"/>
        <v>9.0399999999999991</v>
      </c>
      <c r="C106" s="1018" t="e">
        <f t="shared" si="372"/>
        <v>#REF!</v>
      </c>
      <c r="D106" s="1019" t="s">
        <v>595</v>
      </c>
      <c r="E106" s="998"/>
      <c r="F106" s="999"/>
      <c r="G106" s="736" t="s">
        <v>261</v>
      </c>
      <c r="H106" s="959">
        <v>0.46999999999999997</v>
      </c>
      <c r="I106" s="959"/>
      <c r="J106" s="959">
        <v>60</v>
      </c>
      <c r="K106" s="1000">
        <f t="shared" si="380"/>
        <v>28.199999999999999</v>
      </c>
      <c r="L106" s="959">
        <f>+[194]Metrado!F100</f>
        <v>0</v>
      </c>
      <c r="M106" s="1000">
        <f t="shared" si="391"/>
        <v>0</v>
      </c>
      <c r="N106" s="960">
        <v>0</v>
      </c>
      <c r="O106" s="959">
        <f t="shared" si="374"/>
        <v>0</v>
      </c>
      <c r="P106" s="1000">
        <f t="shared" si="392"/>
        <v>0</v>
      </c>
      <c r="Q106" s="986">
        <f t="shared" si="383"/>
        <v>0</v>
      </c>
      <c r="R106" s="987">
        <f t="shared" si="375"/>
        <v>0.46999999999999997</v>
      </c>
      <c r="U106" s="960">
        <v>0</v>
      </c>
      <c r="V106" s="959">
        <f t="shared" si="376"/>
        <v>0</v>
      </c>
      <c r="W106" s="1000">
        <f t="shared" si="393"/>
        <v>0</v>
      </c>
      <c r="X106" s="986">
        <f t="shared" si="385"/>
        <v>0</v>
      </c>
      <c r="Y106" s="960">
        <v>0</v>
      </c>
      <c r="Z106" s="959">
        <f t="shared" si="377"/>
        <v>0</v>
      </c>
      <c r="AA106" s="1000">
        <f t="shared" si="394"/>
        <v>0</v>
      </c>
      <c r="AB106" s="986">
        <f t="shared" si="387"/>
        <v>0</v>
      </c>
      <c r="AC106" s="960">
        <v>0</v>
      </c>
      <c r="AD106" s="959">
        <f t="shared" si="378"/>
        <v>0</v>
      </c>
      <c r="AE106" s="1000">
        <f t="shared" si="395"/>
        <v>0</v>
      </c>
      <c r="AF106" s="986">
        <f t="shared" si="396"/>
        <v>0</v>
      </c>
    </row>
    <row r="107" ht="21" customHeight="1">
      <c r="B107" s="1017">
        <f t="shared" si="390"/>
        <v>9.0499999999999989</v>
      </c>
      <c r="C107" s="1018" t="e">
        <f t="shared" si="372"/>
        <v>#REF!</v>
      </c>
      <c r="D107" s="1019" t="s">
        <v>264</v>
      </c>
      <c r="E107" s="998"/>
      <c r="F107" s="999"/>
      <c r="G107" s="736" t="s">
        <v>261</v>
      </c>
      <c r="H107" s="959">
        <v>27.350000000000001</v>
      </c>
      <c r="I107" s="959"/>
      <c r="J107" s="959">
        <v>3</v>
      </c>
      <c r="K107" s="1000">
        <f t="shared" si="380"/>
        <v>82.049999999999997</v>
      </c>
      <c r="L107" s="959">
        <f>+'[194]Metrado'!F101</f>
        <v>0</v>
      </c>
      <c r="M107" s="1000">
        <f t="shared" si="391"/>
        <v>0</v>
      </c>
      <c r="N107" s="960">
        <v>0</v>
      </c>
      <c r="O107" s="959">
        <f t="shared" si="374"/>
        <v>0</v>
      </c>
      <c r="P107" s="1000">
        <f t="shared" si="392"/>
        <v>0</v>
      </c>
      <c r="Q107" s="986">
        <f t="shared" si="383"/>
        <v>0</v>
      </c>
      <c r="R107" s="987">
        <f t="shared" si="375"/>
        <v>27.350000000000001</v>
      </c>
      <c r="U107" s="960">
        <v>0</v>
      </c>
      <c r="V107" s="959">
        <f t="shared" si="376"/>
        <v>0</v>
      </c>
      <c r="W107" s="1000">
        <f t="shared" si="393"/>
        <v>0</v>
      </c>
      <c r="X107" s="986">
        <f t="shared" si="385"/>
        <v>0</v>
      </c>
      <c r="Y107" s="960">
        <v>0</v>
      </c>
      <c r="Z107" s="959">
        <f t="shared" si="377"/>
        <v>0</v>
      </c>
      <c r="AA107" s="1000">
        <f t="shared" si="394"/>
        <v>0</v>
      </c>
      <c r="AB107" s="986">
        <f t="shared" si="387"/>
        <v>0</v>
      </c>
      <c r="AC107" s="960">
        <v>0</v>
      </c>
      <c r="AD107" s="959">
        <f t="shared" si="378"/>
        <v>0</v>
      </c>
      <c r="AE107" s="1000">
        <f t="shared" si="395"/>
        <v>0</v>
      </c>
      <c r="AF107" s="986">
        <f t="shared" si="396"/>
        <v>0</v>
      </c>
    </row>
    <row r="108" ht="21" customHeight="1">
      <c r="B108" s="1017">
        <f t="shared" si="390"/>
        <v>9.0599999999999987</v>
      </c>
      <c r="C108" s="1018" t="e">
        <f t="shared" si="372"/>
        <v>#REF!</v>
      </c>
      <c r="D108" s="1019" t="s">
        <v>367</v>
      </c>
      <c r="E108" s="998"/>
      <c r="F108" s="999"/>
      <c r="G108" s="736" t="s">
        <v>261</v>
      </c>
      <c r="H108" s="959">
        <v>16.25</v>
      </c>
      <c r="I108" s="959"/>
      <c r="J108" s="959">
        <v>72</v>
      </c>
      <c r="K108" s="1000">
        <f t="shared" si="380"/>
        <v>1170</v>
      </c>
      <c r="L108" s="959">
        <f>+'[194]Metrado'!F102</f>
        <v>15</v>
      </c>
      <c r="M108" s="1000">
        <f t="shared" si="391"/>
        <v>243.75</v>
      </c>
      <c r="N108" s="960">
        <v>0</v>
      </c>
      <c r="O108" s="959">
        <f t="shared" si="374"/>
        <v>15</v>
      </c>
      <c r="P108" s="1000">
        <f t="shared" si="392"/>
        <v>0</v>
      </c>
      <c r="Q108" s="986">
        <f t="shared" si="383"/>
        <v>0</v>
      </c>
      <c r="R108" s="987">
        <f t="shared" si="375"/>
        <v>16.25</v>
      </c>
      <c r="U108" s="960">
        <v>0</v>
      </c>
      <c r="V108" s="959">
        <f t="shared" si="376"/>
        <v>15</v>
      </c>
      <c r="W108" s="1000">
        <f t="shared" si="393"/>
        <v>0</v>
      </c>
      <c r="X108" s="986">
        <f t="shared" si="385"/>
        <v>0</v>
      </c>
      <c r="Y108" s="960">
        <v>0</v>
      </c>
      <c r="Z108" s="959">
        <f t="shared" si="377"/>
        <v>15</v>
      </c>
      <c r="AA108" s="1000">
        <f t="shared" si="394"/>
        <v>0</v>
      </c>
      <c r="AB108" s="986">
        <f t="shared" si="387"/>
        <v>0</v>
      </c>
      <c r="AC108" s="960">
        <v>0</v>
      </c>
      <c r="AD108" s="959">
        <f t="shared" si="378"/>
        <v>15</v>
      </c>
      <c r="AE108" s="1000">
        <f t="shared" si="395"/>
        <v>0</v>
      </c>
      <c r="AF108" s="986">
        <f t="shared" si="396"/>
        <v>0</v>
      </c>
    </row>
    <row r="109" ht="21" customHeight="1">
      <c r="B109" s="1017">
        <f t="shared" si="390"/>
        <v>9.0699999999999985</v>
      </c>
      <c r="C109" s="1018" t="e">
        <f t="shared" si="372"/>
        <v>#REF!</v>
      </c>
      <c r="D109" s="1019" t="s">
        <v>368</v>
      </c>
      <c r="E109" s="998"/>
      <c r="F109" s="999"/>
      <c r="G109" s="736" t="s">
        <v>261</v>
      </c>
      <c r="H109" s="959">
        <v>2.3900000000000001</v>
      </c>
      <c r="I109" s="959"/>
      <c r="J109" s="959">
        <v>68</v>
      </c>
      <c r="K109" s="1000">
        <f t="shared" ref="K109:K110" si="397">+ROUND($H109*J109,2)</f>
        <v>162.52000000000001</v>
      </c>
      <c r="L109" s="959">
        <f>+'[194]Metrado'!F103</f>
        <v>76</v>
      </c>
      <c r="M109" s="1000">
        <f t="shared" si="391"/>
        <v>181.63999999999999</v>
      </c>
      <c r="N109" s="960">
        <v>0</v>
      </c>
      <c r="O109" s="959">
        <f t="shared" si="374"/>
        <v>76</v>
      </c>
      <c r="P109" s="1000">
        <f t="shared" si="392"/>
        <v>0</v>
      </c>
      <c r="Q109" s="986">
        <f t="shared" si="383"/>
        <v>0</v>
      </c>
      <c r="R109" s="987">
        <f t="shared" si="375"/>
        <v>2.3900000000000001</v>
      </c>
      <c r="U109" s="960">
        <v>0</v>
      </c>
      <c r="V109" s="959">
        <f t="shared" si="376"/>
        <v>76</v>
      </c>
      <c r="W109" s="1000">
        <f t="shared" si="393"/>
        <v>0</v>
      </c>
      <c r="X109" s="986">
        <f t="shared" si="385"/>
        <v>0</v>
      </c>
      <c r="Y109" s="960" t="s">
        <v>596</v>
      </c>
      <c r="Z109" s="959">
        <f t="shared" si="377"/>
        <v>76</v>
      </c>
      <c r="AA109" s="1000">
        <f t="shared" si="394"/>
        <v>136.03999999999999</v>
      </c>
      <c r="AB109" s="986">
        <f t="shared" si="387"/>
        <v>0.7489539748953975</v>
      </c>
      <c r="AC109" s="960">
        <v>0</v>
      </c>
      <c r="AD109" s="959">
        <f t="shared" si="378"/>
        <v>76</v>
      </c>
      <c r="AE109" s="1000">
        <f t="shared" si="395"/>
        <v>0</v>
      </c>
      <c r="AF109" s="986">
        <f t="shared" si="396"/>
        <v>0</v>
      </c>
    </row>
    <row r="110" s="1063" customFormat="1" ht="21" customHeight="1">
      <c r="B110" s="1064">
        <f t="shared" si="390"/>
        <v>9.0799999999999983</v>
      </c>
      <c r="C110" s="1071" t="e">
        <f t="shared" si="372"/>
        <v>#REF!</v>
      </c>
      <c r="D110" s="1066" t="s">
        <v>369</v>
      </c>
      <c r="E110" s="1089"/>
      <c r="F110" s="1068"/>
      <c r="G110" s="1090" t="s">
        <v>261</v>
      </c>
      <c r="H110" s="1074"/>
      <c r="I110" s="1074">
        <v>30</v>
      </c>
      <c r="J110" s="1074"/>
      <c r="K110" s="1091">
        <f t="shared" si="397"/>
        <v>0</v>
      </c>
      <c r="L110" s="1069">
        <f>+'[194]Metrado'!F104</f>
        <v>228</v>
      </c>
      <c r="M110" s="1091">
        <f>+ROUND($I110*L110,2)</f>
        <v>6840</v>
      </c>
      <c r="N110" s="960">
        <v>13.9</v>
      </c>
      <c r="O110" s="1074">
        <f t="shared" si="374"/>
        <v>228</v>
      </c>
      <c r="P110" s="1091">
        <f t="shared" si="392"/>
        <v>3169.1999999999998</v>
      </c>
      <c r="Q110" s="986">
        <f t="shared" si="383"/>
        <v>0.46333333333333332</v>
      </c>
      <c r="R110" s="987">
        <f t="shared" si="375"/>
        <v>16.100000000000001</v>
      </c>
      <c r="S110" s="1063" t="s">
        <v>287</v>
      </c>
      <c r="U110" s="960">
        <v>0</v>
      </c>
      <c r="V110" s="1074">
        <f t="shared" si="376"/>
        <v>228</v>
      </c>
      <c r="W110" s="1091">
        <f t="shared" si="393"/>
        <v>0</v>
      </c>
      <c r="X110" s="986">
        <f t="shared" si="385"/>
        <v>0</v>
      </c>
      <c r="Y110" s="960" t="s">
        <v>597</v>
      </c>
      <c r="Z110" s="1074">
        <f t="shared" si="377"/>
        <v>228</v>
      </c>
      <c r="AA110" s="1091">
        <f t="shared" si="394"/>
        <v>1194.72</v>
      </c>
      <c r="AB110" s="986">
        <f t="shared" si="387"/>
        <v>0.17466666666666666</v>
      </c>
      <c r="AC110" s="960">
        <v>0</v>
      </c>
      <c r="AD110" s="1074">
        <f t="shared" si="378"/>
        <v>228</v>
      </c>
      <c r="AE110" s="1091">
        <f t="shared" si="395"/>
        <v>0</v>
      </c>
      <c r="AF110" s="986">
        <f t="shared" si="396"/>
        <v>0</v>
      </c>
    </row>
    <row r="111" ht="21" customHeight="1">
      <c r="B111" s="1009"/>
      <c r="C111" s="1010" t="e">
        <f t="shared" si="372"/>
        <v>#REF!</v>
      </c>
      <c r="D111" s="1021"/>
      <c r="E111" s="1078"/>
      <c r="F111" s="983" t="str">
        <f>+"SUB-TOTAL   "&amp;B102&amp;":  "</f>
        <v xml:space="preserve">SUB-TOTAL   9:  </v>
      </c>
      <c r="G111" s="716"/>
      <c r="H111" s="984"/>
      <c r="I111" s="984"/>
      <c r="J111" s="984"/>
      <c r="K111" s="1060">
        <f>+SUM(K103:K110)</f>
        <v>7312.9300000000003</v>
      </c>
      <c r="L111" s="984"/>
      <c r="M111" s="1060">
        <f>+SUM(M103:M110)</f>
        <v>13035.610000000001</v>
      </c>
      <c r="N111" s="960">
        <v>0</v>
      </c>
      <c r="O111" s="984">
        <f t="shared" si="374"/>
        <v>0</v>
      </c>
      <c r="P111" s="1060">
        <f>+SUM(P103:P110)</f>
        <v>7406.96</v>
      </c>
      <c r="Q111" s="986"/>
      <c r="R111" s="987">
        <f t="shared" si="375"/>
        <v>0</v>
      </c>
      <c r="U111" s="960">
        <v>0</v>
      </c>
      <c r="V111" s="984">
        <f t="shared" si="376"/>
        <v>0</v>
      </c>
      <c r="W111" s="1060">
        <f>+SUM(W103:W110)</f>
        <v>0</v>
      </c>
      <c r="X111" s="986"/>
      <c r="Y111" s="960">
        <v>0</v>
      </c>
      <c r="Z111" s="984">
        <f t="shared" si="377"/>
        <v>0</v>
      </c>
      <c r="AA111" s="1060">
        <f>+SUM(AA103:AA110)</f>
        <v>2850.7799999999997</v>
      </c>
      <c r="AB111" s="986"/>
      <c r="AC111" s="960">
        <v>0</v>
      </c>
      <c r="AD111" s="984">
        <f t="shared" si="378"/>
        <v>0</v>
      </c>
      <c r="AE111" s="1060">
        <f>+SUM(AE103:AE110)</f>
        <v>4124.3999999999996</v>
      </c>
      <c r="AF111" s="986"/>
    </row>
    <row r="112" ht="21" customHeight="1">
      <c r="B112" s="990">
        <f>1+B102</f>
        <v>10</v>
      </c>
      <c r="C112" s="1010" t="e">
        <f t="shared" si="372"/>
        <v>#REF!</v>
      </c>
      <c r="D112" s="1002" t="s">
        <v>598</v>
      </c>
      <c r="E112" s="1012"/>
      <c r="F112" s="1016"/>
      <c r="G112" s="729"/>
      <c r="H112" s="993"/>
      <c r="I112" s="993"/>
      <c r="J112" s="993"/>
      <c r="K112" s="993"/>
      <c r="L112" s="995"/>
      <c r="M112" s="993"/>
      <c r="N112" s="960">
        <v>0</v>
      </c>
      <c r="O112" s="993">
        <f t="shared" si="374"/>
        <v>0</v>
      </c>
      <c r="P112" s="993"/>
      <c r="Q112" s="986"/>
      <c r="R112" s="987">
        <f t="shared" si="375"/>
        <v>0</v>
      </c>
      <c r="U112" s="960">
        <v>0</v>
      </c>
      <c r="V112" s="993">
        <f t="shared" si="376"/>
        <v>0</v>
      </c>
      <c r="W112" s="993"/>
      <c r="X112" s="986"/>
      <c r="Y112" s="960">
        <v>0</v>
      </c>
      <c r="Z112" s="993">
        <f t="shared" si="377"/>
        <v>0</v>
      </c>
      <c r="AA112" s="993"/>
      <c r="AB112" s="986"/>
      <c r="AC112" s="960">
        <v>0</v>
      </c>
      <c r="AD112" s="993">
        <f t="shared" si="378"/>
        <v>0</v>
      </c>
      <c r="AE112" s="993"/>
      <c r="AF112" s="986"/>
    </row>
    <row r="113" ht="21" customHeight="1">
      <c r="B113" s="1017">
        <f t="shared" ref="B113:B125" si="398">+B112+0.01</f>
        <v>10.01</v>
      </c>
      <c r="C113" s="1018" t="e">
        <f t="shared" si="372"/>
        <v>#REF!</v>
      </c>
      <c r="D113" s="1019" t="s">
        <v>599</v>
      </c>
      <c r="E113" s="998"/>
      <c r="F113" s="999"/>
      <c r="G113" s="736" t="s">
        <v>261</v>
      </c>
      <c r="H113" s="959">
        <v>29.390000000000001</v>
      </c>
      <c r="I113" s="959"/>
      <c r="J113" s="959">
        <v>147</v>
      </c>
      <c r="K113" s="959">
        <f t="shared" si="380"/>
        <v>4320.3299999999999</v>
      </c>
      <c r="L113" s="959">
        <f>+'[194]Metrado'!F107</f>
        <v>221</v>
      </c>
      <c r="M113" s="959">
        <f t="shared" ref="M113:M125" si="399">+ROUND($H113*L113,2)</f>
        <v>6495.1899999999996</v>
      </c>
      <c r="N113" s="960">
        <v>25</v>
      </c>
      <c r="O113" s="959">
        <f t="shared" si="374"/>
        <v>221</v>
      </c>
      <c r="P113" s="959">
        <f t="shared" ref="P113:P125" si="400">+ROUND($N113*O113,2)</f>
        <v>5525</v>
      </c>
      <c r="Q113" s="986">
        <f t="shared" si="383"/>
        <v>0.85062946580469545</v>
      </c>
      <c r="R113" s="987">
        <f t="shared" si="375"/>
        <v>4.3900000000000006</v>
      </c>
      <c r="S113" s="934" t="s">
        <v>292</v>
      </c>
      <c r="T113" s="934" t="s">
        <v>292</v>
      </c>
      <c r="U113" s="960">
        <v>0</v>
      </c>
      <c r="V113" s="959">
        <f t="shared" si="376"/>
        <v>221</v>
      </c>
      <c r="W113" s="959">
        <f t="shared" ref="W113:W125" si="401">+ROUND($U113*V113,2)</f>
        <v>0</v>
      </c>
      <c r="X113" s="986">
        <f t="shared" si="385"/>
        <v>0</v>
      </c>
      <c r="Y113" s="960">
        <v>0</v>
      </c>
      <c r="Z113" s="959">
        <f t="shared" si="377"/>
        <v>221</v>
      </c>
      <c r="AA113" s="959">
        <f t="shared" ref="AA113:AA125" si="402">+ROUND($Y113*Z113,2)</f>
        <v>0</v>
      </c>
      <c r="AB113" s="986">
        <f t="shared" si="387"/>
        <v>0</v>
      </c>
      <c r="AC113" s="960">
        <v>25</v>
      </c>
      <c r="AD113" s="959">
        <f t="shared" si="378"/>
        <v>221</v>
      </c>
      <c r="AE113" s="959">
        <f t="shared" ref="AE113:AE125" si="403">+ROUND($AC113*AD113,2)</f>
        <v>5525</v>
      </c>
      <c r="AF113" s="986">
        <f t="shared" si="396"/>
        <v>0.85062946580469545</v>
      </c>
    </row>
    <row r="114" ht="21" customHeight="1">
      <c r="B114" s="1017">
        <f t="shared" si="398"/>
        <v>10.02</v>
      </c>
      <c r="C114" s="1018" t="e">
        <f t="shared" si="372"/>
        <v>#REF!</v>
      </c>
      <c r="D114" s="1019" t="s">
        <v>600</v>
      </c>
      <c r="E114" s="998"/>
      <c r="F114" s="999"/>
      <c r="G114" s="736" t="s">
        <v>261</v>
      </c>
      <c r="H114" s="959">
        <v>45.75</v>
      </c>
      <c r="I114" s="959"/>
      <c r="J114" s="959">
        <v>68</v>
      </c>
      <c r="K114" s="959">
        <f t="shared" ref="K114:K125" si="404">+ROUND($H114*J114,2)</f>
        <v>3111</v>
      </c>
      <c r="L114" s="959">
        <f>+'[194]Metrado'!F108</f>
        <v>155</v>
      </c>
      <c r="M114" s="959">
        <f t="shared" si="399"/>
        <v>7091.25</v>
      </c>
      <c r="N114" s="960">
        <v>38</v>
      </c>
      <c r="O114" s="959">
        <f t="shared" si="374"/>
        <v>155</v>
      </c>
      <c r="P114" s="959">
        <f t="shared" si="400"/>
        <v>5890</v>
      </c>
      <c r="Q114" s="986">
        <f t="shared" si="383"/>
        <v>0.8306010928961749</v>
      </c>
      <c r="R114" s="987">
        <f t="shared" si="375"/>
        <v>7.75</v>
      </c>
      <c r="S114" s="934" t="s">
        <v>292</v>
      </c>
      <c r="T114" s="934" t="s">
        <v>292</v>
      </c>
      <c r="U114" s="960">
        <v>0</v>
      </c>
      <c r="V114" s="959">
        <f t="shared" ref="V114:V125" si="405">+L114</f>
        <v>155</v>
      </c>
      <c r="W114" s="959">
        <f t="shared" si="401"/>
        <v>0</v>
      </c>
      <c r="X114" s="986">
        <f t="shared" si="385"/>
        <v>0</v>
      </c>
      <c r="Y114" s="960">
        <v>0</v>
      </c>
      <c r="Z114" s="959">
        <f t="shared" si="377"/>
        <v>155</v>
      </c>
      <c r="AA114" s="959">
        <f t="shared" si="402"/>
        <v>0</v>
      </c>
      <c r="AB114" s="986">
        <f t="shared" si="387"/>
        <v>0</v>
      </c>
      <c r="AC114" s="960">
        <v>40</v>
      </c>
      <c r="AD114" s="959">
        <f t="shared" si="378"/>
        <v>155</v>
      </c>
      <c r="AE114" s="959">
        <f t="shared" si="403"/>
        <v>6200</v>
      </c>
      <c r="AF114" s="986">
        <f t="shared" si="396"/>
        <v>0.87431693989071035</v>
      </c>
    </row>
    <row r="115" ht="21" customHeight="1">
      <c r="B115" s="1017">
        <f t="shared" si="398"/>
        <v>10.029999999999999</v>
      </c>
      <c r="C115" s="1018" t="e">
        <f t="shared" si="372"/>
        <v>#REF!</v>
      </c>
      <c r="D115" s="1019" t="s">
        <v>601</v>
      </c>
      <c r="E115" s="998"/>
      <c r="F115" s="999"/>
      <c r="G115" s="736" t="s">
        <v>261</v>
      </c>
      <c r="H115" s="959">
        <v>62.960000000000001</v>
      </c>
      <c r="I115" s="959"/>
      <c r="J115" s="959">
        <v>28</v>
      </c>
      <c r="K115" s="959">
        <f t="shared" si="404"/>
        <v>1762.8800000000001</v>
      </c>
      <c r="L115" s="959">
        <f>+'[194]Metrado'!F109</f>
        <v>0</v>
      </c>
      <c r="M115" s="959">
        <f t="shared" si="399"/>
        <v>0</v>
      </c>
      <c r="N115" s="960">
        <v>0</v>
      </c>
      <c r="O115" s="959">
        <f t="shared" si="374"/>
        <v>0</v>
      </c>
      <c r="P115" s="959">
        <f t="shared" si="400"/>
        <v>0</v>
      </c>
      <c r="Q115" s="986">
        <f t="shared" si="383"/>
        <v>0</v>
      </c>
      <c r="R115" s="987">
        <f t="shared" si="375"/>
        <v>62.960000000000001</v>
      </c>
      <c r="U115" s="960">
        <v>0</v>
      </c>
      <c r="V115" s="959">
        <f t="shared" si="405"/>
        <v>0</v>
      </c>
      <c r="W115" s="959">
        <f t="shared" si="401"/>
        <v>0</v>
      </c>
      <c r="X115" s="986">
        <f t="shared" si="385"/>
        <v>0</v>
      </c>
      <c r="Y115" s="960">
        <v>0</v>
      </c>
      <c r="Z115" s="959">
        <f t="shared" si="377"/>
        <v>0</v>
      </c>
      <c r="AA115" s="959">
        <f t="shared" si="402"/>
        <v>0</v>
      </c>
      <c r="AB115" s="986">
        <f t="shared" si="387"/>
        <v>0</v>
      </c>
      <c r="AC115" s="960">
        <v>0</v>
      </c>
      <c r="AD115" s="959">
        <f t="shared" si="378"/>
        <v>0</v>
      </c>
      <c r="AE115" s="959">
        <f t="shared" si="403"/>
        <v>0</v>
      </c>
      <c r="AF115" s="986">
        <f t="shared" si="396"/>
        <v>0</v>
      </c>
    </row>
    <row r="116" ht="21" customHeight="1">
      <c r="B116" s="1017">
        <f t="shared" si="398"/>
        <v>10.039999999999999</v>
      </c>
      <c r="C116" s="1018" t="e">
        <f t="shared" si="372"/>
        <v>#REF!</v>
      </c>
      <c r="D116" s="1019" t="s">
        <v>602</v>
      </c>
      <c r="E116" s="998"/>
      <c r="F116" s="999"/>
      <c r="G116" s="736" t="s">
        <v>261</v>
      </c>
      <c r="H116" s="959">
        <v>117.61</v>
      </c>
      <c r="I116" s="959"/>
      <c r="J116" s="959">
        <v>40</v>
      </c>
      <c r="K116" s="959">
        <f t="shared" si="404"/>
        <v>4704.3999999999996</v>
      </c>
      <c r="L116" s="959">
        <f>+'[194]Metrado'!F110</f>
        <v>42</v>
      </c>
      <c r="M116" s="959">
        <f t="shared" si="399"/>
        <v>4939.6199999999999</v>
      </c>
      <c r="N116" s="960">
        <v>68</v>
      </c>
      <c r="O116" s="959">
        <f t="shared" si="374"/>
        <v>42</v>
      </c>
      <c r="P116" s="959">
        <f t="shared" si="400"/>
        <v>2856</v>
      </c>
      <c r="Q116" s="986">
        <f t="shared" si="383"/>
        <v>0.57818212737012165</v>
      </c>
      <c r="R116" s="987">
        <f t="shared" si="375"/>
        <v>49.609999999999999</v>
      </c>
      <c r="S116" s="934" t="s">
        <v>292</v>
      </c>
      <c r="T116" s="934" t="s">
        <v>292</v>
      </c>
      <c r="U116" s="960">
        <v>0</v>
      </c>
      <c r="V116" s="959">
        <f t="shared" si="405"/>
        <v>42</v>
      </c>
      <c r="W116" s="959">
        <f t="shared" si="401"/>
        <v>0</v>
      </c>
      <c r="X116" s="986">
        <f t="shared" si="385"/>
        <v>0</v>
      </c>
      <c r="Y116" s="960">
        <v>0</v>
      </c>
      <c r="Z116" s="959">
        <f t="shared" si="377"/>
        <v>42</v>
      </c>
      <c r="AA116" s="959">
        <f t="shared" si="402"/>
        <v>0</v>
      </c>
      <c r="AB116" s="986">
        <f t="shared" si="387"/>
        <v>0</v>
      </c>
      <c r="AC116" s="960">
        <v>90</v>
      </c>
      <c r="AD116" s="959">
        <f t="shared" si="378"/>
        <v>42</v>
      </c>
      <c r="AE116" s="959">
        <f t="shared" si="403"/>
        <v>3780</v>
      </c>
      <c r="AF116" s="986">
        <f t="shared" si="396"/>
        <v>0.76524105093104333</v>
      </c>
    </row>
    <row r="117" ht="21" customHeight="1">
      <c r="B117" s="1017">
        <f t="shared" si="398"/>
        <v>10.049999999999999</v>
      </c>
      <c r="C117" s="1018" t="e">
        <f t="shared" si="372"/>
        <v>#REF!</v>
      </c>
      <c r="D117" s="1019" t="s">
        <v>603</v>
      </c>
      <c r="E117" s="998"/>
      <c r="F117" s="999"/>
      <c r="G117" s="736" t="s">
        <v>261</v>
      </c>
      <c r="H117" s="959">
        <v>1.47</v>
      </c>
      <c r="I117" s="959"/>
      <c r="J117" s="959">
        <v>39</v>
      </c>
      <c r="K117" s="959">
        <f t="shared" si="404"/>
        <v>57.329999999999998</v>
      </c>
      <c r="L117" s="959">
        <f>+'[194]Metrado'!F111</f>
        <v>244</v>
      </c>
      <c r="M117" s="959">
        <f t="shared" si="399"/>
        <v>358.68000000000001</v>
      </c>
      <c r="N117" s="960">
        <v>1.28</v>
      </c>
      <c r="O117" s="959">
        <f t="shared" si="374"/>
        <v>244</v>
      </c>
      <c r="P117" s="959">
        <f t="shared" si="400"/>
        <v>312.31999999999999</v>
      </c>
      <c r="Q117" s="986">
        <f t="shared" si="383"/>
        <v>0.87074829931972797</v>
      </c>
      <c r="R117" s="987">
        <f t="shared" si="375"/>
        <v>0.18999999999999995</v>
      </c>
      <c r="U117" s="960">
        <v>0</v>
      </c>
      <c r="V117" s="959">
        <f t="shared" si="405"/>
        <v>244</v>
      </c>
      <c r="W117" s="959">
        <f t="shared" si="401"/>
        <v>0</v>
      </c>
      <c r="X117" s="986">
        <f t="shared" si="385"/>
        <v>0</v>
      </c>
      <c r="Y117" s="960">
        <v>0</v>
      </c>
      <c r="Z117" s="959">
        <f t="shared" si="377"/>
        <v>244</v>
      </c>
      <c r="AA117" s="959">
        <f t="shared" si="402"/>
        <v>0</v>
      </c>
      <c r="AB117" s="986">
        <f t="shared" si="387"/>
        <v>0</v>
      </c>
      <c r="AC117" s="960">
        <v>0</v>
      </c>
      <c r="AD117" s="959">
        <f t="shared" si="378"/>
        <v>244</v>
      </c>
      <c r="AE117" s="959">
        <f t="shared" si="403"/>
        <v>0</v>
      </c>
      <c r="AF117" s="986">
        <f t="shared" si="396"/>
        <v>0</v>
      </c>
    </row>
    <row r="118" ht="21" customHeight="1">
      <c r="B118" s="1017">
        <f t="shared" si="398"/>
        <v>10.059999999999999</v>
      </c>
      <c r="C118" s="1018" t="e">
        <f t="shared" si="372"/>
        <v>#REF!</v>
      </c>
      <c r="D118" s="1019" t="s">
        <v>604</v>
      </c>
      <c r="E118" s="1084"/>
      <c r="F118" s="1062"/>
      <c r="G118" s="736" t="s">
        <v>261</v>
      </c>
      <c r="H118" s="959">
        <v>0.40000000000000002</v>
      </c>
      <c r="I118" s="959"/>
      <c r="J118" s="959">
        <v>39</v>
      </c>
      <c r="K118" s="959">
        <f t="shared" si="404"/>
        <v>15.6</v>
      </c>
      <c r="L118" s="959">
        <f>+'[194]Metrado'!F112</f>
        <v>0</v>
      </c>
      <c r="M118" s="959">
        <f t="shared" si="399"/>
        <v>0</v>
      </c>
      <c r="N118" s="960">
        <v>0</v>
      </c>
      <c r="O118" s="959">
        <f t="shared" si="374"/>
        <v>0</v>
      </c>
      <c r="P118" s="959">
        <f t="shared" si="400"/>
        <v>0</v>
      </c>
      <c r="Q118" s="986">
        <f t="shared" si="383"/>
        <v>0</v>
      </c>
      <c r="R118" s="987">
        <f t="shared" si="375"/>
        <v>0.40000000000000002</v>
      </c>
      <c r="U118" s="960">
        <v>0</v>
      </c>
      <c r="V118" s="959">
        <f t="shared" si="405"/>
        <v>0</v>
      </c>
      <c r="W118" s="959">
        <f t="shared" si="401"/>
        <v>0</v>
      </c>
      <c r="X118" s="986">
        <f t="shared" si="385"/>
        <v>0</v>
      </c>
      <c r="Y118" s="960">
        <v>0</v>
      </c>
      <c r="Z118" s="959">
        <f t="shared" si="377"/>
        <v>0</v>
      </c>
      <c r="AA118" s="959">
        <f t="shared" si="402"/>
        <v>0</v>
      </c>
      <c r="AB118" s="986">
        <f t="shared" si="387"/>
        <v>0</v>
      </c>
      <c r="AC118" s="960">
        <v>0</v>
      </c>
      <c r="AD118" s="959">
        <f t="shared" si="378"/>
        <v>0</v>
      </c>
      <c r="AE118" s="959">
        <f t="shared" si="403"/>
        <v>0</v>
      </c>
      <c r="AF118" s="986">
        <f t="shared" si="396"/>
        <v>0</v>
      </c>
    </row>
    <row r="119" ht="21" customHeight="1">
      <c r="B119" s="1017">
        <f t="shared" si="398"/>
        <v>10.069999999999999</v>
      </c>
      <c r="C119" s="1018" t="e">
        <f t="shared" si="372"/>
        <v>#REF!</v>
      </c>
      <c r="D119" s="1019" t="s">
        <v>563</v>
      </c>
      <c r="E119" s="1093"/>
      <c r="F119" s="1094"/>
      <c r="G119" s="736" t="s">
        <v>306</v>
      </c>
      <c r="H119" s="959">
        <v>0.68999999999999995</v>
      </c>
      <c r="I119" s="959"/>
      <c r="J119" s="959">
        <v>933</v>
      </c>
      <c r="K119" s="959">
        <f t="shared" si="404"/>
        <v>643.76999999999998</v>
      </c>
      <c r="L119" s="959">
        <f>+'[194]Metrado'!F113</f>
        <v>2212.5</v>
      </c>
      <c r="M119" s="959">
        <f t="shared" si="399"/>
        <v>1526.6300000000001</v>
      </c>
      <c r="N119" s="960">
        <v>0.42999999999999999</v>
      </c>
      <c r="O119" s="959">
        <f t="shared" si="374"/>
        <v>2212.5</v>
      </c>
      <c r="P119" s="959">
        <f t="shared" si="400"/>
        <v>951.38</v>
      </c>
      <c r="Q119" s="986">
        <f t="shared" si="383"/>
        <v>0.62318840579710144</v>
      </c>
      <c r="R119" s="987">
        <f t="shared" si="375"/>
        <v>0.25999999999999995</v>
      </c>
      <c r="S119" s="934" t="s">
        <v>287</v>
      </c>
      <c r="U119" s="960">
        <v>0</v>
      </c>
      <c r="V119" s="959">
        <f t="shared" si="405"/>
        <v>2212.5</v>
      </c>
      <c r="W119" s="959">
        <f t="shared" si="401"/>
        <v>0</v>
      </c>
      <c r="X119" s="986">
        <f t="shared" si="385"/>
        <v>0</v>
      </c>
      <c r="Y119" s="960" t="s">
        <v>564</v>
      </c>
      <c r="Z119" s="959">
        <f t="shared" si="377"/>
        <v>2212.5</v>
      </c>
      <c r="AA119" s="959">
        <f t="shared" si="402"/>
        <v>221.25</v>
      </c>
      <c r="AB119" s="986">
        <f t="shared" si="387"/>
        <v>0.14492753623188409</v>
      </c>
      <c r="AC119" s="960">
        <v>0.59999999999999998</v>
      </c>
      <c r="AD119" s="959">
        <f t="shared" si="378"/>
        <v>2212.5</v>
      </c>
      <c r="AE119" s="959">
        <f t="shared" si="403"/>
        <v>1327.5</v>
      </c>
      <c r="AF119" s="986">
        <f t="shared" si="396"/>
        <v>0.86956521739130443</v>
      </c>
    </row>
    <row r="120" ht="21" customHeight="1">
      <c r="B120" s="1017">
        <f t="shared" si="398"/>
        <v>10.079999999999998</v>
      </c>
      <c r="C120" s="1018" t="e">
        <f t="shared" si="372"/>
        <v>#REF!</v>
      </c>
      <c r="D120" s="1019" t="s">
        <v>521</v>
      </c>
      <c r="E120" s="998"/>
      <c r="F120" s="999"/>
      <c r="G120" s="736" t="s">
        <v>261</v>
      </c>
      <c r="H120" s="959">
        <v>5.21</v>
      </c>
      <c r="I120" s="959"/>
      <c r="J120" s="959">
        <v>175</v>
      </c>
      <c r="K120" s="959">
        <f t="shared" si="404"/>
        <v>911.75</v>
      </c>
      <c r="L120" s="959">
        <f>+'[194]Metrado'!F114</f>
        <v>60</v>
      </c>
      <c r="M120" s="959">
        <f t="shared" si="399"/>
        <v>312.60000000000002</v>
      </c>
      <c r="N120" s="960">
        <v>0</v>
      </c>
      <c r="O120" s="959">
        <f t="shared" si="374"/>
        <v>60</v>
      </c>
      <c r="P120" s="959">
        <f t="shared" si="400"/>
        <v>0</v>
      </c>
      <c r="Q120" s="986">
        <f t="shared" si="383"/>
        <v>0</v>
      </c>
      <c r="R120" s="987">
        <f t="shared" si="375"/>
        <v>5.21</v>
      </c>
      <c r="U120" s="960">
        <v>0</v>
      </c>
      <c r="V120" s="959">
        <f t="shared" si="405"/>
        <v>60</v>
      </c>
      <c r="W120" s="959">
        <f t="shared" si="401"/>
        <v>0</v>
      </c>
      <c r="X120" s="986">
        <f t="shared" si="385"/>
        <v>0</v>
      </c>
      <c r="Y120" s="960" t="s">
        <v>522</v>
      </c>
      <c r="Z120" s="959">
        <f t="shared" si="377"/>
        <v>60</v>
      </c>
      <c r="AA120" s="959">
        <f t="shared" si="402"/>
        <v>42</v>
      </c>
      <c r="AB120" s="986">
        <f t="shared" si="387"/>
        <v>0.13435700575815737</v>
      </c>
      <c r="AC120" s="960">
        <v>7.2000000000000002</v>
      </c>
      <c r="AD120" s="959">
        <f t="shared" si="378"/>
        <v>60</v>
      </c>
      <c r="AE120" s="959">
        <f t="shared" si="403"/>
        <v>432</v>
      </c>
      <c r="AF120" s="986">
        <f t="shared" si="396"/>
        <v>1.381957773512476</v>
      </c>
    </row>
    <row r="121" ht="21" customHeight="1">
      <c r="B121" s="1017">
        <f t="shared" si="398"/>
        <v>10.089999999999998</v>
      </c>
      <c r="C121" s="1018" t="e">
        <f t="shared" si="372"/>
        <v>#REF!</v>
      </c>
      <c r="D121" s="1019" t="s">
        <v>523</v>
      </c>
      <c r="E121" s="998"/>
      <c r="F121" s="999"/>
      <c r="G121" s="736" t="s">
        <v>261</v>
      </c>
      <c r="H121" s="959">
        <v>7.04</v>
      </c>
      <c r="I121" s="959"/>
      <c r="J121" s="959">
        <v>175</v>
      </c>
      <c r="K121" s="959">
        <f t="shared" si="404"/>
        <v>1232</v>
      </c>
      <c r="L121" s="959">
        <f>+'[194]Metrado'!F115</f>
        <v>340</v>
      </c>
      <c r="M121" s="959">
        <f t="shared" si="399"/>
        <v>2393.5999999999999</v>
      </c>
      <c r="N121" s="960">
        <v>5.2000000000000002</v>
      </c>
      <c r="O121" s="959">
        <f t="shared" si="374"/>
        <v>340</v>
      </c>
      <c r="P121" s="959">
        <f t="shared" si="400"/>
        <v>1768</v>
      </c>
      <c r="Q121" s="986">
        <f t="shared" si="383"/>
        <v>0.73863636363636365</v>
      </c>
      <c r="R121" s="987">
        <f t="shared" si="375"/>
        <v>1.8399999999999999</v>
      </c>
      <c r="U121" s="960">
        <v>0</v>
      </c>
      <c r="V121" s="959">
        <f t="shared" si="405"/>
        <v>340</v>
      </c>
      <c r="W121" s="959">
        <f t="shared" si="401"/>
        <v>0</v>
      </c>
      <c r="X121" s="986">
        <f t="shared" si="385"/>
        <v>0</v>
      </c>
      <c r="Y121" s="960" t="s">
        <v>518</v>
      </c>
      <c r="Z121" s="959">
        <f t="shared" si="377"/>
        <v>340</v>
      </c>
      <c r="AA121" s="959">
        <f t="shared" si="402"/>
        <v>523.60000000000002</v>
      </c>
      <c r="AB121" s="986">
        <f t="shared" si="387"/>
        <v>0.21875</v>
      </c>
      <c r="AC121" s="960">
        <v>4.5</v>
      </c>
      <c r="AD121" s="959">
        <f t="shared" si="378"/>
        <v>340</v>
      </c>
      <c r="AE121" s="959">
        <f t="shared" si="403"/>
        <v>1530</v>
      </c>
      <c r="AF121" s="986">
        <f t="shared" si="396"/>
        <v>0.63920454545454541</v>
      </c>
    </row>
    <row r="122" ht="21" customHeight="1">
      <c r="B122" s="1017">
        <f t="shared" si="398"/>
        <v>10.099999999999998</v>
      </c>
      <c r="C122" s="1018" t="e">
        <f t="shared" si="372"/>
        <v>#REF!</v>
      </c>
      <c r="D122" s="1019" t="s">
        <v>605</v>
      </c>
      <c r="E122" s="998"/>
      <c r="F122" s="999"/>
      <c r="G122" s="736" t="s">
        <v>261</v>
      </c>
      <c r="H122" s="959">
        <v>2.8500000000000001</v>
      </c>
      <c r="I122" s="959"/>
      <c r="J122" s="959">
        <v>350</v>
      </c>
      <c r="K122" s="959">
        <f t="shared" si="404"/>
        <v>997.5</v>
      </c>
      <c r="L122" s="959">
        <f>+'[194]Metrado'!F116</f>
        <v>488</v>
      </c>
      <c r="M122" s="959">
        <f t="shared" si="399"/>
        <v>1390.8</v>
      </c>
      <c r="N122" s="960">
        <v>2.0699999999999998</v>
      </c>
      <c r="O122" s="959">
        <f t="shared" si="374"/>
        <v>488</v>
      </c>
      <c r="P122" s="959">
        <f t="shared" si="400"/>
        <v>1010.16</v>
      </c>
      <c r="Q122" s="986">
        <f t="shared" si="383"/>
        <v>0.72631578947368414</v>
      </c>
      <c r="R122" s="987">
        <f t="shared" si="375"/>
        <v>0.78000000000000025</v>
      </c>
      <c r="U122" s="960">
        <v>0</v>
      </c>
      <c r="V122" s="959">
        <f t="shared" si="405"/>
        <v>488</v>
      </c>
      <c r="W122" s="959">
        <f t="shared" si="401"/>
        <v>0</v>
      </c>
      <c r="X122" s="986">
        <f t="shared" si="385"/>
        <v>0</v>
      </c>
      <c r="Y122" s="960">
        <v>0</v>
      </c>
      <c r="Z122" s="959">
        <f t="shared" si="377"/>
        <v>488</v>
      </c>
      <c r="AA122" s="959">
        <f t="shared" si="402"/>
        <v>0</v>
      </c>
      <c r="AB122" s="986">
        <f t="shared" si="387"/>
        <v>0</v>
      </c>
      <c r="AC122" s="960">
        <v>1.8</v>
      </c>
      <c r="AD122" s="959">
        <f t="shared" si="378"/>
        <v>488</v>
      </c>
      <c r="AE122" s="959">
        <f t="shared" si="403"/>
        <v>878.39999999999998</v>
      </c>
      <c r="AF122" s="986">
        <f t="shared" si="396"/>
        <v>0.63157894736842102</v>
      </c>
    </row>
    <row r="123" ht="21" customHeight="1">
      <c r="B123" s="1017">
        <f t="shared" si="398"/>
        <v>10.109999999999998</v>
      </c>
      <c r="C123" s="1018" t="e">
        <f t="shared" si="372"/>
        <v>#REF!</v>
      </c>
      <c r="D123" s="1019" t="s">
        <v>528</v>
      </c>
      <c r="E123" s="998"/>
      <c r="F123" s="999"/>
      <c r="G123" s="736" t="s">
        <v>261</v>
      </c>
      <c r="H123" s="959">
        <v>0.40000000000000002</v>
      </c>
      <c r="I123" s="959"/>
      <c r="J123" s="959">
        <v>756</v>
      </c>
      <c r="K123" s="959">
        <f t="shared" si="404"/>
        <v>302.39999999999998</v>
      </c>
      <c r="L123" s="959">
        <f>+'[194]Metrado'!F117</f>
        <v>1708</v>
      </c>
      <c r="M123" s="959">
        <f t="shared" si="399"/>
        <v>683.20000000000005</v>
      </c>
      <c r="N123" s="960">
        <v>0.29999999999999999</v>
      </c>
      <c r="O123" s="959">
        <f t="shared" si="374"/>
        <v>1708</v>
      </c>
      <c r="P123" s="959">
        <f t="shared" si="400"/>
        <v>512.39999999999998</v>
      </c>
      <c r="Q123" s="986">
        <f t="shared" si="383"/>
        <v>0.74999999999999989</v>
      </c>
      <c r="R123" s="987">
        <f t="shared" si="375"/>
        <v>0.10000000000000003</v>
      </c>
      <c r="U123" s="960">
        <v>0</v>
      </c>
      <c r="V123" s="959">
        <f t="shared" si="405"/>
        <v>1708</v>
      </c>
      <c r="W123" s="959">
        <f t="shared" si="401"/>
        <v>0</v>
      </c>
      <c r="X123" s="986">
        <f t="shared" si="385"/>
        <v>0</v>
      </c>
      <c r="Y123" s="960" t="s">
        <v>529</v>
      </c>
      <c r="Z123" s="959">
        <f t="shared" si="377"/>
        <v>1708</v>
      </c>
      <c r="AA123" s="959">
        <f t="shared" si="402"/>
        <v>119.56</v>
      </c>
      <c r="AB123" s="986">
        <f t="shared" si="387"/>
        <v>0.17500000000000002</v>
      </c>
      <c r="AC123" s="960">
        <v>0.12</v>
      </c>
      <c r="AD123" s="959">
        <f t="shared" si="378"/>
        <v>1708</v>
      </c>
      <c r="AE123" s="959">
        <f t="shared" si="403"/>
        <v>204.96000000000001</v>
      </c>
      <c r="AF123" s="986">
        <f t="shared" si="396"/>
        <v>0.29999999999999999</v>
      </c>
    </row>
    <row r="124" ht="21" customHeight="1">
      <c r="B124" s="1017">
        <f t="shared" si="398"/>
        <v>10.119999999999997</v>
      </c>
      <c r="C124" s="1018" t="e">
        <f t="shared" si="372"/>
        <v>#REF!</v>
      </c>
      <c r="D124" s="1019" t="s">
        <v>606</v>
      </c>
      <c r="E124" s="1084"/>
      <c r="F124" s="1062"/>
      <c r="G124" s="736" t="s">
        <v>261</v>
      </c>
      <c r="H124" s="959">
        <v>61.520000000000003</v>
      </c>
      <c r="I124" s="959"/>
      <c r="J124" s="959">
        <v>175</v>
      </c>
      <c r="K124" s="959">
        <f t="shared" si="404"/>
        <v>10766</v>
      </c>
      <c r="L124" s="959">
        <f>+'[194]Metrado'!F118</f>
        <v>244</v>
      </c>
      <c r="M124" s="959">
        <f t="shared" si="399"/>
        <v>15010.879999999999</v>
      </c>
      <c r="N124" s="960">
        <v>0</v>
      </c>
      <c r="O124" s="959">
        <f t="shared" si="374"/>
        <v>244</v>
      </c>
      <c r="P124" s="959">
        <f t="shared" si="400"/>
        <v>0</v>
      </c>
      <c r="Q124" s="986">
        <f t="shared" si="383"/>
        <v>0</v>
      </c>
      <c r="R124" s="987">
        <f t="shared" si="375"/>
        <v>61.520000000000003</v>
      </c>
      <c r="U124" s="960">
        <v>0</v>
      </c>
      <c r="V124" s="959">
        <f t="shared" si="405"/>
        <v>244</v>
      </c>
      <c r="W124" s="959">
        <f t="shared" si="401"/>
        <v>0</v>
      </c>
      <c r="X124" s="986">
        <f t="shared" si="385"/>
        <v>0</v>
      </c>
      <c r="Y124" s="960">
        <v>0</v>
      </c>
      <c r="Z124" s="959">
        <f t="shared" si="377"/>
        <v>244</v>
      </c>
      <c r="AA124" s="959">
        <f t="shared" si="402"/>
        <v>0</v>
      </c>
      <c r="AB124" s="986">
        <f t="shared" si="387"/>
        <v>0</v>
      </c>
      <c r="AC124" s="960">
        <v>44</v>
      </c>
      <c r="AD124" s="959">
        <f t="shared" si="378"/>
        <v>244</v>
      </c>
      <c r="AE124" s="959">
        <f t="shared" si="403"/>
        <v>10736</v>
      </c>
      <c r="AF124" s="986">
        <f t="shared" si="396"/>
        <v>0.71521456436931075</v>
      </c>
    </row>
    <row r="125" ht="21" customHeight="1">
      <c r="B125" s="1017">
        <f t="shared" si="398"/>
        <v>10.129999999999997</v>
      </c>
      <c r="C125" s="1240" t="e">
        <f t="shared" si="372"/>
        <v>#REF!</v>
      </c>
      <c r="D125" s="1019" t="s">
        <v>607</v>
      </c>
      <c r="E125" s="1093"/>
      <c r="F125" s="1094"/>
      <c r="G125" s="803" t="s">
        <v>261</v>
      </c>
      <c r="H125" s="1241">
        <v>54.009999999999998</v>
      </c>
      <c r="I125" s="1241"/>
      <c r="J125" s="1241">
        <v>175</v>
      </c>
      <c r="K125" s="1241">
        <f t="shared" si="404"/>
        <v>9451.75</v>
      </c>
      <c r="L125" s="959">
        <f>+'[194]Metrado'!F119</f>
        <v>244</v>
      </c>
      <c r="M125" s="1241">
        <f t="shared" si="399"/>
        <v>13178.440000000001</v>
      </c>
      <c r="N125" s="960">
        <v>0</v>
      </c>
      <c r="O125" s="1241">
        <f t="shared" si="374"/>
        <v>244</v>
      </c>
      <c r="P125" s="1241">
        <f t="shared" si="400"/>
        <v>0</v>
      </c>
      <c r="Q125" s="986">
        <f t="shared" si="383"/>
        <v>0</v>
      </c>
      <c r="R125" s="987">
        <f t="shared" si="375"/>
        <v>54.009999999999998</v>
      </c>
      <c r="U125" s="960">
        <v>0</v>
      </c>
      <c r="V125" s="1241">
        <f t="shared" si="405"/>
        <v>244</v>
      </c>
      <c r="W125" s="1241">
        <f t="shared" si="401"/>
        <v>0</v>
      </c>
      <c r="X125" s="986">
        <f t="shared" si="385"/>
        <v>0</v>
      </c>
      <c r="Y125" s="960">
        <v>0</v>
      </c>
      <c r="Z125" s="1241">
        <f t="shared" si="377"/>
        <v>244</v>
      </c>
      <c r="AA125" s="1241">
        <f t="shared" si="402"/>
        <v>0</v>
      </c>
      <c r="AB125" s="986">
        <f t="shared" si="387"/>
        <v>0</v>
      </c>
      <c r="AC125" s="960">
        <v>0</v>
      </c>
      <c r="AD125" s="1241">
        <f t="shared" si="378"/>
        <v>244</v>
      </c>
      <c r="AE125" s="1241">
        <f t="shared" si="403"/>
        <v>0</v>
      </c>
      <c r="AF125" s="986">
        <f t="shared" si="396"/>
        <v>0</v>
      </c>
    </row>
    <row r="126" ht="21" customHeight="1">
      <c r="B126" s="1009"/>
      <c r="C126" s="1010" t="e">
        <f t="shared" si="372"/>
        <v>#REF!</v>
      </c>
      <c r="D126" s="1021"/>
      <c r="E126" s="1054"/>
      <c r="F126" s="1013" t="str">
        <f>+"SUB-TOTAL   "&amp;B112&amp;":  "</f>
        <v xml:space="preserve">SUB-TOTAL   10:  </v>
      </c>
      <c r="G126" s="1126"/>
      <c r="H126" s="984"/>
      <c r="I126" s="984"/>
      <c r="J126" s="984"/>
      <c r="K126" s="1060">
        <f>+SUM(K113:K125)</f>
        <v>38276.709999999999</v>
      </c>
      <c r="L126" s="984"/>
      <c r="M126" s="1060">
        <f>+SUM(M113:M125)</f>
        <v>53380.889999999999</v>
      </c>
      <c r="N126" s="960"/>
      <c r="O126" s="984"/>
      <c r="P126" s="1060">
        <f>+SUM(P113:P125)</f>
        <v>18825.259999999998</v>
      </c>
      <c r="Q126" s="986"/>
      <c r="R126" s="987">
        <f t="shared" si="375"/>
        <v>0</v>
      </c>
      <c r="U126" s="960">
        <v>0</v>
      </c>
      <c r="V126" s="984"/>
      <c r="W126" s="1060">
        <f>+SUM(W113:W125)</f>
        <v>0</v>
      </c>
      <c r="X126" s="986"/>
      <c r="Y126" s="960">
        <v>0</v>
      </c>
      <c r="Z126" s="984"/>
      <c r="AA126" s="1060">
        <f>+SUM(AA113:AA125)</f>
        <v>906.41000000000008</v>
      </c>
      <c r="AB126" s="986"/>
      <c r="AC126" s="960">
        <v>0</v>
      </c>
      <c r="AD126" s="984"/>
      <c r="AE126" s="1060">
        <f>+SUM(AE113:AE125)</f>
        <v>30613.860000000001</v>
      </c>
      <c r="AF126" s="986"/>
    </row>
    <row r="127" s="1128" customFormat="1" ht="45.75" customHeight="1">
      <c r="B127" s="1129"/>
      <c r="C127" s="1130" t="e">
        <f t="shared" si="372"/>
        <v>#REF!</v>
      </c>
      <c r="D127" s="1131" t="s">
        <v>393</v>
      </c>
      <c r="E127" s="1132"/>
      <c r="F127" s="1133"/>
      <c r="G127" s="1134"/>
      <c r="H127" s="1135"/>
      <c r="I127" s="1135"/>
      <c r="J127" s="1135"/>
      <c r="K127" s="1135">
        <f>+K20+K23+K27+K37+K51+K57+K67+K83+K101+K111+K126</f>
        <v>301377.10000000003</v>
      </c>
      <c r="L127" s="1135"/>
      <c r="M127" s="1135">
        <f>+M20+M23+M27+M37+M51+M57+M67+M83+M101+M111+M126</f>
        <v>420410.61000000004</v>
      </c>
      <c r="N127" s="960"/>
      <c r="O127" s="1135"/>
      <c r="P127" s="1135">
        <f>+P20+P23+P27+P37+P51+P57+P67+P83+P101+P111+P126</f>
        <v>112294.45000000001</v>
      </c>
      <c r="Q127" s="1137"/>
      <c r="R127" s="987">
        <f t="shared" si="375"/>
        <v>0</v>
      </c>
      <c r="U127" s="960">
        <v>0</v>
      </c>
      <c r="V127" s="1135"/>
      <c r="W127" s="1135">
        <f>+W20+W23+W27+W37+W51+W57+W67+W83+W101+W111+W126</f>
        <v>44109.779999999999</v>
      </c>
      <c r="X127" s="1137"/>
      <c r="Y127" s="960">
        <v>0</v>
      </c>
      <c r="Z127" s="1135"/>
      <c r="AA127" s="1135">
        <f>+AA20+AA23+AA27+AA37+AA51+AA57+AA67+AA83+AA101+AA111+AA126</f>
        <v>39452.68</v>
      </c>
      <c r="AB127" s="1137"/>
      <c r="AC127" s="960">
        <v>0</v>
      </c>
      <c r="AD127" s="1135"/>
      <c r="AE127" s="1135">
        <f>+AE20+AE23+AE27+AE37+AE51+AE57+AE67+AE83+AE101+AE111+AE126</f>
        <v>74770.589999999997</v>
      </c>
      <c r="AF127" s="1137"/>
    </row>
    <row r="128" ht="21" customHeight="1"/>
    <row r="129" ht="21" customHeight="1">
      <c r="M129" s="936"/>
      <c r="W129" s="936">
        <f>+W37+W27</f>
        <v>44109.779999999999</v>
      </c>
    </row>
  </sheetData>
  <autoFilter ref="B12:AA127">
    <filterColumn colId="1" showButton="0"/>
    <filterColumn colId="2" showButton="0"/>
    <filterColumn colId="3" showButton="0"/>
    <filterColumn colId="8" showButton="0"/>
    <filterColumn colId="10" showButton="0"/>
    <filterColumn colId="13" showButton="0"/>
    <filterColumn colId="20" showButton="0"/>
    <filterColumn colId="24" showButton="0"/>
  </autoFilter>
  <mergeCells count="34">
    <mergeCell ref="B6:M7"/>
    <mergeCell ref="F8:M8"/>
    <mergeCell ref="B12:B15"/>
    <mergeCell ref="C12:F15"/>
    <mergeCell ref="G12:G15"/>
    <mergeCell ref="H12:H14"/>
    <mergeCell ref="I12:I14"/>
    <mergeCell ref="J12:K12"/>
    <mergeCell ref="L12:M12"/>
    <mergeCell ref="N12:N14"/>
    <mergeCell ref="O12:P12"/>
    <mergeCell ref="R12:R14"/>
    <mergeCell ref="U12:U14"/>
    <mergeCell ref="V12:W12"/>
    <mergeCell ref="Y12:Y14"/>
    <mergeCell ref="Z12:AA12"/>
    <mergeCell ref="AC12:AC14"/>
    <mergeCell ref="AD12:AE12"/>
    <mergeCell ref="J13:J14"/>
    <mergeCell ref="K13:K14"/>
    <mergeCell ref="L13:L14"/>
    <mergeCell ref="M13:M14"/>
    <mergeCell ref="O13:O14"/>
    <mergeCell ref="P13:P14"/>
    <mergeCell ref="Q13:Q15"/>
    <mergeCell ref="V13:V14"/>
    <mergeCell ref="W13:W14"/>
    <mergeCell ref="X13:X15"/>
    <mergeCell ref="Z13:Z14"/>
    <mergeCell ref="AA13:AA14"/>
    <mergeCell ref="AB13:AB15"/>
    <mergeCell ref="AD13:AD14"/>
    <mergeCell ref="AE13:AE14"/>
    <mergeCell ref="AF13:AF15"/>
  </mergeCells>
  <printOptions headings="0" gridLines="0" horizontalCentered="1" verticalCentered="1"/>
  <pageMargins left="0.39370078740157477" right="0.39370078740157477" top="0.23622047244094491" bottom="0.23622047244094491" header="0" footer="0"/>
  <pageSetup paperSize="9" scale="35" fitToWidth="1" fitToHeight="2" pageOrder="overThenDown" orientation="landscape" usePrinterDefaults="1" blackAndWhite="0" draft="0" cellComments="none" useFirstPageNumber="0" errors="displayed" horizontalDpi="600" verticalDpi="600" copies="1"/>
  <headerFooter>
    <oddFooter>&amp;R&amp;P/&amp;N</oddFooter>
  </headerFooter>
  <rowBreaks count="3" manualBreakCount="3">
    <brk id="51" man="1" max="31" min="1"/>
    <brk id="83" man="1" max="31" min="1"/>
    <brk id="111" man="1" max="31" mi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between" id="{00D20021-0058-4ACB-973D-00E7006D00E8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Q18:Q126</xm:sqref>
        </x14:conditionalFormatting>
        <x14:conditionalFormatting xmlns:xm="http://schemas.microsoft.com/office/excel/2006/main">
          <x14:cfRule type="cellIs" priority="2" operator="between" id="{00AE00FB-00E9-4993-BD42-004D00310060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X18:X126</xm:sqref>
        </x14:conditionalFormatting>
        <x14:conditionalFormatting xmlns:xm="http://schemas.microsoft.com/office/excel/2006/main">
          <x14:cfRule type="cellIs" priority="1" operator="between" id="{002A0053-000F-449C-B752-00E30054000F}">
            <xm:f>0</xm:f>
            <xm:f>1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AB18:AB126 AF18:AF126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19" zoomScale="80" workbookViewId="0">
      <selection activeCell="D25" activeCellId="0" sqref="D25"/>
    </sheetView>
  </sheetViews>
  <sheetFormatPr baseColWidth="10" defaultColWidth="13.33203125" defaultRowHeight="13.199999999999999"/>
  <cols>
    <col customWidth="1" min="1" max="1" style="223" width="2"/>
    <col customWidth="1" min="2" max="2" style="223" width="8.33203125"/>
    <col customWidth="1" min="3" max="3" style="223" width="70.44140625"/>
    <col customWidth="1" min="4" max="10" style="223" width="19.6640625"/>
    <col customWidth="1" min="11" max="11" style="223" width="5.33203125"/>
    <col bestFit="1" customWidth="1" min="12" max="12" style="223" width="5.109375"/>
    <col customWidth="1" min="13" max="13" style="223" width="22.44140625"/>
    <col min="14" max="14" style="1242" width="13.33203125"/>
    <col min="15" max="16384" style="223" width="13.33203125"/>
  </cols>
  <sheetData>
    <row r="1" ht="6.75" customHeight="1"/>
    <row r="2">
      <c r="B2" s="1243"/>
      <c r="C2" s="1244"/>
      <c r="D2" s="1244"/>
      <c r="E2" s="1244"/>
      <c r="F2" s="1244"/>
      <c r="G2" s="1244"/>
      <c r="H2" s="1244"/>
      <c r="I2" s="1244"/>
      <c r="J2" s="1245"/>
    </row>
    <row r="3" ht="24.600000000000001">
      <c r="B3" s="1246" t="s">
        <v>608</v>
      </c>
      <c r="C3" s="1247"/>
      <c r="D3" s="1247"/>
      <c r="E3" s="1247"/>
      <c r="F3" s="1247"/>
      <c r="G3" s="1247"/>
      <c r="H3" s="1247"/>
      <c r="I3" s="1247"/>
      <c r="J3" s="1248"/>
    </row>
    <row r="4" ht="21.600000000000001">
      <c r="B4" s="1249"/>
      <c r="C4" s="1250"/>
      <c r="D4" s="1250"/>
      <c r="E4" s="1250"/>
      <c r="F4" s="1250"/>
      <c r="G4" s="1250"/>
      <c r="H4" s="1250"/>
      <c r="I4" s="1250"/>
      <c r="J4" s="1251"/>
    </row>
    <row r="5">
      <c r="B5" s="1252"/>
      <c r="C5" s="1253"/>
      <c r="D5" s="1253"/>
      <c r="E5" s="1253"/>
      <c r="F5" s="1253"/>
      <c r="G5" s="1253"/>
      <c r="H5" s="1253"/>
      <c r="I5" s="1253"/>
      <c r="J5" s="1254"/>
    </row>
    <row r="6" s="7" customFormat="1" ht="17.399999999999999">
      <c r="B6" s="1138"/>
      <c r="C6" s="1140" t="s">
        <v>400</v>
      </c>
      <c r="D6" s="1141"/>
      <c r="E6" s="1141"/>
      <c r="F6" s="1141"/>
      <c r="G6" s="1141"/>
      <c r="H6" s="1141"/>
      <c r="I6" s="1141"/>
      <c r="J6" s="1142"/>
    </row>
    <row r="7" s="7" customFormat="1" ht="58.5" customHeight="1">
      <c r="B7" s="1138"/>
      <c r="C7" s="1143" t="s">
        <v>401</v>
      </c>
      <c r="D7" s="1143"/>
      <c r="E7" s="1143"/>
      <c r="F7" s="1143"/>
      <c r="G7" s="1143"/>
      <c r="H7" s="1143"/>
      <c r="I7" s="1143"/>
      <c r="J7" s="1144"/>
    </row>
    <row r="8" s="7" customFormat="1" ht="21">
      <c r="B8" s="1138"/>
      <c r="C8" s="1145"/>
      <c r="D8" s="914"/>
      <c r="E8" s="914"/>
      <c r="F8" s="914"/>
      <c r="G8" s="914"/>
      <c r="H8" s="1255"/>
      <c r="I8" s="914"/>
      <c r="J8" s="1139"/>
    </row>
    <row r="9" ht="17.399999999999999">
      <c r="B9" s="1256"/>
      <c r="C9" s="1257" t="s">
        <v>609</v>
      </c>
      <c r="D9" s="1258"/>
      <c r="E9" s="1258"/>
      <c r="F9" s="1258"/>
      <c r="G9" s="1258"/>
      <c r="H9" s="1258"/>
      <c r="I9" s="1258"/>
      <c r="J9" s="1259"/>
    </row>
    <row r="10" ht="17.399999999999999">
      <c r="B10" s="1256"/>
      <c r="C10" s="913" t="s">
        <v>402</v>
      </c>
      <c r="D10" s="1260" t="e">
        <f>+'RES-RS'!H18</f>
        <v>#REF!</v>
      </c>
      <c r="E10" s="1258"/>
      <c r="F10" s="1258"/>
      <c r="G10" s="1258"/>
      <c r="H10" s="1258"/>
      <c r="I10" s="1258"/>
      <c r="J10" s="1261"/>
      <c r="L10" s="1262"/>
      <c r="M10" s="1263" t="e">
        <f>D10=SUM(G13:G25)</f>
        <v>#REF!</v>
      </c>
      <c r="N10" s="1264"/>
    </row>
    <row r="11" ht="13.800000000000001">
      <c r="B11" s="1256"/>
      <c r="C11" s="1258"/>
      <c r="D11" s="1258"/>
      <c r="E11" s="1258"/>
      <c r="F11" s="1258"/>
      <c r="G11" s="1258"/>
      <c r="H11" s="1258"/>
      <c r="I11" s="1258"/>
      <c r="J11" s="1259"/>
    </row>
    <row r="12" ht="28.199999999999999">
      <c r="B12" s="1265" t="s">
        <v>403</v>
      </c>
      <c r="C12" s="1266" t="s">
        <v>404</v>
      </c>
      <c r="D12" s="1267" t="s">
        <v>610</v>
      </c>
      <c r="E12" s="1266" t="s">
        <v>406</v>
      </c>
      <c r="F12" s="1268" t="s">
        <v>611</v>
      </c>
      <c r="G12" s="1266" t="s">
        <v>408</v>
      </c>
      <c r="H12" s="1266" t="s">
        <v>409</v>
      </c>
      <c r="I12" s="1269" t="s">
        <v>410</v>
      </c>
      <c r="J12" s="1270" t="s">
        <v>411</v>
      </c>
    </row>
    <row r="13" s="1258" customFormat="1" ht="19.5" customHeight="1">
      <c r="B13" s="1271">
        <v>1</v>
      </c>
      <c r="C13" s="1272" t="s">
        <v>418</v>
      </c>
      <c r="D13" s="860" t="s">
        <v>419</v>
      </c>
      <c r="E13" s="1273" t="s">
        <v>414</v>
      </c>
      <c r="F13" s="1274" t="s">
        <v>414</v>
      </c>
      <c r="G13" s="1275">
        <f>+RS!M20+RS!M27</f>
        <v>119149.67</v>
      </c>
      <c r="H13" s="1276" t="e">
        <f t="shared" ref="H13:H25" si="406">ROUND(G13/$D$10,3)</f>
        <v>#REF!</v>
      </c>
      <c r="I13" s="1277">
        <f t="shared" ref="I13:I14" si="407">ROUND(G13/SUM($G$13:$G$14),4)</f>
        <v>1</v>
      </c>
      <c r="J13" s="1278" t="e">
        <f>+ROUND(SUM(H13:H14),3)</f>
        <v>#REF!</v>
      </c>
      <c r="N13" s="1279"/>
    </row>
    <row r="14" s="1258" customFormat="1" ht="19.5" customHeight="1">
      <c r="B14" s="1271"/>
      <c r="C14" s="1272" t="s">
        <v>612</v>
      </c>
      <c r="D14" s="1280" t="s">
        <v>412</v>
      </c>
      <c r="E14" s="1281" t="s">
        <v>413</v>
      </c>
      <c r="F14" s="1282"/>
      <c r="G14" s="1275">
        <f>+RS!M23</f>
        <v>0</v>
      </c>
      <c r="H14" s="1276" t="e">
        <f t="shared" si="406"/>
        <v>#REF!</v>
      </c>
      <c r="I14" s="1283">
        <f t="shared" si="407"/>
        <v>0</v>
      </c>
      <c r="J14" s="1284"/>
      <c r="N14" s="1279"/>
    </row>
    <row r="15" ht="19.5" customHeight="1">
      <c r="B15" s="1285">
        <v>2</v>
      </c>
      <c r="C15" s="1286" t="s">
        <v>503</v>
      </c>
      <c r="D15" s="1287" t="s">
        <v>422</v>
      </c>
      <c r="E15" s="1288" t="s">
        <v>613</v>
      </c>
      <c r="F15" s="1289" t="s">
        <v>613</v>
      </c>
      <c r="G15" s="1290">
        <f>+RS!M37</f>
        <v>98903.329999999987</v>
      </c>
      <c r="H15" s="1291" t="e">
        <f t="shared" si="406"/>
        <v>#REF!</v>
      </c>
      <c r="I15" s="1292">
        <f t="shared" ref="I15:I16" si="408">ROUND(G15/SUM($G$15:$G$16),4)</f>
        <v>0.64949999999999997</v>
      </c>
      <c r="J15" s="1293" t="e">
        <f>+ROUND(SUM(H15:H16),3)</f>
        <v>#REF!</v>
      </c>
      <c r="L15" s="1294"/>
      <c r="M15" s="1295"/>
      <c r="N15" s="1279"/>
    </row>
    <row r="16" ht="19.5" customHeight="1">
      <c r="B16" s="1296"/>
      <c r="C16" s="1297" t="s">
        <v>598</v>
      </c>
      <c r="D16" s="1298" t="s">
        <v>422</v>
      </c>
      <c r="E16" s="1282" t="s">
        <v>614</v>
      </c>
      <c r="F16" s="1299"/>
      <c r="G16" s="1300">
        <f>+RS!M126</f>
        <v>53380.889999999999</v>
      </c>
      <c r="H16" s="1301" t="e">
        <f t="shared" si="406"/>
        <v>#REF!</v>
      </c>
      <c r="I16" s="1302">
        <f t="shared" si="408"/>
        <v>0.35049999999999998</v>
      </c>
      <c r="J16" s="1303"/>
      <c r="L16" s="1294"/>
      <c r="M16" s="1304"/>
      <c r="N16" s="1279"/>
    </row>
    <row r="17" ht="19.5" customHeight="1">
      <c r="B17" s="1305">
        <v>3</v>
      </c>
      <c r="C17" s="1306" t="s">
        <v>544</v>
      </c>
      <c r="D17" s="1307" t="s">
        <v>425</v>
      </c>
      <c r="E17" s="1273" t="s">
        <v>426</v>
      </c>
      <c r="F17" s="1289" t="s">
        <v>433</v>
      </c>
      <c r="G17" s="1275">
        <f>+RS!M67</f>
        <v>37625.690000000002</v>
      </c>
      <c r="H17" s="1276" t="e">
        <f t="shared" si="406"/>
        <v>#REF!</v>
      </c>
      <c r="I17" s="1308">
        <f t="shared" ref="I17:I22" si="409">ROUND(G17/SUM($G$17:$G$22),4)</f>
        <v>0.25259999999999999</v>
      </c>
      <c r="J17" s="1293" t="e">
        <f>+ROUND(SUM(H17:H22),3)</f>
        <v>#REF!</v>
      </c>
      <c r="L17" s="1309"/>
      <c r="M17" s="1310"/>
      <c r="N17" s="1279"/>
    </row>
    <row r="18" ht="19.5" customHeight="1">
      <c r="B18" s="1305"/>
      <c r="C18" s="1306" t="s">
        <v>615</v>
      </c>
      <c r="D18" s="1307" t="s">
        <v>428</v>
      </c>
      <c r="E18" s="1273" t="s">
        <v>427</v>
      </c>
      <c r="F18" s="1311"/>
      <c r="G18" s="1275">
        <f>+RS!M51</f>
        <v>11725.039999999999</v>
      </c>
      <c r="H18" s="1276" t="e">
        <f t="shared" si="406"/>
        <v>#REF!</v>
      </c>
      <c r="I18" s="1308">
        <f t="shared" si="409"/>
        <v>0.078700000000000006</v>
      </c>
      <c r="J18" s="1312"/>
      <c r="L18" s="1294"/>
      <c r="M18" s="1304"/>
      <c r="N18" s="1279"/>
    </row>
    <row r="19" ht="19.5" customHeight="1">
      <c r="B19" s="1305"/>
      <c r="C19" s="1306" t="s">
        <v>342</v>
      </c>
      <c r="D19" s="1307" t="s">
        <v>428</v>
      </c>
      <c r="E19" s="1273" t="s">
        <v>616</v>
      </c>
      <c r="F19" s="1311"/>
      <c r="G19" s="1275">
        <f>+RS!M83</f>
        <v>25775.52</v>
      </c>
      <c r="H19" s="1276" t="e">
        <f t="shared" si="406"/>
        <v>#REF!</v>
      </c>
      <c r="I19" s="1308">
        <f t="shared" si="409"/>
        <v>0.17299999999999999</v>
      </c>
      <c r="J19" s="1312"/>
      <c r="L19" s="1309"/>
      <c r="M19" s="1310"/>
      <c r="N19" s="1313"/>
    </row>
    <row r="20" ht="19.5" customHeight="1">
      <c r="B20" s="1305"/>
      <c r="C20" s="1306" t="s">
        <v>570</v>
      </c>
      <c r="D20" s="1307" t="s">
        <v>428</v>
      </c>
      <c r="E20" s="1273" t="s">
        <v>617</v>
      </c>
      <c r="F20" s="1311"/>
      <c r="G20" s="1275">
        <f>+RS!M101</f>
        <v>12191.380000000001</v>
      </c>
      <c r="H20" s="1276" t="e">
        <f t="shared" si="406"/>
        <v>#REF!</v>
      </c>
      <c r="I20" s="1308">
        <f t="shared" si="409"/>
        <v>0.081799999999999998</v>
      </c>
      <c r="J20" s="1312"/>
      <c r="L20" s="1309"/>
      <c r="M20" s="1310"/>
      <c r="N20" s="1279"/>
    </row>
    <row r="21" ht="19.5" customHeight="1">
      <c r="B21" s="1305"/>
      <c r="C21" s="1306" t="s">
        <v>540</v>
      </c>
      <c r="D21" s="1307" t="s">
        <v>432</v>
      </c>
      <c r="E21" s="1273" t="s">
        <v>433</v>
      </c>
      <c r="F21" s="1311"/>
      <c r="G21" s="1275">
        <f>+RS!M57</f>
        <v>48623.479999999996</v>
      </c>
      <c r="H21" s="1276" t="e">
        <f t="shared" si="406"/>
        <v>#REF!</v>
      </c>
      <c r="I21" s="1308">
        <f t="shared" si="409"/>
        <v>0.32640000000000002</v>
      </c>
      <c r="J21" s="1312"/>
      <c r="L21" s="1309"/>
      <c r="M21" s="1310"/>
      <c r="N21" s="1279"/>
    </row>
    <row r="22" ht="19.5" customHeight="1">
      <c r="B22" s="1296"/>
      <c r="C22" s="1297" t="s">
        <v>589</v>
      </c>
      <c r="D22" s="1298" t="s">
        <v>432</v>
      </c>
      <c r="E22" s="1282" t="s">
        <v>434</v>
      </c>
      <c r="F22" s="1314"/>
      <c r="G22" s="1300">
        <f>+RS!M111</f>
        <v>13035.610000000001</v>
      </c>
      <c r="H22" s="1301" t="e">
        <f t="shared" si="406"/>
        <v>#REF!</v>
      </c>
      <c r="I22" s="1302">
        <f t="shared" si="409"/>
        <v>0.087499999999999994</v>
      </c>
      <c r="J22" s="1303"/>
      <c r="L22" s="1309"/>
      <c r="M22" s="1310"/>
      <c r="N22" s="1279"/>
    </row>
    <row r="23" ht="19.5" customHeight="1">
      <c r="B23" s="1285">
        <v>4</v>
      </c>
      <c r="C23" s="1286" t="s">
        <v>33</v>
      </c>
      <c r="D23" s="1315" t="s">
        <v>436</v>
      </c>
      <c r="E23" s="1289" t="s">
        <v>437</v>
      </c>
      <c r="F23" s="1289" t="s">
        <v>437</v>
      </c>
      <c r="G23" s="1290" t="e">
        <f t="shared" ref="G23:G24" si="410">+RS!#REF!</f>
        <v>#REF!</v>
      </c>
      <c r="H23" s="1291" t="e">
        <f t="shared" si="406"/>
        <v>#REF!</v>
      </c>
      <c r="I23" s="1292" t="e">
        <f t="shared" ref="I23:I24" si="411">ROUND(G23/($G$23+$G$24),4)</f>
        <v>#REF!</v>
      </c>
      <c r="J23" s="1293" t="e">
        <f>+ROUND(SUM(H23:H24),3)</f>
        <v>#REF!</v>
      </c>
      <c r="L23" s="1309"/>
      <c r="M23" s="1310"/>
      <c r="N23" s="1279"/>
    </row>
    <row r="24" ht="19.5" customHeight="1">
      <c r="B24" s="1296"/>
      <c r="C24" s="1297" t="s">
        <v>438</v>
      </c>
      <c r="D24" s="1316" t="s">
        <v>439</v>
      </c>
      <c r="E24" s="1282" t="s">
        <v>440</v>
      </c>
      <c r="F24" s="1282"/>
      <c r="G24" s="1300" t="e">
        <f t="shared" si="410"/>
        <v>#REF!</v>
      </c>
      <c r="H24" s="1301" t="e">
        <f t="shared" si="406"/>
        <v>#REF!</v>
      </c>
      <c r="I24" s="1302" t="e">
        <f t="shared" si="411"/>
        <v>#REF!</v>
      </c>
      <c r="J24" s="1312"/>
      <c r="L24" s="1294"/>
      <c r="M24" s="1304"/>
      <c r="N24" s="1279"/>
    </row>
    <row r="25" ht="19.5" customHeight="1">
      <c r="B25" s="1317">
        <v>5</v>
      </c>
      <c r="C25" s="1318" t="s">
        <v>618</v>
      </c>
      <c r="D25" s="1319" t="s">
        <v>442</v>
      </c>
      <c r="E25" s="1320" t="s">
        <v>443</v>
      </c>
      <c r="F25" s="1321" t="s">
        <v>443</v>
      </c>
      <c r="G25" s="1322" t="e">
        <f>+'RES-RS'!H16+'RES-RS'!H17</f>
        <v>#REF!</v>
      </c>
      <c r="H25" s="1323" t="e">
        <f t="shared" si="406"/>
        <v>#REF!</v>
      </c>
      <c r="I25" s="1324" t="e">
        <f>+G25/(G25)</f>
        <v>#REF!</v>
      </c>
      <c r="J25" s="1325" t="e">
        <f>+ROUND(SUM(H25),3)</f>
        <v>#REF!</v>
      </c>
      <c r="K25" s="1326"/>
      <c r="L25" s="1309"/>
      <c r="M25" s="1295"/>
      <c r="N25" s="1279"/>
    </row>
    <row r="26" ht="15">
      <c r="B26" s="1327"/>
      <c r="C26" s="1328"/>
      <c r="D26" s="1328"/>
      <c r="E26" s="1328"/>
      <c r="F26" s="1328"/>
      <c r="G26" s="1329"/>
      <c r="H26" s="1330" t="e">
        <f>SUM(H15:H25)</f>
        <v>#REF!</v>
      </c>
      <c r="I26" s="1331"/>
      <c r="J26" s="1332"/>
      <c r="M26" s="1333"/>
    </row>
    <row r="27" ht="17.399999999999999">
      <c r="B27" s="1334" t="s">
        <v>445</v>
      </c>
      <c r="C27" s="913" t="e">
        <f>J13&amp;" PCr/PCo + "&amp;J15&amp;" DI1r/DI1o + "&amp;J17&amp;" CUr/CUo+ "&amp;J23&amp;" Jr/Jo + "&amp;J25&amp;" GGr/GGo"</f>
        <v>#REF!</v>
      </c>
      <c r="D27" s="1257"/>
      <c r="E27" s="1257"/>
      <c r="F27" s="1257"/>
      <c r="G27" s="1335"/>
      <c r="H27" s="1336"/>
      <c r="I27" s="1337"/>
      <c r="J27" s="1338"/>
    </row>
    <row r="28" ht="13.800000000000001">
      <c r="B28" s="1339"/>
      <c r="C28" s="1340"/>
      <c r="D28" s="1340"/>
      <c r="E28" s="1340"/>
      <c r="F28" s="1340"/>
      <c r="G28" s="1340"/>
      <c r="H28" s="1340"/>
      <c r="I28" s="1340"/>
      <c r="J28" s="1341"/>
    </row>
    <row r="29">
      <c r="B29" s="1256"/>
      <c r="C29" s="1258"/>
      <c r="D29" s="1258"/>
      <c r="E29" s="1258"/>
      <c r="F29" s="1258"/>
      <c r="G29" s="1258"/>
      <c r="H29" s="1258"/>
      <c r="I29" s="1258"/>
      <c r="J29" s="1342"/>
    </row>
    <row r="30">
      <c r="B30" s="1256" t="s">
        <v>178</v>
      </c>
      <c r="C30" s="1258"/>
      <c r="D30" s="1258"/>
      <c r="E30" s="1258"/>
      <c r="F30" s="1258"/>
      <c r="G30" s="1258"/>
      <c r="H30" s="1343"/>
      <c r="I30" s="1344"/>
      <c r="J30" s="1345"/>
    </row>
    <row r="31">
      <c r="B31" s="1256"/>
      <c r="C31" s="1258"/>
      <c r="D31" s="1258"/>
      <c r="E31" s="1258"/>
      <c r="F31" s="1258"/>
      <c r="G31" s="1258"/>
      <c r="H31" s="1343"/>
      <c r="I31" s="1346"/>
      <c r="J31" s="1345"/>
    </row>
    <row r="32" ht="13.800000000000001">
      <c r="B32" s="1347" t="s">
        <v>446</v>
      </c>
      <c r="C32" s="1348" t="s">
        <v>447</v>
      </c>
      <c r="D32" s="1348"/>
      <c r="E32" s="1348"/>
      <c r="F32" s="1348"/>
      <c r="G32" s="1258"/>
      <c r="H32" s="1343"/>
      <c r="I32" s="1344"/>
      <c r="J32" s="1345"/>
    </row>
    <row r="33" ht="13.800000000000001">
      <c r="B33" s="1347"/>
      <c r="C33" s="1348" t="s">
        <v>448</v>
      </c>
      <c r="D33" s="1348"/>
      <c r="E33" s="1348"/>
      <c r="F33" s="1348"/>
      <c r="G33" s="1258"/>
      <c r="H33" s="1343"/>
      <c r="I33" s="1344"/>
      <c r="J33" s="1345"/>
    </row>
    <row r="34" ht="13.800000000000001">
      <c r="B34" s="1347"/>
      <c r="C34" s="1348" t="s">
        <v>449</v>
      </c>
      <c r="D34" s="1258"/>
      <c r="E34" s="1258"/>
      <c r="F34" s="1258"/>
      <c r="G34" s="1258"/>
      <c r="H34" s="1343"/>
      <c r="I34" s="1344"/>
      <c r="J34" s="1345"/>
    </row>
    <row r="35" ht="13.800000000000001">
      <c r="B35" s="1347" t="s">
        <v>450</v>
      </c>
      <c r="C35" s="1348" t="s">
        <v>451</v>
      </c>
      <c r="D35" s="1348"/>
      <c r="E35" s="1348"/>
      <c r="F35" s="1348"/>
      <c r="G35" s="1258"/>
      <c r="H35" s="1343"/>
      <c r="I35" s="1344"/>
      <c r="J35" s="1342"/>
    </row>
    <row r="36" ht="13.800000000000001">
      <c r="B36" s="1347"/>
      <c r="C36" s="1348" t="s">
        <v>452</v>
      </c>
      <c r="D36" s="1258"/>
      <c r="E36" s="1258"/>
      <c r="F36" s="1258"/>
      <c r="G36" s="1258"/>
      <c r="H36" s="1343"/>
      <c r="I36" s="1349"/>
      <c r="J36" s="1342"/>
    </row>
    <row r="37" ht="14.4">
      <c r="B37" s="1350" t="s">
        <v>453</v>
      </c>
      <c r="C37" s="1351" t="s">
        <v>454</v>
      </c>
      <c r="D37" s="1351"/>
      <c r="E37" s="1340"/>
      <c r="F37" s="1340"/>
      <c r="G37" s="1340"/>
      <c r="H37" s="1352"/>
      <c r="I37" s="1352"/>
      <c r="J37" s="1353"/>
    </row>
    <row r="38">
      <c r="G38" s="1354"/>
      <c r="J38" s="1355"/>
    </row>
    <row r="39">
      <c r="G39" s="1356"/>
      <c r="H39" s="1357"/>
      <c r="I39" s="1357"/>
      <c r="J39" s="1357"/>
    </row>
    <row r="40">
      <c r="G40" s="1356"/>
    </row>
    <row r="41">
      <c r="G41" s="1356"/>
    </row>
    <row r="42">
      <c r="G42" s="1356"/>
    </row>
    <row r="43">
      <c r="H43" s="1358" t="e">
        <f>+IF(SUM(H13:H25)=1,"OK","X")</f>
        <v>#REF!</v>
      </c>
      <c r="I43" s="1358" t="e">
        <f>+IF(SUM(I13:I25)=5,"OK","X")</f>
        <v>#REF!</v>
      </c>
      <c r="J43" s="1358" t="e">
        <f>+IF(SUM(J13:J25)=1,"OK","X")</f>
        <v>#REF!</v>
      </c>
    </row>
    <row r="44">
      <c r="H44" s="1263"/>
      <c r="I44" s="1263"/>
      <c r="J44" s="1263"/>
    </row>
    <row r="50">
      <c r="J50" s="1309"/>
    </row>
  </sheetData>
  <mergeCells count="5">
    <mergeCell ref="C7:J7"/>
    <mergeCell ref="F13:F14"/>
    <mergeCell ref="F15:F16"/>
    <mergeCell ref="F17:F22"/>
    <mergeCell ref="F23:F24"/>
  </mergeCells>
  <printOptions headings="0" gridLines="0" horizontalCentered="1" verticalCentered="1"/>
  <pageMargins left="0.39370078740157477" right="0.39370078740157477" top="0" bottom="0" header="0" footer="0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9">
    <outlinePr applyStyles="0" summaryBelow="1" summaryRight="1" showOutlineSymbols="1"/>
    <pageSetUpPr autoPageBreaks="1" fitToPage="0"/>
  </sheetPr>
  <sheetViews>
    <sheetView showGridLines="0" view="pageBreakPreview" zoomScale="85" workbookViewId="0">
      <selection activeCell="D25" activeCellId="0" sqref="D25"/>
    </sheetView>
  </sheetViews>
  <sheetFormatPr baseColWidth="10" defaultColWidth="11.44140625" defaultRowHeight="13.199999999999999"/>
  <cols>
    <col customWidth="1" min="1" max="1" style="555" width="1.88671875"/>
    <col customWidth="1" min="2" max="2" style="556" width="11.33203125"/>
    <col customWidth="1" min="3" max="3" style="556" width="2.5546875"/>
    <col customWidth="1" min="4" max="4" style="556" width="6.109375"/>
    <col customWidth="1" min="5" max="5" style="556" width="7.44140625"/>
    <col customWidth="1" min="6" max="6" style="556" width="48.88671875"/>
    <col customWidth="1" min="7" max="7" style="556" width="20.109375"/>
    <col customWidth="1" min="8" max="8" style="556" width="19.33203125"/>
    <col customWidth="1" hidden="1" min="9" max="9" style="556" width="16.6640625"/>
    <col customWidth="1" hidden="1" min="10" max="10" style="556" width="14.6640625"/>
    <col customWidth="1" hidden="1" min="11" max="11" style="556" width="14"/>
    <col customWidth="1" hidden="1" min="12" max="12" style="556" width="16.6640625"/>
    <col customWidth="1" min="13" max="14" style="555" width="11.88671875"/>
    <col min="15" max="16384" style="555" width="11.44140625"/>
  </cols>
  <sheetData>
    <row r="1" ht="8.25" customHeight="1">
      <c r="B1" s="557"/>
      <c r="C1" s="558"/>
      <c r="D1" s="558"/>
      <c r="E1" s="558"/>
      <c r="F1" s="558"/>
      <c r="G1" s="558"/>
      <c r="H1" s="558"/>
      <c r="I1" s="558"/>
      <c r="J1" s="558"/>
      <c r="K1" s="558"/>
    </row>
    <row r="2" ht="15" customHeight="1">
      <c r="B2" s="559" t="s">
        <v>233</v>
      </c>
      <c r="C2" s="560"/>
      <c r="D2" s="560"/>
      <c r="E2" s="560"/>
      <c r="F2" s="560"/>
      <c r="G2" s="560"/>
      <c r="H2" s="560"/>
      <c r="I2" s="560"/>
      <c r="J2" s="560"/>
      <c r="K2" s="560"/>
      <c r="L2" s="561"/>
    </row>
    <row r="3" ht="12" customHeight="1">
      <c r="B3" s="562"/>
      <c r="C3" s="560"/>
      <c r="D3" s="560"/>
      <c r="E3" s="560"/>
      <c r="F3" s="560"/>
      <c r="G3" s="560"/>
      <c r="H3" s="560"/>
      <c r="I3" s="560"/>
      <c r="J3" s="560"/>
      <c r="K3" s="560"/>
    </row>
    <row r="4" ht="42.75" customHeight="1">
      <c r="B4" s="563" t="s">
        <v>3</v>
      </c>
      <c r="C4" s="563"/>
      <c r="D4" s="563"/>
      <c r="E4" s="563"/>
      <c r="F4" s="563"/>
      <c r="G4" s="563"/>
      <c r="H4" s="563"/>
      <c r="I4" s="563"/>
      <c r="J4" s="563"/>
      <c r="K4" s="563"/>
      <c r="L4" s="563"/>
    </row>
    <row r="5" ht="15" customHeight="1">
      <c r="B5" s="564"/>
      <c r="C5" s="565"/>
      <c r="D5" s="565"/>
      <c r="E5" s="565"/>
      <c r="F5" s="565"/>
      <c r="G5" s="565"/>
      <c r="H5" s="565"/>
      <c r="I5" s="565"/>
      <c r="J5" s="565"/>
      <c r="K5" s="565"/>
    </row>
    <row r="6" ht="18" customHeight="1">
      <c r="B6" s="566" t="s">
        <v>234</v>
      </c>
      <c r="C6" s="567" t="s">
        <v>2</v>
      </c>
      <c r="D6" s="568" t="s">
        <v>5</v>
      </c>
      <c r="E6" s="568"/>
      <c r="G6" s="568"/>
      <c r="H6" s="568"/>
      <c r="I6" s="568"/>
      <c r="J6" s="568"/>
      <c r="K6" s="568"/>
    </row>
    <row r="7" ht="18" customHeight="1">
      <c r="B7" s="569" t="s">
        <v>619</v>
      </c>
      <c r="C7" s="570" t="s">
        <v>2</v>
      </c>
      <c r="D7" s="569" t="s">
        <v>620</v>
      </c>
      <c r="E7" s="569"/>
      <c r="G7" s="569"/>
      <c r="H7" s="571" t="s">
        <v>6</v>
      </c>
      <c r="I7" s="569"/>
      <c r="J7" s="569"/>
      <c r="K7" s="569"/>
    </row>
    <row r="8" ht="18" customHeight="1">
      <c r="B8" s="572"/>
      <c r="C8" s="573"/>
      <c r="D8" s="574"/>
      <c r="E8" s="574"/>
      <c r="F8" s="574"/>
      <c r="G8" s="574"/>
      <c r="H8" s="1198" t="s">
        <v>7</v>
      </c>
      <c r="I8" s="574"/>
      <c r="J8" s="574"/>
      <c r="K8" s="574"/>
      <c r="L8" s="933"/>
    </row>
    <row r="9" ht="20.25" customHeight="1">
      <c r="B9" s="576" t="s">
        <v>10</v>
      </c>
      <c r="C9" s="577" t="s">
        <v>23</v>
      </c>
      <c r="D9" s="578"/>
      <c r="E9" s="578"/>
      <c r="F9" s="579"/>
      <c r="G9" s="98" t="s">
        <v>24</v>
      </c>
      <c r="H9" s="98" t="s">
        <v>236</v>
      </c>
      <c r="I9" s="99" t="s">
        <v>26</v>
      </c>
      <c r="J9" s="100"/>
      <c r="K9" s="101" t="s">
        <v>27</v>
      </c>
      <c r="L9" s="101"/>
    </row>
    <row r="10" ht="33" customHeight="1">
      <c r="B10" s="580"/>
      <c r="C10" s="581"/>
      <c r="D10" s="582"/>
      <c r="E10" s="582"/>
      <c r="F10" s="583"/>
      <c r="G10" s="106"/>
      <c r="H10" s="106"/>
      <c r="I10" s="101" t="s">
        <v>28</v>
      </c>
      <c r="J10" s="101" t="s">
        <v>29</v>
      </c>
      <c r="K10" s="106" t="s">
        <v>30</v>
      </c>
      <c r="L10" s="106" t="s">
        <v>31</v>
      </c>
    </row>
    <row r="11" ht="21.75" customHeight="1">
      <c r="B11" s="584"/>
      <c r="C11" s="585"/>
      <c r="D11" s="586"/>
      <c r="E11" s="586"/>
      <c r="F11" s="587"/>
      <c r="G11" s="588"/>
      <c r="H11" s="588"/>
      <c r="I11" s="588"/>
      <c r="J11" s="588"/>
      <c r="K11" s="588"/>
      <c r="L11" s="588"/>
    </row>
    <row r="12" ht="21.75" customHeight="1">
      <c r="B12" s="589" t="s">
        <v>16</v>
      </c>
      <c r="C12" s="590"/>
      <c r="D12" s="591" t="s">
        <v>237</v>
      </c>
      <c r="E12" s="591"/>
      <c r="F12" s="592"/>
      <c r="G12" s="593">
        <f>+SFV!K119</f>
        <v>224739.45000000001</v>
      </c>
      <c r="H12" s="593">
        <f>+SFV!M119</f>
        <v>231968.38999999996</v>
      </c>
      <c r="I12" s="593">
        <f>+SFV!O119</f>
        <v>141.50999999999999</v>
      </c>
      <c r="J12" s="593">
        <f>+SFV!Q119</f>
        <v>103598.37</v>
      </c>
      <c r="K12" s="593">
        <f>+SFV!S119</f>
        <v>96510.939999999988</v>
      </c>
      <c r="L12" s="593">
        <f>+SFV!U119</f>
        <v>0</v>
      </c>
      <c r="M12" s="597"/>
      <c r="N12" s="595"/>
      <c r="P12" s="596"/>
      <c r="Q12" s="597"/>
    </row>
    <row r="13" ht="21.75" customHeight="1">
      <c r="B13" s="589" t="s">
        <v>18</v>
      </c>
      <c r="C13" s="598"/>
      <c r="D13" s="599" t="s">
        <v>33</v>
      </c>
      <c r="E13" s="599"/>
      <c r="F13" s="600"/>
      <c r="G13" s="593">
        <f>+SFV!K166</f>
        <v>51498.290000000001</v>
      </c>
      <c r="H13" s="593">
        <f>+SFV!M166</f>
        <v>49238.780000000006</v>
      </c>
      <c r="I13" s="593">
        <f>+SFV!O166</f>
        <v>228.49000000000001</v>
      </c>
      <c r="J13" s="593">
        <f>+SFV!Q166</f>
        <v>0</v>
      </c>
      <c r="K13" s="593">
        <f>+SFV!S166</f>
        <v>2488.02</v>
      </c>
      <c r="L13" s="593">
        <f>+SFV!U166</f>
        <v>0</v>
      </c>
      <c r="M13" s="597"/>
      <c r="N13" s="595"/>
      <c r="P13" s="596"/>
      <c r="Q13" s="597"/>
    </row>
    <row r="14" ht="21.75" customHeight="1">
      <c r="B14" s="589" t="s">
        <v>34</v>
      </c>
      <c r="C14" s="598"/>
      <c r="D14" s="599" t="s">
        <v>238</v>
      </c>
      <c r="E14" s="599"/>
      <c r="F14" s="600"/>
      <c r="G14" s="593">
        <f>+SFV!K270</f>
        <v>5558.6700000000001</v>
      </c>
      <c r="H14" s="593">
        <f>+SFV!M270</f>
        <v>6557.1399999999994</v>
      </c>
      <c r="I14" s="593">
        <f>+SFV!O270</f>
        <v>5.7200000000000006</v>
      </c>
      <c r="J14" s="593">
        <f>+SFV!Q270</f>
        <v>2262.5500000000002</v>
      </c>
      <c r="K14" s="593">
        <f>+SFV!S270</f>
        <v>1269.8000000000002</v>
      </c>
      <c r="L14" s="593">
        <f>+SFV!U270</f>
        <v>0</v>
      </c>
      <c r="M14" s="597"/>
      <c r="N14" s="595"/>
      <c r="P14" s="596"/>
      <c r="Q14" s="597"/>
    </row>
    <row r="15" s="601" customFormat="1" ht="36.75" customHeight="1">
      <c r="B15" s="602" t="s">
        <v>36</v>
      </c>
      <c r="C15" s="603"/>
      <c r="D15" s="604" t="s">
        <v>239</v>
      </c>
      <c r="E15" s="604"/>
      <c r="F15" s="605"/>
      <c r="G15" s="606">
        <f t="shared" ref="G15:L15" si="412">+SUM(G12:G14)</f>
        <v>281796.40999999997</v>
      </c>
      <c r="H15" s="606">
        <f t="shared" si="412"/>
        <v>287764.31</v>
      </c>
      <c r="I15" s="606">
        <f t="shared" si="412"/>
        <v>375.72000000000003</v>
      </c>
      <c r="J15" s="606">
        <f t="shared" si="412"/>
        <v>105860.92</v>
      </c>
      <c r="K15" s="606">
        <f t="shared" si="412"/>
        <v>100268.75999999999</v>
      </c>
      <c r="L15" s="606">
        <f t="shared" si="412"/>
        <v>0</v>
      </c>
      <c r="M15" s="607"/>
      <c r="N15" s="608"/>
      <c r="P15" s="129"/>
      <c r="Q15" s="607"/>
    </row>
    <row r="16" ht="24.75" customHeight="1">
      <c r="B16" s="609" t="s">
        <v>38</v>
      </c>
      <c r="C16" s="585"/>
      <c r="D16" s="610" t="s">
        <v>39</v>
      </c>
      <c r="E16" s="610"/>
      <c r="F16" s="611"/>
      <c r="G16" s="593">
        <f t="shared" ref="G16:L16" si="413">ROUND(G15*10.12%,2)</f>
        <v>28517.799999999999</v>
      </c>
      <c r="H16" s="593">
        <f t="shared" si="413"/>
        <v>29121.75</v>
      </c>
      <c r="I16" s="593">
        <f t="shared" si="413"/>
        <v>38.020000000000003</v>
      </c>
      <c r="J16" s="593">
        <f t="shared" si="413"/>
        <v>10713.129999999999</v>
      </c>
      <c r="K16" s="593">
        <f t="shared" si="413"/>
        <v>10147.200000000001</v>
      </c>
      <c r="L16" s="593">
        <f t="shared" si="413"/>
        <v>0</v>
      </c>
      <c r="M16" s="597"/>
      <c r="N16" s="130"/>
      <c r="P16" s="596"/>
      <c r="Q16" s="597"/>
    </row>
    <row r="17" ht="24.75" customHeight="1">
      <c r="B17" s="609" t="s">
        <v>40</v>
      </c>
      <c r="C17" s="585"/>
      <c r="D17" s="612" t="s">
        <v>41</v>
      </c>
      <c r="E17" s="612"/>
      <c r="F17" s="611"/>
      <c r="G17" s="593">
        <f t="shared" ref="G17:L17" si="414">ROUND(G15*3%,2)</f>
        <v>8453.8899999999994</v>
      </c>
      <c r="H17" s="593">
        <f t="shared" si="414"/>
        <v>8632.9300000000003</v>
      </c>
      <c r="I17" s="593">
        <f t="shared" si="414"/>
        <v>11.27</v>
      </c>
      <c r="J17" s="593">
        <f t="shared" si="414"/>
        <v>3175.8299999999999</v>
      </c>
      <c r="K17" s="593">
        <f t="shared" si="414"/>
        <v>3008.0599999999999</v>
      </c>
      <c r="L17" s="593">
        <f t="shared" si="414"/>
        <v>0</v>
      </c>
      <c r="M17" s="597"/>
      <c r="N17" s="130"/>
      <c r="P17" s="596"/>
      <c r="Q17" s="597"/>
    </row>
    <row r="18" s="601" customFormat="1" ht="36.75" customHeight="1">
      <c r="B18" s="602" t="s">
        <v>240</v>
      </c>
      <c r="C18" s="603"/>
      <c r="D18" s="604" t="s">
        <v>241</v>
      </c>
      <c r="E18" s="604"/>
      <c r="F18" s="605"/>
      <c r="G18" s="613">
        <f t="shared" ref="G18:L18" si="415">G17+G16+G15</f>
        <v>318768.09999999998</v>
      </c>
      <c r="H18" s="613">
        <f t="shared" si="415"/>
        <v>325518.98999999999</v>
      </c>
      <c r="I18" s="613">
        <f t="shared" si="415"/>
        <v>425.01000000000005</v>
      </c>
      <c r="J18" s="613">
        <f t="shared" si="415"/>
        <v>119749.88</v>
      </c>
      <c r="K18" s="613">
        <f t="shared" si="415"/>
        <v>113424.01999999999</v>
      </c>
      <c r="L18" s="613">
        <f t="shared" si="415"/>
        <v>0</v>
      </c>
      <c r="M18" s="129">
        <f>+H18-G18</f>
        <v>6750.890000000014</v>
      </c>
      <c r="N18" s="608"/>
      <c r="P18" s="129"/>
      <c r="Q18" s="607"/>
    </row>
    <row r="19" s="601" customFormat="1" ht="6" customHeight="1">
      <c r="B19" s="614"/>
      <c r="C19" s="615"/>
      <c r="D19" s="604"/>
      <c r="E19" s="604"/>
      <c r="F19" s="604"/>
      <c r="G19" s="616"/>
      <c r="H19" s="616"/>
      <c r="I19" s="617"/>
      <c r="J19" s="618"/>
      <c r="K19" s="618"/>
      <c r="L19" s="618"/>
      <c r="M19" s="129"/>
      <c r="N19" s="608"/>
      <c r="P19" s="129"/>
      <c r="Q19" s="607"/>
    </row>
    <row r="20" ht="38.25" customHeight="1">
      <c r="B20" s="619"/>
      <c r="C20" s="620"/>
      <c r="D20" s="621" t="s">
        <v>242</v>
      </c>
      <c r="E20" s="621"/>
      <c r="F20" s="622"/>
      <c r="G20" s="623">
        <f>+G18/G18</f>
        <v>1</v>
      </c>
      <c r="H20" s="623">
        <f>+H18/$G$18</f>
        <v>1.0211780601634857</v>
      </c>
      <c r="I20" s="623">
        <f>+I18/$G$18</f>
        <v>0.0013332889959817187</v>
      </c>
      <c r="J20" s="623">
        <f>+J18/$G$18</f>
        <v>0.37566456618463395</v>
      </c>
      <c r="K20" s="623">
        <f>+K18/$G$18</f>
        <v>0.35581985775866531</v>
      </c>
      <c r="L20" s="623">
        <f>+L18/$G$18</f>
        <v>0</v>
      </c>
      <c r="M20" s="597"/>
    </row>
    <row r="21">
      <c r="L21" s="624"/>
    </row>
    <row r="22" ht="13.800000000000001">
      <c r="H22" s="624">
        <f>+H18-I18+K18-J18</f>
        <v>318768.12</v>
      </c>
      <c r="I22" s="594"/>
      <c r="J22" s="594"/>
      <c r="K22" s="624">
        <f t="shared" ref="K22:K25" si="416">+G12-H12+I12+J12-K12</f>
        <v>0</v>
      </c>
    </row>
    <row r="23" ht="13.800000000000001">
      <c r="H23" s="624">
        <f>+G18-H22</f>
        <v>-0.020000000018626451</v>
      </c>
      <c r="I23" s="594"/>
      <c r="J23" s="594"/>
      <c r="K23" s="624">
        <f t="shared" si="416"/>
        <v>-0.020000000005438778</v>
      </c>
    </row>
    <row r="24">
      <c r="H24" s="624"/>
      <c r="K24" s="624">
        <f t="shared" si="416"/>
        <v>0</v>
      </c>
    </row>
    <row r="25">
      <c r="K25" s="624">
        <f t="shared" si="416"/>
        <v>-0.020000000018626451</v>
      </c>
    </row>
    <row r="27" ht="15.6">
      <c r="H27" s="1359"/>
    </row>
    <row r="29">
      <c r="H29" s="624"/>
    </row>
  </sheetData>
  <mergeCells count="7">
    <mergeCell ref="B4:L4"/>
    <mergeCell ref="B9:B10"/>
    <mergeCell ref="C9:F10"/>
    <mergeCell ref="G9:G10"/>
    <mergeCell ref="H9:H10"/>
    <mergeCell ref="I9:J9"/>
    <mergeCell ref="K9:L9"/>
  </mergeCells>
  <printOptions headings="0" gridLines="0" horizontalCentered="1" verticalCentered="1"/>
  <pageMargins left="0" right="0" top="0" bottom="0" header="0" footer="0"/>
  <pageSetup paperSize="9" scale="75" fitToWidth="0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0">
    <outlinePr applyStyles="0" summaryBelow="1" summaryRight="1" showOutlineSymbols="1"/>
    <pageSetUpPr autoPageBreaks="1" fitToPage="0"/>
  </sheetPr>
  <sheetViews>
    <sheetView showGridLines="0" view="pageBreakPreview" topLeftCell="F261" zoomScale="70" workbookViewId="0">
      <selection activeCell="A38" activeCellId="0" sqref="A38"/>
    </sheetView>
  </sheetViews>
  <sheetFormatPr baseColWidth="10" defaultColWidth="11.44140625" defaultRowHeight="13.800000000000001"/>
  <cols>
    <col customWidth="1" min="1" max="1" style="934" width="4.44140625"/>
    <col customWidth="1" min="2" max="2" style="934" width="7.6640625"/>
    <col customWidth="1" hidden="1" min="3" max="3" style="934" width="2"/>
    <col customWidth="1" min="4" max="4" style="934" width="7.33203125"/>
    <col customWidth="1" min="5" max="5" style="625" width="3.109375"/>
    <col customWidth="1" min="6" max="6" style="934" width="90.109375"/>
    <col customWidth="1" min="7" max="7" style="934" width="8.6640625"/>
    <col customWidth="1" min="8" max="8" style="934" width="12.33203125"/>
    <col customWidth="1" min="9" max="9" style="934" width="13.109375"/>
    <col customWidth="1" min="10" max="10" style="935" width="13.88671875"/>
    <col customWidth="1" min="11" max="11" style="936" width="17.44140625"/>
    <col customWidth="1" min="12" max="12" style="934" width="13.88671875"/>
    <col customWidth="1" min="13" max="13" style="934" width="17.44140625"/>
    <col customWidth="1" hidden="1" min="14" max="14" style="934" width="13.88671875"/>
    <col customWidth="1" hidden="1" min="15" max="15" style="934" width="17.44140625"/>
    <col customWidth="1" hidden="1" min="16" max="16" style="934" width="13.88671875"/>
    <col customWidth="1" hidden="1" min="17" max="17" style="934" width="17.44140625"/>
    <col customWidth="1" hidden="1" min="18" max="18" style="934" width="13.88671875"/>
    <col customWidth="1" hidden="1" min="19" max="19" style="934" width="17.44140625"/>
    <col customWidth="1" hidden="1" min="20" max="20" style="934" width="13.88671875"/>
    <col customWidth="1" hidden="1" min="21" max="21" style="934" width="17.44140625"/>
    <col customWidth="1" hidden="1" min="22" max="22" style="934" width="34.33203125"/>
    <col customWidth="1" min="23" max="23" style="934" width="12.88671875"/>
    <col min="24" max="29" style="934" width="11.44140625"/>
    <col customWidth="1" min="30" max="30" style="934" width="31.5546875"/>
    <col customWidth="1" min="31" max="31" style="1063" width="16.33203125"/>
    <col min="32" max="16384" style="934" width="11.44140625"/>
  </cols>
  <sheetData>
    <row r="1" hidden="1"/>
    <row r="2" ht="15" hidden="1" customHeight="1"/>
    <row r="3" ht="15" hidden="1" customHeight="1"/>
    <row r="4" ht="15" hidden="1" customHeight="1"/>
    <row r="5" hidden="1"/>
    <row r="6" ht="20.25" customHeight="1">
      <c r="B6" s="630" t="s">
        <v>621</v>
      </c>
      <c r="C6" s="630"/>
      <c r="D6" s="630"/>
      <c r="E6" s="630"/>
      <c r="F6" s="630"/>
      <c r="G6" s="630"/>
      <c r="H6" s="630"/>
      <c r="I6" s="630"/>
      <c r="J6" s="630"/>
      <c r="K6" s="630"/>
      <c r="L6" s="630"/>
      <c r="M6" s="630"/>
      <c r="N6" s="630"/>
      <c r="O6" s="630"/>
      <c r="P6" s="630"/>
      <c r="Q6" s="630"/>
      <c r="R6" s="630"/>
      <c r="S6" s="630"/>
      <c r="T6" s="630"/>
      <c r="U6" s="630"/>
      <c r="V6" s="630"/>
    </row>
    <row r="7" ht="17.25" customHeight="1">
      <c r="B7" s="630"/>
      <c r="C7" s="630"/>
      <c r="D7" s="630"/>
      <c r="E7" s="630"/>
      <c r="F7" s="630"/>
      <c r="G7" s="630"/>
      <c r="H7" s="630"/>
      <c r="I7" s="630"/>
      <c r="J7" s="630"/>
      <c r="K7" s="630"/>
      <c r="L7" s="630"/>
      <c r="M7" s="630"/>
      <c r="N7" s="630"/>
      <c r="O7" s="630"/>
      <c r="P7" s="630"/>
      <c r="Q7" s="630"/>
      <c r="R7" s="630"/>
      <c r="S7" s="630"/>
      <c r="T7" s="630"/>
      <c r="U7" s="630"/>
      <c r="V7" s="630"/>
    </row>
    <row r="8" s="937" customFormat="1" ht="24" customHeight="1">
      <c r="B8" s="637" t="s">
        <v>245</v>
      </c>
      <c r="C8" s="938"/>
      <c r="D8" s="938"/>
      <c r="E8" s="636" t="s">
        <v>2</v>
      </c>
      <c r="F8" s="635" t="s">
        <v>3</v>
      </c>
      <c r="G8" s="635"/>
      <c r="H8" s="635"/>
      <c r="I8" s="635"/>
      <c r="J8" s="635"/>
      <c r="K8" s="635"/>
      <c r="L8" s="635"/>
      <c r="M8" s="635"/>
      <c r="N8" s="635"/>
      <c r="O8" s="635"/>
      <c r="P8" s="635"/>
      <c r="Q8" s="635"/>
      <c r="R8" s="635"/>
      <c r="S8" s="635"/>
      <c r="T8" s="635"/>
      <c r="U8" s="635"/>
      <c r="V8" s="635"/>
      <c r="AE8" s="1360"/>
    </row>
    <row r="9" s="937" customFormat="1" ht="24" customHeight="1">
      <c r="B9" s="637" t="s">
        <v>4</v>
      </c>
      <c r="C9" s="82"/>
      <c r="D9" s="82"/>
      <c r="E9" s="636" t="s">
        <v>2</v>
      </c>
      <c r="F9" s="939" t="s">
        <v>5</v>
      </c>
      <c r="G9" s="938"/>
      <c r="H9" s="938"/>
      <c r="I9" s="938"/>
      <c r="J9" s="938"/>
      <c r="K9" s="938"/>
      <c r="L9" s="635"/>
      <c r="M9" s="635"/>
      <c r="N9" s="635"/>
      <c r="O9" s="635"/>
      <c r="P9" s="635"/>
      <c r="Q9" s="635"/>
      <c r="R9" s="938"/>
      <c r="S9" s="938"/>
      <c r="T9" s="938"/>
      <c r="U9" s="938"/>
      <c r="V9" s="938"/>
      <c r="AE9" s="1360"/>
    </row>
    <row r="10" s="937" customFormat="1" ht="24" customHeight="1">
      <c r="B10" s="637" t="s">
        <v>619</v>
      </c>
      <c r="C10" s="167"/>
      <c r="D10" s="167"/>
      <c r="E10" s="633" t="s">
        <v>2</v>
      </c>
      <c r="F10" s="637" t="s">
        <v>620</v>
      </c>
      <c r="G10" s="940"/>
      <c r="H10" s="941"/>
      <c r="I10" s="941"/>
      <c r="J10" s="640"/>
      <c r="K10" s="640"/>
      <c r="L10" s="640"/>
      <c r="M10" s="640"/>
      <c r="N10" s="640"/>
      <c r="O10" s="640"/>
      <c r="P10" s="640"/>
      <c r="Q10" s="640"/>
      <c r="R10" s="938"/>
      <c r="S10" s="938"/>
      <c r="T10" s="938"/>
      <c r="U10" s="938"/>
      <c r="V10" s="938"/>
      <c r="AE10" s="1360"/>
    </row>
    <row r="11" ht="8.25" customHeight="1">
      <c r="B11" s="942"/>
      <c r="C11" s="942"/>
      <c r="D11" s="942"/>
      <c r="E11" s="641"/>
      <c r="F11" s="942"/>
      <c r="G11" s="942"/>
      <c r="H11" s="942"/>
      <c r="I11" s="942"/>
      <c r="J11" s="943"/>
      <c r="K11" s="944"/>
      <c r="L11" s="942"/>
      <c r="M11" s="942"/>
      <c r="N11" s="942"/>
      <c r="O11" s="942"/>
      <c r="P11" s="942"/>
      <c r="Q11" s="942"/>
      <c r="R11" s="942"/>
      <c r="S11" s="942"/>
      <c r="T11" s="942"/>
      <c r="U11" s="942"/>
      <c r="V11" s="942"/>
    </row>
    <row r="12" ht="20.25" customHeight="1">
      <c r="B12" s="644" t="s">
        <v>10</v>
      </c>
      <c r="C12" s="644" t="s">
        <v>246</v>
      </c>
      <c r="D12" s="644"/>
      <c r="E12" s="644"/>
      <c r="F12" s="644"/>
      <c r="G12" s="945" t="s">
        <v>247</v>
      </c>
      <c r="H12" s="648" t="s">
        <v>248</v>
      </c>
      <c r="I12" s="648" t="s">
        <v>249</v>
      </c>
      <c r="J12" s="649" t="s">
        <v>8</v>
      </c>
      <c r="K12" s="650"/>
      <c r="L12" s="649" t="s">
        <v>9</v>
      </c>
      <c r="M12" s="650"/>
      <c r="N12" s="649" t="s">
        <v>26</v>
      </c>
      <c r="O12" s="1361"/>
      <c r="P12" s="1361"/>
      <c r="Q12" s="650"/>
      <c r="R12" s="649" t="s">
        <v>27</v>
      </c>
      <c r="S12" s="1361"/>
      <c r="T12" s="1361"/>
      <c r="U12" s="650"/>
      <c r="V12" s="665" t="s">
        <v>622</v>
      </c>
    </row>
    <row r="13" ht="22.5" customHeight="1">
      <c r="B13" s="644"/>
      <c r="C13" s="644"/>
      <c r="D13" s="644"/>
      <c r="E13" s="644"/>
      <c r="F13" s="644"/>
      <c r="G13" s="945"/>
      <c r="H13" s="648"/>
      <c r="I13" s="648"/>
      <c r="J13" s="664" t="s">
        <v>256</v>
      </c>
      <c r="K13" s="665" t="s">
        <v>20</v>
      </c>
      <c r="L13" s="664" t="s">
        <v>256</v>
      </c>
      <c r="M13" s="665" t="s">
        <v>20</v>
      </c>
      <c r="N13" s="649" t="s">
        <v>28</v>
      </c>
      <c r="O13" s="650"/>
      <c r="P13" s="1362" t="s">
        <v>29</v>
      </c>
      <c r="Q13" s="1363"/>
      <c r="R13" s="1364" t="s">
        <v>623</v>
      </c>
      <c r="S13" s="1365"/>
      <c r="T13" s="1364" t="s">
        <v>624</v>
      </c>
      <c r="U13" s="1365"/>
      <c r="V13" s="665"/>
    </row>
    <row r="14" ht="20.25" customHeight="1">
      <c r="B14" s="644"/>
      <c r="C14" s="644"/>
      <c r="D14" s="644"/>
      <c r="E14" s="644"/>
      <c r="F14" s="644"/>
      <c r="G14" s="945"/>
      <c r="H14" s="648"/>
      <c r="I14" s="648"/>
      <c r="J14" s="664"/>
      <c r="K14" s="665"/>
      <c r="L14" s="664"/>
      <c r="M14" s="665"/>
      <c r="N14" s="1366" t="s">
        <v>256</v>
      </c>
      <c r="O14" s="1367" t="s">
        <v>20</v>
      </c>
      <c r="P14" s="1366" t="s">
        <v>256</v>
      </c>
      <c r="Q14" s="1367" t="s">
        <v>20</v>
      </c>
      <c r="R14" s="1366" t="s">
        <v>256</v>
      </c>
      <c r="S14" s="1367" t="s">
        <v>20</v>
      </c>
      <c r="T14" s="1366" t="s">
        <v>256</v>
      </c>
      <c r="U14" s="1367" t="s">
        <v>20</v>
      </c>
      <c r="V14" s="665"/>
    </row>
    <row r="15" ht="20.25" customHeight="1">
      <c r="B15" s="644"/>
      <c r="C15" s="644"/>
      <c r="D15" s="644"/>
      <c r="E15" s="644"/>
      <c r="F15" s="644"/>
      <c r="G15" s="945"/>
      <c r="H15" s="665" t="s">
        <v>257</v>
      </c>
      <c r="I15" s="665" t="s">
        <v>257</v>
      </c>
      <c r="J15" s="665" t="s">
        <v>203</v>
      </c>
      <c r="K15" s="665" t="s">
        <v>128</v>
      </c>
      <c r="L15" s="665" t="s">
        <v>203</v>
      </c>
      <c r="M15" s="665" t="s">
        <v>128</v>
      </c>
      <c r="N15" s="665" t="s">
        <v>203</v>
      </c>
      <c r="O15" s="665" t="s">
        <v>128</v>
      </c>
      <c r="P15" s="665" t="s">
        <v>203</v>
      </c>
      <c r="Q15" s="665" t="s">
        <v>128</v>
      </c>
      <c r="R15" s="665" t="s">
        <v>203</v>
      </c>
      <c r="S15" s="665" t="s">
        <v>128</v>
      </c>
      <c r="T15" s="665" t="s">
        <v>203</v>
      </c>
      <c r="U15" s="665" t="s">
        <v>128</v>
      </c>
      <c r="V15" s="665"/>
    </row>
    <row r="16" ht="21" customHeight="1">
      <c r="B16" s="946" t="s">
        <v>16</v>
      </c>
      <c r="C16" s="947"/>
      <c r="D16" s="948" t="s">
        <v>237</v>
      </c>
      <c r="E16" s="949"/>
      <c r="F16" s="950"/>
      <c r="G16" s="951"/>
      <c r="H16" s="952"/>
      <c r="I16" s="952"/>
      <c r="J16" s="952"/>
      <c r="K16" s="952"/>
      <c r="L16" s="952"/>
      <c r="M16" s="952"/>
      <c r="N16" s="952"/>
      <c r="O16" s="952"/>
      <c r="P16" s="952"/>
      <c r="Q16" s="952"/>
      <c r="R16" s="952"/>
      <c r="S16" s="952"/>
      <c r="T16" s="952"/>
      <c r="U16" s="952"/>
      <c r="V16" s="952"/>
    </row>
    <row r="17" ht="21" customHeight="1">
      <c r="B17" s="955">
        <v>1</v>
      </c>
      <c r="C17" s="712">
        <v>3</v>
      </c>
      <c r="D17" s="1200" t="s">
        <v>625</v>
      </c>
      <c r="E17" s="957"/>
      <c r="F17" s="958"/>
      <c r="G17" s="736"/>
      <c r="H17" s="959"/>
      <c r="I17" s="959"/>
      <c r="J17" s="959"/>
      <c r="K17" s="959"/>
      <c r="L17" s="959"/>
      <c r="M17" s="959"/>
      <c r="N17" s="1368"/>
      <c r="O17" s="959"/>
      <c r="P17" s="959"/>
      <c r="Q17" s="959"/>
      <c r="R17" s="959"/>
      <c r="S17" s="959"/>
      <c r="T17" s="959"/>
      <c r="U17" s="959"/>
      <c r="V17" s="959"/>
    </row>
    <row r="18" ht="21" customHeight="1">
      <c r="B18" s="738">
        <f t="shared" ref="B18:B19" si="417">+B17+0.01</f>
        <v>1.01</v>
      </c>
      <c r="C18" s="712">
        <f t="shared" ref="C18:C77" si="418">+C17+1</f>
        <v>4</v>
      </c>
      <c r="D18" s="997" t="s">
        <v>626</v>
      </c>
      <c r="E18" s="998"/>
      <c r="F18" s="999"/>
      <c r="G18" s="736" t="s">
        <v>261</v>
      </c>
      <c r="H18" s="1369">
        <v>418.54000000000002</v>
      </c>
      <c r="I18" s="959"/>
      <c r="J18" s="959">
        <v>39</v>
      </c>
      <c r="K18" s="959">
        <f t="shared" ref="K18:K81" si="419">+ROUND($H18*J18,2)</f>
        <v>16323.059999999999</v>
      </c>
      <c r="L18" s="959">
        <v>37</v>
      </c>
      <c r="M18" s="959">
        <f t="shared" ref="M18:S19" si="420">+ROUND($H18*L18,2)</f>
        <v>15485.98</v>
      </c>
      <c r="N18" s="959">
        <f t="shared" ref="N18:N81" si="421">+IF($L18-$J18&gt;=0,$L18-$J18,0)</f>
        <v>0</v>
      </c>
      <c r="O18" s="959">
        <f>+ROUND($H18*N18,2)</f>
        <v>0</v>
      </c>
      <c r="P18" s="959"/>
      <c r="Q18" s="959">
        <f>+ROUND($H18*P18,2)</f>
        <v>0</v>
      </c>
      <c r="R18" s="959">
        <f t="shared" ref="R18:R81" si="422">+IF($L18-$J18&lt;=0,-$L18+$J18,0)</f>
        <v>2</v>
      </c>
      <c r="S18" s="959">
        <f>+ROUND($H18*R18,2)</f>
        <v>837.08000000000004</v>
      </c>
      <c r="T18" s="959"/>
      <c r="U18" s="959">
        <f t="shared" ref="U18:U19" si="423">+ROUND($H18*T18,2)</f>
        <v>0</v>
      </c>
      <c r="V18" s="959"/>
    </row>
    <row r="19" ht="21" customHeight="1">
      <c r="B19" s="738">
        <f t="shared" si="417"/>
        <v>1.02</v>
      </c>
      <c r="C19" s="712">
        <f t="shared" si="418"/>
        <v>5</v>
      </c>
      <c r="D19" s="997" t="s">
        <v>627</v>
      </c>
      <c r="E19" s="998"/>
      <c r="F19" s="999"/>
      <c r="G19" s="752" t="s">
        <v>261</v>
      </c>
      <c r="H19" s="1370">
        <v>773.57000000000005</v>
      </c>
      <c r="I19" s="1006"/>
      <c r="J19" s="1006">
        <v>39</v>
      </c>
      <c r="K19" s="1006">
        <f t="shared" si="419"/>
        <v>30169.23</v>
      </c>
      <c r="L19" s="959">
        <v>37</v>
      </c>
      <c r="M19" s="1006">
        <f t="shared" si="420"/>
        <v>28622.09</v>
      </c>
      <c r="N19" s="1006">
        <f t="shared" si="421"/>
        <v>0</v>
      </c>
      <c r="O19" s="1006">
        <f t="shared" si="420"/>
        <v>0</v>
      </c>
      <c r="P19" s="1006"/>
      <c r="Q19" s="1006">
        <f t="shared" si="420"/>
        <v>0</v>
      </c>
      <c r="R19" s="1006">
        <f t="shared" si="422"/>
        <v>2</v>
      </c>
      <c r="S19" s="1006">
        <f t="shared" si="420"/>
        <v>1547.1400000000001</v>
      </c>
      <c r="T19" s="1006"/>
      <c r="U19" s="1006">
        <f t="shared" si="423"/>
        <v>0</v>
      </c>
      <c r="V19" s="1006"/>
    </row>
    <row r="20" ht="21" customHeight="1">
      <c r="B20" s="981"/>
      <c r="C20" s="712">
        <f t="shared" si="418"/>
        <v>6</v>
      </c>
      <c r="D20" s="982"/>
      <c r="E20" s="714"/>
      <c r="F20" s="983" t="str">
        <f>+"SUB-TOTAL   "&amp;B17&amp;":  "</f>
        <v xml:space="preserve">SUB-TOTAL   1:  </v>
      </c>
      <c r="G20" s="716"/>
      <c r="H20" s="984"/>
      <c r="I20" s="984"/>
      <c r="J20" s="984"/>
      <c r="K20" s="985">
        <f>+SUM(K18:K19)</f>
        <v>46492.290000000001</v>
      </c>
      <c r="L20" s="984"/>
      <c r="M20" s="985">
        <f>+SUM(M18:M19)</f>
        <v>44108.07</v>
      </c>
      <c r="N20" s="985"/>
      <c r="O20" s="985">
        <f>+SUM(O18:O19)</f>
        <v>0</v>
      </c>
      <c r="P20" s="985"/>
      <c r="Q20" s="985">
        <f>+SUM(Q18:Q19)</f>
        <v>0</v>
      </c>
      <c r="R20" s="1060"/>
      <c r="S20" s="985">
        <f>+SUM(S18:S19)</f>
        <v>2384.2200000000003</v>
      </c>
      <c r="T20" s="1060"/>
      <c r="U20" s="985">
        <f>+SUM(U18:U19)</f>
        <v>0</v>
      </c>
      <c r="V20" s="1060"/>
      <c r="W20" s="1121">
        <f>+K20-M20+O20+Q20-S20</f>
        <v>0</v>
      </c>
    </row>
    <row r="21" ht="21" customHeight="1">
      <c r="B21" s="990">
        <f>1+B17</f>
        <v>2</v>
      </c>
      <c r="C21" s="991">
        <f t="shared" si="418"/>
        <v>7</v>
      </c>
      <c r="D21" s="1002" t="s">
        <v>628</v>
      </c>
      <c r="E21" s="1003"/>
      <c r="F21" s="1004"/>
      <c r="G21" s="711"/>
      <c r="H21" s="993"/>
      <c r="I21" s="993"/>
      <c r="J21" s="993"/>
      <c r="K21" s="994"/>
      <c r="L21" s="993"/>
      <c r="M21" s="994"/>
      <c r="N21" s="994"/>
      <c r="O21" s="994"/>
      <c r="P21" s="994"/>
      <c r="Q21" s="994"/>
      <c r="R21" s="993"/>
      <c r="S21" s="994"/>
      <c r="T21" s="993"/>
      <c r="U21" s="994"/>
      <c r="V21" s="993"/>
    </row>
    <row r="22" ht="21" customHeight="1">
      <c r="B22" s="738">
        <f t="shared" ref="B22:B33" si="424">+B21+0.01</f>
        <v>2.0099999999999998</v>
      </c>
      <c r="C22" s="1005">
        <f t="shared" ref="C22:C23" si="425">+C17+1</f>
        <v>4</v>
      </c>
      <c r="D22" s="997" t="s">
        <v>629</v>
      </c>
      <c r="E22" s="998"/>
      <c r="F22" s="999"/>
      <c r="G22" s="736" t="s">
        <v>261</v>
      </c>
      <c r="H22" s="959">
        <v>13.24</v>
      </c>
      <c r="I22" s="959"/>
      <c r="J22" s="959">
        <v>39</v>
      </c>
      <c r="K22" s="1000">
        <f t="shared" ref="K22:K33" si="426">+ROUND($H22*J22,2)</f>
        <v>516.36000000000001</v>
      </c>
      <c r="L22" s="959">
        <v>37</v>
      </c>
      <c r="M22" s="1000">
        <f t="shared" ref="M22:M32" si="427">+ROUND($H22*L22,2)</f>
        <v>489.88</v>
      </c>
      <c r="N22" s="1000">
        <f t="shared" si="421"/>
        <v>0</v>
      </c>
      <c r="O22" s="1000">
        <f t="shared" ref="O22:O33" si="428">+ROUND($H22*N22,2)</f>
        <v>0</v>
      </c>
      <c r="P22" s="1000"/>
      <c r="Q22" s="1000">
        <f t="shared" ref="Q22:Q32" si="429">+ROUND($H22*P22,2)</f>
        <v>0</v>
      </c>
      <c r="R22" s="959">
        <f t="shared" si="422"/>
        <v>2</v>
      </c>
      <c r="S22" s="1000">
        <f t="shared" ref="S22:S33" si="430">+ROUND($H22*R22,2)</f>
        <v>26.48</v>
      </c>
      <c r="T22" s="959"/>
      <c r="U22" s="1000">
        <f t="shared" ref="U22:U33" si="431">+ROUND($H22*T22,2)</f>
        <v>0</v>
      </c>
      <c r="V22" s="959"/>
    </row>
    <row r="23" ht="21" customHeight="1">
      <c r="B23" s="738">
        <f t="shared" si="424"/>
        <v>2.0199999999999996</v>
      </c>
      <c r="C23" s="1005">
        <f t="shared" si="425"/>
        <v>5</v>
      </c>
      <c r="D23" s="997" t="s">
        <v>630</v>
      </c>
      <c r="E23" s="998"/>
      <c r="F23" s="999"/>
      <c r="G23" s="736" t="s">
        <v>261</v>
      </c>
      <c r="H23" s="959">
        <v>51.32</v>
      </c>
      <c r="I23" s="959"/>
      <c r="J23" s="959">
        <v>39</v>
      </c>
      <c r="K23" s="1000">
        <f t="shared" si="426"/>
        <v>2001.48</v>
      </c>
      <c r="L23" s="959">
        <v>37</v>
      </c>
      <c r="M23" s="1000">
        <f t="shared" si="427"/>
        <v>1898.8399999999999</v>
      </c>
      <c r="N23" s="1000">
        <f t="shared" si="421"/>
        <v>0</v>
      </c>
      <c r="O23" s="1000">
        <f t="shared" si="428"/>
        <v>0</v>
      </c>
      <c r="P23" s="1000"/>
      <c r="Q23" s="1000">
        <f t="shared" si="429"/>
        <v>0</v>
      </c>
      <c r="R23" s="959">
        <f t="shared" si="422"/>
        <v>2</v>
      </c>
      <c r="S23" s="1000">
        <f t="shared" si="430"/>
        <v>102.64</v>
      </c>
      <c r="T23" s="959"/>
      <c r="U23" s="1000">
        <f t="shared" si="431"/>
        <v>0</v>
      </c>
      <c r="V23" s="959"/>
    </row>
    <row r="24" ht="21" customHeight="1">
      <c r="B24" s="738">
        <f t="shared" si="424"/>
        <v>2.0299999999999994</v>
      </c>
      <c r="C24" s="1005">
        <f>+C18+1</f>
        <v>5</v>
      </c>
      <c r="D24" s="997" t="s">
        <v>631</v>
      </c>
      <c r="E24" s="998"/>
      <c r="F24" s="999"/>
      <c r="G24" s="736" t="s">
        <v>261</v>
      </c>
      <c r="H24" s="959">
        <v>6.9800000000000004</v>
      </c>
      <c r="I24" s="959"/>
      <c r="J24" s="959">
        <v>78</v>
      </c>
      <c r="K24" s="1000">
        <f t="shared" si="426"/>
        <v>544.44000000000005</v>
      </c>
      <c r="L24" s="959">
        <v>74</v>
      </c>
      <c r="M24" s="1000">
        <f t="shared" si="427"/>
        <v>516.51999999999998</v>
      </c>
      <c r="N24" s="1000">
        <f t="shared" si="421"/>
        <v>0</v>
      </c>
      <c r="O24" s="1000">
        <f t="shared" si="428"/>
        <v>0</v>
      </c>
      <c r="P24" s="1000"/>
      <c r="Q24" s="1000">
        <f t="shared" si="429"/>
        <v>0</v>
      </c>
      <c r="R24" s="959">
        <f t="shared" si="422"/>
        <v>4</v>
      </c>
      <c r="S24" s="1000">
        <f t="shared" si="430"/>
        <v>27.920000000000002</v>
      </c>
      <c r="T24" s="959"/>
      <c r="U24" s="1000">
        <f t="shared" si="431"/>
        <v>0</v>
      </c>
      <c r="V24" s="959"/>
    </row>
    <row r="25" ht="21" customHeight="1">
      <c r="B25" s="738">
        <f t="shared" si="424"/>
        <v>2.0399999999999991</v>
      </c>
      <c r="C25" s="1005">
        <f t="shared" ref="C25:C28" si="432">+C20+1</f>
        <v>7</v>
      </c>
      <c r="D25" s="997" t="s">
        <v>632</v>
      </c>
      <c r="E25" s="998"/>
      <c r="F25" s="999"/>
      <c r="G25" s="736" t="s">
        <v>261</v>
      </c>
      <c r="H25" s="959">
        <v>61.82</v>
      </c>
      <c r="I25" s="959"/>
      <c r="J25" s="959">
        <v>39</v>
      </c>
      <c r="K25" s="1000">
        <f t="shared" si="426"/>
        <v>2410.98</v>
      </c>
      <c r="L25" s="959">
        <v>37</v>
      </c>
      <c r="M25" s="1000">
        <f t="shared" si="427"/>
        <v>2287.3400000000001</v>
      </c>
      <c r="N25" s="1000">
        <f t="shared" si="421"/>
        <v>0</v>
      </c>
      <c r="O25" s="1000">
        <f t="shared" si="428"/>
        <v>0</v>
      </c>
      <c r="P25" s="1000"/>
      <c r="Q25" s="1000">
        <f t="shared" si="429"/>
        <v>0</v>
      </c>
      <c r="R25" s="959">
        <f t="shared" si="422"/>
        <v>2</v>
      </c>
      <c r="S25" s="1000">
        <f t="shared" si="430"/>
        <v>123.64</v>
      </c>
      <c r="T25" s="959"/>
      <c r="U25" s="1000">
        <f t="shared" si="431"/>
        <v>0</v>
      </c>
      <c r="V25" s="959"/>
    </row>
    <row r="26" ht="21" customHeight="1">
      <c r="B26" s="738">
        <f t="shared" si="424"/>
        <v>2.0499999999999989</v>
      </c>
      <c r="C26" s="1005">
        <f t="shared" si="432"/>
        <v>8</v>
      </c>
      <c r="D26" s="997" t="s">
        <v>633</v>
      </c>
      <c r="E26" s="998"/>
      <c r="F26" s="999"/>
      <c r="G26" s="736" t="s">
        <v>261</v>
      </c>
      <c r="H26" s="959">
        <v>276.00999999999999</v>
      </c>
      <c r="I26" s="959"/>
      <c r="J26" s="959">
        <v>39</v>
      </c>
      <c r="K26" s="1000">
        <f t="shared" si="426"/>
        <v>10764.389999999999</v>
      </c>
      <c r="L26" s="959">
        <v>37</v>
      </c>
      <c r="M26" s="1000">
        <f t="shared" si="427"/>
        <v>10212.370000000001</v>
      </c>
      <c r="N26" s="1000">
        <f t="shared" si="421"/>
        <v>0</v>
      </c>
      <c r="O26" s="1000">
        <f t="shared" si="428"/>
        <v>0</v>
      </c>
      <c r="P26" s="1000"/>
      <c r="Q26" s="1000">
        <f t="shared" si="429"/>
        <v>0</v>
      </c>
      <c r="R26" s="959">
        <f t="shared" si="422"/>
        <v>2</v>
      </c>
      <c r="S26" s="1000">
        <f t="shared" si="430"/>
        <v>552.01999999999998</v>
      </c>
      <c r="T26" s="959"/>
      <c r="U26" s="1000">
        <f t="shared" si="431"/>
        <v>0</v>
      </c>
      <c r="V26" s="959"/>
    </row>
    <row r="27" ht="21" customHeight="1">
      <c r="B27" s="738">
        <f t="shared" si="424"/>
        <v>2.0599999999999987</v>
      </c>
      <c r="C27" s="1005">
        <f t="shared" si="432"/>
        <v>5</v>
      </c>
      <c r="D27" s="997" t="s">
        <v>634</v>
      </c>
      <c r="E27" s="998"/>
      <c r="F27" s="999"/>
      <c r="G27" s="736" t="s">
        <v>261</v>
      </c>
      <c r="H27" s="959">
        <v>11.300000000000001</v>
      </c>
      <c r="I27" s="959"/>
      <c r="J27" s="959">
        <v>39</v>
      </c>
      <c r="K27" s="1000">
        <f t="shared" si="426"/>
        <v>440.69999999999999</v>
      </c>
      <c r="L27" s="959">
        <v>37</v>
      </c>
      <c r="M27" s="1000">
        <f t="shared" si="427"/>
        <v>418.10000000000002</v>
      </c>
      <c r="N27" s="1000">
        <f t="shared" si="421"/>
        <v>0</v>
      </c>
      <c r="O27" s="1000">
        <f t="shared" si="428"/>
        <v>0</v>
      </c>
      <c r="P27" s="1000"/>
      <c r="Q27" s="1000">
        <f t="shared" si="429"/>
        <v>0</v>
      </c>
      <c r="R27" s="959">
        <f t="shared" si="422"/>
        <v>2</v>
      </c>
      <c r="S27" s="1000">
        <f t="shared" si="430"/>
        <v>22.600000000000001</v>
      </c>
      <c r="T27" s="959"/>
      <c r="U27" s="1000">
        <f t="shared" si="431"/>
        <v>0</v>
      </c>
      <c r="V27" s="959"/>
    </row>
    <row r="28" ht="21" customHeight="1">
      <c r="B28" s="738">
        <f t="shared" si="424"/>
        <v>2.0699999999999985</v>
      </c>
      <c r="C28" s="1005">
        <f t="shared" si="432"/>
        <v>6</v>
      </c>
      <c r="D28" s="997" t="s">
        <v>635</v>
      </c>
      <c r="E28" s="998"/>
      <c r="F28" s="999"/>
      <c r="G28" s="736" t="s">
        <v>261</v>
      </c>
      <c r="H28" s="959">
        <v>0.62</v>
      </c>
      <c r="I28" s="959"/>
      <c r="J28" s="959">
        <v>78</v>
      </c>
      <c r="K28" s="1000">
        <f t="shared" si="426"/>
        <v>48.359999999999999</v>
      </c>
      <c r="L28" s="959">
        <v>74</v>
      </c>
      <c r="M28" s="1000">
        <f t="shared" si="427"/>
        <v>45.880000000000003</v>
      </c>
      <c r="N28" s="1000">
        <f t="shared" si="421"/>
        <v>0</v>
      </c>
      <c r="O28" s="1000">
        <f t="shared" si="428"/>
        <v>0</v>
      </c>
      <c r="P28" s="1000"/>
      <c r="Q28" s="1000">
        <f t="shared" si="429"/>
        <v>0</v>
      </c>
      <c r="R28" s="959">
        <f t="shared" si="422"/>
        <v>4</v>
      </c>
      <c r="S28" s="1000">
        <f t="shared" si="430"/>
        <v>2.48</v>
      </c>
      <c r="T28" s="959"/>
      <c r="U28" s="1000">
        <f t="shared" si="431"/>
        <v>0</v>
      </c>
      <c r="V28" s="959"/>
    </row>
    <row r="29" ht="21" customHeight="1">
      <c r="B29" s="738">
        <f t="shared" si="424"/>
        <v>2.0799999999999983</v>
      </c>
      <c r="C29" s="1005">
        <f>+C23+1</f>
        <v>6</v>
      </c>
      <c r="D29" s="997" t="s">
        <v>636</v>
      </c>
      <c r="E29" s="998"/>
      <c r="F29" s="999"/>
      <c r="G29" s="736" t="s">
        <v>261</v>
      </c>
      <c r="H29" s="959">
        <v>13.630000000000001</v>
      </c>
      <c r="I29" s="959"/>
      <c r="J29" s="959">
        <v>39</v>
      </c>
      <c r="K29" s="1000">
        <f t="shared" si="426"/>
        <v>531.57000000000005</v>
      </c>
      <c r="L29" s="959">
        <v>37</v>
      </c>
      <c r="M29" s="1000">
        <f t="shared" si="427"/>
        <v>504.31</v>
      </c>
      <c r="N29" s="1000">
        <f t="shared" si="421"/>
        <v>0</v>
      </c>
      <c r="O29" s="1000">
        <f t="shared" si="428"/>
        <v>0</v>
      </c>
      <c r="P29" s="1000"/>
      <c r="Q29" s="1000">
        <f t="shared" si="429"/>
        <v>0</v>
      </c>
      <c r="R29" s="959">
        <f t="shared" si="422"/>
        <v>2</v>
      </c>
      <c r="S29" s="1000">
        <f t="shared" si="430"/>
        <v>27.260000000000002</v>
      </c>
      <c r="T29" s="959"/>
      <c r="U29" s="1000">
        <f t="shared" si="431"/>
        <v>0</v>
      </c>
      <c r="V29" s="959"/>
    </row>
    <row r="30" ht="21" customHeight="1">
      <c r="B30" s="738">
        <f t="shared" si="424"/>
        <v>2.0899999999999981</v>
      </c>
      <c r="C30" s="1005">
        <f t="shared" ref="C30:C33" si="433">+C25+1</f>
        <v>8</v>
      </c>
      <c r="D30" s="997" t="s">
        <v>637</v>
      </c>
      <c r="E30" s="998"/>
      <c r="F30" s="999"/>
      <c r="G30" s="736" t="s">
        <v>261</v>
      </c>
      <c r="H30" s="959">
        <v>15.17</v>
      </c>
      <c r="I30" s="959"/>
      <c r="J30" s="959">
        <v>39</v>
      </c>
      <c r="K30" s="1000">
        <f t="shared" si="426"/>
        <v>591.63</v>
      </c>
      <c r="L30" s="959">
        <v>37</v>
      </c>
      <c r="M30" s="1000">
        <f t="shared" si="427"/>
        <v>561.28999999999996</v>
      </c>
      <c r="N30" s="1000">
        <f t="shared" si="421"/>
        <v>0</v>
      </c>
      <c r="O30" s="1000">
        <f t="shared" si="428"/>
        <v>0</v>
      </c>
      <c r="P30" s="1000"/>
      <c r="Q30" s="1000">
        <f t="shared" si="429"/>
        <v>0</v>
      </c>
      <c r="R30" s="959">
        <f t="shared" si="422"/>
        <v>2</v>
      </c>
      <c r="S30" s="1000">
        <f t="shared" si="430"/>
        <v>30.34</v>
      </c>
      <c r="T30" s="959"/>
      <c r="U30" s="1000">
        <f t="shared" si="431"/>
        <v>0</v>
      </c>
      <c r="V30" s="959"/>
    </row>
    <row r="31" ht="21" customHeight="1">
      <c r="B31" s="738">
        <f t="shared" si="424"/>
        <v>2.0999999999999979</v>
      </c>
      <c r="C31" s="1005">
        <f t="shared" si="433"/>
        <v>9</v>
      </c>
      <c r="D31" s="997" t="s">
        <v>638</v>
      </c>
      <c r="E31" s="998"/>
      <c r="F31" s="999"/>
      <c r="G31" s="736" t="s">
        <v>261</v>
      </c>
      <c r="H31" s="959">
        <v>51.32</v>
      </c>
      <c r="I31" s="959"/>
      <c r="J31" s="959">
        <v>39</v>
      </c>
      <c r="K31" s="1000">
        <f t="shared" si="426"/>
        <v>2001.48</v>
      </c>
      <c r="L31" s="959">
        <v>37</v>
      </c>
      <c r="M31" s="1000">
        <f t="shared" si="427"/>
        <v>1898.8399999999999</v>
      </c>
      <c r="N31" s="1000">
        <f t="shared" si="421"/>
        <v>0</v>
      </c>
      <c r="O31" s="1000">
        <f t="shared" si="428"/>
        <v>0</v>
      </c>
      <c r="P31" s="1000"/>
      <c r="Q31" s="1000">
        <f t="shared" si="429"/>
        <v>0</v>
      </c>
      <c r="R31" s="959">
        <f t="shared" si="422"/>
        <v>2</v>
      </c>
      <c r="S31" s="1000">
        <f t="shared" si="430"/>
        <v>102.64</v>
      </c>
      <c r="T31" s="959"/>
      <c r="U31" s="1000">
        <f t="shared" si="431"/>
        <v>0</v>
      </c>
      <c r="V31" s="959"/>
    </row>
    <row r="32" ht="21" customHeight="1">
      <c r="B32" s="738">
        <f t="shared" si="424"/>
        <v>2.1099999999999977</v>
      </c>
      <c r="C32" s="1005">
        <f t="shared" si="433"/>
        <v>6</v>
      </c>
      <c r="D32" s="997" t="s">
        <v>639</v>
      </c>
      <c r="E32" s="998"/>
      <c r="F32" s="999"/>
      <c r="G32" s="803" t="s">
        <v>261</v>
      </c>
      <c r="H32" s="959">
        <v>67.469999999999999</v>
      </c>
      <c r="I32" s="959"/>
      <c r="J32" s="959">
        <v>39</v>
      </c>
      <c r="K32" s="1000">
        <f t="shared" si="426"/>
        <v>2631.3299999999999</v>
      </c>
      <c r="L32" s="959">
        <v>37</v>
      </c>
      <c r="M32" s="1000">
        <f t="shared" si="427"/>
        <v>2496.3899999999999</v>
      </c>
      <c r="N32" s="1000">
        <f t="shared" si="421"/>
        <v>0</v>
      </c>
      <c r="O32" s="1000">
        <f t="shared" si="428"/>
        <v>0</v>
      </c>
      <c r="P32" s="1000"/>
      <c r="Q32" s="1000">
        <f t="shared" si="429"/>
        <v>0</v>
      </c>
      <c r="R32" s="959">
        <f t="shared" si="422"/>
        <v>2</v>
      </c>
      <c r="S32" s="1000">
        <f t="shared" si="430"/>
        <v>134.94</v>
      </c>
      <c r="T32" s="959"/>
      <c r="U32" s="1000">
        <f t="shared" si="431"/>
        <v>0</v>
      </c>
      <c r="V32" s="959"/>
    </row>
    <row r="33" s="1063" customFormat="1" ht="21" customHeight="1">
      <c r="B33" s="740">
        <f t="shared" si="424"/>
        <v>2.1199999999999974</v>
      </c>
      <c r="C33" s="1371">
        <f t="shared" si="433"/>
        <v>7</v>
      </c>
      <c r="D33" s="1372" t="s">
        <v>640</v>
      </c>
      <c r="E33" s="1095"/>
      <c r="F33" s="1096"/>
      <c r="G33" s="744" t="s">
        <v>261</v>
      </c>
      <c r="H33" s="1069"/>
      <c r="I33" s="1069">
        <f>406.78*1.2</f>
        <v>488.13599999999997</v>
      </c>
      <c r="J33" s="1069"/>
      <c r="K33" s="1206">
        <f t="shared" si="426"/>
        <v>0</v>
      </c>
      <c r="L33" s="1069">
        <v>37</v>
      </c>
      <c r="M33" s="1206">
        <f>+ROUND($I33*L33,2)</f>
        <v>18061.029999999999</v>
      </c>
      <c r="N33" s="1206"/>
      <c r="O33" s="1206">
        <f t="shared" si="428"/>
        <v>0</v>
      </c>
      <c r="P33" s="1206">
        <f>+L33</f>
        <v>37</v>
      </c>
      <c r="Q33" s="1206">
        <f>+ROUND($I33*P33,2)</f>
        <v>18061.029999999999</v>
      </c>
      <c r="R33" s="1069">
        <f t="shared" si="422"/>
        <v>0</v>
      </c>
      <c r="S33" s="1206">
        <f t="shared" si="430"/>
        <v>0</v>
      </c>
      <c r="T33" s="1069"/>
      <c r="U33" s="1206">
        <f t="shared" si="431"/>
        <v>0</v>
      </c>
      <c r="V33" s="1069"/>
    </row>
    <row r="34" ht="21" customHeight="1">
      <c r="B34" s="732"/>
      <c r="C34" s="712" t="e">
        <f>+#REF!+1</f>
        <v>#REF!</v>
      </c>
      <c r="D34" s="982"/>
      <c r="E34" s="714"/>
      <c r="F34" s="983" t="str">
        <f>+"SUB-TOTAL   "&amp;B21&amp;":  "</f>
        <v xml:space="preserve">SUB-TOTAL   2:  </v>
      </c>
      <c r="G34" s="711"/>
      <c r="H34" s="984"/>
      <c r="I34" s="984"/>
      <c r="J34" s="984"/>
      <c r="K34" s="985">
        <f>+SUM(K22:K33)</f>
        <v>22482.720000000001</v>
      </c>
      <c r="L34" s="984"/>
      <c r="M34" s="985">
        <f>+SUM(M22:M33)</f>
        <v>39390.789999999994</v>
      </c>
      <c r="N34" s="985"/>
      <c r="O34" s="985">
        <f>+SUM(O22:O33)</f>
        <v>0</v>
      </c>
      <c r="P34" s="985"/>
      <c r="Q34" s="985">
        <f>+SUM(Q22:Q33)</f>
        <v>18061.029999999999</v>
      </c>
      <c r="R34" s="1060"/>
      <c r="S34" s="985">
        <f>+SUM(S22:S33)</f>
        <v>1152.96</v>
      </c>
      <c r="T34" s="1060"/>
      <c r="U34" s="985">
        <f>+SUM(U22:U33)</f>
        <v>0</v>
      </c>
      <c r="V34" s="1060"/>
      <c r="W34" s="1121">
        <f>+K34-M34+O34+Q34-S34</f>
        <v>6.3664629124104977e-12</v>
      </c>
    </row>
    <row r="35" ht="21" customHeight="1">
      <c r="B35" s="990">
        <f>+B21+1</f>
        <v>3</v>
      </c>
      <c r="C35" s="991" t="e">
        <f>+C34+1</f>
        <v>#REF!</v>
      </c>
      <c r="D35" s="1002" t="s">
        <v>641</v>
      </c>
      <c r="E35" s="1003"/>
      <c r="F35" s="1004"/>
      <c r="G35" s="711"/>
      <c r="H35" s="993"/>
      <c r="I35" s="993"/>
      <c r="J35" s="993"/>
      <c r="K35" s="994"/>
      <c r="L35" s="993"/>
      <c r="M35" s="994"/>
      <c r="N35" s="994"/>
      <c r="O35" s="994"/>
      <c r="P35" s="994"/>
      <c r="Q35" s="994"/>
      <c r="R35" s="993"/>
      <c r="S35" s="994"/>
      <c r="T35" s="993"/>
      <c r="U35" s="994"/>
      <c r="V35" s="993"/>
    </row>
    <row r="36" ht="21" customHeight="1">
      <c r="B36" s="738">
        <f t="shared" ref="B36:B49" si="434">+B35+0.01</f>
        <v>3.0099999999999998</v>
      </c>
      <c r="C36" s="1005" t="e">
        <f>+#REF!+1</f>
        <v>#REF!</v>
      </c>
      <c r="D36" s="997" t="s">
        <v>642</v>
      </c>
      <c r="E36" s="998"/>
      <c r="F36" s="999"/>
      <c r="G36" s="736" t="s">
        <v>261</v>
      </c>
      <c r="H36" s="959">
        <v>1302.0699999999999</v>
      </c>
      <c r="I36" s="959"/>
      <c r="J36" s="959">
        <v>39</v>
      </c>
      <c r="K36" s="1000">
        <f t="shared" ref="K36:K49" si="435">+ROUND($H36*J36,2)</f>
        <v>50780.730000000003</v>
      </c>
      <c r="L36" s="959"/>
      <c r="M36" s="1000">
        <f t="shared" ref="M36:M47" si="436">+ROUND($H36*L36,2)</f>
        <v>0</v>
      </c>
      <c r="N36" s="1000">
        <f t="shared" si="421"/>
        <v>0</v>
      </c>
      <c r="O36" s="1000">
        <f t="shared" ref="O36:O49" si="437">+ROUND($H36*N36,2)</f>
        <v>0</v>
      </c>
      <c r="P36" s="1000"/>
      <c r="Q36" s="1000">
        <f t="shared" ref="Q36:Q47" si="438">+ROUND($H36*P36,2)</f>
        <v>0</v>
      </c>
      <c r="R36" s="959">
        <f t="shared" si="422"/>
        <v>39</v>
      </c>
      <c r="S36" s="1000">
        <f t="shared" ref="S36:S49" si="439">+ROUND($H36*R36,2)</f>
        <v>50780.730000000003</v>
      </c>
      <c r="T36" s="959"/>
      <c r="U36" s="1000">
        <f t="shared" ref="U36:U49" si="440">+ROUND($H36*T36,2)</f>
        <v>0</v>
      </c>
      <c r="V36" s="959"/>
    </row>
    <row r="37" ht="21" customHeight="1">
      <c r="B37" s="738">
        <f t="shared" si="434"/>
        <v>3.0199999999999996</v>
      </c>
      <c r="C37" s="1005" t="e">
        <f>+#REF!+1</f>
        <v>#REF!</v>
      </c>
      <c r="D37" s="997" t="s">
        <v>643</v>
      </c>
      <c r="E37" s="998"/>
      <c r="F37" s="999"/>
      <c r="G37" s="736" t="s">
        <v>261</v>
      </c>
      <c r="H37" s="959">
        <v>265.36000000000001</v>
      </c>
      <c r="I37" s="959"/>
      <c r="J37" s="959">
        <v>39</v>
      </c>
      <c r="K37" s="1000">
        <f t="shared" si="435"/>
        <v>10349.040000000001</v>
      </c>
      <c r="L37" s="959"/>
      <c r="M37" s="1000">
        <f t="shared" si="436"/>
        <v>0</v>
      </c>
      <c r="N37" s="1000">
        <f t="shared" si="421"/>
        <v>0</v>
      </c>
      <c r="O37" s="1000">
        <f t="shared" si="437"/>
        <v>0</v>
      </c>
      <c r="P37" s="1000"/>
      <c r="Q37" s="1000">
        <f t="shared" si="438"/>
        <v>0</v>
      </c>
      <c r="R37" s="959">
        <f t="shared" si="422"/>
        <v>39</v>
      </c>
      <c r="S37" s="1000">
        <f t="shared" si="439"/>
        <v>10349.040000000001</v>
      </c>
      <c r="T37" s="959"/>
      <c r="U37" s="1000">
        <f t="shared" si="440"/>
        <v>0</v>
      </c>
      <c r="V37" s="959"/>
    </row>
    <row r="38" ht="21" customHeight="1">
      <c r="B38" s="738">
        <f t="shared" si="434"/>
        <v>3.0299999999999994</v>
      </c>
      <c r="C38" s="1005" t="e">
        <f>+#REF!+1</f>
        <v>#REF!</v>
      </c>
      <c r="D38" s="997" t="s">
        <v>644</v>
      </c>
      <c r="E38" s="998"/>
      <c r="F38" s="999"/>
      <c r="G38" s="736" t="s">
        <v>261</v>
      </c>
      <c r="H38" s="959">
        <v>2.8799999999999999</v>
      </c>
      <c r="I38" s="959"/>
      <c r="J38" s="959">
        <v>156</v>
      </c>
      <c r="K38" s="1000">
        <f t="shared" si="435"/>
        <v>449.27999999999997</v>
      </c>
      <c r="L38" s="959">
        <v>148</v>
      </c>
      <c r="M38" s="1000">
        <f t="shared" si="436"/>
        <v>426.24000000000001</v>
      </c>
      <c r="N38" s="1000">
        <f t="shared" si="421"/>
        <v>0</v>
      </c>
      <c r="O38" s="1000">
        <f t="shared" si="437"/>
        <v>0</v>
      </c>
      <c r="P38" s="1000"/>
      <c r="Q38" s="1000">
        <f t="shared" si="438"/>
        <v>0</v>
      </c>
      <c r="R38" s="959">
        <f t="shared" si="422"/>
        <v>8</v>
      </c>
      <c r="S38" s="1000">
        <f t="shared" si="439"/>
        <v>23.039999999999999</v>
      </c>
      <c r="T38" s="959"/>
      <c r="U38" s="1000">
        <f t="shared" si="440"/>
        <v>0</v>
      </c>
      <c r="V38" s="959"/>
    </row>
    <row r="39" ht="21" customHeight="1">
      <c r="B39" s="738">
        <f t="shared" si="434"/>
        <v>3.0399999999999991</v>
      </c>
      <c r="C39" s="1005" t="e">
        <f t="shared" ref="C39:C42" si="441">+C34+1</f>
        <v>#REF!</v>
      </c>
      <c r="D39" s="997" t="s">
        <v>634</v>
      </c>
      <c r="E39" s="998"/>
      <c r="F39" s="999"/>
      <c r="G39" s="736" t="s">
        <v>261</v>
      </c>
      <c r="H39" s="959">
        <v>11.300000000000001</v>
      </c>
      <c r="I39" s="959"/>
      <c r="J39" s="959">
        <v>78</v>
      </c>
      <c r="K39" s="1000">
        <f t="shared" si="435"/>
        <v>881.39999999999998</v>
      </c>
      <c r="L39" s="959">
        <v>74</v>
      </c>
      <c r="M39" s="1000">
        <f t="shared" si="436"/>
        <v>836.20000000000005</v>
      </c>
      <c r="N39" s="1000">
        <f t="shared" si="421"/>
        <v>0</v>
      </c>
      <c r="O39" s="1000">
        <f t="shared" si="437"/>
        <v>0</v>
      </c>
      <c r="P39" s="1000"/>
      <c r="Q39" s="1000">
        <f t="shared" si="438"/>
        <v>0</v>
      </c>
      <c r="R39" s="959">
        <f t="shared" si="422"/>
        <v>4</v>
      </c>
      <c r="S39" s="1000">
        <f t="shared" si="439"/>
        <v>45.200000000000003</v>
      </c>
      <c r="T39" s="959"/>
      <c r="U39" s="1000">
        <f t="shared" si="440"/>
        <v>0</v>
      </c>
      <c r="V39" s="959"/>
    </row>
    <row r="40" ht="21" customHeight="1">
      <c r="B40" s="738">
        <f t="shared" si="434"/>
        <v>3.0499999999999989</v>
      </c>
      <c r="C40" s="1005" t="e">
        <f t="shared" si="441"/>
        <v>#REF!</v>
      </c>
      <c r="D40" s="997" t="s">
        <v>635</v>
      </c>
      <c r="E40" s="998"/>
      <c r="F40" s="999"/>
      <c r="G40" s="736" t="s">
        <v>261</v>
      </c>
      <c r="H40" s="959">
        <v>0.62</v>
      </c>
      <c r="I40" s="959"/>
      <c r="J40" s="959">
        <v>273</v>
      </c>
      <c r="K40" s="1000">
        <f t="shared" si="435"/>
        <v>169.25999999999999</v>
      </c>
      <c r="L40" s="959">
        <v>259</v>
      </c>
      <c r="M40" s="1000">
        <f t="shared" si="436"/>
        <v>160.58000000000001</v>
      </c>
      <c r="N40" s="1000">
        <f t="shared" si="421"/>
        <v>0</v>
      </c>
      <c r="O40" s="1000">
        <f t="shared" si="437"/>
        <v>0</v>
      </c>
      <c r="P40" s="1000"/>
      <c r="Q40" s="1000">
        <f t="shared" si="438"/>
        <v>0</v>
      </c>
      <c r="R40" s="959">
        <f t="shared" si="422"/>
        <v>14</v>
      </c>
      <c r="S40" s="1000">
        <f t="shared" si="439"/>
        <v>8.6799999999999997</v>
      </c>
      <c r="T40" s="959"/>
      <c r="U40" s="1000">
        <f t="shared" si="440"/>
        <v>0</v>
      </c>
      <c r="V40" s="959"/>
    </row>
    <row r="41" ht="21" customHeight="1">
      <c r="B41" s="738">
        <f t="shared" si="434"/>
        <v>3.0599999999999987</v>
      </c>
      <c r="C41" s="1005" t="e">
        <f t="shared" si="441"/>
        <v>#REF!</v>
      </c>
      <c r="D41" s="997" t="s">
        <v>636</v>
      </c>
      <c r="E41" s="998"/>
      <c r="F41" s="999"/>
      <c r="G41" s="736" t="s">
        <v>261</v>
      </c>
      <c r="H41" s="959">
        <v>13.630000000000001</v>
      </c>
      <c r="I41" s="959"/>
      <c r="J41" s="959">
        <v>39</v>
      </c>
      <c r="K41" s="1000">
        <f t="shared" si="435"/>
        <v>531.57000000000005</v>
      </c>
      <c r="L41" s="959">
        <v>37</v>
      </c>
      <c r="M41" s="1000">
        <f t="shared" si="436"/>
        <v>504.31</v>
      </c>
      <c r="N41" s="1000">
        <f t="shared" si="421"/>
        <v>0</v>
      </c>
      <c r="O41" s="1000">
        <f t="shared" si="437"/>
        <v>0</v>
      </c>
      <c r="P41" s="1000"/>
      <c r="Q41" s="1000">
        <f t="shared" si="438"/>
        <v>0</v>
      </c>
      <c r="R41" s="959">
        <f t="shared" si="422"/>
        <v>2</v>
      </c>
      <c r="S41" s="1000">
        <f t="shared" si="439"/>
        <v>27.260000000000002</v>
      </c>
      <c r="T41" s="959"/>
      <c r="U41" s="1000">
        <f t="shared" si="440"/>
        <v>0</v>
      </c>
      <c r="V41" s="959"/>
    </row>
    <row r="42" ht="21" customHeight="1">
      <c r="B42" s="738">
        <f t="shared" si="434"/>
        <v>3.0699999999999985</v>
      </c>
      <c r="C42" s="1005" t="e">
        <f t="shared" si="441"/>
        <v>#REF!</v>
      </c>
      <c r="D42" s="997" t="s">
        <v>645</v>
      </c>
      <c r="E42" s="998"/>
      <c r="F42" s="999"/>
      <c r="G42" s="736" t="s">
        <v>261</v>
      </c>
      <c r="H42" s="959">
        <v>2.0600000000000001</v>
      </c>
      <c r="I42" s="959"/>
      <c r="J42" s="959">
        <v>78</v>
      </c>
      <c r="K42" s="1000">
        <f t="shared" si="435"/>
        <v>160.68000000000001</v>
      </c>
      <c r="L42" s="959">
        <v>74</v>
      </c>
      <c r="M42" s="1000">
        <f t="shared" si="436"/>
        <v>152.44</v>
      </c>
      <c r="N42" s="1000">
        <f t="shared" si="421"/>
        <v>0</v>
      </c>
      <c r="O42" s="1000">
        <f t="shared" si="437"/>
        <v>0</v>
      </c>
      <c r="P42" s="1000"/>
      <c r="Q42" s="1000">
        <f t="shared" si="438"/>
        <v>0</v>
      </c>
      <c r="R42" s="959">
        <f t="shared" si="422"/>
        <v>4</v>
      </c>
      <c r="S42" s="1000">
        <f t="shared" si="439"/>
        <v>8.2400000000000002</v>
      </c>
      <c r="T42" s="959"/>
      <c r="U42" s="1000">
        <f t="shared" si="440"/>
        <v>0</v>
      </c>
      <c r="V42" s="959"/>
    </row>
    <row r="43" ht="21" customHeight="1">
      <c r="B43" s="738">
        <f t="shared" si="434"/>
        <v>3.0799999999999983</v>
      </c>
      <c r="C43" s="1005" t="e">
        <f>+C37+1</f>
        <v>#REF!</v>
      </c>
      <c r="D43" s="997" t="s">
        <v>646</v>
      </c>
      <c r="E43" s="998"/>
      <c r="F43" s="999"/>
      <c r="G43" s="736" t="s">
        <v>261</v>
      </c>
      <c r="H43" s="959">
        <v>6.9800000000000004</v>
      </c>
      <c r="I43" s="959"/>
      <c r="J43" s="959">
        <v>156</v>
      </c>
      <c r="K43" s="1000">
        <f t="shared" si="435"/>
        <v>1088.8800000000001</v>
      </c>
      <c r="L43" s="959">
        <v>148</v>
      </c>
      <c r="M43" s="1000">
        <f t="shared" si="436"/>
        <v>1033.04</v>
      </c>
      <c r="N43" s="1000">
        <f t="shared" si="421"/>
        <v>0</v>
      </c>
      <c r="O43" s="1000">
        <f t="shared" si="437"/>
        <v>0</v>
      </c>
      <c r="P43" s="1000"/>
      <c r="Q43" s="1000">
        <f t="shared" si="438"/>
        <v>0</v>
      </c>
      <c r="R43" s="959">
        <f t="shared" si="422"/>
        <v>8</v>
      </c>
      <c r="S43" s="1000">
        <f t="shared" si="439"/>
        <v>55.840000000000003</v>
      </c>
      <c r="T43" s="959"/>
      <c r="U43" s="1000">
        <f t="shared" si="440"/>
        <v>0</v>
      </c>
      <c r="V43" s="959"/>
    </row>
    <row r="44" ht="21" customHeight="1">
      <c r="B44" s="738">
        <f t="shared" si="434"/>
        <v>3.0899999999999981</v>
      </c>
      <c r="C44" s="1005" t="e">
        <f t="shared" ref="C44:C45" si="442">+C39+1</f>
        <v>#REF!</v>
      </c>
      <c r="D44" s="997" t="s">
        <v>647</v>
      </c>
      <c r="E44" s="998"/>
      <c r="F44" s="999"/>
      <c r="G44" s="736" t="s">
        <v>261</v>
      </c>
      <c r="H44" s="959">
        <v>63.869999999999997</v>
      </c>
      <c r="I44" s="959"/>
      <c r="J44" s="959">
        <v>39</v>
      </c>
      <c r="K44" s="1000">
        <f t="shared" si="435"/>
        <v>2490.9299999999998</v>
      </c>
      <c r="L44" s="959">
        <v>37</v>
      </c>
      <c r="M44" s="1000">
        <f t="shared" si="436"/>
        <v>2363.1900000000001</v>
      </c>
      <c r="N44" s="1000">
        <f t="shared" si="421"/>
        <v>0</v>
      </c>
      <c r="O44" s="1000">
        <f t="shared" si="437"/>
        <v>0</v>
      </c>
      <c r="P44" s="1000"/>
      <c r="Q44" s="1000">
        <f t="shared" si="438"/>
        <v>0</v>
      </c>
      <c r="R44" s="959">
        <f t="shared" si="422"/>
        <v>2</v>
      </c>
      <c r="S44" s="1000">
        <f t="shared" si="439"/>
        <v>127.73999999999999</v>
      </c>
      <c r="T44" s="959"/>
      <c r="U44" s="1000">
        <f t="shared" si="440"/>
        <v>0</v>
      </c>
      <c r="V44" s="959"/>
    </row>
    <row r="45" ht="21" customHeight="1">
      <c r="B45" s="738">
        <f t="shared" si="434"/>
        <v>3.0999999999999979</v>
      </c>
      <c r="C45" s="1005" t="e">
        <f t="shared" si="442"/>
        <v>#REF!</v>
      </c>
      <c r="D45" s="997" t="s">
        <v>648</v>
      </c>
      <c r="E45" s="998"/>
      <c r="F45" s="999"/>
      <c r="G45" s="736" t="s">
        <v>261</v>
      </c>
      <c r="H45" s="959">
        <v>8.6300000000000008</v>
      </c>
      <c r="I45" s="959"/>
      <c r="J45" s="959">
        <v>39</v>
      </c>
      <c r="K45" s="1000">
        <f t="shared" si="435"/>
        <v>336.56999999999999</v>
      </c>
      <c r="L45" s="959">
        <v>37</v>
      </c>
      <c r="M45" s="1000">
        <f t="shared" si="436"/>
        <v>319.31</v>
      </c>
      <c r="N45" s="1000">
        <f t="shared" si="421"/>
        <v>0</v>
      </c>
      <c r="O45" s="1000">
        <f t="shared" si="437"/>
        <v>0</v>
      </c>
      <c r="P45" s="1000"/>
      <c r="Q45" s="1000">
        <f t="shared" si="438"/>
        <v>0</v>
      </c>
      <c r="R45" s="959">
        <f t="shared" si="422"/>
        <v>2</v>
      </c>
      <c r="S45" s="1000">
        <f t="shared" si="439"/>
        <v>17.260000000000002</v>
      </c>
      <c r="T45" s="959"/>
      <c r="U45" s="1000">
        <f t="shared" si="440"/>
        <v>0</v>
      </c>
      <c r="V45" s="959"/>
    </row>
    <row r="46" ht="21" customHeight="1">
      <c r="B46" s="738">
        <f t="shared" si="434"/>
        <v>3.1099999999999977</v>
      </c>
      <c r="C46" s="1005" t="e">
        <f t="shared" ref="C46:C47" si="443">+C40+1</f>
        <v>#REF!</v>
      </c>
      <c r="D46" s="997" t="s">
        <v>648</v>
      </c>
      <c r="E46" s="998"/>
      <c r="F46" s="999"/>
      <c r="G46" s="736" t="s">
        <v>261</v>
      </c>
      <c r="H46" s="959">
        <v>1.78</v>
      </c>
      <c r="I46" s="959"/>
      <c r="J46" s="959">
        <v>39</v>
      </c>
      <c r="K46" s="1000">
        <f t="shared" si="435"/>
        <v>69.420000000000002</v>
      </c>
      <c r="L46" s="959">
        <v>37</v>
      </c>
      <c r="M46" s="1000">
        <f t="shared" si="436"/>
        <v>65.859999999999999</v>
      </c>
      <c r="N46" s="1000">
        <f t="shared" si="421"/>
        <v>0</v>
      </c>
      <c r="O46" s="1000">
        <f t="shared" si="437"/>
        <v>0</v>
      </c>
      <c r="P46" s="1000"/>
      <c r="Q46" s="1000">
        <f t="shared" si="438"/>
        <v>0</v>
      </c>
      <c r="R46" s="959">
        <f t="shared" si="422"/>
        <v>2</v>
      </c>
      <c r="S46" s="1000">
        <f t="shared" si="439"/>
        <v>3.5600000000000001</v>
      </c>
      <c r="T46" s="959"/>
      <c r="U46" s="1000">
        <f t="shared" si="440"/>
        <v>0</v>
      </c>
      <c r="V46" s="959"/>
    </row>
    <row r="47" ht="21" customHeight="1">
      <c r="B47" s="738">
        <f t="shared" si="434"/>
        <v>3.1199999999999974</v>
      </c>
      <c r="C47" s="1005" t="e">
        <f t="shared" si="443"/>
        <v>#REF!</v>
      </c>
      <c r="D47" s="997" t="s">
        <v>649</v>
      </c>
      <c r="E47" s="998"/>
      <c r="F47" s="999"/>
      <c r="G47" s="803" t="s">
        <v>261</v>
      </c>
      <c r="H47" s="1241">
        <v>5.4800000000000004</v>
      </c>
      <c r="I47" s="1241"/>
      <c r="J47" s="1241">
        <v>78</v>
      </c>
      <c r="K47" s="1373">
        <f t="shared" si="435"/>
        <v>427.44</v>
      </c>
      <c r="L47" s="1241">
        <v>74</v>
      </c>
      <c r="M47" s="1373">
        <f t="shared" si="436"/>
        <v>405.51999999999998</v>
      </c>
      <c r="N47" s="1373">
        <f t="shared" si="421"/>
        <v>0</v>
      </c>
      <c r="O47" s="1373">
        <f t="shared" si="437"/>
        <v>0</v>
      </c>
      <c r="P47" s="1373"/>
      <c r="Q47" s="1373">
        <f t="shared" si="438"/>
        <v>0</v>
      </c>
      <c r="R47" s="1241">
        <f t="shared" si="422"/>
        <v>4</v>
      </c>
      <c r="S47" s="1373">
        <f t="shared" si="439"/>
        <v>21.920000000000002</v>
      </c>
      <c r="T47" s="1241"/>
      <c r="U47" s="1373">
        <f t="shared" si="440"/>
        <v>0</v>
      </c>
      <c r="V47" s="1241"/>
    </row>
    <row r="48" s="1063" customFormat="1" ht="21" customHeight="1">
      <c r="B48" s="740">
        <f t="shared" si="434"/>
        <v>3.1299999999999972</v>
      </c>
      <c r="C48" s="1371" t="e">
        <f>+#REF!+1</f>
        <v>#REF!</v>
      </c>
      <c r="D48" s="1372" t="s">
        <v>650</v>
      </c>
      <c r="E48" s="1095"/>
      <c r="F48" s="1096"/>
      <c r="G48" s="796" t="s">
        <v>261</v>
      </c>
      <c r="H48" s="1069"/>
      <c r="I48" s="1069">
        <f t="shared" ref="I48:I49" si="444">+H36</f>
        <v>1302.0699999999999</v>
      </c>
      <c r="J48" s="1069"/>
      <c r="K48" s="1206">
        <f t="shared" si="435"/>
        <v>0</v>
      </c>
      <c r="L48" s="1069">
        <v>37</v>
      </c>
      <c r="M48" s="1206">
        <f t="shared" ref="M48:M49" si="445">+ROUND($I48*L48,2)</f>
        <v>48176.589999999997</v>
      </c>
      <c r="N48" s="1206"/>
      <c r="O48" s="1206">
        <f t="shared" si="437"/>
        <v>0</v>
      </c>
      <c r="P48" s="1206">
        <f t="shared" ref="P48:P61" si="446">+L48</f>
        <v>37</v>
      </c>
      <c r="Q48" s="1206">
        <f t="shared" ref="Q48:Q49" si="447">+ROUND($I48*P48,2)</f>
        <v>48176.589999999997</v>
      </c>
      <c r="R48" s="1069">
        <f t="shared" si="422"/>
        <v>0</v>
      </c>
      <c r="S48" s="1206">
        <f t="shared" si="439"/>
        <v>0</v>
      </c>
      <c r="T48" s="1069"/>
      <c r="U48" s="1206">
        <f t="shared" si="440"/>
        <v>0</v>
      </c>
      <c r="V48" s="1069"/>
    </row>
    <row r="49" s="1063" customFormat="1" ht="21" customHeight="1">
      <c r="B49" s="740">
        <f t="shared" si="434"/>
        <v>3.139999999999997</v>
      </c>
      <c r="C49" s="1371" t="e">
        <f>+#REF!+1</f>
        <v>#REF!</v>
      </c>
      <c r="D49" s="1372" t="s">
        <v>651</v>
      </c>
      <c r="E49" s="1095"/>
      <c r="F49" s="1096"/>
      <c r="G49" s="744" t="s">
        <v>261</v>
      </c>
      <c r="H49" s="1075"/>
      <c r="I49" s="1075">
        <f t="shared" si="444"/>
        <v>265.36000000000001</v>
      </c>
      <c r="J49" s="1075"/>
      <c r="K49" s="1374">
        <f t="shared" si="435"/>
        <v>0</v>
      </c>
      <c r="L49" s="1075">
        <v>37</v>
      </c>
      <c r="M49" s="1374">
        <f t="shared" si="445"/>
        <v>9818.3199999999997</v>
      </c>
      <c r="N49" s="1374"/>
      <c r="O49" s="1374">
        <f t="shared" si="437"/>
        <v>0</v>
      </c>
      <c r="P49" s="1374">
        <f t="shared" si="446"/>
        <v>37</v>
      </c>
      <c r="Q49" s="1374">
        <f t="shared" si="447"/>
        <v>9818.3199999999997</v>
      </c>
      <c r="R49" s="1075">
        <f t="shared" si="422"/>
        <v>0</v>
      </c>
      <c r="S49" s="1374">
        <f t="shared" si="439"/>
        <v>0</v>
      </c>
      <c r="T49" s="1075"/>
      <c r="U49" s="1374">
        <f t="shared" si="440"/>
        <v>0</v>
      </c>
      <c r="V49" s="1075"/>
    </row>
    <row r="50" ht="21" customHeight="1">
      <c r="B50" s="1009"/>
      <c r="C50" s="1010" t="e">
        <f>+#REF!+1</f>
        <v>#REF!</v>
      </c>
      <c r="D50" s="1021"/>
      <c r="E50" s="1054"/>
      <c r="F50" s="1013" t="str">
        <f>+"SUB-TOTAL   "&amp;B35&amp;":  "</f>
        <v xml:space="preserve">SUB-TOTAL   3:  </v>
      </c>
      <c r="G50" s="711"/>
      <c r="H50" s="993"/>
      <c r="I50" s="993"/>
      <c r="J50" s="993"/>
      <c r="K50" s="1014">
        <f>+SUM(K36:K49)</f>
        <v>67735.200000000012</v>
      </c>
      <c r="L50" s="993"/>
      <c r="M50" s="1014">
        <f>+SUM(M36:M49)</f>
        <v>64261.599999999999</v>
      </c>
      <c r="N50" s="994"/>
      <c r="O50" s="1014">
        <f>+SUM(O36:O49)</f>
        <v>0</v>
      </c>
      <c r="P50" s="994"/>
      <c r="Q50" s="1014">
        <f>+SUM(Q36:Q49)</f>
        <v>57994.909999999996</v>
      </c>
      <c r="R50" s="993"/>
      <c r="S50" s="1014">
        <f>+SUM(S36:S49)</f>
        <v>61468.509999999995</v>
      </c>
      <c r="T50" s="993"/>
      <c r="U50" s="1014">
        <f>+SUM(U36:U49)</f>
        <v>0</v>
      </c>
      <c r="V50" s="993"/>
      <c r="W50" s="1121">
        <f>+K50-M50+O50+Q50-S50</f>
        <v>0</v>
      </c>
    </row>
    <row r="51" ht="21" customHeight="1">
      <c r="B51" s="990">
        <f>+B35+1</f>
        <v>4</v>
      </c>
      <c r="C51" s="991" t="e">
        <f t="shared" si="418"/>
        <v>#REF!</v>
      </c>
      <c r="D51" s="1002" t="s">
        <v>652</v>
      </c>
      <c r="E51" s="1012"/>
      <c r="F51" s="1016"/>
      <c r="G51" s="751"/>
      <c r="H51" s="993"/>
      <c r="I51" s="993"/>
      <c r="J51" s="993"/>
      <c r="K51" s="994"/>
      <c r="L51" s="993"/>
      <c r="M51" s="994"/>
      <c r="N51" s="994"/>
      <c r="O51" s="994"/>
      <c r="P51" s="994"/>
      <c r="Q51" s="994"/>
      <c r="R51" s="993"/>
      <c r="S51" s="994"/>
      <c r="T51" s="993"/>
      <c r="U51" s="994"/>
      <c r="V51" s="993"/>
    </row>
    <row r="52" ht="21" customHeight="1">
      <c r="B52" s="1017">
        <f t="shared" ref="B52:B61" si="448">+B51+0.01</f>
        <v>4.0099999999999998</v>
      </c>
      <c r="C52" s="1018" t="e">
        <f t="shared" si="418"/>
        <v>#REF!</v>
      </c>
      <c r="D52" s="1019" t="s">
        <v>653</v>
      </c>
      <c r="E52" s="998"/>
      <c r="F52" s="999"/>
      <c r="G52" s="736" t="s">
        <v>261</v>
      </c>
      <c r="H52" s="959">
        <v>614.52999999999997</v>
      </c>
      <c r="I52" s="959"/>
      <c r="J52" s="959">
        <v>39</v>
      </c>
      <c r="K52" s="1000">
        <f t="shared" si="419"/>
        <v>23966.669999999998</v>
      </c>
      <c r="L52" s="959"/>
      <c r="M52" s="1000">
        <f t="shared" ref="M52:S60" si="449">+ROUND($H52*L52,2)</f>
        <v>0</v>
      </c>
      <c r="N52" s="1000">
        <f t="shared" si="421"/>
        <v>0</v>
      </c>
      <c r="O52" s="1000">
        <f t="shared" si="449"/>
        <v>0</v>
      </c>
      <c r="P52" s="1000"/>
      <c r="Q52" s="1000">
        <f t="shared" si="449"/>
        <v>0</v>
      </c>
      <c r="R52" s="959">
        <f t="shared" si="422"/>
        <v>39</v>
      </c>
      <c r="S52" s="1000">
        <f t="shared" si="449"/>
        <v>23966.669999999998</v>
      </c>
      <c r="T52" s="959"/>
      <c r="U52" s="1000">
        <f t="shared" ref="U52:U61" si="450">+ROUND($H52*T52,2)</f>
        <v>0</v>
      </c>
      <c r="V52" s="959"/>
    </row>
    <row r="53" ht="21" customHeight="1">
      <c r="B53" s="1017">
        <f t="shared" si="448"/>
        <v>4.0199999999999996</v>
      </c>
      <c r="C53" s="1018" t="e">
        <f>+#REF!+1</f>
        <v>#REF!</v>
      </c>
      <c r="D53" s="1019" t="s">
        <v>654</v>
      </c>
      <c r="E53" s="998"/>
      <c r="F53" s="999"/>
      <c r="G53" s="736" t="s">
        <v>261</v>
      </c>
      <c r="H53" s="959">
        <v>236.53999999999999</v>
      </c>
      <c r="I53" s="959"/>
      <c r="J53" s="959">
        <v>39</v>
      </c>
      <c r="K53" s="1000">
        <f t="shared" si="419"/>
        <v>9225.0599999999995</v>
      </c>
      <c r="L53" s="959">
        <v>37</v>
      </c>
      <c r="M53" s="1000">
        <f t="shared" si="449"/>
        <v>8751.9799999999996</v>
      </c>
      <c r="N53" s="1000">
        <f t="shared" si="421"/>
        <v>0</v>
      </c>
      <c r="O53" s="1000">
        <f t="shared" si="449"/>
        <v>0</v>
      </c>
      <c r="P53" s="1000"/>
      <c r="Q53" s="1000">
        <f t="shared" si="449"/>
        <v>0</v>
      </c>
      <c r="R53" s="959">
        <f t="shared" si="422"/>
        <v>2</v>
      </c>
      <c r="S53" s="1000">
        <f t="shared" si="449"/>
        <v>473.07999999999998</v>
      </c>
      <c r="T53" s="959"/>
      <c r="U53" s="1000">
        <f t="shared" si="450"/>
        <v>0</v>
      </c>
      <c r="V53" s="959"/>
    </row>
    <row r="54" ht="21" customHeight="1">
      <c r="B54" s="1017">
        <f t="shared" si="448"/>
        <v>4.0299999999999994</v>
      </c>
      <c r="C54" s="1018" t="e">
        <f t="shared" si="418"/>
        <v>#REF!</v>
      </c>
      <c r="D54" s="1019" t="s">
        <v>655</v>
      </c>
      <c r="E54" s="998"/>
      <c r="F54" s="999"/>
      <c r="G54" s="736" t="s">
        <v>306</v>
      </c>
      <c r="H54" s="959">
        <v>7.6900000000000004</v>
      </c>
      <c r="I54" s="959"/>
      <c r="J54" s="959">
        <v>156</v>
      </c>
      <c r="K54" s="1000">
        <f t="shared" si="419"/>
        <v>1199.6400000000001</v>
      </c>
      <c r="L54" s="959">
        <v>148</v>
      </c>
      <c r="M54" s="1000">
        <f t="shared" si="449"/>
        <v>1138.1199999999999</v>
      </c>
      <c r="N54" s="1000">
        <f t="shared" si="421"/>
        <v>0</v>
      </c>
      <c r="O54" s="1000">
        <f t="shared" si="449"/>
        <v>0</v>
      </c>
      <c r="P54" s="1000"/>
      <c r="Q54" s="1000">
        <f t="shared" si="449"/>
        <v>0</v>
      </c>
      <c r="R54" s="959">
        <f t="shared" si="422"/>
        <v>8</v>
      </c>
      <c r="S54" s="1000">
        <f t="shared" si="449"/>
        <v>61.520000000000003</v>
      </c>
      <c r="T54" s="959"/>
      <c r="U54" s="1000">
        <f t="shared" si="450"/>
        <v>0</v>
      </c>
      <c r="V54" s="959"/>
    </row>
    <row r="55" ht="21" customHeight="1">
      <c r="B55" s="1017">
        <f t="shared" si="448"/>
        <v>4.0399999999999991</v>
      </c>
      <c r="C55" s="1018" t="e">
        <f t="shared" si="418"/>
        <v>#REF!</v>
      </c>
      <c r="D55" s="1019" t="s">
        <v>634</v>
      </c>
      <c r="E55" s="1061"/>
      <c r="F55" s="1062"/>
      <c r="G55" s="736" t="s">
        <v>306</v>
      </c>
      <c r="H55" s="959">
        <v>11.300000000000001</v>
      </c>
      <c r="I55" s="959"/>
      <c r="J55" s="959">
        <v>78</v>
      </c>
      <c r="K55" s="1000">
        <f t="shared" si="419"/>
        <v>881.39999999999998</v>
      </c>
      <c r="L55" s="959">
        <v>74</v>
      </c>
      <c r="M55" s="1000">
        <f t="shared" si="449"/>
        <v>836.20000000000005</v>
      </c>
      <c r="N55" s="1000">
        <f t="shared" si="421"/>
        <v>0</v>
      </c>
      <c r="O55" s="1000">
        <f t="shared" si="449"/>
        <v>0</v>
      </c>
      <c r="P55" s="1375"/>
      <c r="Q55" s="1000">
        <f t="shared" si="449"/>
        <v>0</v>
      </c>
      <c r="R55" s="959">
        <f t="shared" si="422"/>
        <v>4</v>
      </c>
      <c r="S55" s="1000">
        <f t="shared" si="449"/>
        <v>45.200000000000003</v>
      </c>
      <c r="T55" s="1376"/>
      <c r="U55" s="1000">
        <f t="shared" si="450"/>
        <v>0</v>
      </c>
      <c r="V55" s="1376"/>
    </row>
    <row r="56" ht="21" customHeight="1">
      <c r="B56" s="1017">
        <f t="shared" si="448"/>
        <v>4.0499999999999989</v>
      </c>
      <c r="C56" s="1018" t="e">
        <f t="shared" si="418"/>
        <v>#REF!</v>
      </c>
      <c r="D56" s="1019" t="s">
        <v>635</v>
      </c>
      <c r="E56" s="1059"/>
      <c r="F56" s="958"/>
      <c r="G56" s="736" t="s">
        <v>261</v>
      </c>
      <c r="H56" s="959">
        <v>0.62</v>
      </c>
      <c r="I56" s="959"/>
      <c r="J56" s="959">
        <v>273</v>
      </c>
      <c r="K56" s="1000">
        <f t="shared" si="419"/>
        <v>169.25999999999999</v>
      </c>
      <c r="L56" s="959">
        <v>259</v>
      </c>
      <c r="M56" s="1000">
        <f t="shared" si="449"/>
        <v>160.58000000000001</v>
      </c>
      <c r="N56" s="1000">
        <f t="shared" si="421"/>
        <v>0</v>
      </c>
      <c r="O56" s="1000">
        <f t="shared" si="449"/>
        <v>0</v>
      </c>
      <c r="P56" s="1000"/>
      <c r="Q56" s="1000">
        <f t="shared" si="449"/>
        <v>0</v>
      </c>
      <c r="R56" s="959">
        <f t="shared" si="422"/>
        <v>14</v>
      </c>
      <c r="S56" s="1000">
        <f t="shared" si="449"/>
        <v>8.6799999999999997</v>
      </c>
      <c r="T56" s="959"/>
      <c r="U56" s="1000">
        <f t="shared" si="450"/>
        <v>0</v>
      </c>
      <c r="V56" s="959"/>
    </row>
    <row r="57" ht="21" customHeight="1">
      <c r="B57" s="1017">
        <f t="shared" si="448"/>
        <v>4.0599999999999987</v>
      </c>
      <c r="C57" s="1018" t="e">
        <f>+C52+1</f>
        <v>#REF!</v>
      </c>
      <c r="D57" s="1019" t="s">
        <v>636</v>
      </c>
      <c r="E57" s="998"/>
      <c r="F57" s="999"/>
      <c r="G57" s="736" t="s">
        <v>261</v>
      </c>
      <c r="H57" s="959">
        <v>13.630000000000001</v>
      </c>
      <c r="I57" s="959"/>
      <c r="J57" s="959">
        <v>39</v>
      </c>
      <c r="K57" s="1000">
        <f t="shared" si="419"/>
        <v>531.57000000000005</v>
      </c>
      <c r="L57" s="959">
        <v>37</v>
      </c>
      <c r="M57" s="1000">
        <f t="shared" si="449"/>
        <v>504.31</v>
      </c>
      <c r="N57" s="1000">
        <f t="shared" si="421"/>
        <v>0</v>
      </c>
      <c r="O57" s="1000">
        <f t="shared" si="449"/>
        <v>0</v>
      </c>
      <c r="P57" s="1000"/>
      <c r="Q57" s="1000">
        <f t="shared" si="449"/>
        <v>0</v>
      </c>
      <c r="R57" s="959">
        <f t="shared" si="422"/>
        <v>2</v>
      </c>
      <c r="S57" s="1000">
        <f t="shared" si="449"/>
        <v>27.260000000000002</v>
      </c>
      <c r="T57" s="959"/>
      <c r="U57" s="1000">
        <f t="shared" si="450"/>
        <v>0</v>
      </c>
      <c r="V57" s="959"/>
    </row>
    <row r="58" ht="21" customHeight="1">
      <c r="B58" s="1017">
        <f t="shared" si="448"/>
        <v>4.0699999999999985</v>
      </c>
      <c r="C58" s="1018" t="e">
        <f t="shared" si="418"/>
        <v>#REF!</v>
      </c>
      <c r="D58" s="1019" t="s">
        <v>646</v>
      </c>
      <c r="E58" s="998"/>
      <c r="F58" s="999"/>
      <c r="G58" s="736" t="s">
        <v>261</v>
      </c>
      <c r="H58" s="959">
        <v>6.9800000000000004</v>
      </c>
      <c r="I58" s="959"/>
      <c r="J58" s="959">
        <v>156</v>
      </c>
      <c r="K58" s="1000">
        <f t="shared" si="419"/>
        <v>1088.8800000000001</v>
      </c>
      <c r="L58" s="959">
        <v>148</v>
      </c>
      <c r="M58" s="1000">
        <f t="shared" si="449"/>
        <v>1033.04</v>
      </c>
      <c r="N58" s="1000">
        <f t="shared" si="421"/>
        <v>0</v>
      </c>
      <c r="O58" s="1000">
        <f t="shared" si="449"/>
        <v>0</v>
      </c>
      <c r="P58" s="1000"/>
      <c r="Q58" s="1000">
        <f t="shared" si="449"/>
        <v>0</v>
      </c>
      <c r="R58" s="959">
        <f t="shared" si="422"/>
        <v>8</v>
      </c>
      <c r="S58" s="1000">
        <f t="shared" si="449"/>
        <v>55.840000000000003</v>
      </c>
      <c r="T58" s="959"/>
      <c r="U58" s="1000">
        <f t="shared" si="450"/>
        <v>0</v>
      </c>
      <c r="V58" s="959"/>
    </row>
    <row r="59" ht="21" customHeight="1">
      <c r="B59" s="1017">
        <f t="shared" si="448"/>
        <v>4.0799999999999983</v>
      </c>
      <c r="C59" s="1018" t="e">
        <f t="shared" si="418"/>
        <v>#REF!</v>
      </c>
      <c r="D59" s="1019" t="s">
        <v>656</v>
      </c>
      <c r="E59" s="1061"/>
      <c r="F59" s="1062"/>
      <c r="G59" s="736" t="s">
        <v>261</v>
      </c>
      <c r="H59" s="959">
        <v>2.0600000000000001</v>
      </c>
      <c r="I59" s="959"/>
      <c r="J59" s="959">
        <v>78</v>
      </c>
      <c r="K59" s="1000">
        <f t="shared" si="419"/>
        <v>160.68000000000001</v>
      </c>
      <c r="L59" s="959">
        <v>74</v>
      </c>
      <c r="M59" s="1000">
        <f t="shared" si="449"/>
        <v>152.44</v>
      </c>
      <c r="N59" s="1000">
        <f t="shared" si="421"/>
        <v>0</v>
      </c>
      <c r="O59" s="1000">
        <f t="shared" si="449"/>
        <v>0</v>
      </c>
      <c r="P59" s="1375"/>
      <c r="Q59" s="1000">
        <f t="shared" si="449"/>
        <v>0</v>
      </c>
      <c r="R59" s="959">
        <f t="shared" si="422"/>
        <v>4</v>
      </c>
      <c r="S59" s="1000">
        <f t="shared" si="449"/>
        <v>8.2400000000000002</v>
      </c>
      <c r="T59" s="1376"/>
      <c r="U59" s="1000">
        <f t="shared" si="450"/>
        <v>0</v>
      </c>
      <c r="V59" s="1376"/>
    </row>
    <row r="60" ht="21" customHeight="1">
      <c r="B60" s="1017">
        <f t="shared" si="448"/>
        <v>4.0899999999999981</v>
      </c>
      <c r="C60" s="1018" t="e">
        <f t="shared" si="418"/>
        <v>#REF!</v>
      </c>
      <c r="D60" s="1019" t="s">
        <v>648</v>
      </c>
      <c r="E60" s="1059"/>
      <c r="F60" s="958"/>
      <c r="G60" s="803" t="s">
        <v>306</v>
      </c>
      <c r="H60" s="1241">
        <v>1.78</v>
      </c>
      <c r="I60" s="1241"/>
      <c r="J60" s="1241">
        <v>39</v>
      </c>
      <c r="K60" s="1373">
        <f t="shared" si="419"/>
        <v>69.420000000000002</v>
      </c>
      <c r="L60" s="1241">
        <v>37</v>
      </c>
      <c r="M60" s="1373">
        <f t="shared" si="449"/>
        <v>65.859999999999999</v>
      </c>
      <c r="N60" s="1373">
        <f t="shared" si="421"/>
        <v>0</v>
      </c>
      <c r="O60" s="1373">
        <f t="shared" si="449"/>
        <v>0</v>
      </c>
      <c r="P60" s="1373"/>
      <c r="Q60" s="1373">
        <f t="shared" si="449"/>
        <v>0</v>
      </c>
      <c r="R60" s="1241">
        <f t="shared" si="422"/>
        <v>2</v>
      </c>
      <c r="S60" s="1373">
        <f t="shared" si="449"/>
        <v>3.5600000000000001</v>
      </c>
      <c r="T60" s="1241"/>
      <c r="U60" s="1373">
        <f t="shared" si="450"/>
        <v>0</v>
      </c>
      <c r="V60" s="1241"/>
    </row>
    <row r="61" s="1063" customFormat="1" ht="21" customHeight="1">
      <c r="B61" s="1064">
        <f t="shared" si="448"/>
        <v>4.0999999999999979</v>
      </c>
      <c r="C61" s="1065" t="e">
        <f t="shared" si="418"/>
        <v>#REF!</v>
      </c>
      <c r="D61" s="1066" t="s">
        <v>657</v>
      </c>
      <c r="E61" s="1095"/>
      <c r="F61" s="1096"/>
      <c r="G61" s="744" t="s">
        <v>261</v>
      </c>
      <c r="H61" s="1075"/>
      <c r="I61" s="1075">
        <f>+H52</f>
        <v>614.52999999999997</v>
      </c>
      <c r="J61" s="1075"/>
      <c r="K61" s="1374">
        <f t="shared" si="419"/>
        <v>0</v>
      </c>
      <c r="L61" s="1075">
        <v>37</v>
      </c>
      <c r="M61" s="1374">
        <f>+ROUND($I61*L61,2)</f>
        <v>22737.610000000001</v>
      </c>
      <c r="N61" s="1374">
        <f t="shared" si="421"/>
        <v>37</v>
      </c>
      <c r="O61" s="1374">
        <f>+ROUND($H61*N61,2)</f>
        <v>0</v>
      </c>
      <c r="P61" s="1374">
        <f t="shared" si="446"/>
        <v>37</v>
      </c>
      <c r="Q61" s="1374">
        <f>+ROUND($I61*P61,2)</f>
        <v>22737.610000000001</v>
      </c>
      <c r="R61" s="1075">
        <f t="shared" si="422"/>
        <v>0</v>
      </c>
      <c r="S61" s="1374">
        <f>+ROUND($H61*R61,2)</f>
        <v>0</v>
      </c>
      <c r="T61" s="1075"/>
      <c r="U61" s="1374">
        <f t="shared" si="450"/>
        <v>0</v>
      </c>
      <c r="V61" s="1075"/>
    </row>
    <row r="62" ht="21" customHeight="1">
      <c r="B62" s="1009"/>
      <c r="C62" s="1020" t="e">
        <f>+#REF!+1</f>
        <v>#REF!</v>
      </c>
      <c r="D62" s="1021"/>
      <c r="E62" s="754"/>
      <c r="F62" s="1013" t="str">
        <f>+"SUB-TOTAL   "&amp;B51&amp;":  "</f>
        <v xml:space="preserve">SUB-TOTAL   4:  </v>
      </c>
      <c r="G62" s="711"/>
      <c r="H62" s="993"/>
      <c r="I62" s="993"/>
      <c r="J62" s="993"/>
      <c r="K62" s="1014">
        <f>+SUM(K52:K61)</f>
        <v>37292.579999999994</v>
      </c>
      <c r="L62" s="993"/>
      <c r="M62" s="1014">
        <f>+SUM(M52:M61)</f>
        <v>35380.139999999999</v>
      </c>
      <c r="N62" s="993"/>
      <c r="O62" s="1014">
        <f>+SUM(O52:O61)</f>
        <v>0</v>
      </c>
      <c r="P62" s="993"/>
      <c r="Q62" s="1014">
        <f>+SUM(Q52:Q61)</f>
        <v>22737.610000000001</v>
      </c>
      <c r="R62" s="993"/>
      <c r="S62" s="1014">
        <f>+SUM(S52:S61)</f>
        <v>24650.050000000003</v>
      </c>
      <c r="T62" s="993"/>
      <c r="U62" s="1014">
        <f>+SUM(U52:U61)</f>
        <v>0</v>
      </c>
      <c r="V62" s="993"/>
      <c r="W62" s="1121">
        <f>+K62-M62+O62+Q62-S62</f>
        <v>0</v>
      </c>
    </row>
    <row r="63" ht="21" customHeight="1">
      <c r="B63" s="990">
        <f>+B51+1</f>
        <v>5</v>
      </c>
      <c r="C63" s="991" t="e">
        <f t="shared" si="418"/>
        <v>#REF!</v>
      </c>
      <c r="D63" s="1002" t="s">
        <v>658</v>
      </c>
      <c r="E63" s="1012"/>
      <c r="F63" s="1016"/>
      <c r="G63" s="751"/>
      <c r="H63" s="993"/>
      <c r="I63" s="993"/>
      <c r="J63" s="993"/>
      <c r="K63" s="993"/>
      <c r="L63" s="993"/>
      <c r="M63" s="993"/>
      <c r="N63" s="993"/>
      <c r="O63" s="993"/>
      <c r="P63" s="993"/>
      <c r="Q63" s="993"/>
      <c r="R63" s="993"/>
      <c r="S63" s="993"/>
      <c r="T63" s="993"/>
      <c r="U63" s="993"/>
      <c r="V63" s="993"/>
    </row>
    <row r="64" ht="21" customHeight="1">
      <c r="B64" s="1017">
        <f t="shared" ref="B64:B71" si="451">+B63+0.01</f>
        <v>5.0099999999999998</v>
      </c>
      <c r="C64" s="1018" t="e">
        <f t="shared" si="418"/>
        <v>#REF!</v>
      </c>
      <c r="D64" s="1019" t="s">
        <v>659</v>
      </c>
      <c r="E64" s="998"/>
      <c r="F64" s="999"/>
      <c r="G64" s="736" t="s">
        <v>261</v>
      </c>
      <c r="H64" s="959">
        <v>27.379999999999999</v>
      </c>
      <c r="I64" s="959"/>
      <c r="J64" s="959">
        <v>39</v>
      </c>
      <c r="K64" s="959">
        <f t="shared" si="419"/>
        <v>1067.8199999999999</v>
      </c>
      <c r="L64" s="959">
        <v>37</v>
      </c>
      <c r="M64" s="959">
        <f t="shared" ref="M64:S71" si="452">+ROUND($H64*L64,2)</f>
        <v>1013.0599999999999</v>
      </c>
      <c r="N64" s="959">
        <f t="shared" si="421"/>
        <v>0</v>
      </c>
      <c r="O64" s="959">
        <f t="shared" si="452"/>
        <v>0</v>
      </c>
      <c r="P64" s="959"/>
      <c r="Q64" s="959">
        <f t="shared" si="452"/>
        <v>0</v>
      </c>
      <c r="R64" s="959">
        <f t="shared" si="422"/>
        <v>2</v>
      </c>
      <c r="S64" s="959">
        <f t="shared" si="452"/>
        <v>54.759999999999998</v>
      </c>
      <c r="T64" s="959"/>
      <c r="U64" s="959">
        <f t="shared" ref="U64:U71" si="453">+ROUND($H64*T64,2)</f>
        <v>0</v>
      </c>
      <c r="V64" s="959"/>
    </row>
    <row r="65" ht="21" customHeight="1">
      <c r="B65" s="1017">
        <f t="shared" si="451"/>
        <v>5.0199999999999996</v>
      </c>
      <c r="C65" s="1018" t="e">
        <f t="shared" si="418"/>
        <v>#REF!</v>
      </c>
      <c r="D65" s="1019" t="s">
        <v>660</v>
      </c>
      <c r="E65" s="998"/>
      <c r="F65" s="999"/>
      <c r="G65" s="736" t="s">
        <v>261</v>
      </c>
      <c r="H65" s="959">
        <v>27.460000000000001</v>
      </c>
      <c r="I65" s="959"/>
      <c r="J65" s="959">
        <v>78</v>
      </c>
      <c r="K65" s="959">
        <f t="shared" si="419"/>
        <v>2141.8800000000001</v>
      </c>
      <c r="L65" s="959">
        <v>74</v>
      </c>
      <c r="M65" s="959">
        <f t="shared" si="452"/>
        <v>2032.04</v>
      </c>
      <c r="N65" s="959">
        <f t="shared" si="421"/>
        <v>0</v>
      </c>
      <c r="O65" s="959">
        <f t="shared" si="452"/>
        <v>0</v>
      </c>
      <c r="P65" s="959"/>
      <c r="Q65" s="959">
        <f t="shared" si="452"/>
        <v>0</v>
      </c>
      <c r="R65" s="959">
        <f t="shared" si="422"/>
        <v>4</v>
      </c>
      <c r="S65" s="959">
        <f t="shared" si="452"/>
        <v>109.84</v>
      </c>
      <c r="T65" s="959"/>
      <c r="U65" s="959">
        <f t="shared" si="453"/>
        <v>0</v>
      </c>
      <c r="V65" s="959"/>
    </row>
    <row r="66" ht="21" customHeight="1">
      <c r="B66" s="1017">
        <f t="shared" si="451"/>
        <v>5.0299999999999994</v>
      </c>
      <c r="C66" s="1018" t="e">
        <f t="shared" si="418"/>
        <v>#REF!</v>
      </c>
      <c r="D66" s="1019" t="s">
        <v>661</v>
      </c>
      <c r="E66" s="998"/>
      <c r="F66" s="999"/>
      <c r="G66" s="736" t="s">
        <v>261</v>
      </c>
      <c r="H66" s="959">
        <v>73.939999999999998</v>
      </c>
      <c r="I66" s="959"/>
      <c r="J66" s="959">
        <v>39</v>
      </c>
      <c r="K66" s="959">
        <f t="shared" si="419"/>
        <v>2883.6599999999999</v>
      </c>
      <c r="L66" s="959">
        <v>37</v>
      </c>
      <c r="M66" s="959">
        <f t="shared" si="452"/>
        <v>2735.7800000000002</v>
      </c>
      <c r="N66" s="959">
        <f t="shared" si="421"/>
        <v>0</v>
      </c>
      <c r="O66" s="959">
        <f t="shared" si="452"/>
        <v>0</v>
      </c>
      <c r="P66" s="959"/>
      <c r="Q66" s="959">
        <f t="shared" si="452"/>
        <v>0</v>
      </c>
      <c r="R66" s="959">
        <f t="shared" si="422"/>
        <v>2</v>
      </c>
      <c r="S66" s="959">
        <f t="shared" si="452"/>
        <v>147.88</v>
      </c>
      <c r="T66" s="959"/>
      <c r="U66" s="959">
        <f t="shared" si="453"/>
        <v>0</v>
      </c>
      <c r="V66" s="959"/>
    </row>
    <row r="67" ht="21" customHeight="1">
      <c r="B67" s="1017">
        <f t="shared" si="451"/>
        <v>5.0399999999999991</v>
      </c>
      <c r="C67" s="1018" t="e">
        <f t="shared" si="418"/>
        <v>#REF!</v>
      </c>
      <c r="D67" s="1019" t="s">
        <v>662</v>
      </c>
      <c r="E67" s="998"/>
      <c r="F67" s="999"/>
      <c r="G67" s="736" t="s">
        <v>261</v>
      </c>
      <c r="H67" s="959">
        <v>2.8799999999999999</v>
      </c>
      <c r="I67" s="959"/>
      <c r="J67" s="959">
        <v>195</v>
      </c>
      <c r="K67" s="959">
        <f t="shared" si="419"/>
        <v>561.60000000000002</v>
      </c>
      <c r="L67" s="959">
        <v>185</v>
      </c>
      <c r="M67" s="959">
        <f t="shared" si="452"/>
        <v>532.79999999999995</v>
      </c>
      <c r="N67" s="959">
        <f t="shared" si="421"/>
        <v>0</v>
      </c>
      <c r="O67" s="959">
        <f t="shared" si="452"/>
        <v>0</v>
      </c>
      <c r="P67" s="959"/>
      <c r="Q67" s="959">
        <f t="shared" si="452"/>
        <v>0</v>
      </c>
      <c r="R67" s="959">
        <f t="shared" si="422"/>
        <v>10</v>
      </c>
      <c r="S67" s="959">
        <f t="shared" si="452"/>
        <v>28.800000000000001</v>
      </c>
      <c r="T67" s="959"/>
      <c r="U67" s="959">
        <f t="shared" si="453"/>
        <v>0</v>
      </c>
      <c r="V67" s="959"/>
    </row>
    <row r="68" ht="21" customHeight="1">
      <c r="B68" s="1017">
        <f t="shared" si="451"/>
        <v>5.0499999999999989</v>
      </c>
      <c r="C68" s="1018" t="e">
        <f t="shared" si="418"/>
        <v>#REF!</v>
      </c>
      <c r="D68" s="1019" t="s">
        <v>663</v>
      </c>
      <c r="E68" s="998"/>
      <c r="F68" s="999"/>
      <c r="G68" s="736" t="s">
        <v>261</v>
      </c>
      <c r="H68" s="959">
        <v>4.6399999999999997</v>
      </c>
      <c r="I68" s="959"/>
      <c r="J68" s="959">
        <v>39</v>
      </c>
      <c r="K68" s="959">
        <f t="shared" si="419"/>
        <v>180.96000000000001</v>
      </c>
      <c r="L68" s="959">
        <v>37</v>
      </c>
      <c r="M68" s="959">
        <f t="shared" si="452"/>
        <v>171.68000000000001</v>
      </c>
      <c r="N68" s="959">
        <f t="shared" si="421"/>
        <v>0</v>
      </c>
      <c r="O68" s="959">
        <f t="shared" si="452"/>
        <v>0</v>
      </c>
      <c r="P68" s="959"/>
      <c r="Q68" s="959">
        <f t="shared" si="452"/>
        <v>0</v>
      </c>
      <c r="R68" s="959">
        <f t="shared" si="422"/>
        <v>2</v>
      </c>
      <c r="S68" s="959">
        <f t="shared" si="452"/>
        <v>9.2799999999999994</v>
      </c>
      <c r="T68" s="959"/>
      <c r="U68" s="959">
        <f t="shared" si="453"/>
        <v>0</v>
      </c>
      <c r="V68" s="959"/>
    </row>
    <row r="69" ht="21" customHeight="1">
      <c r="B69" s="1017">
        <f t="shared" si="451"/>
        <v>5.0599999999999987</v>
      </c>
      <c r="C69" s="1018" t="e">
        <f t="shared" si="418"/>
        <v>#REF!</v>
      </c>
      <c r="D69" s="1019" t="s">
        <v>664</v>
      </c>
      <c r="E69" s="1061"/>
      <c r="F69" s="1062"/>
      <c r="G69" s="736" t="s">
        <v>261</v>
      </c>
      <c r="H69" s="959">
        <v>0.57999999999999996</v>
      </c>
      <c r="I69" s="959"/>
      <c r="J69" s="959">
        <v>78</v>
      </c>
      <c r="K69" s="959">
        <f t="shared" si="419"/>
        <v>45.240000000000002</v>
      </c>
      <c r="L69" s="959">
        <v>74</v>
      </c>
      <c r="M69" s="959">
        <f t="shared" si="452"/>
        <v>42.920000000000002</v>
      </c>
      <c r="N69" s="959">
        <f t="shared" si="421"/>
        <v>0</v>
      </c>
      <c r="O69" s="959">
        <f t="shared" si="452"/>
        <v>0</v>
      </c>
      <c r="P69" s="1376"/>
      <c r="Q69" s="959">
        <f t="shared" si="452"/>
        <v>0</v>
      </c>
      <c r="R69" s="959">
        <f t="shared" si="422"/>
        <v>4</v>
      </c>
      <c r="S69" s="959">
        <f t="shared" si="452"/>
        <v>2.3199999999999998</v>
      </c>
      <c r="T69" s="1376"/>
      <c r="U69" s="959">
        <f t="shared" si="453"/>
        <v>0</v>
      </c>
      <c r="V69" s="1376"/>
    </row>
    <row r="70" ht="21" customHeight="1">
      <c r="B70" s="1017">
        <f t="shared" si="451"/>
        <v>5.0699999999999985</v>
      </c>
      <c r="C70" s="1018" t="e">
        <f t="shared" si="418"/>
        <v>#REF!</v>
      </c>
      <c r="D70" s="1019" t="s">
        <v>665</v>
      </c>
      <c r="E70" s="1059"/>
      <c r="F70" s="958"/>
      <c r="G70" s="736" t="s">
        <v>261</v>
      </c>
      <c r="H70" s="959">
        <v>5.6900000000000004</v>
      </c>
      <c r="I70" s="959"/>
      <c r="J70" s="959">
        <v>78</v>
      </c>
      <c r="K70" s="959">
        <f t="shared" si="419"/>
        <v>443.81999999999999</v>
      </c>
      <c r="L70" s="959">
        <v>74</v>
      </c>
      <c r="M70" s="959">
        <f t="shared" si="452"/>
        <v>421.06</v>
      </c>
      <c r="N70" s="959">
        <f t="shared" si="421"/>
        <v>0</v>
      </c>
      <c r="O70" s="959">
        <f t="shared" si="452"/>
        <v>0</v>
      </c>
      <c r="P70" s="959"/>
      <c r="Q70" s="959">
        <f t="shared" si="452"/>
        <v>0</v>
      </c>
      <c r="R70" s="959">
        <f t="shared" si="422"/>
        <v>4</v>
      </c>
      <c r="S70" s="959">
        <f t="shared" si="452"/>
        <v>22.760000000000002</v>
      </c>
      <c r="T70" s="959"/>
      <c r="U70" s="959">
        <f t="shared" si="453"/>
        <v>0</v>
      </c>
      <c r="V70" s="959"/>
    </row>
    <row r="71" ht="21" customHeight="1">
      <c r="B71" s="1017">
        <f t="shared" si="451"/>
        <v>5.0799999999999983</v>
      </c>
      <c r="C71" s="1018" t="e">
        <f t="shared" si="418"/>
        <v>#REF!</v>
      </c>
      <c r="D71" s="1019" t="s">
        <v>666</v>
      </c>
      <c r="E71" s="998"/>
      <c r="F71" s="999"/>
      <c r="G71" s="752" t="s">
        <v>306</v>
      </c>
      <c r="H71" s="1006">
        <v>0.26000000000000001</v>
      </c>
      <c r="I71" s="1006"/>
      <c r="J71" s="1006">
        <v>195</v>
      </c>
      <c r="K71" s="1006">
        <f t="shared" si="419"/>
        <v>50.700000000000003</v>
      </c>
      <c r="L71" s="1006">
        <v>185</v>
      </c>
      <c r="M71" s="1006">
        <f t="shared" si="452"/>
        <v>48.100000000000001</v>
      </c>
      <c r="N71" s="1006">
        <f t="shared" si="421"/>
        <v>0</v>
      </c>
      <c r="O71" s="1006">
        <f t="shared" si="452"/>
        <v>0</v>
      </c>
      <c r="P71" s="1006"/>
      <c r="Q71" s="1006">
        <f t="shared" si="452"/>
        <v>0</v>
      </c>
      <c r="R71" s="1006">
        <f t="shared" si="422"/>
        <v>10</v>
      </c>
      <c r="S71" s="1006">
        <f t="shared" si="452"/>
        <v>2.6000000000000001</v>
      </c>
      <c r="T71" s="1006"/>
      <c r="U71" s="1006">
        <f t="shared" si="453"/>
        <v>0</v>
      </c>
      <c r="V71" s="1006"/>
    </row>
    <row r="72" ht="21" customHeight="1">
      <c r="B72" s="1009"/>
      <c r="C72" s="1020" t="e">
        <f>+#REF!+1</f>
        <v>#REF!</v>
      </c>
      <c r="D72" s="1021"/>
      <c r="E72" s="1054"/>
      <c r="F72" s="983" t="str">
        <f>+"SUB-TOTAL   "&amp;B63&amp;":  "</f>
        <v xml:space="preserve">SUB-TOTAL   5:  </v>
      </c>
      <c r="G72" s="711"/>
      <c r="H72" s="993"/>
      <c r="I72" s="993"/>
      <c r="J72" s="993"/>
      <c r="K72" s="1014">
        <f>+SUM(K64:K71)</f>
        <v>7375.6799999999994</v>
      </c>
      <c r="L72" s="993"/>
      <c r="M72" s="1014">
        <f>+SUM(M64:M71)</f>
        <v>6997.4400000000014</v>
      </c>
      <c r="N72" s="993"/>
      <c r="O72" s="1014">
        <f>+SUM(O64:O71)</f>
        <v>0</v>
      </c>
      <c r="P72" s="993"/>
      <c r="Q72" s="1014">
        <f>+SUM(Q64:Q71)</f>
        <v>0</v>
      </c>
      <c r="R72" s="993"/>
      <c r="S72" s="1014">
        <f>+SUM(S64:S71)</f>
        <v>378.24000000000001</v>
      </c>
      <c r="T72" s="993"/>
      <c r="U72" s="1014">
        <f>+SUM(U64:U71)</f>
        <v>0</v>
      </c>
      <c r="V72" s="993"/>
      <c r="W72" s="1121">
        <f>+K72-M72+O72+Q72-S72</f>
        <v>-2.0463630789890885e-12</v>
      </c>
    </row>
    <row r="73" ht="21" customHeight="1">
      <c r="B73" s="990">
        <f>+B63+1</f>
        <v>6</v>
      </c>
      <c r="C73" s="1020" t="e">
        <f t="shared" si="418"/>
        <v>#REF!</v>
      </c>
      <c r="D73" s="1002" t="s">
        <v>667</v>
      </c>
      <c r="E73" s="1012"/>
      <c r="F73" s="1016"/>
      <c r="G73" s="711"/>
      <c r="H73" s="993"/>
      <c r="I73" s="993"/>
      <c r="J73" s="993"/>
      <c r="K73" s="993"/>
      <c r="L73" s="993"/>
      <c r="M73" s="993"/>
      <c r="N73" s="993"/>
      <c r="O73" s="993"/>
      <c r="P73" s="993"/>
      <c r="Q73" s="993"/>
      <c r="R73" s="993"/>
      <c r="S73" s="993"/>
      <c r="T73" s="993"/>
      <c r="U73" s="993"/>
      <c r="V73" s="993"/>
    </row>
    <row r="74" ht="21" customHeight="1">
      <c r="B74" s="1017">
        <f t="shared" ref="B74:B90" si="454">+B73+0.01</f>
        <v>6.0099999999999998</v>
      </c>
      <c r="C74" s="1377" t="e">
        <f>+C64+1</f>
        <v>#REF!</v>
      </c>
      <c r="D74" s="1019" t="s">
        <v>668</v>
      </c>
      <c r="E74" s="998"/>
      <c r="F74" s="999"/>
      <c r="G74" s="736" t="s">
        <v>306</v>
      </c>
      <c r="H74" s="959">
        <v>1.24</v>
      </c>
      <c r="I74" s="959"/>
      <c r="J74" s="959">
        <v>1560</v>
      </c>
      <c r="K74" s="959">
        <f t="shared" ref="K74:K100" si="455">+ROUND($H74*J74,2)</f>
        <v>1934.4000000000001</v>
      </c>
      <c r="L74" s="959">
        <v>1480</v>
      </c>
      <c r="M74" s="959">
        <f t="shared" ref="M74:S90" si="456">+ROUND($H74*L74,2)</f>
        <v>1835.2</v>
      </c>
      <c r="N74" s="959">
        <f t="shared" si="421"/>
        <v>0</v>
      </c>
      <c r="O74" s="959">
        <f t="shared" ref="O74:O85" si="457">+ROUND($H74*N74,2)</f>
        <v>0</v>
      </c>
      <c r="P74" s="959"/>
      <c r="Q74" s="959">
        <f t="shared" ref="Q74:Q85" si="458">+ROUND($H74*P74,2)</f>
        <v>0</v>
      </c>
      <c r="R74" s="959">
        <f t="shared" si="422"/>
        <v>80</v>
      </c>
      <c r="S74" s="959">
        <f t="shared" ref="S74:S85" si="459">+ROUND($H74*R74,2)</f>
        <v>99.200000000000003</v>
      </c>
      <c r="T74" s="959"/>
      <c r="U74" s="959">
        <f t="shared" ref="U74:U90" si="460">+ROUND($H74*T74,2)</f>
        <v>0</v>
      </c>
      <c r="V74" s="959"/>
    </row>
    <row r="75" ht="21" customHeight="1">
      <c r="B75" s="1017">
        <f t="shared" si="454"/>
        <v>6.0199999999999996</v>
      </c>
      <c r="C75" s="1018" t="e">
        <f t="shared" si="418"/>
        <v>#REF!</v>
      </c>
      <c r="D75" s="1019" t="s">
        <v>669</v>
      </c>
      <c r="E75" s="998"/>
      <c r="F75" s="999"/>
      <c r="G75" s="736" t="s">
        <v>306</v>
      </c>
      <c r="H75" s="959">
        <v>1.8999999999999999</v>
      </c>
      <c r="I75" s="959"/>
      <c r="J75" s="959">
        <v>1170</v>
      </c>
      <c r="K75" s="959">
        <f t="shared" si="455"/>
        <v>2223</v>
      </c>
      <c r="L75" s="959">
        <v>1110</v>
      </c>
      <c r="M75" s="959">
        <f t="shared" si="456"/>
        <v>2109</v>
      </c>
      <c r="N75" s="959">
        <f t="shared" si="421"/>
        <v>0</v>
      </c>
      <c r="O75" s="959">
        <f t="shared" si="457"/>
        <v>0</v>
      </c>
      <c r="P75" s="959"/>
      <c r="Q75" s="959">
        <f t="shared" si="458"/>
        <v>0</v>
      </c>
      <c r="R75" s="959">
        <f t="shared" si="422"/>
        <v>60</v>
      </c>
      <c r="S75" s="959">
        <f t="shared" si="459"/>
        <v>114</v>
      </c>
      <c r="T75" s="959"/>
      <c r="U75" s="959">
        <f t="shared" si="460"/>
        <v>0</v>
      </c>
      <c r="V75" s="959"/>
    </row>
    <row r="76" ht="21" customHeight="1">
      <c r="B76" s="1017">
        <f t="shared" si="454"/>
        <v>6.0299999999999994</v>
      </c>
      <c r="C76" s="1018" t="e">
        <f t="shared" si="418"/>
        <v>#REF!</v>
      </c>
      <c r="D76" s="1019" t="s">
        <v>670</v>
      </c>
      <c r="E76" s="998"/>
      <c r="F76" s="999"/>
      <c r="G76" s="736" t="s">
        <v>306</v>
      </c>
      <c r="H76" s="959">
        <v>1.9099999999999999</v>
      </c>
      <c r="I76" s="959"/>
      <c r="J76" s="959">
        <v>585</v>
      </c>
      <c r="K76" s="959">
        <f t="shared" si="455"/>
        <v>1117.3499999999999</v>
      </c>
      <c r="L76" s="959">
        <v>555</v>
      </c>
      <c r="M76" s="959">
        <f t="shared" si="456"/>
        <v>1060.05</v>
      </c>
      <c r="N76" s="959">
        <f t="shared" si="421"/>
        <v>0</v>
      </c>
      <c r="O76" s="959">
        <f t="shared" si="457"/>
        <v>0</v>
      </c>
      <c r="P76" s="959"/>
      <c r="Q76" s="959">
        <f t="shared" si="458"/>
        <v>0</v>
      </c>
      <c r="R76" s="959">
        <f t="shared" si="422"/>
        <v>30</v>
      </c>
      <c r="S76" s="959">
        <f t="shared" si="459"/>
        <v>57.299999999999997</v>
      </c>
      <c r="T76" s="959"/>
      <c r="U76" s="959">
        <f t="shared" si="460"/>
        <v>0</v>
      </c>
      <c r="V76" s="959"/>
    </row>
    <row r="77" ht="21" customHeight="1">
      <c r="B77" s="1017">
        <f t="shared" si="454"/>
        <v>6.0399999999999991</v>
      </c>
      <c r="C77" s="1018" t="e">
        <f t="shared" si="418"/>
        <v>#REF!</v>
      </c>
      <c r="D77" s="1019" t="s">
        <v>671</v>
      </c>
      <c r="E77" s="998"/>
      <c r="F77" s="999"/>
      <c r="G77" s="736" t="s">
        <v>306</v>
      </c>
      <c r="H77" s="959">
        <v>18.260000000000002</v>
      </c>
      <c r="I77" s="959"/>
      <c r="J77" s="959">
        <v>117</v>
      </c>
      <c r="K77" s="959">
        <f t="shared" si="455"/>
        <v>2136.4200000000001</v>
      </c>
      <c r="L77" s="959">
        <v>111</v>
      </c>
      <c r="M77" s="959">
        <f t="shared" si="456"/>
        <v>2026.8599999999999</v>
      </c>
      <c r="N77" s="959">
        <f t="shared" si="421"/>
        <v>0</v>
      </c>
      <c r="O77" s="959">
        <f t="shared" si="457"/>
        <v>0</v>
      </c>
      <c r="P77" s="959"/>
      <c r="Q77" s="959">
        <f t="shared" si="458"/>
        <v>0</v>
      </c>
      <c r="R77" s="959">
        <f t="shared" si="422"/>
        <v>6</v>
      </c>
      <c r="S77" s="959">
        <f t="shared" si="459"/>
        <v>109.56</v>
      </c>
      <c r="T77" s="959"/>
      <c r="U77" s="959">
        <f t="shared" si="460"/>
        <v>0</v>
      </c>
      <c r="V77" s="959"/>
    </row>
    <row r="78" ht="21" customHeight="1">
      <c r="B78" s="1017">
        <f t="shared" si="454"/>
        <v>6.0499999999999989</v>
      </c>
      <c r="C78" s="1377" t="e">
        <f>+C68+1</f>
        <v>#REF!</v>
      </c>
      <c r="D78" s="1019" t="s">
        <v>672</v>
      </c>
      <c r="E78" s="998"/>
      <c r="F78" s="999"/>
      <c r="G78" s="736" t="s">
        <v>306</v>
      </c>
      <c r="H78" s="959">
        <v>10.800000000000001</v>
      </c>
      <c r="I78" s="959"/>
      <c r="J78" s="959">
        <v>117</v>
      </c>
      <c r="K78" s="959">
        <f t="shared" si="455"/>
        <v>1263.5999999999999</v>
      </c>
      <c r="L78" s="959">
        <v>111</v>
      </c>
      <c r="M78" s="959">
        <f t="shared" si="456"/>
        <v>1198.8</v>
      </c>
      <c r="N78" s="959">
        <f t="shared" si="421"/>
        <v>0</v>
      </c>
      <c r="O78" s="959">
        <f t="shared" si="457"/>
        <v>0</v>
      </c>
      <c r="P78" s="959"/>
      <c r="Q78" s="959">
        <f t="shared" si="458"/>
        <v>0</v>
      </c>
      <c r="R78" s="959">
        <f t="shared" si="422"/>
        <v>6</v>
      </c>
      <c r="S78" s="959">
        <f t="shared" si="459"/>
        <v>64.799999999999997</v>
      </c>
      <c r="T78" s="959"/>
      <c r="U78" s="959">
        <f t="shared" si="460"/>
        <v>0</v>
      </c>
      <c r="V78" s="959"/>
    </row>
    <row r="79" ht="21" customHeight="1">
      <c r="B79" s="1017">
        <f t="shared" si="454"/>
        <v>6.0599999999999987</v>
      </c>
      <c r="C79" s="1018" t="e">
        <f t="shared" ref="C79:C110" si="461">+C78+1</f>
        <v>#REF!</v>
      </c>
      <c r="D79" s="1019" t="s">
        <v>673</v>
      </c>
      <c r="E79" s="998"/>
      <c r="F79" s="999"/>
      <c r="G79" s="736" t="s">
        <v>306</v>
      </c>
      <c r="H79" s="959">
        <v>17.359999999999999</v>
      </c>
      <c r="I79" s="959"/>
      <c r="J79" s="959">
        <v>117</v>
      </c>
      <c r="K79" s="959">
        <f t="shared" si="455"/>
        <v>2031.1199999999999</v>
      </c>
      <c r="L79" s="959">
        <v>111</v>
      </c>
      <c r="M79" s="959">
        <f t="shared" si="456"/>
        <v>1926.96</v>
      </c>
      <c r="N79" s="959">
        <f t="shared" si="421"/>
        <v>0</v>
      </c>
      <c r="O79" s="959">
        <f t="shared" si="457"/>
        <v>0</v>
      </c>
      <c r="P79" s="959"/>
      <c r="Q79" s="959">
        <f t="shared" si="458"/>
        <v>0</v>
      </c>
      <c r="R79" s="959">
        <f t="shared" si="422"/>
        <v>6</v>
      </c>
      <c r="S79" s="959">
        <f t="shared" si="459"/>
        <v>104.16</v>
      </c>
      <c r="T79" s="959"/>
      <c r="U79" s="959">
        <f t="shared" si="460"/>
        <v>0</v>
      </c>
      <c r="V79" s="959"/>
    </row>
    <row r="80" ht="21" customHeight="1">
      <c r="B80" s="1017">
        <f t="shared" si="454"/>
        <v>6.0699999999999985</v>
      </c>
      <c r="C80" s="1018" t="e">
        <f t="shared" si="461"/>
        <v>#REF!</v>
      </c>
      <c r="D80" s="1019" t="s">
        <v>674</v>
      </c>
      <c r="E80" s="998"/>
      <c r="F80" s="999"/>
      <c r="G80" s="736" t="s">
        <v>306</v>
      </c>
      <c r="H80" s="959">
        <v>12.24</v>
      </c>
      <c r="I80" s="959"/>
      <c r="J80" s="959">
        <v>117</v>
      </c>
      <c r="K80" s="959">
        <f t="shared" si="455"/>
        <v>1432.0799999999999</v>
      </c>
      <c r="L80" s="959">
        <v>111</v>
      </c>
      <c r="M80" s="959">
        <f t="shared" si="456"/>
        <v>1358.6400000000001</v>
      </c>
      <c r="N80" s="959">
        <f t="shared" si="421"/>
        <v>0</v>
      </c>
      <c r="O80" s="959">
        <f t="shared" si="457"/>
        <v>0</v>
      </c>
      <c r="P80" s="959"/>
      <c r="Q80" s="959">
        <f t="shared" si="458"/>
        <v>0</v>
      </c>
      <c r="R80" s="959">
        <f t="shared" si="422"/>
        <v>6</v>
      </c>
      <c r="S80" s="959">
        <f t="shared" si="459"/>
        <v>73.439999999999998</v>
      </c>
      <c r="T80" s="959"/>
      <c r="U80" s="959">
        <f t="shared" si="460"/>
        <v>0</v>
      </c>
      <c r="V80" s="959"/>
    </row>
    <row r="81" ht="21" customHeight="1">
      <c r="B81" s="1017">
        <f t="shared" si="454"/>
        <v>6.0799999999999983</v>
      </c>
      <c r="C81" s="1018" t="e">
        <f t="shared" si="461"/>
        <v>#REF!</v>
      </c>
      <c r="D81" s="1019" t="s">
        <v>316</v>
      </c>
      <c r="E81" s="998"/>
      <c r="F81" s="999"/>
      <c r="G81" s="736" t="s">
        <v>306</v>
      </c>
      <c r="H81" s="959">
        <v>6.71</v>
      </c>
      <c r="I81" s="959"/>
      <c r="J81" s="959">
        <v>117</v>
      </c>
      <c r="K81" s="959">
        <f t="shared" si="455"/>
        <v>785.07000000000005</v>
      </c>
      <c r="L81" s="959">
        <v>111</v>
      </c>
      <c r="M81" s="959">
        <f t="shared" si="456"/>
        <v>744.80999999999995</v>
      </c>
      <c r="N81" s="959">
        <f t="shared" si="421"/>
        <v>0</v>
      </c>
      <c r="O81" s="959">
        <f t="shared" si="457"/>
        <v>0</v>
      </c>
      <c r="P81" s="959"/>
      <c r="Q81" s="959">
        <f t="shared" si="458"/>
        <v>0</v>
      </c>
      <c r="R81" s="959">
        <f t="shared" si="422"/>
        <v>6</v>
      </c>
      <c r="S81" s="959">
        <f t="shared" si="459"/>
        <v>40.259999999999998</v>
      </c>
      <c r="T81" s="959"/>
      <c r="U81" s="959">
        <f t="shared" si="460"/>
        <v>0</v>
      </c>
      <c r="V81" s="959"/>
    </row>
    <row r="82" ht="21" customHeight="1">
      <c r="B82" s="1017">
        <f t="shared" si="454"/>
        <v>6.0899999999999981</v>
      </c>
      <c r="C82" s="1377" t="e">
        <f>+#REF!+1</f>
        <v>#REF!</v>
      </c>
      <c r="D82" s="1019" t="s">
        <v>675</v>
      </c>
      <c r="E82" s="998"/>
      <c r="F82" s="999"/>
      <c r="G82" s="736" t="s">
        <v>306</v>
      </c>
      <c r="H82" s="959">
        <v>8.1099999999999994</v>
      </c>
      <c r="I82" s="959"/>
      <c r="J82" s="959">
        <v>156</v>
      </c>
      <c r="K82" s="959">
        <f t="shared" si="455"/>
        <v>1265.1600000000001</v>
      </c>
      <c r="L82" s="959">
        <v>148</v>
      </c>
      <c r="M82" s="959">
        <f t="shared" si="456"/>
        <v>1200.28</v>
      </c>
      <c r="N82" s="959">
        <f t="shared" ref="N82:N97" si="462">+IF($L82-$J82&gt;=0,$L82-$J82,0)</f>
        <v>0</v>
      </c>
      <c r="O82" s="959">
        <f t="shared" si="457"/>
        <v>0</v>
      </c>
      <c r="P82" s="959"/>
      <c r="Q82" s="959">
        <f t="shared" si="458"/>
        <v>0</v>
      </c>
      <c r="R82" s="959">
        <f t="shared" ref="R82:R97" si="463">+IF($L82-$J82&lt;=0,-$L82+$J82,0)</f>
        <v>8</v>
      </c>
      <c r="S82" s="959">
        <f t="shared" si="459"/>
        <v>64.879999999999995</v>
      </c>
      <c r="T82" s="959"/>
      <c r="U82" s="959">
        <f t="shared" si="460"/>
        <v>0</v>
      </c>
      <c r="V82" s="959"/>
    </row>
    <row r="83" ht="21" customHeight="1">
      <c r="B83" s="1017">
        <f t="shared" si="454"/>
        <v>6.0999999999999979</v>
      </c>
      <c r="C83" s="1018" t="e">
        <f t="shared" si="461"/>
        <v>#REF!</v>
      </c>
      <c r="D83" s="1019" t="s">
        <v>676</v>
      </c>
      <c r="E83" s="998"/>
      <c r="F83" s="999"/>
      <c r="G83" s="736" t="s">
        <v>306</v>
      </c>
      <c r="H83" s="959">
        <v>17.620000000000001</v>
      </c>
      <c r="I83" s="959"/>
      <c r="J83" s="959">
        <v>39</v>
      </c>
      <c r="K83" s="959">
        <f t="shared" si="455"/>
        <v>687.17999999999995</v>
      </c>
      <c r="L83" s="959">
        <v>37</v>
      </c>
      <c r="M83" s="959">
        <f t="shared" si="456"/>
        <v>651.94000000000005</v>
      </c>
      <c r="N83" s="959">
        <f t="shared" si="462"/>
        <v>0</v>
      </c>
      <c r="O83" s="959">
        <f t="shared" si="457"/>
        <v>0</v>
      </c>
      <c r="P83" s="959"/>
      <c r="Q83" s="959">
        <f t="shared" si="458"/>
        <v>0</v>
      </c>
      <c r="R83" s="959">
        <f t="shared" si="463"/>
        <v>2</v>
      </c>
      <c r="S83" s="959">
        <f t="shared" si="459"/>
        <v>35.240000000000002</v>
      </c>
      <c r="T83" s="959"/>
      <c r="U83" s="959">
        <f t="shared" si="460"/>
        <v>0</v>
      </c>
      <c r="V83" s="959"/>
    </row>
    <row r="84" ht="21" customHeight="1">
      <c r="B84" s="1017">
        <f t="shared" si="454"/>
        <v>6.1099999999999977</v>
      </c>
      <c r="C84" s="1018" t="e">
        <f t="shared" si="461"/>
        <v>#REF!</v>
      </c>
      <c r="D84" s="1019" t="s">
        <v>677</v>
      </c>
      <c r="E84" s="998"/>
      <c r="F84" s="999"/>
      <c r="G84" s="736" t="s">
        <v>306</v>
      </c>
      <c r="H84" s="959">
        <v>12.24</v>
      </c>
      <c r="I84" s="959"/>
      <c r="J84" s="959">
        <v>117</v>
      </c>
      <c r="K84" s="959">
        <f t="shared" si="455"/>
        <v>1432.0799999999999</v>
      </c>
      <c r="L84" s="959">
        <v>111</v>
      </c>
      <c r="M84" s="959">
        <f t="shared" si="456"/>
        <v>1358.6400000000001</v>
      </c>
      <c r="N84" s="959">
        <f t="shared" si="462"/>
        <v>0</v>
      </c>
      <c r="O84" s="959">
        <f t="shared" si="457"/>
        <v>0</v>
      </c>
      <c r="P84" s="959"/>
      <c r="Q84" s="959">
        <f t="shared" si="458"/>
        <v>0</v>
      </c>
      <c r="R84" s="959">
        <f t="shared" si="463"/>
        <v>6</v>
      </c>
      <c r="S84" s="959">
        <f t="shared" si="459"/>
        <v>73.439999999999998</v>
      </c>
      <c r="T84" s="959"/>
      <c r="U84" s="959">
        <f t="shared" si="460"/>
        <v>0</v>
      </c>
      <c r="V84" s="959"/>
    </row>
    <row r="85" ht="21" customHeight="1">
      <c r="B85" s="1017">
        <f t="shared" si="454"/>
        <v>6.1199999999999974</v>
      </c>
      <c r="C85" s="1018" t="e">
        <f t="shared" si="461"/>
        <v>#REF!</v>
      </c>
      <c r="D85" s="1019" t="s">
        <v>678</v>
      </c>
      <c r="E85" s="998"/>
      <c r="F85" s="999"/>
      <c r="G85" s="736" t="s">
        <v>306</v>
      </c>
      <c r="H85" s="959">
        <v>21.940000000000001</v>
      </c>
      <c r="I85" s="959"/>
      <c r="J85" s="959">
        <v>117</v>
      </c>
      <c r="K85" s="959">
        <f t="shared" si="455"/>
        <v>2566.98</v>
      </c>
      <c r="L85" s="959">
        <v>111</v>
      </c>
      <c r="M85" s="959">
        <f t="shared" si="456"/>
        <v>2435.3400000000001</v>
      </c>
      <c r="N85" s="959">
        <f t="shared" si="462"/>
        <v>0</v>
      </c>
      <c r="O85" s="959">
        <f t="shared" si="457"/>
        <v>0</v>
      </c>
      <c r="P85" s="959"/>
      <c r="Q85" s="959">
        <f t="shared" si="458"/>
        <v>0</v>
      </c>
      <c r="R85" s="959">
        <f t="shared" si="463"/>
        <v>6</v>
      </c>
      <c r="S85" s="959">
        <f t="shared" si="459"/>
        <v>131.63999999999999</v>
      </c>
      <c r="T85" s="959"/>
      <c r="U85" s="959">
        <f t="shared" si="460"/>
        <v>0</v>
      </c>
      <c r="V85" s="959"/>
    </row>
    <row r="86" ht="21" customHeight="1">
      <c r="B86" s="1017">
        <f t="shared" si="454"/>
        <v>6.1299999999999972</v>
      </c>
      <c r="C86" s="1377" t="e">
        <f>+C73+1</f>
        <v>#REF!</v>
      </c>
      <c r="D86" s="1019" t="s">
        <v>663</v>
      </c>
      <c r="E86" s="998"/>
      <c r="F86" s="999"/>
      <c r="G86" s="736" t="s">
        <v>306</v>
      </c>
      <c r="H86" s="959">
        <v>4.6399999999999997</v>
      </c>
      <c r="I86" s="959"/>
      <c r="J86" s="959">
        <v>390</v>
      </c>
      <c r="K86" s="959">
        <f t="shared" si="455"/>
        <v>1809.5999999999999</v>
      </c>
      <c r="L86" s="959">
        <v>370</v>
      </c>
      <c r="M86" s="959">
        <f t="shared" si="456"/>
        <v>1716.8</v>
      </c>
      <c r="N86" s="959">
        <f t="shared" si="462"/>
        <v>0</v>
      </c>
      <c r="O86" s="959">
        <f t="shared" si="456"/>
        <v>0</v>
      </c>
      <c r="P86" s="959"/>
      <c r="Q86" s="959">
        <f t="shared" si="456"/>
        <v>0</v>
      </c>
      <c r="R86" s="959">
        <f t="shared" si="463"/>
        <v>20</v>
      </c>
      <c r="S86" s="959">
        <f t="shared" si="456"/>
        <v>92.799999999999997</v>
      </c>
      <c r="T86" s="959"/>
      <c r="U86" s="959">
        <f t="shared" si="460"/>
        <v>0</v>
      </c>
      <c r="V86" s="959"/>
    </row>
    <row r="87" ht="21" customHeight="1">
      <c r="B87" s="1017">
        <f t="shared" si="454"/>
        <v>6.139999999999997</v>
      </c>
      <c r="C87" s="1018" t="e">
        <f t="shared" si="461"/>
        <v>#REF!</v>
      </c>
      <c r="D87" s="1019" t="s">
        <v>664</v>
      </c>
      <c r="E87" s="998"/>
      <c r="F87" s="999"/>
      <c r="G87" s="736" t="s">
        <v>306</v>
      </c>
      <c r="H87" s="959">
        <v>0.57999999999999996</v>
      </c>
      <c r="I87" s="959"/>
      <c r="J87" s="959">
        <v>585</v>
      </c>
      <c r="K87" s="959">
        <f t="shared" si="455"/>
        <v>339.30000000000001</v>
      </c>
      <c r="L87" s="959">
        <v>555</v>
      </c>
      <c r="M87" s="959">
        <f t="shared" si="456"/>
        <v>321.89999999999998</v>
      </c>
      <c r="N87" s="959">
        <f t="shared" si="462"/>
        <v>0</v>
      </c>
      <c r="O87" s="959">
        <f t="shared" si="456"/>
        <v>0</v>
      </c>
      <c r="P87" s="959"/>
      <c r="Q87" s="959">
        <f t="shared" si="456"/>
        <v>0</v>
      </c>
      <c r="R87" s="959">
        <f t="shared" si="463"/>
        <v>30</v>
      </c>
      <c r="S87" s="959">
        <f t="shared" si="456"/>
        <v>17.399999999999999</v>
      </c>
      <c r="T87" s="959"/>
      <c r="U87" s="959">
        <f t="shared" si="460"/>
        <v>0</v>
      </c>
      <c r="V87" s="959"/>
    </row>
    <row r="88" ht="21" customHeight="1">
      <c r="B88" s="1017">
        <f t="shared" si="454"/>
        <v>6.1499999999999968</v>
      </c>
      <c r="C88" s="1018" t="e">
        <f t="shared" si="461"/>
        <v>#REF!</v>
      </c>
      <c r="D88" s="1019" t="s">
        <v>679</v>
      </c>
      <c r="E88" s="998"/>
      <c r="F88" s="999"/>
      <c r="G88" s="736" t="s">
        <v>306</v>
      </c>
      <c r="H88" s="959">
        <v>5.6900000000000004</v>
      </c>
      <c r="I88" s="959"/>
      <c r="J88" s="959">
        <v>1014</v>
      </c>
      <c r="K88" s="959">
        <f t="shared" si="455"/>
        <v>5769.6599999999999</v>
      </c>
      <c r="L88" s="959">
        <v>962</v>
      </c>
      <c r="M88" s="959">
        <f t="shared" si="456"/>
        <v>5473.7799999999997</v>
      </c>
      <c r="N88" s="959">
        <f t="shared" si="462"/>
        <v>0</v>
      </c>
      <c r="O88" s="959">
        <f t="shared" si="456"/>
        <v>0</v>
      </c>
      <c r="P88" s="959"/>
      <c r="Q88" s="959">
        <f t="shared" si="456"/>
        <v>0</v>
      </c>
      <c r="R88" s="959">
        <f t="shared" si="463"/>
        <v>52</v>
      </c>
      <c r="S88" s="959">
        <f t="shared" si="456"/>
        <v>295.88</v>
      </c>
      <c r="T88" s="959"/>
      <c r="U88" s="959">
        <f t="shared" si="460"/>
        <v>0</v>
      </c>
      <c r="V88" s="959"/>
    </row>
    <row r="89" ht="21" customHeight="1">
      <c r="B89" s="1017">
        <f t="shared" si="454"/>
        <v>6.1599999999999966</v>
      </c>
      <c r="C89" s="1018" t="e">
        <f t="shared" ref="C89:C90" si="464">+C87+1</f>
        <v>#REF!</v>
      </c>
      <c r="D89" s="1019" t="s">
        <v>680</v>
      </c>
      <c r="E89" s="998"/>
      <c r="F89" s="999"/>
      <c r="G89" s="736" t="s">
        <v>306</v>
      </c>
      <c r="H89" s="959">
        <v>0.62</v>
      </c>
      <c r="I89" s="959"/>
      <c r="J89" s="959">
        <v>1755</v>
      </c>
      <c r="K89" s="959">
        <f t="shared" si="455"/>
        <v>1088.0999999999999</v>
      </c>
      <c r="L89" s="959">
        <v>1665</v>
      </c>
      <c r="M89" s="959">
        <f t="shared" si="456"/>
        <v>1032.3</v>
      </c>
      <c r="N89" s="959">
        <f t="shared" si="462"/>
        <v>0</v>
      </c>
      <c r="O89" s="959">
        <f t="shared" si="456"/>
        <v>0</v>
      </c>
      <c r="P89" s="959"/>
      <c r="Q89" s="959">
        <f t="shared" si="456"/>
        <v>0</v>
      </c>
      <c r="R89" s="959">
        <f t="shared" si="463"/>
        <v>90</v>
      </c>
      <c r="S89" s="959">
        <f t="shared" si="456"/>
        <v>55.799999999999997</v>
      </c>
      <c r="T89" s="959"/>
      <c r="U89" s="959">
        <f t="shared" si="460"/>
        <v>0</v>
      </c>
      <c r="V89" s="959"/>
    </row>
    <row r="90" ht="21" customHeight="1">
      <c r="B90" s="1017">
        <f t="shared" si="454"/>
        <v>6.1699999999999964</v>
      </c>
      <c r="C90" s="1018" t="e">
        <f t="shared" si="464"/>
        <v>#REF!</v>
      </c>
      <c r="D90" s="1019" t="s">
        <v>681</v>
      </c>
      <c r="E90" s="998"/>
      <c r="F90" s="999"/>
      <c r="G90" s="752" t="s">
        <v>306</v>
      </c>
      <c r="H90" s="1006">
        <v>0.46999999999999997</v>
      </c>
      <c r="I90" s="1006"/>
      <c r="J90" s="1006">
        <v>195</v>
      </c>
      <c r="K90" s="1006">
        <f t="shared" si="455"/>
        <v>91.650000000000006</v>
      </c>
      <c r="L90" s="1006">
        <v>185</v>
      </c>
      <c r="M90" s="1006">
        <f t="shared" si="456"/>
        <v>86.950000000000003</v>
      </c>
      <c r="N90" s="1006">
        <f t="shared" si="462"/>
        <v>0</v>
      </c>
      <c r="O90" s="1006">
        <f t="shared" si="456"/>
        <v>0</v>
      </c>
      <c r="P90" s="1006"/>
      <c r="Q90" s="1006">
        <f t="shared" si="456"/>
        <v>0</v>
      </c>
      <c r="R90" s="1006">
        <f t="shared" si="463"/>
        <v>10</v>
      </c>
      <c r="S90" s="1006">
        <f t="shared" si="456"/>
        <v>4.7000000000000002</v>
      </c>
      <c r="T90" s="1006"/>
      <c r="U90" s="1006">
        <f t="shared" si="460"/>
        <v>0</v>
      </c>
      <c r="V90" s="1006"/>
    </row>
    <row r="91" ht="21" customHeight="1">
      <c r="B91" s="1009"/>
      <c r="C91" s="1010" t="e">
        <f>+C90+1</f>
        <v>#REF!</v>
      </c>
      <c r="D91" s="1011"/>
      <c r="E91" s="1012"/>
      <c r="F91" s="1013" t="str">
        <f>+"SUB-TOTAL   "&amp;B73&amp;":  "</f>
        <v xml:space="preserve">SUB-TOTAL   6:  </v>
      </c>
      <c r="G91" s="711"/>
      <c r="H91" s="993"/>
      <c r="I91" s="993"/>
      <c r="J91" s="993"/>
      <c r="K91" s="1055">
        <f>+SUM(K74:K90)</f>
        <v>27972.749999999996</v>
      </c>
      <c r="L91" s="993"/>
      <c r="M91" s="1055">
        <f>+SUM(M74:M90)</f>
        <v>26538.249999999996</v>
      </c>
      <c r="N91" s="1055"/>
      <c r="O91" s="1055">
        <f>+SUM(O74:O90)</f>
        <v>0</v>
      </c>
      <c r="P91" s="1055"/>
      <c r="Q91" s="1055">
        <f>+SUM(Q74:Q90)</f>
        <v>0</v>
      </c>
      <c r="R91" s="1055"/>
      <c r="S91" s="1055">
        <f>+SUM(S74:S90)</f>
        <v>1434.5</v>
      </c>
      <c r="T91" s="1055"/>
      <c r="U91" s="1055">
        <f>+SUM(U74:U90)</f>
        <v>0</v>
      </c>
      <c r="V91" s="1055"/>
      <c r="W91" s="1121">
        <f>+K91-M91+O91+Q91-S91</f>
        <v>0</v>
      </c>
    </row>
    <row r="92" ht="21" customHeight="1">
      <c r="B92" s="990">
        <f>+B73+1</f>
        <v>7</v>
      </c>
      <c r="C92" s="1010" t="e">
        <f t="shared" si="461"/>
        <v>#REF!</v>
      </c>
      <c r="D92" s="1002" t="s">
        <v>682</v>
      </c>
      <c r="E92" s="1057"/>
      <c r="F92" s="1058"/>
      <c r="G92" s="711"/>
      <c r="H92" s="993"/>
      <c r="I92" s="993"/>
      <c r="J92" s="993"/>
      <c r="K92" s="1055"/>
      <c r="L92" s="993"/>
      <c r="M92" s="1055"/>
      <c r="N92" s="1055"/>
      <c r="O92" s="1055"/>
      <c r="P92" s="1055"/>
      <c r="Q92" s="1055"/>
      <c r="R92" s="1055"/>
      <c r="S92" s="1055"/>
      <c r="T92" s="1055"/>
      <c r="U92" s="1055"/>
      <c r="V92" s="1055"/>
    </row>
    <row r="93" ht="21" customHeight="1">
      <c r="B93" s="738">
        <f t="shared" ref="B93:B97" si="465">+B92+0.01</f>
        <v>7.0099999999999998</v>
      </c>
      <c r="C93" s="1005" t="e">
        <f t="shared" si="461"/>
        <v>#REF!</v>
      </c>
      <c r="D93" s="997" t="s">
        <v>683</v>
      </c>
      <c r="E93" s="1059"/>
      <c r="F93" s="958"/>
      <c r="G93" s="736" t="s">
        <v>261</v>
      </c>
      <c r="H93" s="959">
        <v>2.0800000000000001</v>
      </c>
      <c r="I93" s="959"/>
      <c r="J93" s="959">
        <v>585</v>
      </c>
      <c r="K93" s="959">
        <f t="shared" si="455"/>
        <v>1216.8</v>
      </c>
      <c r="L93" s="959">
        <v>555</v>
      </c>
      <c r="M93" s="959">
        <f t="shared" ref="M93:S97" si="466">+ROUND($H93*L93,2)</f>
        <v>1154.4000000000001</v>
      </c>
      <c r="N93" s="959">
        <f t="shared" si="462"/>
        <v>0</v>
      </c>
      <c r="O93" s="959">
        <f t="shared" si="466"/>
        <v>0</v>
      </c>
      <c r="P93" s="959"/>
      <c r="Q93" s="959">
        <f t="shared" si="466"/>
        <v>0</v>
      </c>
      <c r="R93" s="959">
        <f t="shared" si="463"/>
        <v>30</v>
      </c>
      <c r="S93" s="959">
        <f t="shared" si="466"/>
        <v>62.399999999999999</v>
      </c>
      <c r="T93" s="959"/>
      <c r="U93" s="959">
        <f t="shared" ref="U93:U97" si="467">+ROUND($H93*T93,2)</f>
        <v>0</v>
      </c>
      <c r="V93" s="959"/>
    </row>
    <row r="94" ht="21" customHeight="1">
      <c r="B94" s="738">
        <f t="shared" si="465"/>
        <v>7.0199999999999996</v>
      </c>
      <c r="C94" s="1005" t="e">
        <f t="shared" si="461"/>
        <v>#REF!</v>
      </c>
      <c r="D94" s="997" t="s">
        <v>548</v>
      </c>
      <c r="E94" s="998"/>
      <c r="F94" s="999"/>
      <c r="G94" s="736" t="s">
        <v>261</v>
      </c>
      <c r="H94" s="959">
        <v>11.300000000000001</v>
      </c>
      <c r="I94" s="959"/>
      <c r="J94" s="959">
        <v>39</v>
      </c>
      <c r="K94" s="959">
        <f t="shared" si="455"/>
        <v>440.69999999999999</v>
      </c>
      <c r="L94" s="959">
        <v>37</v>
      </c>
      <c r="M94" s="959">
        <f t="shared" si="466"/>
        <v>418.10000000000002</v>
      </c>
      <c r="N94" s="959">
        <f t="shared" si="462"/>
        <v>0</v>
      </c>
      <c r="O94" s="959">
        <f t="shared" si="466"/>
        <v>0</v>
      </c>
      <c r="P94" s="959"/>
      <c r="Q94" s="959">
        <f t="shared" si="466"/>
        <v>0</v>
      </c>
      <c r="R94" s="959">
        <f t="shared" si="463"/>
        <v>2</v>
      </c>
      <c r="S94" s="959">
        <f t="shared" si="466"/>
        <v>22.600000000000001</v>
      </c>
      <c r="T94" s="959"/>
      <c r="U94" s="959">
        <f t="shared" si="467"/>
        <v>0</v>
      </c>
      <c r="V94" s="959"/>
    </row>
    <row r="95" ht="21" customHeight="1">
      <c r="B95" s="738">
        <f t="shared" si="465"/>
        <v>7.0299999999999994</v>
      </c>
      <c r="C95" s="1005" t="e">
        <f t="shared" si="461"/>
        <v>#REF!</v>
      </c>
      <c r="D95" s="997" t="s">
        <v>666</v>
      </c>
      <c r="E95" s="998"/>
      <c r="F95" s="999"/>
      <c r="G95" s="736" t="s">
        <v>261</v>
      </c>
      <c r="H95" s="959">
        <v>0.26000000000000001</v>
      </c>
      <c r="I95" s="959"/>
      <c r="J95" s="959">
        <v>195</v>
      </c>
      <c r="K95" s="959">
        <f t="shared" si="455"/>
        <v>50.700000000000003</v>
      </c>
      <c r="L95" s="959">
        <v>185</v>
      </c>
      <c r="M95" s="959">
        <f t="shared" si="466"/>
        <v>48.100000000000001</v>
      </c>
      <c r="N95" s="959">
        <f t="shared" si="462"/>
        <v>0</v>
      </c>
      <c r="O95" s="959">
        <f t="shared" si="466"/>
        <v>0</v>
      </c>
      <c r="P95" s="959"/>
      <c r="Q95" s="959">
        <f t="shared" si="466"/>
        <v>0</v>
      </c>
      <c r="R95" s="959">
        <f t="shared" si="463"/>
        <v>10</v>
      </c>
      <c r="S95" s="959">
        <f t="shared" si="466"/>
        <v>2.6000000000000001</v>
      </c>
      <c r="T95" s="959"/>
      <c r="U95" s="959">
        <f t="shared" si="467"/>
        <v>0</v>
      </c>
      <c r="V95" s="959"/>
    </row>
    <row r="96" ht="21" customHeight="1">
      <c r="B96" s="738">
        <f t="shared" si="465"/>
        <v>7.0399999999999991</v>
      </c>
      <c r="C96" s="1005" t="e">
        <f t="shared" si="461"/>
        <v>#REF!</v>
      </c>
      <c r="D96" s="997" t="s">
        <v>631</v>
      </c>
      <c r="E96" s="998"/>
      <c r="F96" s="999"/>
      <c r="G96" s="736" t="s">
        <v>261</v>
      </c>
      <c r="H96" s="959">
        <v>6.9800000000000004</v>
      </c>
      <c r="I96" s="959"/>
      <c r="J96" s="959">
        <v>78</v>
      </c>
      <c r="K96" s="959">
        <f t="shared" si="455"/>
        <v>544.44000000000005</v>
      </c>
      <c r="L96" s="959">
        <v>74</v>
      </c>
      <c r="M96" s="959">
        <f t="shared" si="466"/>
        <v>516.51999999999998</v>
      </c>
      <c r="N96" s="959">
        <f t="shared" si="462"/>
        <v>0</v>
      </c>
      <c r="O96" s="959">
        <f t="shared" si="466"/>
        <v>0</v>
      </c>
      <c r="P96" s="959"/>
      <c r="Q96" s="959">
        <f t="shared" si="466"/>
        <v>0</v>
      </c>
      <c r="R96" s="959">
        <f t="shared" si="463"/>
        <v>4</v>
      </c>
      <c r="S96" s="959">
        <f t="shared" si="466"/>
        <v>27.920000000000002</v>
      </c>
      <c r="T96" s="959"/>
      <c r="U96" s="959">
        <f t="shared" si="467"/>
        <v>0</v>
      </c>
      <c r="V96" s="959"/>
    </row>
    <row r="97" ht="21" customHeight="1">
      <c r="B97" s="1017">
        <f t="shared" si="465"/>
        <v>7.0499999999999989</v>
      </c>
      <c r="C97" s="1018" t="e">
        <f t="shared" si="461"/>
        <v>#REF!</v>
      </c>
      <c r="D97" s="1019" t="s">
        <v>636</v>
      </c>
      <c r="E97" s="998"/>
      <c r="F97" s="999"/>
      <c r="G97" s="752" t="s">
        <v>261</v>
      </c>
      <c r="H97" s="1006">
        <v>13.630000000000001</v>
      </c>
      <c r="I97" s="959"/>
      <c r="J97" s="959">
        <v>39</v>
      </c>
      <c r="K97" s="959">
        <f t="shared" si="455"/>
        <v>531.57000000000005</v>
      </c>
      <c r="L97" s="959">
        <v>37</v>
      </c>
      <c r="M97" s="959">
        <f t="shared" si="466"/>
        <v>504.31</v>
      </c>
      <c r="N97" s="959">
        <f t="shared" si="462"/>
        <v>0</v>
      </c>
      <c r="O97" s="959">
        <f t="shared" si="466"/>
        <v>0</v>
      </c>
      <c r="P97" s="959"/>
      <c r="Q97" s="959">
        <f t="shared" si="466"/>
        <v>0</v>
      </c>
      <c r="R97" s="959">
        <f t="shared" si="463"/>
        <v>2</v>
      </c>
      <c r="S97" s="959">
        <f t="shared" si="466"/>
        <v>27.260000000000002</v>
      </c>
      <c r="T97" s="959"/>
      <c r="U97" s="959">
        <f t="shared" si="467"/>
        <v>0</v>
      </c>
      <c r="V97" s="959"/>
    </row>
    <row r="98" ht="21" customHeight="1">
      <c r="B98" s="1009"/>
      <c r="C98" s="1010" t="e">
        <f>+#REF!+1</f>
        <v>#REF!</v>
      </c>
      <c r="D98" s="1021"/>
      <c r="E98" s="1054"/>
      <c r="F98" s="1013" t="str">
        <f>+"SUB-TOTAL   "&amp;B92&amp;":  "</f>
        <v xml:space="preserve">SUB-TOTAL   7:  </v>
      </c>
      <c r="G98" s="711"/>
      <c r="H98" s="993"/>
      <c r="I98" s="984"/>
      <c r="J98" s="984"/>
      <c r="K98" s="1060">
        <f>+SUM(K93:K97)</f>
        <v>2784.2100000000005</v>
      </c>
      <c r="L98" s="984"/>
      <c r="M98" s="1060">
        <f>+SUM(M93:M97)</f>
        <v>2641.4299999999998</v>
      </c>
      <c r="N98" s="1060"/>
      <c r="O98" s="1060">
        <f>+SUM(O93:O97)</f>
        <v>0</v>
      </c>
      <c r="P98" s="1060"/>
      <c r="Q98" s="1060">
        <f>+SUM(Q93:Q97)</f>
        <v>0</v>
      </c>
      <c r="R98" s="1060"/>
      <c r="S98" s="1060">
        <f>+SUM(S93:S97)</f>
        <v>142.78</v>
      </c>
      <c r="T98" s="1060"/>
      <c r="U98" s="1060">
        <f>+SUM(U93:U97)</f>
        <v>0</v>
      </c>
      <c r="V98" s="1060"/>
      <c r="W98" s="1121">
        <f>+K98-M98+O98+Q98-S98</f>
        <v>6.5369931689929217e-13</v>
      </c>
    </row>
    <row r="99" ht="21" customHeight="1">
      <c r="B99" s="990">
        <f>+B92+1</f>
        <v>8</v>
      </c>
      <c r="C99" s="1010" t="e">
        <f t="shared" si="461"/>
        <v>#REF!</v>
      </c>
      <c r="D99" s="1002" t="s">
        <v>589</v>
      </c>
      <c r="E99" s="1012"/>
      <c r="F99" s="1016"/>
      <c r="G99" s="711"/>
      <c r="H99" s="993"/>
      <c r="I99" s="993"/>
      <c r="J99" s="993"/>
      <c r="K99" s="993"/>
      <c r="L99" s="993"/>
      <c r="M99" s="993"/>
      <c r="N99" s="993"/>
      <c r="O99" s="993"/>
      <c r="P99" s="993"/>
      <c r="Q99" s="993"/>
      <c r="R99" s="993"/>
      <c r="S99" s="993"/>
      <c r="T99" s="993"/>
      <c r="U99" s="993"/>
      <c r="V99" s="993"/>
    </row>
    <row r="100" ht="21" customHeight="1">
      <c r="B100" s="1017">
        <f t="shared" ref="B100:B110" si="468">+B99+0.01</f>
        <v>8.0099999999999998</v>
      </c>
      <c r="C100" s="1018" t="e">
        <f t="shared" si="461"/>
        <v>#REF!</v>
      </c>
      <c r="D100" s="1019" t="s">
        <v>359</v>
      </c>
      <c r="E100" s="998"/>
      <c r="F100" s="999"/>
      <c r="G100" s="736" t="s">
        <v>306</v>
      </c>
      <c r="H100" s="959">
        <v>66.700000000000003</v>
      </c>
      <c r="I100" s="959"/>
      <c r="J100" s="959">
        <v>39</v>
      </c>
      <c r="K100" s="959">
        <f t="shared" si="455"/>
        <v>2601.3000000000002</v>
      </c>
      <c r="L100" s="959">
        <v>37</v>
      </c>
      <c r="M100" s="959">
        <f t="shared" ref="M100:S107" si="469">+ROUND($H100*L100,2)</f>
        <v>2467.9000000000001</v>
      </c>
      <c r="N100" s="959">
        <f t="shared" ref="N100:N163" si="470">+IF($L100-$J100&gt;=0,$L100-$J100,0)</f>
        <v>0</v>
      </c>
      <c r="O100" s="959">
        <f t="shared" si="469"/>
        <v>0</v>
      </c>
      <c r="P100" s="959"/>
      <c r="Q100" s="959">
        <f t="shared" si="469"/>
        <v>0</v>
      </c>
      <c r="R100" s="959">
        <f t="shared" ref="R100:R163" si="471">+IF($L100-$J100&lt;=0,-$L100+$J100,0)</f>
        <v>2</v>
      </c>
      <c r="S100" s="959">
        <f t="shared" si="469"/>
        <v>133.40000000000001</v>
      </c>
      <c r="T100" s="959"/>
      <c r="U100" s="959">
        <f t="shared" ref="U100:U110" si="472">+ROUND($H100*T100,2)</f>
        <v>0</v>
      </c>
      <c r="V100" s="959"/>
    </row>
    <row r="101" ht="21" customHeight="1">
      <c r="B101" s="1017">
        <f t="shared" si="468"/>
        <v>8.0199999999999996</v>
      </c>
      <c r="C101" s="1018" t="e">
        <f t="shared" si="461"/>
        <v>#REF!</v>
      </c>
      <c r="D101" s="1019" t="s">
        <v>684</v>
      </c>
      <c r="E101" s="998"/>
      <c r="F101" s="999"/>
      <c r="G101" s="736" t="s">
        <v>261</v>
      </c>
      <c r="H101" s="959">
        <v>3.8599999999999999</v>
      </c>
      <c r="I101" s="959"/>
      <c r="J101" s="959">
        <v>234</v>
      </c>
      <c r="K101" s="959">
        <f t="shared" ref="K101:K110" si="473">+ROUND($H101*J101,2)</f>
        <v>903.24000000000001</v>
      </c>
      <c r="L101" s="959">
        <v>222</v>
      </c>
      <c r="M101" s="959">
        <f t="shared" si="469"/>
        <v>856.91999999999996</v>
      </c>
      <c r="N101" s="959">
        <f t="shared" si="470"/>
        <v>0</v>
      </c>
      <c r="O101" s="959">
        <f t="shared" si="469"/>
        <v>0</v>
      </c>
      <c r="P101" s="959"/>
      <c r="Q101" s="959">
        <f t="shared" si="469"/>
        <v>0</v>
      </c>
      <c r="R101" s="959">
        <f t="shared" si="471"/>
        <v>12</v>
      </c>
      <c r="S101" s="959">
        <f t="shared" si="469"/>
        <v>46.32</v>
      </c>
      <c r="T101" s="959"/>
      <c r="U101" s="959">
        <f t="shared" si="472"/>
        <v>0</v>
      </c>
      <c r="V101" s="959"/>
    </row>
    <row r="102" ht="21" customHeight="1">
      <c r="B102" s="1017">
        <f t="shared" si="468"/>
        <v>8.0299999999999994</v>
      </c>
      <c r="C102" s="1018" t="e">
        <f t="shared" si="461"/>
        <v>#REF!</v>
      </c>
      <c r="D102" s="1019" t="s">
        <v>685</v>
      </c>
      <c r="E102" s="1061"/>
      <c r="F102" s="1062"/>
      <c r="G102" s="736" t="s">
        <v>261</v>
      </c>
      <c r="H102" s="959">
        <v>9.5099999999999998</v>
      </c>
      <c r="I102" s="959"/>
      <c r="J102" s="959">
        <v>78</v>
      </c>
      <c r="K102" s="959">
        <f t="shared" si="473"/>
        <v>741.77999999999997</v>
      </c>
      <c r="L102" s="959">
        <v>74</v>
      </c>
      <c r="M102" s="959">
        <f t="shared" si="469"/>
        <v>703.74000000000001</v>
      </c>
      <c r="N102" s="959">
        <f t="shared" si="470"/>
        <v>0</v>
      </c>
      <c r="O102" s="959">
        <f t="shared" si="469"/>
        <v>0</v>
      </c>
      <c r="P102" s="1376"/>
      <c r="Q102" s="959">
        <f t="shared" si="469"/>
        <v>0</v>
      </c>
      <c r="R102" s="959">
        <f t="shared" si="471"/>
        <v>4</v>
      </c>
      <c r="S102" s="959">
        <f t="shared" si="469"/>
        <v>38.039999999999999</v>
      </c>
      <c r="T102" s="1376"/>
      <c r="U102" s="959">
        <f t="shared" si="472"/>
        <v>0</v>
      </c>
      <c r="V102" s="1376"/>
      <c r="AA102" s="1378"/>
      <c r="AB102" s="1379"/>
      <c r="AC102" s="1380"/>
      <c r="AD102" s="1381"/>
      <c r="AE102" s="1382"/>
      <c r="AF102" s="1383"/>
      <c r="AG102" s="1384"/>
    </row>
    <row r="103" ht="21" customHeight="1">
      <c r="B103" s="1017">
        <f t="shared" si="468"/>
        <v>8.0399999999999991</v>
      </c>
      <c r="C103" s="1018" t="e">
        <f t="shared" si="461"/>
        <v>#REF!</v>
      </c>
      <c r="D103" s="1019" t="s">
        <v>348</v>
      </c>
      <c r="E103" s="1059"/>
      <c r="F103" s="958"/>
      <c r="G103" s="736" t="s">
        <v>261</v>
      </c>
      <c r="H103" s="959">
        <v>5.46</v>
      </c>
      <c r="I103" s="959"/>
      <c r="J103" s="959">
        <v>39</v>
      </c>
      <c r="K103" s="959">
        <f t="shared" si="473"/>
        <v>212.94</v>
      </c>
      <c r="L103" s="959">
        <v>37</v>
      </c>
      <c r="M103" s="959">
        <f t="shared" si="469"/>
        <v>202.02000000000001</v>
      </c>
      <c r="N103" s="959">
        <f t="shared" si="470"/>
        <v>0</v>
      </c>
      <c r="O103" s="959">
        <f t="shared" si="469"/>
        <v>0</v>
      </c>
      <c r="P103" s="959"/>
      <c r="Q103" s="959">
        <f t="shared" si="469"/>
        <v>0</v>
      </c>
      <c r="R103" s="959">
        <f t="shared" si="471"/>
        <v>2</v>
      </c>
      <c r="S103" s="959">
        <f t="shared" si="469"/>
        <v>10.92</v>
      </c>
      <c r="T103" s="959"/>
      <c r="U103" s="959">
        <f t="shared" si="472"/>
        <v>0</v>
      </c>
      <c r="V103" s="959"/>
      <c r="Z103" s="1381"/>
      <c r="AA103" s="1382"/>
      <c r="AB103" s="1383"/>
      <c r="AC103" s="1384"/>
      <c r="AD103" s="1385"/>
      <c r="AE103" s="1386"/>
      <c r="AF103" s="1379"/>
      <c r="AG103" s="1387"/>
    </row>
    <row r="104" ht="21" customHeight="1">
      <c r="B104" s="1017">
        <f t="shared" si="468"/>
        <v>8.0499999999999989</v>
      </c>
      <c r="C104" s="1018" t="e">
        <f t="shared" si="461"/>
        <v>#REF!</v>
      </c>
      <c r="D104" s="1019" t="s">
        <v>686</v>
      </c>
      <c r="E104" s="998"/>
      <c r="F104" s="999"/>
      <c r="G104" s="736" t="s">
        <v>261</v>
      </c>
      <c r="H104" s="959">
        <v>40.090000000000003</v>
      </c>
      <c r="I104" s="959"/>
      <c r="J104" s="959">
        <v>39</v>
      </c>
      <c r="K104" s="959">
        <f t="shared" si="473"/>
        <v>1563.51</v>
      </c>
      <c r="L104" s="959">
        <v>37</v>
      </c>
      <c r="M104" s="959">
        <f t="shared" si="469"/>
        <v>1483.3299999999999</v>
      </c>
      <c r="N104" s="959">
        <f t="shared" si="470"/>
        <v>0</v>
      </c>
      <c r="O104" s="959">
        <f t="shared" si="469"/>
        <v>0</v>
      </c>
      <c r="P104" s="959"/>
      <c r="Q104" s="959">
        <f t="shared" si="469"/>
        <v>0</v>
      </c>
      <c r="R104" s="959">
        <f t="shared" si="471"/>
        <v>2</v>
      </c>
      <c r="S104" s="959">
        <f t="shared" si="469"/>
        <v>80.180000000000007</v>
      </c>
      <c r="T104" s="959"/>
      <c r="U104" s="959">
        <f t="shared" si="472"/>
        <v>0</v>
      </c>
      <c r="V104" s="959"/>
      <c r="Z104" s="1385"/>
      <c r="AA104" s="1386"/>
      <c r="AB104" s="1379"/>
      <c r="AC104" s="1387"/>
      <c r="AD104" s="1381"/>
      <c r="AE104" s="1382"/>
      <c r="AF104" s="1383"/>
      <c r="AG104" s="1384"/>
    </row>
    <row r="105" ht="21" customHeight="1">
      <c r="B105" s="1017">
        <f t="shared" si="468"/>
        <v>8.0599999999999987</v>
      </c>
      <c r="C105" s="1018" t="e">
        <f t="shared" si="461"/>
        <v>#REF!</v>
      </c>
      <c r="D105" s="1019" t="s">
        <v>687</v>
      </c>
      <c r="E105" s="998"/>
      <c r="F105" s="999"/>
      <c r="G105" s="736" t="s">
        <v>261</v>
      </c>
      <c r="H105" s="959">
        <v>11.859999999999999</v>
      </c>
      <c r="I105" s="959"/>
      <c r="J105" s="959">
        <v>39</v>
      </c>
      <c r="K105" s="959">
        <f t="shared" si="473"/>
        <v>462.54000000000002</v>
      </c>
      <c r="L105" s="959">
        <v>37</v>
      </c>
      <c r="M105" s="959">
        <f t="shared" si="469"/>
        <v>438.81999999999999</v>
      </c>
      <c r="N105" s="959">
        <f t="shared" si="470"/>
        <v>0</v>
      </c>
      <c r="O105" s="959">
        <f t="shared" si="469"/>
        <v>0</v>
      </c>
      <c r="P105" s="959"/>
      <c r="Q105" s="959">
        <f t="shared" si="469"/>
        <v>0</v>
      </c>
      <c r="R105" s="959">
        <f t="shared" si="471"/>
        <v>2</v>
      </c>
      <c r="S105" s="959">
        <f t="shared" si="469"/>
        <v>23.719999999999999</v>
      </c>
      <c r="T105" s="959"/>
      <c r="U105" s="959">
        <f t="shared" si="472"/>
        <v>0</v>
      </c>
      <c r="V105" s="959"/>
      <c r="Z105" s="1381"/>
      <c r="AA105" s="1382"/>
      <c r="AB105" s="1383"/>
      <c r="AC105" s="1384"/>
      <c r="AD105" s="1385"/>
      <c r="AE105" s="1386"/>
      <c r="AF105" s="1379"/>
      <c r="AG105" s="1387"/>
    </row>
    <row r="106" ht="21" customHeight="1">
      <c r="B106" s="1017">
        <f t="shared" si="468"/>
        <v>8.0699999999999985</v>
      </c>
      <c r="C106" s="1018" t="e">
        <f t="shared" si="461"/>
        <v>#REF!</v>
      </c>
      <c r="D106" s="1019" t="s">
        <v>688</v>
      </c>
      <c r="E106" s="998"/>
      <c r="F106" s="999"/>
      <c r="G106" s="736" t="s">
        <v>261</v>
      </c>
      <c r="H106" s="959">
        <v>0.57999999999999996</v>
      </c>
      <c r="I106" s="959"/>
      <c r="J106" s="959">
        <v>39</v>
      </c>
      <c r="K106" s="959">
        <f t="shared" si="473"/>
        <v>22.620000000000001</v>
      </c>
      <c r="L106" s="959">
        <v>111</v>
      </c>
      <c r="M106" s="959">
        <f t="shared" si="469"/>
        <v>64.379999999999995</v>
      </c>
      <c r="N106" s="959">
        <f t="shared" si="470"/>
        <v>72</v>
      </c>
      <c r="O106" s="959">
        <f t="shared" si="469"/>
        <v>41.759999999999998</v>
      </c>
      <c r="P106" s="959"/>
      <c r="Q106" s="959">
        <f t="shared" si="469"/>
        <v>0</v>
      </c>
      <c r="R106" s="959">
        <f t="shared" si="471"/>
        <v>0</v>
      </c>
      <c r="S106" s="959">
        <f t="shared" si="469"/>
        <v>0</v>
      </c>
      <c r="T106" s="959"/>
      <c r="U106" s="959">
        <f t="shared" si="472"/>
        <v>0</v>
      </c>
      <c r="V106" s="959"/>
      <c r="Z106" s="1385"/>
      <c r="AA106" s="1386"/>
      <c r="AB106" s="1379"/>
      <c r="AC106" s="1387"/>
      <c r="AD106" s="1381"/>
      <c r="AE106" s="1382"/>
      <c r="AF106" s="1383"/>
      <c r="AG106" s="1384"/>
    </row>
    <row r="107" ht="21" customHeight="1">
      <c r="B107" s="1017">
        <f t="shared" si="468"/>
        <v>8.0799999999999983</v>
      </c>
      <c r="C107" s="1018" t="e">
        <f t="shared" si="461"/>
        <v>#REF!</v>
      </c>
      <c r="D107" s="1019" t="s">
        <v>689</v>
      </c>
      <c r="E107" s="998"/>
      <c r="F107" s="999"/>
      <c r="G107" s="803" t="s">
        <v>261</v>
      </c>
      <c r="H107" s="1241">
        <v>115.14</v>
      </c>
      <c r="I107" s="1241"/>
      <c r="J107" s="1241">
        <v>39</v>
      </c>
      <c r="K107" s="1241">
        <f t="shared" si="473"/>
        <v>4490.46</v>
      </c>
      <c r="L107" s="1241"/>
      <c r="M107" s="1241">
        <f t="shared" si="469"/>
        <v>0</v>
      </c>
      <c r="N107" s="959">
        <f t="shared" si="470"/>
        <v>0</v>
      </c>
      <c r="O107" s="959">
        <f t="shared" si="469"/>
        <v>0</v>
      </c>
      <c r="P107" s="959"/>
      <c r="Q107" s="959">
        <f t="shared" si="469"/>
        <v>0</v>
      </c>
      <c r="R107" s="959">
        <f t="shared" si="471"/>
        <v>39</v>
      </c>
      <c r="S107" s="959">
        <f t="shared" si="469"/>
        <v>4490.46</v>
      </c>
      <c r="T107" s="959"/>
      <c r="U107" s="959">
        <f t="shared" si="472"/>
        <v>0</v>
      </c>
      <c r="V107" s="959"/>
      <c r="Z107" s="1381"/>
      <c r="AA107" s="1382"/>
      <c r="AB107" s="1383"/>
      <c r="AC107" s="1384"/>
      <c r="AD107" s="1385"/>
      <c r="AE107" s="1386"/>
      <c r="AF107" s="1379"/>
      <c r="AG107" s="1387"/>
    </row>
    <row r="108" s="1063" customFormat="1" ht="21" customHeight="1">
      <c r="B108" s="1064">
        <f t="shared" si="468"/>
        <v>8.0899999999999981</v>
      </c>
      <c r="C108" s="1065" t="e">
        <f t="shared" si="461"/>
        <v>#REF!</v>
      </c>
      <c r="D108" s="1066" t="s">
        <v>369</v>
      </c>
      <c r="E108" s="1095"/>
      <c r="F108" s="1096"/>
      <c r="G108" s="796" t="s">
        <v>261</v>
      </c>
      <c r="H108" s="1069"/>
      <c r="I108" s="1069">
        <v>30</v>
      </c>
      <c r="J108" s="1069"/>
      <c r="K108" s="1069">
        <f t="shared" si="473"/>
        <v>0</v>
      </c>
      <c r="L108" s="1069">
        <f>+L104*4</f>
        <v>148</v>
      </c>
      <c r="M108" s="1069">
        <f t="shared" ref="M108:M110" si="474">+ROUND($I108*L108,2)</f>
        <v>4440</v>
      </c>
      <c r="N108" s="1069"/>
      <c r="O108" s="1069">
        <f t="shared" ref="O108:O110" si="475">+ROUND($H108*N108,2)</f>
        <v>0</v>
      </c>
      <c r="P108" s="1069">
        <f t="shared" ref="P108:P171" si="476">+L108</f>
        <v>148</v>
      </c>
      <c r="Q108" s="1069">
        <f t="shared" ref="Q108:Q110" si="477">+ROUND($I108*P108,2)</f>
        <v>4440</v>
      </c>
      <c r="R108" s="1069">
        <f t="shared" si="471"/>
        <v>0</v>
      </c>
      <c r="S108" s="1069">
        <f t="shared" ref="S108:S110" si="478">+ROUND($H108*R108,2)</f>
        <v>0</v>
      </c>
      <c r="T108" s="1069"/>
      <c r="U108" s="1069">
        <f t="shared" si="472"/>
        <v>0</v>
      </c>
      <c r="V108" s="1069"/>
      <c r="Z108" s="1385"/>
      <c r="AA108" s="1386"/>
      <c r="AB108" s="1379"/>
      <c r="AC108" s="1387"/>
      <c r="AD108" s="1381"/>
      <c r="AE108" s="1382"/>
      <c r="AF108" s="1383"/>
      <c r="AG108" s="1384"/>
    </row>
    <row r="109" s="1063" customFormat="1" ht="21" customHeight="1">
      <c r="B109" s="1064">
        <f t="shared" si="468"/>
        <v>8.0999999999999979</v>
      </c>
      <c r="C109" s="1065" t="e">
        <f t="shared" si="461"/>
        <v>#REF!</v>
      </c>
      <c r="D109" s="1066" t="s">
        <v>690</v>
      </c>
      <c r="E109" s="1095"/>
      <c r="F109" s="1096"/>
      <c r="G109" s="796" t="s">
        <v>261</v>
      </c>
      <c r="H109" s="1069"/>
      <c r="I109" s="1069">
        <v>2.5099999999999998</v>
      </c>
      <c r="J109" s="1069"/>
      <c r="K109" s="1069">
        <f t="shared" si="473"/>
        <v>0</v>
      </c>
      <c r="L109" s="1069">
        <v>37</v>
      </c>
      <c r="M109" s="1069">
        <f t="shared" si="474"/>
        <v>92.870000000000005</v>
      </c>
      <c r="N109" s="1069"/>
      <c r="O109" s="1069">
        <f t="shared" si="475"/>
        <v>0</v>
      </c>
      <c r="P109" s="1069">
        <f t="shared" si="476"/>
        <v>37</v>
      </c>
      <c r="Q109" s="1069">
        <f t="shared" si="477"/>
        <v>92.870000000000005</v>
      </c>
      <c r="R109" s="1069">
        <f t="shared" si="471"/>
        <v>0</v>
      </c>
      <c r="S109" s="1069">
        <f t="shared" si="478"/>
        <v>0</v>
      </c>
      <c r="T109" s="1069"/>
      <c r="U109" s="1069">
        <f t="shared" si="472"/>
        <v>0</v>
      </c>
      <c r="V109" s="1069"/>
      <c r="Z109" s="1381"/>
      <c r="AA109" s="1382"/>
      <c r="AB109" s="1383"/>
      <c r="AC109" s="1380"/>
      <c r="AD109" s="1385"/>
      <c r="AE109" s="1386"/>
      <c r="AF109" s="1379"/>
      <c r="AG109" s="1387"/>
    </row>
    <row r="110" s="1063" customFormat="1" ht="21" customHeight="1">
      <c r="B110" s="1064">
        <f t="shared" si="468"/>
        <v>8.1099999999999977</v>
      </c>
      <c r="C110" s="1065" t="e">
        <f t="shared" si="461"/>
        <v>#REF!</v>
      </c>
      <c r="D110" s="1066" t="s">
        <v>691</v>
      </c>
      <c r="E110" s="1095"/>
      <c r="F110" s="1096"/>
      <c r="G110" s="744" t="s">
        <v>261</v>
      </c>
      <c r="H110" s="1075"/>
      <c r="I110" s="1075">
        <v>7.3499999999999996</v>
      </c>
      <c r="J110" s="1075"/>
      <c r="K110" s="1075">
        <f t="shared" si="473"/>
        <v>0</v>
      </c>
      <c r="L110" s="1075">
        <v>37</v>
      </c>
      <c r="M110" s="1069">
        <f t="shared" si="474"/>
        <v>271.94999999999999</v>
      </c>
      <c r="N110" s="1069"/>
      <c r="O110" s="1069">
        <f t="shared" si="475"/>
        <v>0</v>
      </c>
      <c r="P110" s="1069">
        <f t="shared" si="476"/>
        <v>37</v>
      </c>
      <c r="Q110" s="1069">
        <f t="shared" si="477"/>
        <v>271.94999999999999</v>
      </c>
      <c r="R110" s="1069">
        <f t="shared" si="471"/>
        <v>0</v>
      </c>
      <c r="S110" s="1069">
        <f t="shared" si="478"/>
        <v>0</v>
      </c>
      <c r="T110" s="1069"/>
      <c r="U110" s="1069">
        <f t="shared" si="472"/>
        <v>0</v>
      </c>
      <c r="V110" s="1069"/>
      <c r="AB110" s="1388"/>
      <c r="AD110" s="1381"/>
      <c r="AE110" s="1382"/>
      <c r="AF110" s="1383"/>
      <c r="AG110" s="1384"/>
    </row>
    <row r="111" ht="21" customHeight="1">
      <c r="B111" s="1009"/>
      <c r="C111" s="1077" t="e">
        <f>+#REF!+1</f>
        <v>#REF!</v>
      </c>
      <c r="D111" s="1021"/>
      <c r="E111" s="1054"/>
      <c r="F111" s="1013" t="str">
        <f>+"SUB-TOTAL   "&amp;B99&amp;":  "</f>
        <v xml:space="preserve">SUB-TOTAL   8:  </v>
      </c>
      <c r="G111" s="711"/>
      <c r="H111" s="993"/>
      <c r="I111" s="984"/>
      <c r="J111" s="984"/>
      <c r="K111" s="1060">
        <f>+SUM(K100:K110)</f>
        <v>10998.389999999999</v>
      </c>
      <c r="L111" s="984"/>
      <c r="M111" s="1060">
        <f>+SUM(M100:M110)</f>
        <v>11021.930000000002</v>
      </c>
      <c r="N111" s="1060"/>
      <c r="O111" s="1060">
        <f>+SUM(O100:O110)</f>
        <v>41.759999999999998</v>
      </c>
      <c r="P111" s="1060"/>
      <c r="Q111" s="1060">
        <f>+SUM(Q100:Q110)</f>
        <v>4804.8199999999997</v>
      </c>
      <c r="R111" s="1060"/>
      <c r="S111" s="1060">
        <f>+SUM(S100:S110)</f>
        <v>4823.04</v>
      </c>
      <c r="T111" s="1060"/>
      <c r="U111" s="1060">
        <f>+SUM(U100:U110)</f>
        <v>0</v>
      </c>
      <c r="V111" s="1060"/>
      <c r="W111" s="1121">
        <f>+K111-M111+O111+Q111-S111</f>
        <v>0</v>
      </c>
      <c r="AD111" s="1385"/>
      <c r="AE111" s="1386"/>
      <c r="AF111" s="1379"/>
      <c r="AG111" s="1387"/>
    </row>
    <row r="112" ht="21" customHeight="1">
      <c r="B112" s="990">
        <f>+B99+1</f>
        <v>9</v>
      </c>
      <c r="C112" s="1077" t="e">
        <f t="shared" ref="C112:C160" si="479">+C111+1</f>
        <v>#REF!</v>
      </c>
      <c r="D112" s="1002" t="s">
        <v>692</v>
      </c>
      <c r="E112" s="1012"/>
      <c r="F112" s="1016"/>
      <c r="G112" s="711"/>
      <c r="H112" s="993"/>
      <c r="I112" s="993"/>
      <c r="J112" s="993"/>
      <c r="K112" s="993"/>
      <c r="L112" s="993"/>
      <c r="M112" s="993"/>
      <c r="N112" s="993"/>
      <c r="O112" s="993"/>
      <c r="P112" s="993"/>
      <c r="Q112" s="993"/>
      <c r="R112" s="993"/>
      <c r="S112" s="993"/>
      <c r="T112" s="993"/>
      <c r="U112" s="993"/>
      <c r="V112" s="1389"/>
      <c r="AD112" s="1381"/>
      <c r="AE112" s="1382"/>
      <c r="AF112" s="1383"/>
      <c r="AG112" s="1380"/>
    </row>
    <row r="113" ht="21" customHeight="1">
      <c r="B113" s="1017">
        <f t="shared" ref="B113:B170" si="480">+B112+0.01</f>
        <v>9.0099999999999998</v>
      </c>
      <c r="C113" s="1018" t="e">
        <f t="shared" si="479"/>
        <v>#REF!</v>
      </c>
      <c r="D113" s="1019" t="s">
        <v>693</v>
      </c>
      <c r="E113" s="998"/>
      <c r="F113" s="999"/>
      <c r="G113" s="736" t="s">
        <v>261</v>
      </c>
      <c r="H113" s="959">
        <v>6.7699999999999996</v>
      </c>
      <c r="I113" s="959"/>
      <c r="J113" s="959">
        <v>195</v>
      </c>
      <c r="K113" s="959">
        <f t="shared" ref="K113:K117" si="481">+ROUND($H113*J113,2)</f>
        <v>1320.1500000000001</v>
      </c>
      <c r="L113" s="959">
        <v>185</v>
      </c>
      <c r="M113" s="959">
        <f t="shared" ref="M113:S117" si="482">+ROUND($H113*L113,2)</f>
        <v>1252.45</v>
      </c>
      <c r="N113" s="959">
        <f t="shared" si="470"/>
        <v>0</v>
      </c>
      <c r="O113" s="959">
        <f t="shared" si="482"/>
        <v>0</v>
      </c>
      <c r="P113" s="959"/>
      <c r="Q113" s="959">
        <f t="shared" si="482"/>
        <v>0</v>
      </c>
      <c r="R113" s="959">
        <f t="shared" si="471"/>
        <v>10</v>
      </c>
      <c r="S113" s="959">
        <f t="shared" si="482"/>
        <v>67.700000000000003</v>
      </c>
      <c r="T113" s="959"/>
      <c r="U113" s="959">
        <f t="shared" ref="U113:U117" si="483">+ROUND($H113*T113,2)</f>
        <v>0</v>
      </c>
      <c r="V113" s="959"/>
      <c r="AD113" s="1385"/>
      <c r="AE113" s="1386"/>
      <c r="AF113" s="1379"/>
      <c r="AG113" s="1387"/>
    </row>
    <row r="114" ht="21" customHeight="1">
      <c r="B114" s="1017">
        <f t="shared" si="480"/>
        <v>9.0199999999999996</v>
      </c>
      <c r="C114" s="1018" t="e">
        <f t="shared" si="479"/>
        <v>#REF!</v>
      </c>
      <c r="D114" s="1019" t="s">
        <v>694</v>
      </c>
      <c r="E114" s="998"/>
      <c r="F114" s="999"/>
      <c r="G114" s="736" t="s">
        <v>261</v>
      </c>
      <c r="H114" s="959">
        <v>2.6000000000000001</v>
      </c>
      <c r="I114" s="959"/>
      <c r="J114" s="959">
        <v>39</v>
      </c>
      <c r="K114" s="959">
        <f t="shared" si="481"/>
        <v>101.40000000000001</v>
      </c>
      <c r="L114" s="959">
        <v>37</v>
      </c>
      <c r="M114" s="959">
        <f t="shared" si="482"/>
        <v>96.200000000000003</v>
      </c>
      <c r="N114" s="959">
        <f t="shared" si="470"/>
        <v>0</v>
      </c>
      <c r="O114" s="959">
        <f t="shared" si="482"/>
        <v>0</v>
      </c>
      <c r="P114" s="959"/>
      <c r="Q114" s="959">
        <f t="shared" si="482"/>
        <v>0</v>
      </c>
      <c r="R114" s="959">
        <f t="shared" si="471"/>
        <v>2</v>
      </c>
      <c r="S114" s="959">
        <f t="shared" si="482"/>
        <v>5.2000000000000002</v>
      </c>
      <c r="T114" s="959"/>
      <c r="U114" s="959">
        <f t="shared" si="483"/>
        <v>0</v>
      </c>
      <c r="V114" s="959"/>
      <c r="AD114" s="1381"/>
      <c r="AE114" s="1382"/>
      <c r="AF114" s="1383"/>
      <c r="AG114" s="1380"/>
    </row>
    <row r="115" ht="21" customHeight="1">
      <c r="B115" s="1017">
        <f t="shared" si="480"/>
        <v>9.0299999999999994</v>
      </c>
      <c r="C115" s="1018" t="e">
        <f t="shared" si="479"/>
        <v>#REF!</v>
      </c>
      <c r="D115" s="1019" t="s">
        <v>603</v>
      </c>
      <c r="E115" s="1227"/>
      <c r="F115" s="1228"/>
      <c r="G115" s="736" t="s">
        <v>261</v>
      </c>
      <c r="H115" s="959">
        <v>1.47</v>
      </c>
      <c r="I115" s="959"/>
      <c r="J115" s="959">
        <v>39</v>
      </c>
      <c r="K115" s="959">
        <f t="shared" si="481"/>
        <v>57.329999999999998</v>
      </c>
      <c r="L115" s="959">
        <v>37</v>
      </c>
      <c r="M115" s="959">
        <f t="shared" si="482"/>
        <v>54.390000000000001</v>
      </c>
      <c r="N115" s="959">
        <f t="shared" si="470"/>
        <v>0</v>
      </c>
      <c r="O115" s="959">
        <f t="shared" si="482"/>
        <v>0</v>
      </c>
      <c r="P115" s="1390"/>
      <c r="Q115" s="959">
        <f t="shared" si="482"/>
        <v>0</v>
      </c>
      <c r="R115" s="959">
        <f t="shared" si="471"/>
        <v>2</v>
      </c>
      <c r="S115" s="959">
        <f t="shared" si="482"/>
        <v>2.9399999999999999</v>
      </c>
      <c r="T115" s="1390"/>
      <c r="U115" s="959">
        <f t="shared" si="483"/>
        <v>0</v>
      </c>
      <c r="V115" s="1390"/>
    </row>
    <row r="116" s="1229" customFormat="1" ht="21" customHeight="1">
      <c r="A116" s="934"/>
      <c r="B116" s="1017">
        <f t="shared" si="480"/>
        <v>9.0399999999999991</v>
      </c>
      <c r="C116" s="1018" t="e">
        <f t="shared" si="479"/>
        <v>#REF!</v>
      </c>
      <c r="D116" s="1019" t="s">
        <v>695</v>
      </c>
      <c r="E116" s="1227"/>
      <c r="F116" s="1228"/>
      <c r="G116" s="736" t="s">
        <v>261</v>
      </c>
      <c r="H116" s="959">
        <v>0.40000000000000002</v>
      </c>
      <c r="I116" s="959"/>
      <c r="J116" s="959">
        <v>39</v>
      </c>
      <c r="K116" s="959">
        <f t="shared" si="481"/>
        <v>15.6</v>
      </c>
      <c r="L116" s="959">
        <v>37</v>
      </c>
      <c r="M116" s="959">
        <f t="shared" si="482"/>
        <v>14.800000000000001</v>
      </c>
      <c r="N116" s="959">
        <f t="shared" si="470"/>
        <v>0</v>
      </c>
      <c r="O116" s="959">
        <f t="shared" si="482"/>
        <v>0</v>
      </c>
      <c r="P116" s="1390"/>
      <c r="Q116" s="959">
        <f t="shared" si="482"/>
        <v>0</v>
      </c>
      <c r="R116" s="959">
        <f t="shared" si="471"/>
        <v>2</v>
      </c>
      <c r="S116" s="959">
        <f t="shared" si="482"/>
        <v>0.80000000000000004</v>
      </c>
      <c r="T116" s="1390"/>
      <c r="U116" s="959">
        <f t="shared" si="483"/>
        <v>0</v>
      </c>
      <c r="V116" s="1390"/>
      <c r="AE116" s="1063"/>
    </row>
    <row r="117" ht="21" customHeight="1">
      <c r="B117" s="1017">
        <f t="shared" si="480"/>
        <v>9.0499999999999989</v>
      </c>
      <c r="C117" s="1018" t="e">
        <f t="shared" si="479"/>
        <v>#REF!</v>
      </c>
      <c r="D117" s="1019" t="s">
        <v>605</v>
      </c>
      <c r="E117" s="1227"/>
      <c r="F117" s="1228"/>
      <c r="G117" s="752" t="s">
        <v>261</v>
      </c>
      <c r="H117" s="1006">
        <v>2.8500000000000001</v>
      </c>
      <c r="I117" s="959"/>
      <c r="J117" s="959">
        <v>39</v>
      </c>
      <c r="K117" s="959">
        <f t="shared" si="481"/>
        <v>111.15000000000001</v>
      </c>
      <c r="L117" s="959">
        <v>74</v>
      </c>
      <c r="M117" s="959">
        <f t="shared" si="482"/>
        <v>210.90000000000001</v>
      </c>
      <c r="N117" s="959">
        <f t="shared" si="470"/>
        <v>35</v>
      </c>
      <c r="O117" s="959">
        <f t="shared" si="482"/>
        <v>99.75</v>
      </c>
      <c r="P117" s="1390"/>
      <c r="Q117" s="959">
        <f t="shared" si="482"/>
        <v>0</v>
      </c>
      <c r="R117" s="959">
        <f t="shared" si="471"/>
        <v>0</v>
      </c>
      <c r="S117" s="959">
        <f t="shared" si="482"/>
        <v>0</v>
      </c>
      <c r="T117" s="1390"/>
      <c r="U117" s="959">
        <f t="shared" si="483"/>
        <v>0</v>
      </c>
      <c r="V117" s="1390"/>
    </row>
    <row r="118" ht="21" customHeight="1">
      <c r="B118" s="1009"/>
      <c r="C118" s="1010" t="e">
        <f>+#REF!+1</f>
        <v>#REF!</v>
      </c>
      <c r="D118" s="1021"/>
      <c r="E118" s="1078"/>
      <c r="F118" s="983" t="str">
        <f>+"SUB-TOTAL   "&amp;B112&amp;":  "</f>
        <v xml:space="preserve">SUB-TOTAL   9:  </v>
      </c>
      <c r="G118" s="711"/>
      <c r="H118" s="993"/>
      <c r="I118" s="984"/>
      <c r="J118" s="984"/>
      <c r="K118" s="1060">
        <f>+SUM(K113:K117)</f>
        <v>1605.6300000000001</v>
      </c>
      <c r="L118" s="984"/>
      <c r="M118" s="1060">
        <f>+SUM(M113:M117)</f>
        <v>1628.7400000000002</v>
      </c>
      <c r="N118" s="1060"/>
      <c r="O118" s="1060">
        <f>+SUM(O113:O117)</f>
        <v>99.75</v>
      </c>
      <c r="P118" s="1060"/>
      <c r="Q118" s="1060">
        <f>+SUM(Q113:Q117)</f>
        <v>0</v>
      </c>
      <c r="R118" s="1060"/>
      <c r="S118" s="1060">
        <f>+SUM(S113:S117)</f>
        <v>76.640000000000001</v>
      </c>
      <c r="T118" s="1060"/>
      <c r="U118" s="1060">
        <f>+SUM(U113:U117)</f>
        <v>0</v>
      </c>
      <c r="V118" s="1060"/>
      <c r="W118" s="1121">
        <f t="shared" ref="W118:W181" si="484">+K118-M118+O118+Q118-S118</f>
        <v>-1.2789769243681803e-13</v>
      </c>
    </row>
    <row r="119" s="1128" customFormat="1" ht="45.75" customHeight="1">
      <c r="B119" s="1129"/>
      <c r="C119" s="1130" t="e">
        <f>+#REF!+1</f>
        <v>#REF!</v>
      </c>
      <c r="D119" s="1131" t="s">
        <v>393</v>
      </c>
      <c r="E119" s="1132"/>
      <c r="F119" s="1133"/>
      <c r="G119" s="1134"/>
      <c r="H119" s="1135"/>
      <c r="I119" s="1135"/>
      <c r="J119" s="1135"/>
      <c r="K119" s="1135">
        <f>+K20+K34+K50+K62+K72+K91+K98+K111+K118</f>
        <v>224739.45000000001</v>
      </c>
      <c r="L119" s="1135"/>
      <c r="M119" s="1135">
        <f>+M20+M34+M50+M62+M72+M91+M98+M111+M118</f>
        <v>231968.38999999996</v>
      </c>
      <c r="N119" s="1135"/>
      <c r="O119" s="1135">
        <f>+O20+O34+O50+O62+O72+O91+O98+O111+O118</f>
        <v>141.50999999999999</v>
      </c>
      <c r="P119" s="1135"/>
      <c r="Q119" s="1135">
        <f>+Q20+Q34+Q50+Q62+Q72+Q91+Q98+Q111+Q118</f>
        <v>103598.37</v>
      </c>
      <c r="R119" s="1135"/>
      <c r="S119" s="1135">
        <f>+S20+S34+S50+S62+S72+S91+S98+S111+S118</f>
        <v>96510.939999999988</v>
      </c>
      <c r="T119" s="1135"/>
      <c r="U119" s="1135">
        <f>+U20+U34+U50+U62+U72+U91+U98+U111+U118</f>
        <v>0</v>
      </c>
      <c r="V119" s="1135"/>
      <c r="W119" s="1121">
        <f t="shared" si="484"/>
        <v>0</v>
      </c>
      <c r="AE119" s="1391"/>
    </row>
    <row r="120" ht="21" customHeight="1">
      <c r="B120" s="1392" t="s">
        <v>18</v>
      </c>
      <c r="C120" s="1393" t="e">
        <f t="shared" si="479"/>
        <v>#REF!</v>
      </c>
      <c r="D120" s="1394" t="s">
        <v>696</v>
      </c>
      <c r="E120" s="1012"/>
      <c r="F120" s="1016"/>
      <c r="G120" s="1395"/>
      <c r="H120" s="993"/>
      <c r="I120" s="993"/>
      <c r="J120" s="993"/>
      <c r="K120" s="993"/>
      <c r="L120" s="993"/>
      <c r="M120" s="993"/>
      <c r="N120" s="993"/>
      <c r="O120" s="993"/>
      <c r="P120" s="993"/>
      <c r="Q120" s="993"/>
      <c r="R120" s="993"/>
      <c r="S120" s="993"/>
      <c r="T120" s="993"/>
      <c r="U120" s="993"/>
      <c r="V120" s="993"/>
    </row>
    <row r="121" ht="21" customHeight="1">
      <c r="B121" s="724">
        <v>1</v>
      </c>
      <c r="C121" s="712" t="e">
        <f>+#REF!+1</f>
        <v>#REF!</v>
      </c>
      <c r="D121" s="1396" t="s">
        <v>697</v>
      </c>
      <c r="E121" s="1397"/>
      <c r="F121" s="1058"/>
      <c r="G121" s="711"/>
      <c r="H121" s="993"/>
      <c r="I121" s="993"/>
      <c r="J121" s="993"/>
      <c r="K121" s="1398"/>
      <c r="L121" s="993"/>
      <c r="M121" s="1398"/>
      <c r="N121" s="1055"/>
      <c r="O121" s="1398"/>
      <c r="P121" s="1055"/>
      <c r="Q121" s="1398"/>
      <c r="R121" s="1055"/>
      <c r="S121" s="1398"/>
      <c r="T121" s="1055"/>
      <c r="U121" s="1398"/>
      <c r="V121" s="1055"/>
    </row>
    <row r="122" ht="21" customHeight="1">
      <c r="B122" s="738">
        <f t="shared" si="480"/>
        <v>1.01</v>
      </c>
      <c r="C122" s="1005" t="e">
        <f t="shared" si="479"/>
        <v>#REF!</v>
      </c>
      <c r="D122" s="997" t="s">
        <v>698</v>
      </c>
      <c r="E122" s="1093"/>
      <c r="F122" s="1094"/>
      <c r="G122" s="736" t="s">
        <v>261</v>
      </c>
      <c r="H122" s="959">
        <v>24.629999999999999</v>
      </c>
      <c r="I122" s="959"/>
      <c r="J122" s="959">
        <v>28</v>
      </c>
      <c r="K122" s="959">
        <f t="shared" ref="K122:K135" si="485">+ROUND($H122*J122,2)</f>
        <v>689.63999999999999</v>
      </c>
      <c r="L122" s="959">
        <v>26</v>
      </c>
      <c r="M122" s="959">
        <f t="shared" ref="M122:S135" si="486">+ROUND($H122*L122,2)</f>
        <v>640.38</v>
      </c>
      <c r="N122" s="959">
        <f t="shared" si="470"/>
        <v>0</v>
      </c>
      <c r="O122" s="959">
        <f t="shared" si="486"/>
        <v>0</v>
      </c>
      <c r="P122" s="959"/>
      <c r="Q122" s="959">
        <f t="shared" si="486"/>
        <v>0</v>
      </c>
      <c r="R122" s="959">
        <f t="shared" si="471"/>
        <v>2</v>
      </c>
      <c r="S122" s="959">
        <f t="shared" si="486"/>
        <v>49.259999999999998</v>
      </c>
      <c r="T122" s="959"/>
      <c r="U122" s="959">
        <f t="shared" ref="U122:U135" si="487">+ROUND($H122*T122,2)</f>
        <v>0</v>
      </c>
      <c r="V122" s="959"/>
    </row>
    <row r="123" ht="21" customHeight="1">
      <c r="B123" s="738">
        <f t="shared" si="480"/>
        <v>1.02</v>
      </c>
      <c r="C123" s="1018" t="e">
        <f t="shared" si="479"/>
        <v>#REF!</v>
      </c>
      <c r="D123" s="997" t="s">
        <v>699</v>
      </c>
      <c r="E123" s="998"/>
      <c r="F123" s="999"/>
      <c r="G123" s="736" t="s">
        <v>261</v>
      </c>
      <c r="H123" s="959">
        <v>39.93</v>
      </c>
      <c r="I123" s="959"/>
      <c r="J123" s="959">
        <v>11</v>
      </c>
      <c r="K123" s="959">
        <f t="shared" si="485"/>
        <v>439.23000000000002</v>
      </c>
      <c r="L123" s="959">
        <v>11</v>
      </c>
      <c r="M123" s="959">
        <f t="shared" si="486"/>
        <v>439.23000000000002</v>
      </c>
      <c r="N123" s="959">
        <f t="shared" si="470"/>
        <v>0</v>
      </c>
      <c r="O123" s="959">
        <f t="shared" si="486"/>
        <v>0</v>
      </c>
      <c r="P123" s="959"/>
      <c r="Q123" s="959">
        <f t="shared" si="486"/>
        <v>0</v>
      </c>
      <c r="R123" s="959">
        <f t="shared" si="471"/>
        <v>0</v>
      </c>
      <c r="S123" s="959">
        <f t="shared" si="486"/>
        <v>0</v>
      </c>
      <c r="T123" s="959"/>
      <c r="U123" s="959">
        <f t="shared" si="487"/>
        <v>0</v>
      </c>
      <c r="V123" s="959"/>
    </row>
    <row r="124" ht="21" customHeight="1">
      <c r="B124" s="738">
        <f t="shared" si="480"/>
        <v>1.03</v>
      </c>
      <c r="C124" s="1018" t="e">
        <f t="shared" si="479"/>
        <v>#REF!</v>
      </c>
      <c r="D124" s="997" t="s">
        <v>700</v>
      </c>
      <c r="E124" s="998"/>
      <c r="F124" s="999"/>
      <c r="G124" s="736" t="s">
        <v>261</v>
      </c>
      <c r="H124" s="959">
        <v>15.65</v>
      </c>
      <c r="I124" s="959"/>
      <c r="J124" s="959">
        <v>28</v>
      </c>
      <c r="K124" s="959">
        <f t="shared" si="485"/>
        <v>438.19999999999999</v>
      </c>
      <c r="L124" s="959">
        <v>26</v>
      </c>
      <c r="M124" s="959">
        <f t="shared" si="486"/>
        <v>406.89999999999998</v>
      </c>
      <c r="N124" s="959">
        <f t="shared" si="470"/>
        <v>0</v>
      </c>
      <c r="O124" s="959">
        <f t="shared" si="486"/>
        <v>0</v>
      </c>
      <c r="P124" s="959"/>
      <c r="Q124" s="959">
        <f t="shared" si="486"/>
        <v>0</v>
      </c>
      <c r="R124" s="959">
        <f t="shared" si="471"/>
        <v>2</v>
      </c>
      <c r="S124" s="959">
        <f t="shared" si="486"/>
        <v>31.300000000000001</v>
      </c>
      <c r="T124" s="959"/>
      <c r="U124" s="959">
        <f t="shared" si="487"/>
        <v>0</v>
      </c>
      <c r="V124" s="959"/>
    </row>
    <row r="125" ht="21" customHeight="1">
      <c r="B125" s="738">
        <f t="shared" si="480"/>
        <v>1.04</v>
      </c>
      <c r="C125" s="1018" t="e">
        <f t="shared" si="479"/>
        <v>#REF!</v>
      </c>
      <c r="D125" s="997" t="s">
        <v>701</v>
      </c>
      <c r="E125" s="1084"/>
      <c r="F125" s="1062"/>
      <c r="G125" s="736" t="s">
        <v>261</v>
      </c>
      <c r="H125" s="959">
        <v>18.199999999999999</v>
      </c>
      <c r="I125" s="959"/>
      <c r="J125" s="959">
        <v>11</v>
      </c>
      <c r="K125" s="959">
        <f t="shared" si="485"/>
        <v>200.19999999999999</v>
      </c>
      <c r="L125" s="959">
        <v>11</v>
      </c>
      <c r="M125" s="959">
        <f t="shared" si="486"/>
        <v>200.19999999999999</v>
      </c>
      <c r="N125" s="959">
        <f t="shared" si="470"/>
        <v>0</v>
      </c>
      <c r="O125" s="959">
        <f t="shared" si="486"/>
        <v>0</v>
      </c>
      <c r="P125" s="1376"/>
      <c r="Q125" s="959">
        <f t="shared" si="486"/>
        <v>0</v>
      </c>
      <c r="R125" s="959">
        <f t="shared" si="471"/>
        <v>0</v>
      </c>
      <c r="S125" s="959">
        <f t="shared" si="486"/>
        <v>0</v>
      </c>
      <c r="T125" s="1376"/>
      <c r="U125" s="959">
        <f t="shared" si="487"/>
        <v>0</v>
      </c>
      <c r="V125" s="1376"/>
    </row>
    <row r="126" ht="21" customHeight="1">
      <c r="B126" s="738">
        <f t="shared" si="480"/>
        <v>1.05</v>
      </c>
      <c r="C126" s="1005" t="e">
        <f t="shared" si="479"/>
        <v>#REF!</v>
      </c>
      <c r="D126" s="997" t="s">
        <v>702</v>
      </c>
      <c r="E126" s="1093"/>
      <c r="F126" s="1094"/>
      <c r="G126" s="736" t="s">
        <v>261</v>
      </c>
      <c r="H126" s="959">
        <v>10.59</v>
      </c>
      <c r="I126" s="959"/>
      <c r="J126" s="959">
        <v>28</v>
      </c>
      <c r="K126" s="959">
        <f t="shared" si="485"/>
        <v>296.51999999999998</v>
      </c>
      <c r="L126" s="959">
        <v>26</v>
      </c>
      <c r="M126" s="959">
        <f t="shared" si="486"/>
        <v>275.33999999999997</v>
      </c>
      <c r="N126" s="959">
        <f t="shared" si="470"/>
        <v>0</v>
      </c>
      <c r="O126" s="959">
        <f t="shared" si="486"/>
        <v>0</v>
      </c>
      <c r="P126" s="959"/>
      <c r="Q126" s="959">
        <f t="shared" si="486"/>
        <v>0</v>
      </c>
      <c r="R126" s="959">
        <f t="shared" si="471"/>
        <v>2</v>
      </c>
      <c r="S126" s="959">
        <f t="shared" si="486"/>
        <v>21.18</v>
      </c>
      <c r="T126" s="959"/>
      <c r="U126" s="959">
        <f t="shared" si="487"/>
        <v>0</v>
      </c>
      <c r="V126" s="959"/>
    </row>
    <row r="127" ht="21" customHeight="1">
      <c r="B127" s="738">
        <f t="shared" si="480"/>
        <v>1.0600000000000001</v>
      </c>
      <c r="C127" s="1005" t="e">
        <f t="shared" si="479"/>
        <v>#REF!</v>
      </c>
      <c r="D127" s="997" t="s">
        <v>703</v>
      </c>
      <c r="E127" s="998"/>
      <c r="F127" s="999"/>
      <c r="G127" s="736" t="s">
        <v>206</v>
      </c>
      <c r="H127" s="959">
        <v>13.460000000000001</v>
      </c>
      <c r="I127" s="959"/>
      <c r="J127" s="959">
        <v>11</v>
      </c>
      <c r="K127" s="959">
        <f t="shared" si="485"/>
        <v>148.06</v>
      </c>
      <c r="L127" s="959">
        <v>11</v>
      </c>
      <c r="M127" s="959">
        <f t="shared" si="486"/>
        <v>148.06</v>
      </c>
      <c r="N127" s="959">
        <f t="shared" si="470"/>
        <v>0</v>
      </c>
      <c r="O127" s="959">
        <f t="shared" si="486"/>
        <v>0</v>
      </c>
      <c r="P127" s="959"/>
      <c r="Q127" s="959">
        <f t="shared" si="486"/>
        <v>0</v>
      </c>
      <c r="R127" s="959">
        <f t="shared" si="471"/>
        <v>0</v>
      </c>
      <c r="S127" s="959">
        <f t="shared" si="486"/>
        <v>0</v>
      </c>
      <c r="T127" s="959"/>
      <c r="U127" s="959">
        <f t="shared" si="487"/>
        <v>0</v>
      </c>
      <c r="V127" s="959"/>
    </row>
    <row r="128" ht="21" customHeight="1">
      <c r="B128" s="738">
        <f t="shared" si="480"/>
        <v>1.0700000000000001</v>
      </c>
      <c r="C128" s="1005" t="e">
        <f t="shared" si="479"/>
        <v>#REF!</v>
      </c>
      <c r="D128" s="997" t="s">
        <v>704</v>
      </c>
      <c r="E128" s="998"/>
      <c r="F128" s="999"/>
      <c r="G128" s="736" t="s">
        <v>206</v>
      </c>
      <c r="H128" s="959">
        <v>12.31</v>
      </c>
      <c r="I128" s="959"/>
      <c r="J128" s="959">
        <v>28</v>
      </c>
      <c r="K128" s="959">
        <f t="shared" si="485"/>
        <v>344.68000000000001</v>
      </c>
      <c r="L128" s="959">
        <v>26</v>
      </c>
      <c r="M128" s="959">
        <f t="shared" si="486"/>
        <v>320.06</v>
      </c>
      <c r="N128" s="959">
        <f t="shared" si="470"/>
        <v>0</v>
      </c>
      <c r="O128" s="959">
        <f t="shared" si="486"/>
        <v>0</v>
      </c>
      <c r="P128" s="959"/>
      <c r="Q128" s="959">
        <f t="shared" si="486"/>
        <v>0</v>
      </c>
      <c r="R128" s="959">
        <f t="shared" si="471"/>
        <v>2</v>
      </c>
      <c r="S128" s="959">
        <f t="shared" si="486"/>
        <v>24.620000000000001</v>
      </c>
      <c r="T128" s="959"/>
      <c r="U128" s="959">
        <f t="shared" si="487"/>
        <v>0</v>
      </c>
      <c r="V128" s="959"/>
    </row>
    <row r="129" ht="21" customHeight="1">
      <c r="B129" s="738">
        <f t="shared" si="480"/>
        <v>1.0800000000000001</v>
      </c>
      <c r="C129" s="1005" t="e">
        <f t="shared" si="479"/>
        <v>#REF!</v>
      </c>
      <c r="D129" s="997" t="s">
        <v>705</v>
      </c>
      <c r="E129" s="998"/>
      <c r="F129" s="999"/>
      <c r="G129" s="736" t="s">
        <v>296</v>
      </c>
      <c r="H129" s="959">
        <v>14.33</v>
      </c>
      <c r="I129" s="959"/>
      <c r="J129" s="959">
        <v>11</v>
      </c>
      <c r="K129" s="959">
        <f t="shared" si="485"/>
        <v>157.63</v>
      </c>
      <c r="L129" s="959">
        <v>11</v>
      </c>
      <c r="M129" s="959">
        <f t="shared" si="486"/>
        <v>157.63</v>
      </c>
      <c r="N129" s="959">
        <f t="shared" si="470"/>
        <v>0</v>
      </c>
      <c r="O129" s="959">
        <f t="shared" si="486"/>
        <v>0</v>
      </c>
      <c r="P129" s="959"/>
      <c r="Q129" s="959">
        <f t="shared" si="486"/>
        <v>0</v>
      </c>
      <c r="R129" s="959">
        <f t="shared" si="471"/>
        <v>0</v>
      </c>
      <c r="S129" s="959">
        <f t="shared" si="486"/>
        <v>0</v>
      </c>
      <c r="T129" s="959"/>
      <c r="U129" s="959">
        <f t="shared" si="487"/>
        <v>0</v>
      </c>
      <c r="V129" s="959"/>
    </row>
    <row r="130" ht="21" customHeight="1">
      <c r="B130" s="738">
        <f t="shared" si="480"/>
        <v>1.0900000000000001</v>
      </c>
      <c r="C130" s="1005" t="e">
        <f t="shared" si="479"/>
        <v>#REF!</v>
      </c>
      <c r="D130" s="997" t="s">
        <v>706</v>
      </c>
      <c r="E130" s="1084"/>
      <c r="F130" s="1062"/>
      <c r="G130" s="736" t="s">
        <v>296</v>
      </c>
      <c r="H130" s="959">
        <v>10.76</v>
      </c>
      <c r="I130" s="959"/>
      <c r="J130" s="959">
        <v>28</v>
      </c>
      <c r="K130" s="959">
        <f t="shared" si="485"/>
        <v>301.27999999999997</v>
      </c>
      <c r="L130" s="959">
        <v>26</v>
      </c>
      <c r="M130" s="959">
        <f t="shared" si="486"/>
        <v>279.75999999999999</v>
      </c>
      <c r="N130" s="959">
        <f t="shared" si="470"/>
        <v>0</v>
      </c>
      <c r="O130" s="959">
        <f t="shared" si="486"/>
        <v>0</v>
      </c>
      <c r="P130" s="959"/>
      <c r="Q130" s="959">
        <f t="shared" si="486"/>
        <v>0</v>
      </c>
      <c r="R130" s="959">
        <f t="shared" si="471"/>
        <v>2</v>
      </c>
      <c r="S130" s="959">
        <f t="shared" si="486"/>
        <v>21.52</v>
      </c>
      <c r="T130" s="959"/>
      <c r="U130" s="959">
        <f t="shared" si="487"/>
        <v>0</v>
      </c>
      <c r="V130" s="959"/>
    </row>
    <row r="131" ht="21" customHeight="1">
      <c r="B131" s="738">
        <f t="shared" si="480"/>
        <v>1.1000000000000001</v>
      </c>
      <c r="C131" s="1005" t="e">
        <f t="shared" si="479"/>
        <v>#REF!</v>
      </c>
      <c r="D131" s="997" t="s">
        <v>707</v>
      </c>
      <c r="E131" s="1093"/>
      <c r="F131" s="1094"/>
      <c r="G131" s="736" t="s">
        <v>296</v>
      </c>
      <c r="H131" s="959">
        <v>14.220000000000001</v>
      </c>
      <c r="I131" s="959"/>
      <c r="J131" s="959">
        <v>11</v>
      </c>
      <c r="K131" s="959">
        <f t="shared" si="485"/>
        <v>156.41999999999999</v>
      </c>
      <c r="L131" s="959">
        <v>11</v>
      </c>
      <c r="M131" s="959">
        <f t="shared" si="486"/>
        <v>156.41999999999999</v>
      </c>
      <c r="N131" s="959">
        <f t="shared" si="470"/>
        <v>0</v>
      </c>
      <c r="O131" s="959">
        <f t="shared" si="486"/>
        <v>0</v>
      </c>
      <c r="P131" s="959"/>
      <c r="Q131" s="959">
        <f t="shared" si="486"/>
        <v>0</v>
      </c>
      <c r="R131" s="959">
        <f t="shared" si="471"/>
        <v>0</v>
      </c>
      <c r="S131" s="959">
        <f t="shared" si="486"/>
        <v>0</v>
      </c>
      <c r="T131" s="959"/>
      <c r="U131" s="959">
        <f t="shared" si="487"/>
        <v>0</v>
      </c>
      <c r="V131" s="959"/>
    </row>
    <row r="132" ht="21" customHeight="1">
      <c r="B132" s="738">
        <f t="shared" si="480"/>
        <v>1.1100000000000001</v>
      </c>
      <c r="C132" s="1005" t="e">
        <f t="shared" si="479"/>
        <v>#REF!</v>
      </c>
      <c r="D132" s="997" t="s">
        <v>708</v>
      </c>
      <c r="E132" s="998"/>
      <c r="F132" s="999"/>
      <c r="G132" s="736" t="s">
        <v>296</v>
      </c>
      <c r="H132" s="959">
        <v>31.460000000000001</v>
      </c>
      <c r="I132" s="959"/>
      <c r="J132" s="959">
        <v>28</v>
      </c>
      <c r="K132" s="959">
        <f t="shared" si="485"/>
        <v>880.88</v>
      </c>
      <c r="L132" s="959">
        <v>26</v>
      </c>
      <c r="M132" s="959">
        <f t="shared" si="486"/>
        <v>817.96000000000004</v>
      </c>
      <c r="N132" s="959">
        <f t="shared" si="470"/>
        <v>0</v>
      </c>
      <c r="O132" s="959">
        <f t="shared" si="486"/>
        <v>0</v>
      </c>
      <c r="P132" s="959"/>
      <c r="Q132" s="959">
        <f t="shared" si="486"/>
        <v>0</v>
      </c>
      <c r="R132" s="959">
        <f t="shared" si="471"/>
        <v>2</v>
      </c>
      <c r="S132" s="959">
        <f t="shared" si="486"/>
        <v>62.920000000000002</v>
      </c>
      <c r="T132" s="959"/>
      <c r="U132" s="959">
        <f t="shared" si="487"/>
        <v>0</v>
      </c>
      <c r="V132" s="959"/>
    </row>
    <row r="133" ht="21" customHeight="1">
      <c r="B133" s="738">
        <f t="shared" si="480"/>
        <v>1.1200000000000001</v>
      </c>
      <c r="C133" s="1005" t="e">
        <f t="shared" si="479"/>
        <v>#REF!</v>
      </c>
      <c r="D133" s="997" t="s">
        <v>709</v>
      </c>
      <c r="E133" s="998"/>
      <c r="F133" s="999"/>
      <c r="G133" s="736" t="s">
        <v>296</v>
      </c>
      <c r="H133" s="959">
        <v>57.310000000000002</v>
      </c>
      <c r="I133" s="959"/>
      <c r="J133" s="959">
        <v>11</v>
      </c>
      <c r="K133" s="959">
        <f t="shared" si="485"/>
        <v>630.40999999999997</v>
      </c>
      <c r="L133" s="959">
        <v>11</v>
      </c>
      <c r="M133" s="959">
        <f t="shared" si="486"/>
        <v>630.40999999999997</v>
      </c>
      <c r="N133" s="959">
        <f t="shared" si="470"/>
        <v>0</v>
      </c>
      <c r="O133" s="959">
        <f t="shared" si="486"/>
        <v>0</v>
      </c>
      <c r="P133" s="959"/>
      <c r="Q133" s="959">
        <f t="shared" si="486"/>
        <v>0</v>
      </c>
      <c r="R133" s="959">
        <f t="shared" si="471"/>
        <v>0</v>
      </c>
      <c r="S133" s="959">
        <f t="shared" si="486"/>
        <v>0</v>
      </c>
      <c r="T133" s="959"/>
      <c r="U133" s="959">
        <f t="shared" si="487"/>
        <v>0</v>
      </c>
      <c r="V133" s="959"/>
    </row>
    <row r="134" ht="21" customHeight="1">
      <c r="B134" s="738">
        <f t="shared" si="480"/>
        <v>1.1300000000000001</v>
      </c>
      <c r="C134" s="1005" t="e">
        <f t="shared" si="479"/>
        <v>#REF!</v>
      </c>
      <c r="D134" s="997" t="s">
        <v>710</v>
      </c>
      <c r="E134" s="1084"/>
      <c r="F134" s="1062"/>
      <c r="G134" s="736" t="s">
        <v>296</v>
      </c>
      <c r="H134" s="959">
        <v>62.75</v>
      </c>
      <c r="I134" s="959"/>
      <c r="J134" s="959">
        <v>28</v>
      </c>
      <c r="K134" s="959">
        <f t="shared" si="485"/>
        <v>1757</v>
      </c>
      <c r="L134" s="959">
        <v>26</v>
      </c>
      <c r="M134" s="959">
        <f t="shared" si="486"/>
        <v>1631.5</v>
      </c>
      <c r="N134" s="959">
        <f t="shared" si="470"/>
        <v>0</v>
      </c>
      <c r="O134" s="959">
        <f t="shared" si="486"/>
        <v>0</v>
      </c>
      <c r="P134" s="959"/>
      <c r="Q134" s="959">
        <f t="shared" si="486"/>
        <v>0</v>
      </c>
      <c r="R134" s="959">
        <f t="shared" si="471"/>
        <v>2</v>
      </c>
      <c r="S134" s="959">
        <f t="shared" si="486"/>
        <v>125.5</v>
      </c>
      <c r="T134" s="959"/>
      <c r="U134" s="959">
        <f t="shared" si="487"/>
        <v>0</v>
      </c>
      <c r="V134" s="959"/>
    </row>
    <row r="135" ht="21" customHeight="1">
      <c r="B135" s="738">
        <f t="shared" si="480"/>
        <v>1.1400000000000001</v>
      </c>
      <c r="C135" s="1005" t="e">
        <f t="shared" si="479"/>
        <v>#REF!</v>
      </c>
      <c r="D135" s="997" t="s">
        <v>711</v>
      </c>
      <c r="E135" s="1093"/>
      <c r="F135" s="1094"/>
      <c r="G135" s="736" t="s">
        <v>296</v>
      </c>
      <c r="H135" s="959">
        <v>114.62</v>
      </c>
      <c r="I135" s="959"/>
      <c r="J135" s="959">
        <v>11</v>
      </c>
      <c r="K135" s="959">
        <f t="shared" si="485"/>
        <v>1260.8199999999999</v>
      </c>
      <c r="L135" s="959">
        <v>11</v>
      </c>
      <c r="M135" s="959">
        <f t="shared" si="486"/>
        <v>1260.8199999999999</v>
      </c>
      <c r="N135" s="959">
        <f t="shared" si="470"/>
        <v>0</v>
      </c>
      <c r="O135" s="959">
        <f t="shared" si="486"/>
        <v>0</v>
      </c>
      <c r="P135" s="959"/>
      <c r="Q135" s="959">
        <f t="shared" si="486"/>
        <v>0</v>
      </c>
      <c r="R135" s="959">
        <f t="shared" si="471"/>
        <v>0</v>
      </c>
      <c r="S135" s="959">
        <f t="shared" si="486"/>
        <v>0</v>
      </c>
      <c r="T135" s="959"/>
      <c r="U135" s="959">
        <f t="shared" si="487"/>
        <v>0</v>
      </c>
      <c r="V135" s="959"/>
    </row>
    <row r="136" ht="21" customHeight="1">
      <c r="B136" s="1399"/>
      <c r="C136" s="1071" t="e">
        <f>+#REF!+1</f>
        <v>#REF!</v>
      </c>
      <c r="D136" s="982"/>
      <c r="E136" s="1400"/>
      <c r="F136" s="983" t="str">
        <f>+"SUB-TOTAL   "&amp;B121&amp;":  "</f>
        <v xml:space="preserve">SUB-TOTAL   1:  </v>
      </c>
      <c r="G136" s="716"/>
      <c r="H136" s="984"/>
      <c r="I136" s="984"/>
      <c r="J136" s="984"/>
      <c r="K136" s="1401">
        <f>+SUM(K122:K135)</f>
        <v>7700.9699999999993</v>
      </c>
      <c r="L136" s="984"/>
      <c r="M136" s="1401">
        <f>+SUM(M122:M135)</f>
        <v>7364.6700000000001</v>
      </c>
      <c r="N136" s="984">
        <f t="shared" si="470"/>
        <v>0</v>
      </c>
      <c r="O136" s="1401">
        <f>+SUM(O122:O135)</f>
        <v>0</v>
      </c>
      <c r="P136" s="984"/>
      <c r="Q136" s="1401">
        <f>+SUM(Q122:Q135)</f>
        <v>0</v>
      </c>
      <c r="R136" s="984">
        <f t="shared" si="471"/>
        <v>0</v>
      </c>
      <c r="S136" s="1401">
        <f>+SUM(S122:S135)</f>
        <v>336.30000000000001</v>
      </c>
      <c r="T136" s="984"/>
      <c r="U136" s="1401">
        <f>+SUM(U122:U135)</f>
        <v>0</v>
      </c>
      <c r="V136" s="984"/>
    </row>
    <row r="137" ht="21" customHeight="1">
      <c r="B137" s="724">
        <v>2</v>
      </c>
      <c r="C137" s="1077" t="e">
        <f t="shared" si="479"/>
        <v>#REF!</v>
      </c>
      <c r="D137" s="1396" t="s">
        <v>712</v>
      </c>
      <c r="E137" s="1402"/>
      <c r="F137" s="1403"/>
      <c r="G137" s="711"/>
      <c r="H137" s="993"/>
      <c r="I137" s="993"/>
      <c r="J137" s="993"/>
      <c r="K137" s="1404"/>
      <c r="L137" s="993"/>
      <c r="M137" s="1404"/>
      <c r="N137" s="1404"/>
      <c r="O137" s="1404"/>
      <c r="P137" s="1404"/>
      <c r="Q137" s="1404"/>
      <c r="R137" s="1404"/>
      <c r="S137" s="1404"/>
      <c r="T137" s="1404"/>
      <c r="U137" s="1404"/>
      <c r="V137" s="1404"/>
    </row>
    <row r="138" s="937" customFormat="1" ht="21" customHeight="1">
      <c r="B138" s="738">
        <f t="shared" si="480"/>
        <v>2.0099999999999998</v>
      </c>
      <c r="C138" s="1065" t="e">
        <f t="shared" si="479"/>
        <v>#REF!</v>
      </c>
      <c r="D138" s="997" t="s">
        <v>713</v>
      </c>
      <c r="E138" s="1405"/>
      <c r="F138" s="1406"/>
      <c r="G138" s="736"/>
      <c r="H138" s="959">
        <v>61.149999999999999</v>
      </c>
      <c r="I138" s="959"/>
      <c r="J138" s="959">
        <v>4.46</v>
      </c>
      <c r="K138" s="959">
        <f t="shared" ref="K138:K144" si="488">+ROUND($H138*J138,2)</f>
        <v>272.73000000000002</v>
      </c>
      <c r="L138" s="959">
        <v>3.8799999999999999</v>
      </c>
      <c r="M138" s="959">
        <f t="shared" ref="M138:S144" si="489">+ROUND($H138*L138,2)</f>
        <v>237.25999999999999</v>
      </c>
      <c r="N138" s="959">
        <f t="shared" si="470"/>
        <v>0</v>
      </c>
      <c r="O138" s="959">
        <f t="shared" si="489"/>
        <v>0</v>
      </c>
      <c r="P138" s="959"/>
      <c r="Q138" s="959">
        <f t="shared" si="489"/>
        <v>0</v>
      </c>
      <c r="R138" s="959">
        <f t="shared" si="471"/>
        <v>0.58000000000000007</v>
      </c>
      <c r="S138" s="959">
        <f t="shared" si="489"/>
        <v>35.469999999999999</v>
      </c>
      <c r="T138" s="959"/>
      <c r="U138" s="959">
        <f t="shared" ref="U138:U144" si="490">+ROUND($H138*T138,2)</f>
        <v>0</v>
      </c>
      <c r="V138" s="959"/>
      <c r="AE138" s="1360"/>
    </row>
    <row r="139" s="937" customFormat="1" ht="21" customHeight="1">
      <c r="B139" s="738">
        <f t="shared" si="480"/>
        <v>2.0199999999999996</v>
      </c>
      <c r="C139" s="1065" t="e">
        <f t="shared" si="479"/>
        <v>#REF!</v>
      </c>
      <c r="D139" s="997" t="s">
        <v>714</v>
      </c>
      <c r="E139" s="1407"/>
      <c r="F139" s="1408"/>
      <c r="G139" s="736"/>
      <c r="H139" s="1409">
        <v>208.13999999999999</v>
      </c>
      <c r="I139" s="1409"/>
      <c r="J139" s="959">
        <v>0.65000000000000002</v>
      </c>
      <c r="K139" s="959">
        <f t="shared" si="488"/>
        <v>135.28999999999999</v>
      </c>
      <c r="L139" s="959">
        <v>0.59999999999999998</v>
      </c>
      <c r="M139" s="959">
        <f t="shared" si="489"/>
        <v>124.88</v>
      </c>
      <c r="N139" s="959">
        <f t="shared" si="470"/>
        <v>0</v>
      </c>
      <c r="O139" s="959">
        <f t="shared" si="489"/>
        <v>0</v>
      </c>
      <c r="P139" s="1409"/>
      <c r="Q139" s="959">
        <f t="shared" si="489"/>
        <v>0</v>
      </c>
      <c r="R139" s="959">
        <f t="shared" si="471"/>
        <v>0.050000000000000044</v>
      </c>
      <c r="S139" s="959">
        <f t="shared" si="489"/>
        <v>10.41</v>
      </c>
      <c r="T139" s="1409"/>
      <c r="U139" s="959">
        <f t="shared" si="490"/>
        <v>0</v>
      </c>
      <c r="V139" s="1409"/>
      <c r="AE139" s="1360"/>
    </row>
    <row r="140" s="937" customFormat="1" ht="21" customHeight="1">
      <c r="B140" s="738">
        <f t="shared" si="480"/>
        <v>2.0299999999999994</v>
      </c>
      <c r="C140" s="1005" t="e">
        <f t="shared" si="479"/>
        <v>#REF!</v>
      </c>
      <c r="D140" s="997" t="s">
        <v>715</v>
      </c>
      <c r="E140" s="1410"/>
      <c r="F140" s="1411"/>
      <c r="G140" s="736" t="s">
        <v>716</v>
      </c>
      <c r="H140" s="959">
        <v>40.920000000000002</v>
      </c>
      <c r="I140" s="959"/>
      <c r="J140" s="959">
        <v>39</v>
      </c>
      <c r="K140" s="959">
        <f t="shared" si="488"/>
        <v>1595.8800000000001</v>
      </c>
      <c r="L140" s="959">
        <v>37</v>
      </c>
      <c r="M140" s="959">
        <f t="shared" si="489"/>
        <v>1514.04</v>
      </c>
      <c r="N140" s="959">
        <f t="shared" si="470"/>
        <v>0</v>
      </c>
      <c r="O140" s="959">
        <f t="shared" si="489"/>
        <v>0</v>
      </c>
      <c r="P140" s="959"/>
      <c r="Q140" s="959">
        <f t="shared" si="489"/>
        <v>0</v>
      </c>
      <c r="R140" s="959">
        <f t="shared" si="471"/>
        <v>2</v>
      </c>
      <c r="S140" s="959">
        <f t="shared" si="489"/>
        <v>81.840000000000003</v>
      </c>
      <c r="T140" s="959"/>
      <c r="U140" s="959">
        <f t="shared" si="490"/>
        <v>0</v>
      </c>
      <c r="V140" s="959"/>
      <c r="W140" s="1412"/>
      <c r="X140" s="1412"/>
      <c r="AE140" s="1360"/>
    </row>
    <row r="141" s="937" customFormat="1" ht="21" customHeight="1">
      <c r="B141" s="738">
        <f t="shared" si="480"/>
        <v>2.0399999999999991</v>
      </c>
      <c r="C141" s="1005" t="e">
        <f t="shared" si="479"/>
        <v>#REF!</v>
      </c>
      <c r="D141" s="997" t="s">
        <v>717</v>
      </c>
      <c r="E141" s="1410"/>
      <c r="F141" s="1411"/>
      <c r="G141" s="736" t="s">
        <v>718</v>
      </c>
      <c r="H141" s="959">
        <v>86.420000000000002</v>
      </c>
      <c r="I141" s="959"/>
      <c r="J141" s="959">
        <v>4.4299999999999997</v>
      </c>
      <c r="K141" s="959">
        <f t="shared" si="488"/>
        <v>382.83999999999997</v>
      </c>
      <c r="L141" s="959">
        <v>4.29</v>
      </c>
      <c r="M141" s="959">
        <f t="shared" si="489"/>
        <v>370.74000000000001</v>
      </c>
      <c r="N141" s="959">
        <f t="shared" si="470"/>
        <v>0</v>
      </c>
      <c r="O141" s="959">
        <f t="shared" si="489"/>
        <v>0</v>
      </c>
      <c r="P141" s="959"/>
      <c r="Q141" s="959">
        <f t="shared" si="489"/>
        <v>0</v>
      </c>
      <c r="R141" s="959">
        <f t="shared" si="471"/>
        <v>0.13999999999999968</v>
      </c>
      <c r="S141" s="959">
        <f t="shared" si="489"/>
        <v>12.1</v>
      </c>
      <c r="T141" s="959"/>
      <c r="U141" s="959">
        <f t="shared" si="490"/>
        <v>0</v>
      </c>
      <c r="V141" s="959"/>
      <c r="AE141" s="1360"/>
    </row>
    <row r="142" s="937" customFormat="1" ht="21" customHeight="1">
      <c r="B142" s="738">
        <f t="shared" si="480"/>
        <v>2.0499999999999989</v>
      </c>
      <c r="C142" s="1005" t="e">
        <f t="shared" si="479"/>
        <v>#REF!</v>
      </c>
      <c r="D142" s="997" t="s">
        <v>719</v>
      </c>
      <c r="E142" s="957"/>
      <c r="F142" s="958"/>
      <c r="G142" s="736" t="s">
        <v>718</v>
      </c>
      <c r="H142" s="959">
        <v>91.560000000000002</v>
      </c>
      <c r="I142" s="959"/>
      <c r="J142" s="959">
        <v>0.65000000000000002</v>
      </c>
      <c r="K142" s="959">
        <f t="shared" si="488"/>
        <v>59.509999999999998</v>
      </c>
      <c r="L142" s="959">
        <v>0.20000000000000001</v>
      </c>
      <c r="M142" s="959">
        <f t="shared" si="489"/>
        <v>18.309999999999999</v>
      </c>
      <c r="N142" s="959">
        <f t="shared" si="470"/>
        <v>0</v>
      </c>
      <c r="O142" s="959">
        <f t="shared" si="489"/>
        <v>0</v>
      </c>
      <c r="P142" s="959"/>
      <c r="Q142" s="959">
        <f t="shared" si="489"/>
        <v>0</v>
      </c>
      <c r="R142" s="959">
        <f t="shared" si="471"/>
        <v>0.45000000000000001</v>
      </c>
      <c r="S142" s="959">
        <f t="shared" si="489"/>
        <v>41.200000000000003</v>
      </c>
      <c r="T142" s="959"/>
      <c r="U142" s="959">
        <f t="shared" si="490"/>
        <v>0</v>
      </c>
      <c r="V142" s="959"/>
      <c r="AE142" s="1360"/>
    </row>
    <row r="143" s="937" customFormat="1" ht="21" customHeight="1">
      <c r="B143" s="738">
        <f t="shared" si="480"/>
        <v>2.0599999999999987</v>
      </c>
      <c r="C143" s="1005" t="e">
        <f t="shared" si="479"/>
        <v>#REF!</v>
      </c>
      <c r="D143" s="997" t="s">
        <v>720</v>
      </c>
      <c r="E143" s="1413"/>
      <c r="F143" s="1414"/>
      <c r="G143" s="736" t="s">
        <v>716</v>
      </c>
      <c r="H143" s="959">
        <v>28.25</v>
      </c>
      <c r="I143" s="959"/>
      <c r="J143" s="959">
        <v>39</v>
      </c>
      <c r="K143" s="959">
        <f t="shared" si="488"/>
        <v>1101.75</v>
      </c>
      <c r="L143" s="959">
        <v>37</v>
      </c>
      <c r="M143" s="959">
        <f t="shared" si="489"/>
        <v>1045.25</v>
      </c>
      <c r="N143" s="959">
        <f t="shared" si="470"/>
        <v>0</v>
      </c>
      <c r="O143" s="959">
        <f t="shared" si="489"/>
        <v>0</v>
      </c>
      <c r="P143" s="959"/>
      <c r="Q143" s="959">
        <f t="shared" si="489"/>
        <v>0</v>
      </c>
      <c r="R143" s="959">
        <f t="shared" si="471"/>
        <v>2</v>
      </c>
      <c r="S143" s="959">
        <f t="shared" si="489"/>
        <v>56.5</v>
      </c>
      <c r="T143" s="959"/>
      <c r="U143" s="959">
        <f t="shared" si="490"/>
        <v>0</v>
      </c>
      <c r="V143" s="959"/>
      <c r="AE143" s="1360"/>
    </row>
    <row r="144" s="937" customFormat="1" ht="21" customHeight="1">
      <c r="B144" s="738">
        <f t="shared" si="480"/>
        <v>2.0699999999999985</v>
      </c>
      <c r="C144" s="1005" t="e">
        <f t="shared" si="479"/>
        <v>#REF!</v>
      </c>
      <c r="D144" s="997" t="s">
        <v>721</v>
      </c>
      <c r="E144" s="1413"/>
      <c r="F144" s="1414"/>
      <c r="G144" s="752" t="s">
        <v>261</v>
      </c>
      <c r="H144" s="1006">
        <v>59.130000000000003</v>
      </c>
      <c r="I144" s="1006"/>
      <c r="J144" s="1006">
        <v>39</v>
      </c>
      <c r="K144" s="1006">
        <f t="shared" si="488"/>
        <v>2306.0700000000002</v>
      </c>
      <c r="L144" s="1006">
        <v>37</v>
      </c>
      <c r="M144" s="1006">
        <f t="shared" si="489"/>
        <v>2187.8099999999999</v>
      </c>
      <c r="N144" s="1006">
        <f t="shared" si="470"/>
        <v>0</v>
      </c>
      <c r="O144" s="1006">
        <f t="shared" si="489"/>
        <v>0</v>
      </c>
      <c r="P144" s="1006"/>
      <c r="Q144" s="1006">
        <f t="shared" si="489"/>
        <v>0</v>
      </c>
      <c r="R144" s="1006">
        <f t="shared" si="471"/>
        <v>2</v>
      </c>
      <c r="S144" s="1006">
        <f t="shared" si="489"/>
        <v>118.26000000000001</v>
      </c>
      <c r="T144" s="1006"/>
      <c r="U144" s="1006">
        <f t="shared" si="490"/>
        <v>0</v>
      </c>
      <c r="V144" s="1006"/>
      <c r="AE144" s="1360"/>
    </row>
    <row r="145" ht="21" customHeight="1">
      <c r="B145" s="1399"/>
      <c r="C145" s="1415" t="e">
        <f>+#REF!+1</f>
        <v>#REF!</v>
      </c>
      <c r="D145" s="982"/>
      <c r="E145" s="1416"/>
      <c r="F145" s="983" t="str">
        <f>+"SUB-TOTAL   "&amp;B137&amp;":  "</f>
        <v xml:space="preserve">SUB-TOTAL   2:  </v>
      </c>
      <c r="G145" s="711"/>
      <c r="H145" s="993"/>
      <c r="I145" s="993"/>
      <c r="J145" s="993"/>
      <c r="K145" s="1014">
        <f>+SUM(K138:K144)</f>
        <v>5854.0700000000006</v>
      </c>
      <c r="L145" s="993"/>
      <c r="M145" s="1014">
        <f>+SUM(M138:M144)</f>
        <v>5498.29</v>
      </c>
      <c r="N145" s="1014"/>
      <c r="O145" s="1014">
        <f>+SUM(O138:O144)</f>
        <v>0</v>
      </c>
      <c r="P145" s="1014"/>
      <c r="Q145" s="1014">
        <f>+SUM(Q138:Q144)</f>
        <v>0</v>
      </c>
      <c r="R145" s="1055"/>
      <c r="S145" s="1014">
        <f>+SUM(S138:S144)</f>
        <v>355.77999999999997</v>
      </c>
      <c r="T145" s="1055"/>
      <c r="U145" s="1014">
        <f>+SUM(U138:U144)</f>
        <v>0</v>
      </c>
      <c r="V145" s="1055"/>
    </row>
    <row r="146" ht="21" customHeight="1">
      <c r="B146" s="724">
        <v>3</v>
      </c>
      <c r="C146" s="712" t="e">
        <f t="shared" si="479"/>
        <v>#REF!</v>
      </c>
      <c r="D146" s="1396" t="s">
        <v>722</v>
      </c>
      <c r="E146" s="1417"/>
      <c r="F146" s="1004"/>
      <c r="G146" s="711"/>
      <c r="H146" s="1418"/>
      <c r="I146" s="1418"/>
      <c r="J146" s="1418"/>
      <c r="K146" s="1419"/>
      <c r="L146" s="1418"/>
      <c r="M146" s="1419"/>
      <c r="N146" s="1419"/>
      <c r="O146" s="1419"/>
      <c r="P146" s="1419"/>
      <c r="Q146" s="1419"/>
      <c r="R146" s="1418"/>
      <c r="S146" s="1419"/>
      <c r="T146" s="1418"/>
      <c r="U146" s="1419"/>
      <c r="V146" s="1418"/>
    </row>
    <row r="147" ht="21" customHeight="1">
      <c r="B147" s="738">
        <f t="shared" si="480"/>
        <v>3.0099999999999998</v>
      </c>
      <c r="C147" s="1005" t="e">
        <f t="shared" si="479"/>
        <v>#REF!</v>
      </c>
      <c r="D147" s="997" t="s">
        <v>723</v>
      </c>
      <c r="E147" s="1413"/>
      <c r="F147" s="1414"/>
      <c r="G147" s="736" t="s">
        <v>716</v>
      </c>
      <c r="H147" s="1420">
        <v>58.670000000000002</v>
      </c>
      <c r="I147" s="1420"/>
      <c r="J147" s="1420">
        <v>39</v>
      </c>
      <c r="K147" s="1421">
        <f t="shared" ref="K147:K160" si="491">+ROUND($H147*J147,2)</f>
        <v>2288.1300000000001</v>
      </c>
      <c r="L147" s="959">
        <v>37</v>
      </c>
      <c r="M147" s="1421">
        <f t="shared" ref="M147:S148" si="492">+ROUND($H147*L147,2)</f>
        <v>2170.79</v>
      </c>
      <c r="N147" s="1421">
        <f t="shared" si="470"/>
        <v>0</v>
      </c>
      <c r="O147" s="1421">
        <f t="shared" si="492"/>
        <v>0</v>
      </c>
      <c r="P147" s="1421"/>
      <c r="Q147" s="1421">
        <f t="shared" si="492"/>
        <v>0</v>
      </c>
      <c r="R147" s="1420">
        <f t="shared" si="471"/>
        <v>2</v>
      </c>
      <c r="S147" s="1421">
        <f t="shared" si="492"/>
        <v>117.34</v>
      </c>
      <c r="T147" s="1420"/>
      <c r="U147" s="1421">
        <f t="shared" ref="U147:U148" si="493">+ROUND($H147*T147,2)</f>
        <v>0</v>
      </c>
      <c r="V147" s="1420"/>
    </row>
    <row r="148" ht="21" customHeight="1">
      <c r="B148" s="738">
        <f t="shared" si="480"/>
        <v>3.0199999999999996</v>
      </c>
      <c r="C148" s="1005" t="e">
        <f t="shared" si="479"/>
        <v>#REF!</v>
      </c>
      <c r="D148" s="997" t="s">
        <v>724</v>
      </c>
      <c r="E148" s="1413"/>
      <c r="F148" s="1414"/>
      <c r="G148" s="736" t="s">
        <v>716</v>
      </c>
      <c r="H148" s="1420">
        <v>43.289999999999999</v>
      </c>
      <c r="I148" s="1420"/>
      <c r="J148" s="1420">
        <v>39</v>
      </c>
      <c r="K148" s="1421">
        <f t="shared" si="491"/>
        <v>1688.3099999999999</v>
      </c>
      <c r="L148" s="959">
        <v>37</v>
      </c>
      <c r="M148" s="1421">
        <f t="shared" si="492"/>
        <v>1601.73</v>
      </c>
      <c r="N148" s="1421">
        <f t="shared" si="470"/>
        <v>0</v>
      </c>
      <c r="O148" s="1421">
        <f t="shared" si="492"/>
        <v>0</v>
      </c>
      <c r="P148" s="1421"/>
      <c r="Q148" s="1421">
        <f t="shared" si="492"/>
        <v>0</v>
      </c>
      <c r="R148" s="1420">
        <f t="shared" si="471"/>
        <v>2</v>
      </c>
      <c r="S148" s="1421">
        <f t="shared" si="492"/>
        <v>86.579999999999998</v>
      </c>
      <c r="T148" s="1420"/>
      <c r="U148" s="1421">
        <f t="shared" si="493"/>
        <v>0</v>
      </c>
      <c r="V148" s="1420"/>
    </row>
    <row r="149" ht="21" customHeight="1">
      <c r="B149" s="981"/>
      <c r="C149" s="712" t="e">
        <f>+#REF!+1</f>
        <v>#REF!</v>
      </c>
      <c r="D149" s="1422"/>
      <c r="E149" s="1423"/>
      <c r="F149" s="1013" t="str">
        <f>+"SUB-TOTAL   "&amp;B146&amp;":  "</f>
        <v xml:space="preserve">SUB-TOTAL   3:  </v>
      </c>
      <c r="G149" s="716"/>
      <c r="H149" s="1424"/>
      <c r="I149" s="1424"/>
      <c r="J149" s="1424"/>
      <c r="K149" s="1060">
        <f>+SUM(K147:K148)</f>
        <v>3976.4400000000001</v>
      </c>
      <c r="L149" s="1424"/>
      <c r="M149" s="1060">
        <f>+SUM(M147:M148)</f>
        <v>3772.52</v>
      </c>
      <c r="N149" s="1425">
        <f t="shared" si="470"/>
        <v>0</v>
      </c>
      <c r="O149" s="1060">
        <f>+SUM(O147:O148)</f>
        <v>0</v>
      </c>
      <c r="P149" s="1425"/>
      <c r="Q149" s="1060">
        <f>+SUM(Q147:Q148)</f>
        <v>0</v>
      </c>
      <c r="R149" s="1424"/>
      <c r="S149" s="1060">
        <f>+SUM(S147:S148)</f>
        <v>203.92000000000002</v>
      </c>
      <c r="T149" s="1424"/>
      <c r="U149" s="1060">
        <f>+SUM(U147:U148)</f>
        <v>0</v>
      </c>
      <c r="V149" s="1424"/>
    </row>
    <row r="150" ht="21" customHeight="1">
      <c r="B150" s="724">
        <v>4</v>
      </c>
      <c r="C150" s="712" t="e">
        <f t="shared" si="479"/>
        <v>#REF!</v>
      </c>
      <c r="D150" s="1396" t="s">
        <v>725</v>
      </c>
      <c r="E150" s="1426"/>
      <c r="F150" s="1058"/>
      <c r="G150" s="711"/>
      <c r="H150" s="1418"/>
      <c r="I150" s="1418"/>
      <c r="J150" s="1418"/>
      <c r="K150" s="1427"/>
      <c r="L150" s="1418"/>
      <c r="M150" s="1427"/>
      <c r="N150" s="1427"/>
      <c r="O150" s="1427"/>
      <c r="P150" s="1427"/>
      <c r="Q150" s="1427"/>
      <c r="R150" s="1428"/>
      <c r="S150" s="1427"/>
      <c r="T150" s="1428"/>
      <c r="U150" s="1427"/>
      <c r="V150" s="1428"/>
    </row>
    <row r="151" ht="21" customHeight="1">
      <c r="B151" s="738">
        <f t="shared" si="480"/>
        <v>4.0099999999999998</v>
      </c>
      <c r="C151" s="1005" t="e">
        <f t="shared" si="479"/>
        <v>#REF!</v>
      </c>
      <c r="D151" s="997" t="s">
        <v>726</v>
      </c>
      <c r="E151" s="957"/>
      <c r="F151" s="958"/>
      <c r="G151" s="736" t="s">
        <v>716</v>
      </c>
      <c r="H151" s="1420">
        <v>71.260000000000005</v>
      </c>
      <c r="I151" s="1420"/>
      <c r="J151" s="1420">
        <v>39</v>
      </c>
      <c r="K151" s="1420">
        <f t="shared" si="491"/>
        <v>2779.1399999999999</v>
      </c>
      <c r="L151" s="959">
        <v>37</v>
      </c>
      <c r="M151" s="1420">
        <f t="shared" ref="M151:S153" si="494">+ROUND($H151*L151,2)</f>
        <v>2636.6199999999999</v>
      </c>
      <c r="N151" s="1420">
        <f t="shared" si="470"/>
        <v>0</v>
      </c>
      <c r="O151" s="1420">
        <f t="shared" si="494"/>
        <v>0</v>
      </c>
      <c r="P151" s="1420"/>
      <c r="Q151" s="1420">
        <f t="shared" si="494"/>
        <v>0</v>
      </c>
      <c r="R151" s="1420">
        <f t="shared" si="471"/>
        <v>2</v>
      </c>
      <c r="S151" s="1420">
        <f t="shared" si="494"/>
        <v>142.52000000000001</v>
      </c>
      <c r="T151" s="1420"/>
      <c r="U151" s="1420">
        <f t="shared" ref="U151:U153" si="495">+ROUND($H151*T151,2)</f>
        <v>0</v>
      </c>
      <c r="V151" s="1420"/>
    </row>
    <row r="152" ht="21" customHeight="1">
      <c r="B152" s="738">
        <f t="shared" si="480"/>
        <v>4.0199999999999996</v>
      </c>
      <c r="C152" s="1005" t="e">
        <f t="shared" si="479"/>
        <v>#REF!</v>
      </c>
      <c r="D152" s="997" t="s">
        <v>727</v>
      </c>
      <c r="E152" s="1413"/>
      <c r="F152" s="1414"/>
      <c r="G152" s="736" t="s">
        <v>716</v>
      </c>
      <c r="H152" s="1420">
        <v>69.260000000000005</v>
      </c>
      <c r="I152" s="1420"/>
      <c r="J152" s="1420">
        <v>39</v>
      </c>
      <c r="K152" s="1420">
        <f t="shared" si="491"/>
        <v>2701.1399999999999</v>
      </c>
      <c r="L152" s="959">
        <v>37</v>
      </c>
      <c r="M152" s="1420">
        <f t="shared" si="494"/>
        <v>2562.6199999999999</v>
      </c>
      <c r="N152" s="1420">
        <f t="shared" si="470"/>
        <v>0</v>
      </c>
      <c r="O152" s="1420">
        <f t="shared" si="494"/>
        <v>0</v>
      </c>
      <c r="P152" s="1420"/>
      <c r="Q152" s="1420">
        <f t="shared" si="494"/>
        <v>0</v>
      </c>
      <c r="R152" s="1420">
        <f t="shared" si="471"/>
        <v>2</v>
      </c>
      <c r="S152" s="1420">
        <f t="shared" si="494"/>
        <v>138.52000000000001</v>
      </c>
      <c r="T152" s="1420"/>
      <c r="U152" s="1420">
        <f t="shared" si="495"/>
        <v>0</v>
      </c>
      <c r="V152" s="1420"/>
    </row>
    <row r="153" ht="21" customHeight="1">
      <c r="B153" s="738">
        <f t="shared" si="480"/>
        <v>4.0299999999999994</v>
      </c>
      <c r="C153" s="1005" t="e">
        <f t="shared" si="479"/>
        <v>#REF!</v>
      </c>
      <c r="D153" s="997" t="s">
        <v>728</v>
      </c>
      <c r="E153" s="1413"/>
      <c r="F153" s="1414"/>
      <c r="G153" s="736" t="s">
        <v>729</v>
      </c>
      <c r="H153" s="1420">
        <v>145.15000000000001</v>
      </c>
      <c r="I153" s="1420"/>
      <c r="J153" s="1420">
        <v>39</v>
      </c>
      <c r="K153" s="1420">
        <f t="shared" si="491"/>
        <v>5660.8500000000004</v>
      </c>
      <c r="L153" s="959">
        <v>37</v>
      </c>
      <c r="M153" s="1420">
        <f t="shared" si="494"/>
        <v>5370.5500000000002</v>
      </c>
      <c r="N153" s="1420">
        <f t="shared" si="470"/>
        <v>0</v>
      </c>
      <c r="O153" s="1420">
        <f t="shared" si="494"/>
        <v>0</v>
      </c>
      <c r="P153" s="1420"/>
      <c r="Q153" s="1420">
        <f t="shared" si="494"/>
        <v>0</v>
      </c>
      <c r="R153" s="1420">
        <f t="shared" si="471"/>
        <v>2</v>
      </c>
      <c r="S153" s="1420">
        <f t="shared" si="494"/>
        <v>290.30000000000001</v>
      </c>
      <c r="T153" s="1420"/>
      <c r="U153" s="1420">
        <f t="shared" si="495"/>
        <v>0</v>
      </c>
      <c r="V153" s="1420"/>
    </row>
    <row r="154" ht="21" customHeight="1">
      <c r="B154" s="1399"/>
      <c r="C154" s="1240" t="e">
        <f>+#REF!+1</f>
        <v>#REF!</v>
      </c>
      <c r="D154" s="982"/>
      <c r="E154" s="1429"/>
      <c r="F154" s="983" t="str">
        <f>+"SUB-TOTAL   "&amp;B150&amp;":  "</f>
        <v xml:space="preserve">SUB-TOTAL   4:  </v>
      </c>
      <c r="G154" s="716"/>
      <c r="H154" s="1424"/>
      <c r="I154" s="1424"/>
      <c r="J154" s="1424"/>
      <c r="K154" s="1430">
        <f>+SUM(K151:K153)</f>
        <v>11141.130000000001</v>
      </c>
      <c r="L154" s="1424"/>
      <c r="M154" s="1430">
        <f>+SUM(M151:M153)</f>
        <v>10569.790000000001</v>
      </c>
      <c r="N154" s="1424"/>
      <c r="O154" s="1430">
        <f>+SUM(O151:O153)</f>
        <v>0</v>
      </c>
      <c r="P154" s="1424"/>
      <c r="Q154" s="1430">
        <f>+SUM(Q151:Q153)</f>
        <v>0</v>
      </c>
      <c r="R154" s="1424"/>
      <c r="S154" s="1430">
        <f>+SUM(S151:S153)</f>
        <v>571.34000000000003</v>
      </c>
      <c r="T154" s="1424"/>
      <c r="U154" s="1430">
        <f>+SUM(U151:U153)</f>
        <v>0</v>
      </c>
      <c r="V154" s="1424"/>
    </row>
    <row r="155" ht="21" customHeight="1">
      <c r="B155" s="724">
        <v>5</v>
      </c>
      <c r="C155" s="712" t="e">
        <f t="shared" si="479"/>
        <v>#REF!</v>
      </c>
      <c r="D155" s="1396" t="s">
        <v>730</v>
      </c>
      <c r="E155" s="1431"/>
      <c r="F155" s="1432"/>
      <c r="G155" s="711"/>
      <c r="H155" s="1433"/>
      <c r="I155" s="1433"/>
      <c r="J155" s="1433"/>
      <c r="K155" s="1433"/>
      <c r="L155" s="1433"/>
      <c r="M155" s="1433"/>
      <c r="N155" s="1433"/>
      <c r="O155" s="1433"/>
      <c r="P155" s="1433"/>
      <c r="Q155" s="1433"/>
      <c r="R155" s="1433"/>
      <c r="S155" s="1433"/>
      <c r="T155" s="1433"/>
      <c r="U155" s="1433"/>
      <c r="V155" s="1433"/>
    </row>
    <row r="156" ht="21" customHeight="1">
      <c r="B156" s="738">
        <f t="shared" si="480"/>
        <v>5.0099999999999998</v>
      </c>
      <c r="C156" s="736" t="e">
        <f>+#REF!+1</f>
        <v>#REF!</v>
      </c>
      <c r="D156" s="1434" t="s">
        <v>731</v>
      </c>
      <c r="E156" s="1435"/>
      <c r="F156" s="1435"/>
      <c r="G156" s="736" t="s">
        <v>716</v>
      </c>
      <c r="H156" s="1390">
        <v>70.569999999999993</v>
      </c>
      <c r="I156" s="1390"/>
      <c r="J156" s="1390">
        <v>39</v>
      </c>
      <c r="K156" s="1390">
        <f t="shared" si="491"/>
        <v>2752.23</v>
      </c>
      <c r="L156" s="959">
        <v>37</v>
      </c>
      <c r="M156" s="1390">
        <f t="shared" ref="M156:S160" si="496">+ROUND($H156*L156,2)</f>
        <v>2611.0900000000001</v>
      </c>
      <c r="N156" s="1436">
        <f t="shared" si="470"/>
        <v>0</v>
      </c>
      <c r="O156" s="1390">
        <f t="shared" si="496"/>
        <v>0</v>
      </c>
      <c r="P156" s="1436"/>
      <c r="Q156" s="1390">
        <f t="shared" si="496"/>
        <v>0</v>
      </c>
      <c r="R156" s="1390">
        <f t="shared" si="471"/>
        <v>2</v>
      </c>
      <c r="S156" s="1390">
        <f t="shared" si="496"/>
        <v>141.13999999999999</v>
      </c>
      <c r="T156" s="1390"/>
      <c r="U156" s="1390">
        <f t="shared" ref="U156:U160" si="497">+ROUND($H156*T156,2)</f>
        <v>0</v>
      </c>
      <c r="V156" s="1390"/>
      <c r="X156" s="1121"/>
      <c r="Y156" s="1121"/>
    </row>
    <row r="157" ht="21" customHeight="1">
      <c r="B157" s="738">
        <f t="shared" si="480"/>
        <v>5.0199999999999996</v>
      </c>
      <c r="C157" s="736" t="e">
        <f t="shared" si="479"/>
        <v>#REF!</v>
      </c>
      <c r="D157" s="1434" t="s">
        <v>713</v>
      </c>
      <c r="E157" s="1435"/>
      <c r="F157" s="1435"/>
      <c r="G157" s="736"/>
      <c r="H157" s="1390">
        <v>61.149999999999999</v>
      </c>
      <c r="I157" s="1390"/>
      <c r="J157" s="1390">
        <v>76.799999999999997</v>
      </c>
      <c r="K157" s="1390">
        <f t="shared" si="491"/>
        <v>4696.3199999999997</v>
      </c>
      <c r="L157" s="959">
        <v>72</v>
      </c>
      <c r="M157" s="1390">
        <f t="shared" si="496"/>
        <v>4402.8000000000002</v>
      </c>
      <c r="N157" s="1436">
        <f t="shared" si="470"/>
        <v>0</v>
      </c>
      <c r="O157" s="1390">
        <f t="shared" si="496"/>
        <v>0</v>
      </c>
      <c r="P157" s="1436"/>
      <c r="Q157" s="1390">
        <f t="shared" si="496"/>
        <v>0</v>
      </c>
      <c r="R157" s="1390">
        <f t="shared" si="471"/>
        <v>4.7999999999999972</v>
      </c>
      <c r="S157" s="1390">
        <f t="shared" si="496"/>
        <v>293.51999999999998</v>
      </c>
      <c r="T157" s="1390"/>
      <c r="U157" s="1390">
        <f t="shared" si="497"/>
        <v>0</v>
      </c>
      <c r="V157" s="1390"/>
    </row>
    <row r="158" ht="21" customHeight="1">
      <c r="B158" s="738">
        <f t="shared" si="480"/>
        <v>5.0299999999999994</v>
      </c>
      <c r="C158" s="736" t="e">
        <f t="shared" si="479"/>
        <v>#REF!</v>
      </c>
      <c r="D158" s="1434" t="s">
        <v>714</v>
      </c>
      <c r="E158" s="1435"/>
      <c r="F158" s="1435"/>
      <c r="G158" s="736"/>
      <c r="H158" s="1390">
        <v>208.13999999999999</v>
      </c>
      <c r="I158" s="1390"/>
      <c r="J158" s="1390">
        <v>10.960000000000001</v>
      </c>
      <c r="K158" s="1390">
        <f t="shared" si="491"/>
        <v>2281.21</v>
      </c>
      <c r="L158" s="959">
        <v>11.25</v>
      </c>
      <c r="M158" s="1390">
        <f t="shared" si="496"/>
        <v>2341.5799999999999</v>
      </c>
      <c r="N158" s="1436">
        <f t="shared" si="470"/>
        <v>0.28999999999999915</v>
      </c>
      <c r="O158" s="1390">
        <f t="shared" si="496"/>
        <v>60.359999999999999</v>
      </c>
      <c r="P158" s="1436"/>
      <c r="Q158" s="1390">
        <f t="shared" si="496"/>
        <v>0</v>
      </c>
      <c r="R158" s="1390">
        <f t="shared" si="471"/>
        <v>0</v>
      </c>
      <c r="S158" s="1390">
        <f t="shared" si="496"/>
        <v>0</v>
      </c>
      <c r="T158" s="1390"/>
      <c r="U158" s="1390">
        <f t="shared" si="497"/>
        <v>0</v>
      </c>
      <c r="V158" s="1390"/>
    </row>
    <row r="159" ht="21" customHeight="1">
      <c r="B159" s="738">
        <f t="shared" si="480"/>
        <v>5.0399999999999991</v>
      </c>
      <c r="C159" s="736" t="e">
        <f t="shared" si="479"/>
        <v>#REF!</v>
      </c>
      <c r="D159" s="1434" t="s">
        <v>732</v>
      </c>
      <c r="E159" s="1437"/>
      <c r="F159" s="1437"/>
      <c r="G159" s="736" t="s">
        <v>261</v>
      </c>
      <c r="H159" s="959">
        <v>75.290000000000006</v>
      </c>
      <c r="I159" s="959"/>
      <c r="J159" s="959">
        <v>39</v>
      </c>
      <c r="K159" s="959">
        <f t="shared" si="491"/>
        <v>2936.3099999999999</v>
      </c>
      <c r="L159" s="959">
        <v>37</v>
      </c>
      <c r="M159" s="959">
        <f t="shared" si="496"/>
        <v>2785.73</v>
      </c>
      <c r="N159" s="1436">
        <f t="shared" si="470"/>
        <v>0</v>
      </c>
      <c r="O159" s="959">
        <f t="shared" si="496"/>
        <v>0</v>
      </c>
      <c r="P159" s="1000"/>
      <c r="Q159" s="959">
        <f t="shared" si="496"/>
        <v>0</v>
      </c>
      <c r="R159" s="1390">
        <f t="shared" si="471"/>
        <v>2</v>
      </c>
      <c r="S159" s="959">
        <f t="shared" si="496"/>
        <v>150.58000000000001</v>
      </c>
      <c r="T159" s="959"/>
      <c r="U159" s="959">
        <f t="shared" si="497"/>
        <v>0</v>
      </c>
      <c r="V159" s="959"/>
    </row>
    <row r="160" ht="21" customHeight="1">
      <c r="B160" s="738">
        <f t="shared" si="480"/>
        <v>5.0499999999999989</v>
      </c>
      <c r="C160" s="736" t="e">
        <f t="shared" si="479"/>
        <v>#REF!</v>
      </c>
      <c r="D160" s="1434" t="s">
        <v>733</v>
      </c>
      <c r="E160" s="1437"/>
      <c r="F160" s="1437"/>
      <c r="G160" s="752"/>
      <c r="H160" s="1006">
        <v>68.819999999999993</v>
      </c>
      <c r="I160" s="959"/>
      <c r="J160" s="959">
        <v>87.760000000000005</v>
      </c>
      <c r="K160" s="959">
        <f t="shared" si="491"/>
        <v>6039.6400000000003</v>
      </c>
      <c r="L160" s="959">
        <v>83.25</v>
      </c>
      <c r="M160" s="959">
        <f t="shared" si="496"/>
        <v>5729.2700000000004</v>
      </c>
      <c r="N160" s="1436">
        <f t="shared" si="470"/>
        <v>0</v>
      </c>
      <c r="O160" s="959">
        <f t="shared" si="496"/>
        <v>0</v>
      </c>
      <c r="P160" s="1000"/>
      <c r="Q160" s="959">
        <f t="shared" si="496"/>
        <v>0</v>
      </c>
      <c r="R160" s="1390">
        <f t="shared" si="471"/>
        <v>4.5100000000000051</v>
      </c>
      <c r="S160" s="959">
        <f t="shared" si="496"/>
        <v>310.38</v>
      </c>
      <c r="T160" s="959"/>
      <c r="U160" s="959">
        <f t="shared" si="497"/>
        <v>0</v>
      </c>
      <c r="V160" s="959"/>
    </row>
    <row r="161" ht="21" customHeight="1">
      <c r="B161" s="981"/>
      <c r="C161" s="712" t="e">
        <f>+#REF!+1</f>
        <v>#REF!</v>
      </c>
      <c r="D161" s="982"/>
      <c r="E161" s="1054"/>
      <c r="F161" s="1438"/>
      <c r="G161" s="711"/>
      <c r="H161" s="1418"/>
      <c r="I161" s="1424"/>
      <c r="J161" s="1424"/>
      <c r="K161" s="1401">
        <f>+SUM(K156:K160)</f>
        <v>18705.709999999999</v>
      </c>
      <c r="L161" s="1424"/>
      <c r="M161" s="1401">
        <f>+SUM(M156:M160)</f>
        <v>17870.470000000001</v>
      </c>
      <c r="N161" s="1401"/>
      <c r="O161" s="1401">
        <f>+SUM(O156:O160)</f>
        <v>60.359999999999999</v>
      </c>
      <c r="P161" s="1401"/>
      <c r="Q161" s="1401">
        <f>+SUM(Q156:Q160)</f>
        <v>0</v>
      </c>
      <c r="R161" s="1401"/>
      <c r="S161" s="1401">
        <f>+SUM(S156:S160)</f>
        <v>895.62</v>
      </c>
      <c r="T161" s="1401"/>
      <c r="U161" s="1401">
        <f>+SUM(U156:U160)</f>
        <v>0</v>
      </c>
      <c r="V161" s="1401"/>
    </row>
    <row r="162" ht="21" customHeight="1">
      <c r="B162" s="724">
        <v>6</v>
      </c>
      <c r="C162" s="712" t="e">
        <f t="shared" ref="C162:C164" si="498">+C161+1</f>
        <v>#REF!</v>
      </c>
      <c r="D162" s="1396" t="s">
        <v>734</v>
      </c>
      <c r="E162" s="1423"/>
      <c r="F162" s="1439"/>
      <c r="G162" s="711"/>
      <c r="H162" s="1418"/>
      <c r="I162" s="1418"/>
      <c r="J162" s="1418"/>
      <c r="K162" s="1418"/>
      <c r="L162" s="1418"/>
      <c r="M162" s="1418"/>
      <c r="N162" s="1418"/>
      <c r="O162" s="1418"/>
      <c r="P162" s="1418"/>
      <c r="Q162" s="1418"/>
      <c r="R162" s="1418"/>
      <c r="S162" s="1418"/>
      <c r="T162" s="1418"/>
      <c r="U162" s="1418"/>
      <c r="V162" s="1418"/>
    </row>
    <row r="163" ht="21" customHeight="1">
      <c r="B163" s="738">
        <f t="shared" si="480"/>
        <v>6.0099999999999998</v>
      </c>
      <c r="C163" s="1005" t="e">
        <f t="shared" si="498"/>
        <v>#REF!</v>
      </c>
      <c r="D163" s="997" t="s">
        <v>735</v>
      </c>
      <c r="E163" s="1413"/>
      <c r="F163" s="1414"/>
      <c r="G163" s="736" t="s">
        <v>261</v>
      </c>
      <c r="H163" s="1420">
        <v>62.530000000000001</v>
      </c>
      <c r="I163" s="1420"/>
      <c r="J163" s="1420">
        <v>39</v>
      </c>
      <c r="K163" s="1420">
        <f t="shared" ref="K163:K164" si="499">+ROUND($H163*J163,2)</f>
        <v>2438.6700000000001</v>
      </c>
      <c r="L163" s="959">
        <v>37</v>
      </c>
      <c r="M163" s="1420">
        <f t="shared" ref="M163:S164" si="500">+ROUND($H163*L163,2)</f>
        <v>2313.6100000000001</v>
      </c>
      <c r="N163" s="1420">
        <f t="shared" si="470"/>
        <v>0</v>
      </c>
      <c r="O163" s="1420">
        <f t="shared" si="500"/>
        <v>0</v>
      </c>
      <c r="P163" s="1420"/>
      <c r="Q163" s="1420">
        <f t="shared" si="500"/>
        <v>0</v>
      </c>
      <c r="R163" s="1420">
        <f t="shared" si="471"/>
        <v>2</v>
      </c>
      <c r="S163" s="1420">
        <f t="shared" si="500"/>
        <v>125.06</v>
      </c>
      <c r="T163" s="1420"/>
      <c r="U163" s="1420">
        <f t="shared" ref="U163:U164" si="501">+ROUND($H163*T163,2)</f>
        <v>0</v>
      </c>
      <c r="V163" s="1420"/>
    </row>
    <row r="164" ht="21" customHeight="1">
      <c r="B164" s="738">
        <f t="shared" si="480"/>
        <v>6.0199999999999996</v>
      </c>
      <c r="C164" s="1005" t="e">
        <f t="shared" si="498"/>
        <v>#REF!</v>
      </c>
      <c r="D164" s="997" t="s">
        <v>736</v>
      </c>
      <c r="E164" s="998"/>
      <c r="F164" s="999"/>
      <c r="G164" s="736" t="s">
        <v>737</v>
      </c>
      <c r="H164" s="1420">
        <v>168.13</v>
      </c>
      <c r="I164" s="1420"/>
      <c r="J164" s="1420">
        <v>10</v>
      </c>
      <c r="K164" s="1420">
        <f t="shared" si="499"/>
        <v>1681.3</v>
      </c>
      <c r="L164" s="959">
        <v>11</v>
      </c>
      <c r="M164" s="1420">
        <f t="shared" si="500"/>
        <v>1849.4300000000001</v>
      </c>
      <c r="N164" s="1420">
        <f t="shared" ref="N164:N227" si="502">+IF($L164-$J164&gt;=0,$L164-$J164,0)</f>
        <v>1</v>
      </c>
      <c r="O164" s="1420">
        <f t="shared" si="500"/>
        <v>168.13</v>
      </c>
      <c r="P164" s="1420"/>
      <c r="Q164" s="1420">
        <f t="shared" si="500"/>
        <v>0</v>
      </c>
      <c r="R164" s="1420">
        <f t="shared" ref="R164:R227" si="503">+IF($L164-$J164&lt;=0,-$L164+$J164,0)</f>
        <v>0</v>
      </c>
      <c r="S164" s="1420">
        <f t="shared" si="500"/>
        <v>0</v>
      </c>
      <c r="T164" s="1420"/>
      <c r="U164" s="1420">
        <f t="shared" si="501"/>
        <v>0</v>
      </c>
      <c r="V164" s="1420"/>
    </row>
    <row r="165" ht="21" customHeight="1">
      <c r="B165" s="1399"/>
      <c r="C165" s="1415" t="e">
        <f>+#REF!+1</f>
        <v>#REF!</v>
      </c>
      <c r="D165" s="982"/>
      <c r="E165" s="1429"/>
      <c r="F165" s="983" t="str">
        <f>+"SUB-TOTAL   "&amp;B155&amp;":  "</f>
        <v xml:space="preserve">SUB-TOTAL   5:  </v>
      </c>
      <c r="G165" s="716"/>
      <c r="H165" s="1424"/>
      <c r="I165" s="1424"/>
      <c r="J165" s="1424"/>
      <c r="K165" s="1401">
        <f>+SUM(K163:K164)</f>
        <v>4119.9700000000003</v>
      </c>
      <c r="L165" s="1424"/>
      <c r="M165" s="1401">
        <f>+SUM(M163:M164)</f>
        <v>4163.04</v>
      </c>
      <c r="N165" s="1424"/>
      <c r="O165" s="1401">
        <f>+SUM(O163:O164)</f>
        <v>168.13</v>
      </c>
      <c r="P165" s="1424"/>
      <c r="Q165" s="1401">
        <f>+SUM(Q163:Q164)</f>
        <v>0</v>
      </c>
      <c r="R165" s="1424"/>
      <c r="S165" s="1401">
        <f>+SUM(S163:S164)</f>
        <v>125.06</v>
      </c>
      <c r="T165" s="1424"/>
      <c r="U165" s="1401">
        <f>+SUM(U163:U164)</f>
        <v>0</v>
      </c>
      <c r="V165" s="1424"/>
    </row>
    <row r="166" s="1128" customFormat="1" ht="54" customHeight="1">
      <c r="B166" s="1129"/>
      <c r="C166" s="1130" t="e">
        <f>+#REF!+1</f>
        <v>#REF!</v>
      </c>
      <c r="D166" s="1131" t="s">
        <v>738</v>
      </c>
      <c r="E166" s="1132"/>
      <c r="F166" s="1133"/>
      <c r="G166" s="1134"/>
      <c r="H166" s="1135"/>
      <c r="I166" s="1135"/>
      <c r="J166" s="1135"/>
      <c r="K166" s="1135">
        <f>+K136+K145+K149+K154+K161+K165</f>
        <v>51498.290000000001</v>
      </c>
      <c r="L166" s="1135"/>
      <c r="M166" s="1135">
        <f>+M136+M145+M149+M154+M161+M165</f>
        <v>49238.780000000006</v>
      </c>
      <c r="N166" s="1135"/>
      <c r="O166" s="1135">
        <f>+O136+O145+O149+O154+O161+O165</f>
        <v>228.49000000000001</v>
      </c>
      <c r="P166" s="1135"/>
      <c r="Q166" s="1135">
        <f>+Q136+Q145+Q149+Q154+Q161+Q165</f>
        <v>0</v>
      </c>
      <c r="R166" s="1135"/>
      <c r="S166" s="1135">
        <f>+S136+S145+S149+S154+S161+S165</f>
        <v>2488.02</v>
      </c>
      <c r="T166" s="1135"/>
      <c r="U166" s="1135">
        <f>+U136+U145+U149+U154+U161+U165</f>
        <v>0</v>
      </c>
      <c r="V166" s="1135"/>
      <c r="AE166" s="1391"/>
    </row>
    <row r="167" ht="21" customHeight="1">
      <c r="B167" s="946" t="s">
        <v>34</v>
      </c>
      <c r="C167" s="947"/>
      <c r="D167" s="948" t="s">
        <v>35</v>
      </c>
      <c r="E167" s="949"/>
      <c r="F167" s="950"/>
      <c r="G167" s="951"/>
      <c r="H167" s="952"/>
      <c r="I167" s="952"/>
      <c r="J167" s="952"/>
      <c r="K167" s="952"/>
      <c r="L167" s="952"/>
      <c r="M167" s="952"/>
      <c r="N167" s="952"/>
      <c r="O167" s="952"/>
      <c r="P167" s="952"/>
      <c r="Q167" s="952"/>
      <c r="R167" s="952"/>
      <c r="S167" s="952"/>
      <c r="T167" s="952"/>
      <c r="U167" s="952"/>
      <c r="V167" s="952"/>
    </row>
    <row r="168" ht="21" customHeight="1">
      <c r="B168" s="955">
        <v>1</v>
      </c>
      <c r="C168" s="712">
        <v>3</v>
      </c>
      <c r="D168" s="1200" t="s">
        <v>625</v>
      </c>
      <c r="E168" s="957"/>
      <c r="F168" s="958"/>
      <c r="G168" s="736"/>
      <c r="H168" s="959"/>
      <c r="I168" s="959"/>
      <c r="J168" s="959"/>
      <c r="K168" s="959"/>
      <c r="L168" s="959"/>
      <c r="M168" s="959"/>
      <c r="N168" s="1368"/>
      <c r="O168" s="959"/>
      <c r="P168" s="959"/>
      <c r="Q168" s="959"/>
      <c r="R168" s="959"/>
      <c r="S168" s="959"/>
      <c r="T168" s="959"/>
      <c r="U168" s="959"/>
      <c r="V168" s="959"/>
    </row>
    <row r="169" ht="21" customHeight="1">
      <c r="B169" s="738">
        <f t="shared" si="480"/>
        <v>1.01</v>
      </c>
      <c r="C169" s="712">
        <f t="shared" ref="C169:C228" si="504">+C168+1</f>
        <v>4</v>
      </c>
      <c r="D169" s="997" t="s">
        <v>626</v>
      </c>
      <c r="E169" s="998"/>
      <c r="F169" s="999"/>
      <c r="G169" s="736" t="s">
        <v>261</v>
      </c>
      <c r="H169" s="1369">
        <v>9.5399999999999991</v>
      </c>
      <c r="I169" s="959"/>
      <c r="J169" s="959">
        <v>39</v>
      </c>
      <c r="K169" s="959">
        <f t="shared" ref="K169:K170" si="505">+ROUND($H169*J169,2)</f>
        <v>372.06</v>
      </c>
      <c r="L169" s="959">
        <f t="shared" ref="L169:L232" si="506">+L18</f>
        <v>37</v>
      </c>
      <c r="M169" s="959">
        <f t="shared" ref="M169:M170" si="507">+ROUND($H169*L169,2)</f>
        <v>352.98000000000002</v>
      </c>
      <c r="N169" s="959">
        <f t="shared" si="502"/>
        <v>0</v>
      </c>
      <c r="O169" s="959">
        <f t="shared" ref="O169:O170" si="508">+ROUND($H169*N169,2)</f>
        <v>0</v>
      </c>
      <c r="P169" s="959"/>
      <c r="Q169" s="959">
        <f t="shared" ref="Q169:Q170" si="509">+ROUND($H169*P169,2)</f>
        <v>0</v>
      </c>
      <c r="R169" s="959">
        <f t="shared" si="503"/>
        <v>2</v>
      </c>
      <c r="S169" s="959">
        <f t="shared" ref="S169:S170" si="510">+ROUND($H169*R169,2)</f>
        <v>19.079999999999998</v>
      </c>
      <c r="T169" s="959"/>
      <c r="U169" s="959">
        <f t="shared" ref="U169:U170" si="511">+ROUND($H169*T169,2)</f>
        <v>0</v>
      </c>
      <c r="V169" s="959"/>
    </row>
    <row r="170" ht="21" customHeight="1">
      <c r="B170" s="738">
        <f t="shared" si="480"/>
        <v>1.02</v>
      </c>
      <c r="C170" s="712">
        <f t="shared" si="504"/>
        <v>5</v>
      </c>
      <c r="D170" s="997" t="s">
        <v>627</v>
      </c>
      <c r="E170" s="998"/>
      <c r="F170" s="999"/>
      <c r="G170" s="752" t="s">
        <v>261</v>
      </c>
      <c r="H170" s="1370">
        <v>15.869999999999999</v>
      </c>
      <c r="I170" s="1006"/>
      <c r="J170" s="1006">
        <v>39</v>
      </c>
      <c r="K170" s="1006">
        <f t="shared" si="505"/>
        <v>618.92999999999995</v>
      </c>
      <c r="L170" s="959">
        <f t="shared" si="506"/>
        <v>37</v>
      </c>
      <c r="M170" s="1006">
        <f t="shared" si="507"/>
        <v>587.19000000000005</v>
      </c>
      <c r="N170" s="1006">
        <f t="shared" si="502"/>
        <v>0</v>
      </c>
      <c r="O170" s="1006">
        <f t="shared" si="508"/>
        <v>0</v>
      </c>
      <c r="P170" s="1006"/>
      <c r="Q170" s="1006">
        <f t="shared" si="509"/>
        <v>0</v>
      </c>
      <c r="R170" s="1006">
        <f t="shared" si="503"/>
        <v>2</v>
      </c>
      <c r="S170" s="1006">
        <f t="shared" si="510"/>
        <v>31.739999999999998</v>
      </c>
      <c r="T170" s="1006"/>
      <c r="U170" s="1006">
        <f t="shared" si="511"/>
        <v>0</v>
      </c>
      <c r="V170" s="1006"/>
    </row>
    <row r="171" ht="21" customHeight="1">
      <c r="B171" s="981"/>
      <c r="C171" s="712">
        <f t="shared" si="504"/>
        <v>6</v>
      </c>
      <c r="D171" s="982"/>
      <c r="E171" s="714"/>
      <c r="F171" s="983" t="str">
        <f>+"SUB-TOTAL   "&amp;B168&amp;":  "</f>
        <v xml:space="preserve">SUB-TOTAL   1:  </v>
      </c>
      <c r="G171" s="716"/>
      <c r="H171" s="984"/>
      <c r="I171" s="984"/>
      <c r="J171" s="984"/>
      <c r="K171" s="985">
        <f>+SUM(K169:K170)</f>
        <v>990.99000000000001</v>
      </c>
      <c r="L171" s="984"/>
      <c r="M171" s="985">
        <f>+SUM(M169:M170)</f>
        <v>940.17000000000007</v>
      </c>
      <c r="N171" s="985"/>
      <c r="O171" s="985">
        <f>+SUM(O169:O170)</f>
        <v>0</v>
      </c>
      <c r="P171" s="985"/>
      <c r="Q171" s="985">
        <f>+SUM(Q169:Q170)</f>
        <v>0</v>
      </c>
      <c r="R171" s="1060"/>
      <c r="S171" s="985">
        <f>+SUM(S169:S170)</f>
        <v>50.819999999999993</v>
      </c>
      <c r="T171" s="1060"/>
      <c r="U171" s="985">
        <f>+SUM(U169:U170)</f>
        <v>0</v>
      </c>
      <c r="V171" s="1060"/>
      <c r="W171" s="1121">
        <f t="shared" si="484"/>
        <v>-5.6843418860808015e-14</v>
      </c>
    </row>
    <row r="172" ht="21" customHeight="1">
      <c r="B172" s="990">
        <f>1+B168</f>
        <v>2</v>
      </c>
      <c r="C172" s="991">
        <f t="shared" si="504"/>
        <v>7</v>
      </c>
      <c r="D172" s="1002" t="s">
        <v>628</v>
      </c>
      <c r="E172" s="1003"/>
      <c r="F172" s="1004"/>
      <c r="G172" s="711"/>
      <c r="H172" s="993"/>
      <c r="I172" s="993"/>
      <c r="J172" s="993"/>
      <c r="K172" s="994"/>
      <c r="L172" s="993"/>
      <c r="M172" s="994"/>
      <c r="N172" s="994"/>
      <c r="O172" s="994"/>
      <c r="P172" s="994"/>
      <c r="Q172" s="994"/>
      <c r="R172" s="993"/>
      <c r="S172" s="994"/>
      <c r="T172" s="993"/>
      <c r="U172" s="994"/>
      <c r="V172" s="993"/>
    </row>
    <row r="173" ht="21" customHeight="1">
      <c r="B173" s="738">
        <f t="shared" ref="B173:B184" si="512">+B172+0.01</f>
        <v>2.0099999999999998</v>
      </c>
      <c r="C173" s="1005">
        <f t="shared" ref="C173:C174" si="513">+C168+1</f>
        <v>4</v>
      </c>
      <c r="D173" s="997" t="s">
        <v>629</v>
      </c>
      <c r="E173" s="998"/>
      <c r="F173" s="999"/>
      <c r="G173" s="736" t="s">
        <v>261</v>
      </c>
      <c r="H173" s="959">
        <v>2.1099999999999999</v>
      </c>
      <c r="I173" s="959"/>
      <c r="J173" s="959">
        <v>39</v>
      </c>
      <c r="K173" s="1000">
        <f t="shared" ref="K173:K184" si="514">+ROUND($H173*J173,2)</f>
        <v>82.290000000000006</v>
      </c>
      <c r="L173" s="959">
        <f t="shared" si="506"/>
        <v>37</v>
      </c>
      <c r="M173" s="1000">
        <f t="shared" ref="M173:M183" si="515">+ROUND($H173*L173,2)</f>
        <v>78.069999999999993</v>
      </c>
      <c r="N173" s="1000">
        <f t="shared" si="502"/>
        <v>0</v>
      </c>
      <c r="O173" s="1000">
        <f t="shared" ref="O173:O184" si="516">+ROUND($H173*N173,2)</f>
        <v>0</v>
      </c>
      <c r="P173" s="1000"/>
      <c r="Q173" s="1000">
        <f t="shared" ref="Q173:Q183" si="517">+ROUND($H173*P173,2)</f>
        <v>0</v>
      </c>
      <c r="R173" s="959">
        <f t="shared" si="503"/>
        <v>2</v>
      </c>
      <c r="S173" s="1000">
        <f t="shared" ref="S173:S184" si="518">+ROUND($H173*R173,2)</f>
        <v>4.2199999999999998</v>
      </c>
      <c r="T173" s="959"/>
      <c r="U173" s="1000">
        <f t="shared" ref="U173:U184" si="519">+ROUND($H173*T173,2)</f>
        <v>0</v>
      </c>
      <c r="V173" s="959"/>
    </row>
    <row r="174" ht="21" customHeight="1">
      <c r="B174" s="738">
        <f t="shared" si="512"/>
        <v>2.0199999999999996</v>
      </c>
      <c r="C174" s="1005">
        <f t="shared" si="513"/>
        <v>5</v>
      </c>
      <c r="D174" s="997" t="s">
        <v>630</v>
      </c>
      <c r="E174" s="998"/>
      <c r="F174" s="999"/>
      <c r="G174" s="736" t="s">
        <v>261</v>
      </c>
      <c r="H174" s="959">
        <v>0.32000000000000001</v>
      </c>
      <c r="I174" s="959"/>
      <c r="J174" s="959">
        <v>39</v>
      </c>
      <c r="K174" s="1000">
        <f t="shared" si="514"/>
        <v>12.48</v>
      </c>
      <c r="L174" s="959">
        <f t="shared" si="506"/>
        <v>37</v>
      </c>
      <c r="M174" s="1000">
        <f t="shared" si="515"/>
        <v>11.84</v>
      </c>
      <c r="N174" s="1000">
        <f t="shared" si="502"/>
        <v>0</v>
      </c>
      <c r="O174" s="1000">
        <f t="shared" si="516"/>
        <v>0</v>
      </c>
      <c r="P174" s="1000"/>
      <c r="Q174" s="1000">
        <f t="shared" si="517"/>
        <v>0</v>
      </c>
      <c r="R174" s="959">
        <f t="shared" si="503"/>
        <v>2</v>
      </c>
      <c r="S174" s="1000">
        <f t="shared" si="518"/>
        <v>0.64000000000000001</v>
      </c>
      <c r="T174" s="959"/>
      <c r="U174" s="1000">
        <f t="shared" si="519"/>
        <v>0</v>
      </c>
      <c r="V174" s="959"/>
    </row>
    <row r="175" ht="21" customHeight="1">
      <c r="B175" s="738">
        <f t="shared" si="512"/>
        <v>2.0299999999999994</v>
      </c>
      <c r="C175" s="1005">
        <f>+C169+1</f>
        <v>5</v>
      </c>
      <c r="D175" s="997" t="s">
        <v>631</v>
      </c>
      <c r="E175" s="998"/>
      <c r="F175" s="999"/>
      <c r="G175" s="736" t="s">
        <v>261</v>
      </c>
      <c r="H175" s="959">
        <v>0.97999999999999998</v>
      </c>
      <c r="I175" s="959"/>
      <c r="J175" s="959">
        <v>78</v>
      </c>
      <c r="K175" s="1000">
        <f t="shared" si="514"/>
        <v>76.439999999999998</v>
      </c>
      <c r="L175" s="959">
        <f t="shared" si="506"/>
        <v>74</v>
      </c>
      <c r="M175" s="1000">
        <f t="shared" si="515"/>
        <v>72.519999999999996</v>
      </c>
      <c r="N175" s="1000">
        <f t="shared" si="502"/>
        <v>0</v>
      </c>
      <c r="O175" s="1000">
        <f t="shared" si="516"/>
        <v>0</v>
      </c>
      <c r="P175" s="1000"/>
      <c r="Q175" s="1000">
        <f t="shared" si="517"/>
        <v>0</v>
      </c>
      <c r="R175" s="959">
        <f t="shared" si="503"/>
        <v>4</v>
      </c>
      <c r="S175" s="1000">
        <f t="shared" si="518"/>
        <v>3.9199999999999999</v>
      </c>
      <c r="T175" s="959"/>
      <c r="U175" s="1000">
        <f t="shared" si="519"/>
        <v>0</v>
      </c>
      <c r="V175" s="959"/>
    </row>
    <row r="176" ht="21" customHeight="1">
      <c r="B176" s="738">
        <f t="shared" si="512"/>
        <v>2.0399999999999991</v>
      </c>
      <c r="C176" s="1005">
        <f t="shared" ref="C176:C179" si="520">+C171+1</f>
        <v>7</v>
      </c>
      <c r="D176" s="997" t="s">
        <v>632</v>
      </c>
      <c r="E176" s="998"/>
      <c r="F176" s="999"/>
      <c r="G176" s="736" t="s">
        <v>261</v>
      </c>
      <c r="H176" s="959">
        <v>1</v>
      </c>
      <c r="I176" s="959"/>
      <c r="J176" s="959">
        <v>39</v>
      </c>
      <c r="K176" s="1000">
        <f t="shared" si="514"/>
        <v>39</v>
      </c>
      <c r="L176" s="959">
        <f t="shared" si="506"/>
        <v>37</v>
      </c>
      <c r="M176" s="1000">
        <f t="shared" si="515"/>
        <v>37</v>
      </c>
      <c r="N176" s="1000">
        <f t="shared" si="502"/>
        <v>0</v>
      </c>
      <c r="O176" s="1000">
        <f t="shared" si="516"/>
        <v>0</v>
      </c>
      <c r="P176" s="1000"/>
      <c r="Q176" s="1000">
        <f t="shared" si="517"/>
        <v>0</v>
      </c>
      <c r="R176" s="959">
        <f t="shared" si="503"/>
        <v>2</v>
      </c>
      <c r="S176" s="1000">
        <f t="shared" si="518"/>
        <v>2</v>
      </c>
      <c r="T176" s="959"/>
      <c r="U176" s="1000">
        <f t="shared" si="519"/>
        <v>0</v>
      </c>
      <c r="V176" s="959"/>
    </row>
    <row r="177" ht="21" customHeight="1">
      <c r="B177" s="738">
        <f t="shared" si="512"/>
        <v>2.0499999999999989</v>
      </c>
      <c r="C177" s="1005">
        <f t="shared" si="520"/>
        <v>8</v>
      </c>
      <c r="D177" s="997" t="s">
        <v>633</v>
      </c>
      <c r="E177" s="998"/>
      <c r="F177" s="999"/>
      <c r="G177" s="736" t="s">
        <v>261</v>
      </c>
      <c r="H177" s="959">
        <v>0.80000000000000004</v>
      </c>
      <c r="I177" s="959"/>
      <c r="J177" s="959">
        <v>39</v>
      </c>
      <c r="K177" s="1000">
        <f t="shared" si="514"/>
        <v>31.199999999999999</v>
      </c>
      <c r="L177" s="959">
        <f t="shared" si="506"/>
        <v>37</v>
      </c>
      <c r="M177" s="1000">
        <f t="shared" si="515"/>
        <v>29.600000000000001</v>
      </c>
      <c r="N177" s="1000">
        <f t="shared" si="502"/>
        <v>0</v>
      </c>
      <c r="O177" s="1000">
        <f t="shared" si="516"/>
        <v>0</v>
      </c>
      <c r="P177" s="1000"/>
      <c r="Q177" s="1000">
        <f t="shared" si="517"/>
        <v>0</v>
      </c>
      <c r="R177" s="959">
        <f t="shared" si="503"/>
        <v>2</v>
      </c>
      <c r="S177" s="1000">
        <f t="shared" si="518"/>
        <v>1.6000000000000001</v>
      </c>
      <c r="T177" s="959"/>
      <c r="U177" s="1000">
        <f t="shared" si="519"/>
        <v>0</v>
      </c>
      <c r="V177" s="959"/>
    </row>
    <row r="178" ht="21" customHeight="1">
      <c r="B178" s="738">
        <f t="shared" si="512"/>
        <v>2.0599999999999987</v>
      </c>
      <c r="C178" s="1005">
        <f t="shared" si="520"/>
        <v>5</v>
      </c>
      <c r="D178" s="997" t="s">
        <v>634</v>
      </c>
      <c r="E178" s="998"/>
      <c r="F178" s="999"/>
      <c r="G178" s="736" t="s">
        <v>261</v>
      </c>
      <c r="H178" s="959">
        <v>0.34000000000000002</v>
      </c>
      <c r="I178" s="959"/>
      <c r="J178" s="959">
        <v>39</v>
      </c>
      <c r="K178" s="1000">
        <f t="shared" si="514"/>
        <v>13.26</v>
      </c>
      <c r="L178" s="959">
        <f t="shared" si="506"/>
        <v>37</v>
      </c>
      <c r="M178" s="1000">
        <f t="shared" si="515"/>
        <v>12.58</v>
      </c>
      <c r="N178" s="1000">
        <f t="shared" si="502"/>
        <v>0</v>
      </c>
      <c r="O178" s="1000">
        <f t="shared" si="516"/>
        <v>0</v>
      </c>
      <c r="P178" s="1000"/>
      <c r="Q178" s="1000">
        <f t="shared" si="517"/>
        <v>0</v>
      </c>
      <c r="R178" s="959">
        <f t="shared" si="503"/>
        <v>2</v>
      </c>
      <c r="S178" s="1000">
        <f t="shared" si="518"/>
        <v>0.68000000000000005</v>
      </c>
      <c r="T178" s="959"/>
      <c r="U178" s="1000">
        <f t="shared" si="519"/>
        <v>0</v>
      </c>
      <c r="V178" s="959"/>
    </row>
    <row r="179" ht="21" customHeight="1">
      <c r="B179" s="738">
        <f t="shared" si="512"/>
        <v>2.0699999999999985</v>
      </c>
      <c r="C179" s="1005">
        <f t="shared" si="520"/>
        <v>6</v>
      </c>
      <c r="D179" s="997" t="s">
        <v>635</v>
      </c>
      <c r="E179" s="998"/>
      <c r="F179" s="999"/>
      <c r="G179" s="736" t="s">
        <v>261</v>
      </c>
      <c r="H179" s="959">
        <v>0.23999999999999999</v>
      </c>
      <c r="I179" s="959"/>
      <c r="J179" s="959">
        <v>78</v>
      </c>
      <c r="K179" s="1000">
        <f t="shared" si="514"/>
        <v>18.719999999999999</v>
      </c>
      <c r="L179" s="959">
        <f t="shared" si="506"/>
        <v>74</v>
      </c>
      <c r="M179" s="1000">
        <f t="shared" si="515"/>
        <v>17.760000000000002</v>
      </c>
      <c r="N179" s="1000">
        <f t="shared" si="502"/>
        <v>0</v>
      </c>
      <c r="O179" s="1000">
        <f t="shared" si="516"/>
        <v>0</v>
      </c>
      <c r="P179" s="1000"/>
      <c r="Q179" s="1000">
        <f t="shared" si="517"/>
        <v>0</v>
      </c>
      <c r="R179" s="959">
        <f t="shared" si="503"/>
        <v>4</v>
      </c>
      <c r="S179" s="1000">
        <f t="shared" si="518"/>
        <v>0.95999999999999996</v>
      </c>
      <c r="T179" s="959"/>
      <c r="U179" s="1000">
        <f t="shared" si="519"/>
        <v>0</v>
      </c>
      <c r="V179" s="959"/>
    </row>
    <row r="180" ht="21" customHeight="1">
      <c r="B180" s="738">
        <f t="shared" si="512"/>
        <v>2.0799999999999983</v>
      </c>
      <c r="C180" s="1005">
        <f>+C174+1</f>
        <v>6</v>
      </c>
      <c r="D180" s="997" t="s">
        <v>636</v>
      </c>
      <c r="E180" s="998"/>
      <c r="F180" s="999"/>
      <c r="G180" s="736" t="s">
        <v>261</v>
      </c>
      <c r="H180" s="959">
        <v>0.12</v>
      </c>
      <c r="I180" s="959"/>
      <c r="J180" s="959">
        <v>39</v>
      </c>
      <c r="K180" s="1000">
        <f t="shared" si="514"/>
        <v>4.6799999999999997</v>
      </c>
      <c r="L180" s="959">
        <f t="shared" si="506"/>
        <v>37</v>
      </c>
      <c r="M180" s="1000">
        <f t="shared" si="515"/>
        <v>4.4400000000000004</v>
      </c>
      <c r="N180" s="1000">
        <f t="shared" si="502"/>
        <v>0</v>
      </c>
      <c r="O180" s="1000">
        <f t="shared" si="516"/>
        <v>0</v>
      </c>
      <c r="P180" s="1000"/>
      <c r="Q180" s="1000">
        <f t="shared" si="517"/>
        <v>0</v>
      </c>
      <c r="R180" s="959">
        <f t="shared" si="503"/>
        <v>2</v>
      </c>
      <c r="S180" s="1000">
        <f t="shared" si="518"/>
        <v>0.23999999999999999</v>
      </c>
      <c r="T180" s="959"/>
      <c r="U180" s="1000">
        <f t="shared" si="519"/>
        <v>0</v>
      </c>
      <c r="V180" s="959"/>
    </row>
    <row r="181" ht="21" customHeight="1">
      <c r="B181" s="738">
        <f t="shared" si="512"/>
        <v>2.0899999999999981</v>
      </c>
      <c r="C181" s="1005">
        <f t="shared" ref="C181:C184" si="521">+C176+1</f>
        <v>8</v>
      </c>
      <c r="D181" s="997" t="s">
        <v>637</v>
      </c>
      <c r="E181" s="998"/>
      <c r="F181" s="999"/>
      <c r="G181" s="736" t="s">
        <v>261</v>
      </c>
      <c r="H181" s="959">
        <v>0.26000000000000001</v>
      </c>
      <c r="I181" s="959"/>
      <c r="J181" s="959">
        <v>39</v>
      </c>
      <c r="K181" s="1000">
        <f t="shared" si="514"/>
        <v>10.140000000000001</v>
      </c>
      <c r="L181" s="959">
        <f t="shared" si="506"/>
        <v>37</v>
      </c>
      <c r="M181" s="1000">
        <f t="shared" si="515"/>
        <v>9.6199999999999992</v>
      </c>
      <c r="N181" s="1000">
        <f t="shared" si="502"/>
        <v>0</v>
      </c>
      <c r="O181" s="1000">
        <f t="shared" si="516"/>
        <v>0</v>
      </c>
      <c r="P181" s="1000"/>
      <c r="Q181" s="1000">
        <f t="shared" si="517"/>
        <v>0</v>
      </c>
      <c r="R181" s="959">
        <f t="shared" si="503"/>
        <v>2</v>
      </c>
      <c r="S181" s="1000">
        <f t="shared" si="518"/>
        <v>0.52000000000000002</v>
      </c>
      <c r="T181" s="959"/>
      <c r="U181" s="1000">
        <f t="shared" si="519"/>
        <v>0</v>
      </c>
      <c r="V181" s="959"/>
    </row>
    <row r="182" ht="21" customHeight="1">
      <c r="B182" s="738">
        <f t="shared" si="512"/>
        <v>2.0999999999999979</v>
      </c>
      <c r="C182" s="1005">
        <f t="shared" si="521"/>
        <v>9</v>
      </c>
      <c r="D182" s="997" t="s">
        <v>638</v>
      </c>
      <c r="E182" s="998"/>
      <c r="F182" s="999"/>
      <c r="G182" s="736" t="s">
        <v>261</v>
      </c>
      <c r="H182" s="959">
        <v>0.16</v>
      </c>
      <c r="I182" s="959"/>
      <c r="J182" s="959">
        <v>39</v>
      </c>
      <c r="K182" s="1000">
        <f t="shared" si="514"/>
        <v>6.2400000000000002</v>
      </c>
      <c r="L182" s="959">
        <f t="shared" si="506"/>
        <v>37</v>
      </c>
      <c r="M182" s="1000">
        <f t="shared" si="515"/>
        <v>5.9199999999999999</v>
      </c>
      <c r="N182" s="1000">
        <f t="shared" si="502"/>
        <v>0</v>
      </c>
      <c r="O182" s="1000">
        <f t="shared" si="516"/>
        <v>0</v>
      </c>
      <c r="P182" s="1000"/>
      <c r="Q182" s="1000">
        <f t="shared" si="517"/>
        <v>0</v>
      </c>
      <c r="R182" s="959">
        <f t="shared" si="503"/>
        <v>2</v>
      </c>
      <c r="S182" s="1000">
        <f t="shared" si="518"/>
        <v>0.32000000000000001</v>
      </c>
      <c r="T182" s="959"/>
      <c r="U182" s="1000">
        <f t="shared" si="519"/>
        <v>0</v>
      </c>
      <c r="V182" s="959"/>
    </row>
    <row r="183" ht="21" customHeight="1">
      <c r="B183" s="738">
        <f t="shared" si="512"/>
        <v>2.1099999999999977</v>
      </c>
      <c r="C183" s="1005">
        <f t="shared" si="521"/>
        <v>6</v>
      </c>
      <c r="D183" s="997" t="s">
        <v>639</v>
      </c>
      <c r="E183" s="998"/>
      <c r="F183" s="999"/>
      <c r="G183" s="736" t="s">
        <v>261</v>
      </c>
      <c r="H183" s="959">
        <v>0.17999999999999999</v>
      </c>
      <c r="I183" s="959"/>
      <c r="J183" s="959">
        <v>39</v>
      </c>
      <c r="K183" s="1000">
        <f t="shared" si="514"/>
        <v>7.0199999999999996</v>
      </c>
      <c r="L183" s="959">
        <f t="shared" si="506"/>
        <v>37</v>
      </c>
      <c r="M183" s="1000">
        <f t="shared" si="515"/>
        <v>6.6600000000000001</v>
      </c>
      <c r="N183" s="1000">
        <f t="shared" si="502"/>
        <v>0</v>
      </c>
      <c r="O183" s="1000">
        <f t="shared" si="516"/>
        <v>0</v>
      </c>
      <c r="P183" s="1000"/>
      <c r="Q183" s="1000">
        <f t="shared" si="517"/>
        <v>0</v>
      </c>
      <c r="R183" s="959">
        <f t="shared" si="503"/>
        <v>2</v>
      </c>
      <c r="S183" s="1000">
        <f t="shared" si="518"/>
        <v>0.35999999999999999</v>
      </c>
      <c r="T183" s="959"/>
      <c r="U183" s="1000">
        <f t="shared" si="519"/>
        <v>0</v>
      </c>
      <c r="V183" s="959"/>
    </row>
    <row r="184" s="1063" customFormat="1" ht="21" customHeight="1">
      <c r="B184" s="740">
        <f t="shared" si="512"/>
        <v>2.1199999999999974</v>
      </c>
      <c r="C184" s="1371">
        <f t="shared" si="521"/>
        <v>7</v>
      </c>
      <c r="D184" s="1372" t="s">
        <v>640</v>
      </c>
      <c r="E184" s="1095"/>
      <c r="F184" s="1096"/>
      <c r="G184" s="744" t="s">
        <v>261</v>
      </c>
      <c r="H184" s="1075"/>
      <c r="I184" s="1075">
        <f>+H173</f>
        <v>2.1099999999999999</v>
      </c>
      <c r="J184" s="1075"/>
      <c r="K184" s="1374">
        <f t="shared" si="514"/>
        <v>0</v>
      </c>
      <c r="L184" s="1075">
        <v>37</v>
      </c>
      <c r="M184" s="1374">
        <f>+ROUND($I184*L184,2)</f>
        <v>78.069999999999993</v>
      </c>
      <c r="N184" s="1374"/>
      <c r="O184" s="1374">
        <f t="shared" si="516"/>
        <v>0</v>
      </c>
      <c r="P184" s="1374">
        <f t="shared" ref="P172:P235" si="522">+L184</f>
        <v>37</v>
      </c>
      <c r="Q184" s="1374">
        <f>+ROUND($I184*P184,2)</f>
        <v>78.069999999999993</v>
      </c>
      <c r="R184" s="1075">
        <f t="shared" si="503"/>
        <v>0</v>
      </c>
      <c r="S184" s="1374">
        <f t="shared" si="518"/>
        <v>0</v>
      </c>
      <c r="T184" s="1075"/>
      <c r="U184" s="1374">
        <f t="shared" si="519"/>
        <v>0</v>
      </c>
      <c r="V184" s="1075"/>
    </row>
    <row r="185" ht="21" customHeight="1">
      <c r="B185" s="732"/>
      <c r="C185" s="712" t="e">
        <f>+#REF!+1</f>
        <v>#REF!</v>
      </c>
      <c r="D185" s="982"/>
      <c r="E185" s="714"/>
      <c r="F185" s="983" t="str">
        <f>+"SUB-TOTAL   "&amp;B172&amp;":  "</f>
        <v xml:space="preserve">SUB-TOTAL   2:  </v>
      </c>
      <c r="G185" s="711"/>
      <c r="H185" s="993"/>
      <c r="I185" s="993"/>
      <c r="J185" s="993"/>
      <c r="K185" s="1014">
        <f>+SUM(K173:K184)</f>
        <v>301.46999999999997</v>
      </c>
      <c r="L185" s="993"/>
      <c r="M185" s="1014">
        <f>+SUM(M173:M184)</f>
        <v>364.08000000000004</v>
      </c>
      <c r="N185" s="985"/>
      <c r="O185" s="1014">
        <f>+SUM(O173:O184)</f>
        <v>0</v>
      </c>
      <c r="P185" s="985"/>
      <c r="Q185" s="1014">
        <f>+SUM(Q173:Q184)</f>
        <v>78.069999999999993</v>
      </c>
      <c r="R185" s="1060"/>
      <c r="S185" s="1014">
        <f>+SUM(S173:S184)</f>
        <v>15.459999999999999</v>
      </c>
      <c r="T185" s="1060"/>
      <c r="U185" s="1014">
        <f>+SUM(U173:U184)</f>
        <v>0</v>
      </c>
      <c r="V185" s="1060"/>
      <c r="W185" s="1121">
        <f t="shared" ref="W182:W185" si="523">+K185-M185+O185+Q185-S185</f>
        <v>-7.638334409421077e-14</v>
      </c>
    </row>
    <row r="186" ht="21" customHeight="1">
      <c r="B186" s="990">
        <f>+B172+1</f>
        <v>3</v>
      </c>
      <c r="C186" s="991" t="e">
        <f>+C185+1</f>
        <v>#REF!</v>
      </c>
      <c r="D186" s="1002" t="s">
        <v>641</v>
      </c>
      <c r="E186" s="1003"/>
      <c r="F186" s="1004"/>
      <c r="G186" s="711"/>
      <c r="H186" s="993"/>
      <c r="I186" s="993"/>
      <c r="J186" s="993"/>
      <c r="K186" s="994"/>
      <c r="L186" s="993"/>
      <c r="M186" s="994"/>
      <c r="N186" s="994"/>
      <c r="O186" s="994"/>
      <c r="P186" s="994"/>
      <c r="Q186" s="994"/>
      <c r="R186" s="993"/>
      <c r="S186" s="994"/>
      <c r="T186" s="993"/>
      <c r="U186" s="994"/>
      <c r="V186" s="993"/>
    </row>
    <row r="187" ht="21" customHeight="1">
      <c r="B187" s="738">
        <f t="shared" ref="B187:B200" si="524">+B186+0.01</f>
        <v>3.0099999999999998</v>
      </c>
      <c r="C187" s="1005" t="e">
        <f>+#REF!+1</f>
        <v>#REF!</v>
      </c>
      <c r="D187" s="997" t="s">
        <v>642</v>
      </c>
      <c r="E187" s="998"/>
      <c r="F187" s="999"/>
      <c r="G187" s="736" t="s">
        <v>261</v>
      </c>
      <c r="H187" s="959">
        <v>10.58</v>
      </c>
      <c r="I187" s="959"/>
      <c r="J187" s="959">
        <v>39</v>
      </c>
      <c r="K187" s="1000">
        <f t="shared" ref="K187:K200" si="525">+ROUND($H187*J187,2)</f>
        <v>412.62</v>
      </c>
      <c r="L187" s="959">
        <f t="shared" si="506"/>
        <v>0</v>
      </c>
      <c r="M187" s="1000">
        <f t="shared" ref="M187:M198" si="526">+ROUND($H187*L187,2)</f>
        <v>0</v>
      </c>
      <c r="N187" s="1000">
        <f t="shared" si="502"/>
        <v>0</v>
      </c>
      <c r="O187" s="1000">
        <f t="shared" ref="O187:O200" si="527">+ROUND($H187*N187,2)</f>
        <v>0</v>
      </c>
      <c r="P187" s="1000"/>
      <c r="Q187" s="1000">
        <f t="shared" ref="Q187:Q198" si="528">+ROUND($H187*P187,2)</f>
        <v>0</v>
      </c>
      <c r="R187" s="959">
        <f t="shared" si="503"/>
        <v>39</v>
      </c>
      <c r="S187" s="1000">
        <f t="shared" ref="S187:S200" si="529">+ROUND($H187*R187,2)</f>
        <v>412.62</v>
      </c>
      <c r="T187" s="959"/>
      <c r="U187" s="1000">
        <f t="shared" ref="U187:U200" si="530">+ROUND($H187*T187,2)</f>
        <v>0</v>
      </c>
      <c r="V187" s="959"/>
    </row>
    <row r="188" ht="21" customHeight="1">
      <c r="B188" s="738">
        <f t="shared" si="524"/>
        <v>3.0199999999999996</v>
      </c>
      <c r="C188" s="1005" t="e">
        <f>+#REF!+1</f>
        <v>#REF!</v>
      </c>
      <c r="D188" s="997" t="s">
        <v>643</v>
      </c>
      <c r="E188" s="998"/>
      <c r="F188" s="999"/>
      <c r="G188" s="736" t="s">
        <v>261</v>
      </c>
      <c r="H188" s="959">
        <v>3.7000000000000002</v>
      </c>
      <c r="I188" s="959"/>
      <c r="J188" s="959">
        <v>39</v>
      </c>
      <c r="K188" s="1000">
        <f t="shared" si="525"/>
        <v>144.30000000000001</v>
      </c>
      <c r="L188" s="959">
        <f t="shared" si="506"/>
        <v>0</v>
      </c>
      <c r="M188" s="1000">
        <f t="shared" si="526"/>
        <v>0</v>
      </c>
      <c r="N188" s="1000">
        <f t="shared" si="502"/>
        <v>0</v>
      </c>
      <c r="O188" s="1000">
        <f t="shared" si="527"/>
        <v>0</v>
      </c>
      <c r="P188" s="1000"/>
      <c r="Q188" s="1000">
        <f t="shared" si="528"/>
        <v>0</v>
      </c>
      <c r="R188" s="959">
        <f t="shared" si="503"/>
        <v>39</v>
      </c>
      <c r="S188" s="1000">
        <f t="shared" si="529"/>
        <v>144.30000000000001</v>
      </c>
      <c r="T188" s="959"/>
      <c r="U188" s="1000">
        <f t="shared" si="530"/>
        <v>0</v>
      </c>
      <c r="V188" s="959"/>
    </row>
    <row r="189" ht="21" customHeight="1">
      <c r="B189" s="738">
        <f t="shared" si="524"/>
        <v>3.0299999999999994</v>
      </c>
      <c r="C189" s="1005" t="e">
        <f>+#REF!+1</f>
        <v>#REF!</v>
      </c>
      <c r="D189" s="997" t="s">
        <v>644</v>
      </c>
      <c r="E189" s="998"/>
      <c r="F189" s="999"/>
      <c r="G189" s="736" t="s">
        <v>261</v>
      </c>
      <c r="H189" s="959">
        <v>0.19</v>
      </c>
      <c r="I189" s="959"/>
      <c r="J189" s="959">
        <v>156</v>
      </c>
      <c r="K189" s="1000">
        <f t="shared" si="525"/>
        <v>29.640000000000001</v>
      </c>
      <c r="L189" s="959">
        <f t="shared" si="506"/>
        <v>148</v>
      </c>
      <c r="M189" s="1000">
        <f t="shared" si="526"/>
        <v>28.120000000000001</v>
      </c>
      <c r="N189" s="1000">
        <f t="shared" si="502"/>
        <v>0</v>
      </c>
      <c r="O189" s="1000">
        <f t="shared" si="527"/>
        <v>0</v>
      </c>
      <c r="P189" s="1000"/>
      <c r="Q189" s="1000">
        <f t="shared" si="528"/>
        <v>0</v>
      </c>
      <c r="R189" s="959">
        <f t="shared" si="503"/>
        <v>8</v>
      </c>
      <c r="S189" s="1000">
        <f t="shared" si="529"/>
        <v>1.52</v>
      </c>
      <c r="T189" s="959"/>
      <c r="U189" s="1000">
        <f t="shared" si="530"/>
        <v>0</v>
      </c>
      <c r="V189" s="959"/>
    </row>
    <row r="190" ht="21" customHeight="1">
      <c r="B190" s="738">
        <f t="shared" si="524"/>
        <v>3.0399999999999991</v>
      </c>
      <c r="C190" s="1005" t="e">
        <f t="shared" ref="C190:C193" si="531">+C185+1</f>
        <v>#REF!</v>
      </c>
      <c r="D190" s="997" t="s">
        <v>634</v>
      </c>
      <c r="E190" s="998"/>
      <c r="F190" s="999"/>
      <c r="G190" s="736" t="s">
        <v>261</v>
      </c>
      <c r="H190" s="959">
        <v>0.34000000000000002</v>
      </c>
      <c r="I190" s="959"/>
      <c r="J190" s="959">
        <v>78</v>
      </c>
      <c r="K190" s="1000">
        <f t="shared" si="525"/>
        <v>26.52</v>
      </c>
      <c r="L190" s="959">
        <f t="shared" si="506"/>
        <v>74</v>
      </c>
      <c r="M190" s="1000">
        <f t="shared" si="526"/>
        <v>25.16</v>
      </c>
      <c r="N190" s="1000">
        <f t="shared" si="502"/>
        <v>0</v>
      </c>
      <c r="O190" s="1000">
        <f t="shared" si="527"/>
        <v>0</v>
      </c>
      <c r="P190" s="1000"/>
      <c r="Q190" s="1000">
        <f t="shared" si="528"/>
        <v>0</v>
      </c>
      <c r="R190" s="959">
        <f t="shared" si="503"/>
        <v>4</v>
      </c>
      <c r="S190" s="1000">
        <f t="shared" si="529"/>
        <v>1.3600000000000001</v>
      </c>
      <c r="T190" s="959"/>
      <c r="U190" s="1000">
        <f t="shared" si="530"/>
        <v>0</v>
      </c>
      <c r="V190" s="959"/>
    </row>
    <row r="191" ht="21" customHeight="1">
      <c r="B191" s="738">
        <f t="shared" si="524"/>
        <v>3.0499999999999989</v>
      </c>
      <c r="C191" s="1005" t="e">
        <f t="shared" si="531"/>
        <v>#REF!</v>
      </c>
      <c r="D191" s="997" t="s">
        <v>635</v>
      </c>
      <c r="E191" s="998"/>
      <c r="F191" s="999"/>
      <c r="G191" s="736" t="s">
        <v>261</v>
      </c>
      <c r="H191" s="959">
        <v>0.23999999999999999</v>
      </c>
      <c r="I191" s="959"/>
      <c r="J191" s="959">
        <v>273</v>
      </c>
      <c r="K191" s="1000">
        <f t="shared" si="525"/>
        <v>65.519999999999996</v>
      </c>
      <c r="L191" s="959">
        <f t="shared" si="506"/>
        <v>259</v>
      </c>
      <c r="M191" s="1000">
        <f t="shared" si="526"/>
        <v>62.159999999999997</v>
      </c>
      <c r="N191" s="1000">
        <f t="shared" si="502"/>
        <v>0</v>
      </c>
      <c r="O191" s="1000">
        <f t="shared" si="527"/>
        <v>0</v>
      </c>
      <c r="P191" s="1000"/>
      <c r="Q191" s="1000">
        <f t="shared" si="528"/>
        <v>0</v>
      </c>
      <c r="R191" s="959">
        <f t="shared" si="503"/>
        <v>14</v>
      </c>
      <c r="S191" s="1000">
        <f t="shared" si="529"/>
        <v>3.3599999999999999</v>
      </c>
      <c r="T191" s="959"/>
      <c r="U191" s="1000">
        <f t="shared" si="530"/>
        <v>0</v>
      </c>
      <c r="V191" s="959"/>
    </row>
    <row r="192" ht="21" customHeight="1">
      <c r="B192" s="738">
        <f t="shared" si="524"/>
        <v>3.0599999999999987</v>
      </c>
      <c r="C192" s="1005" t="e">
        <f t="shared" si="531"/>
        <v>#REF!</v>
      </c>
      <c r="D192" s="997" t="s">
        <v>636</v>
      </c>
      <c r="E192" s="998"/>
      <c r="F192" s="999"/>
      <c r="G192" s="736" t="s">
        <v>261</v>
      </c>
      <c r="H192" s="959">
        <v>0.12</v>
      </c>
      <c r="I192" s="959"/>
      <c r="J192" s="959">
        <v>39</v>
      </c>
      <c r="K192" s="1000">
        <f t="shared" si="525"/>
        <v>4.6799999999999997</v>
      </c>
      <c r="L192" s="959">
        <f t="shared" si="506"/>
        <v>37</v>
      </c>
      <c r="M192" s="1000">
        <f t="shared" si="526"/>
        <v>4.4400000000000004</v>
      </c>
      <c r="N192" s="1000">
        <f t="shared" si="502"/>
        <v>0</v>
      </c>
      <c r="O192" s="1000">
        <f t="shared" si="527"/>
        <v>0</v>
      </c>
      <c r="P192" s="1000"/>
      <c r="Q192" s="1000">
        <f t="shared" si="528"/>
        <v>0</v>
      </c>
      <c r="R192" s="959">
        <f t="shared" si="503"/>
        <v>2</v>
      </c>
      <c r="S192" s="1000">
        <f t="shared" si="529"/>
        <v>0.23999999999999999</v>
      </c>
      <c r="T192" s="959"/>
      <c r="U192" s="1000">
        <f t="shared" si="530"/>
        <v>0</v>
      </c>
      <c r="V192" s="959"/>
    </row>
    <row r="193" ht="21" customHeight="1">
      <c r="B193" s="738">
        <f t="shared" si="524"/>
        <v>3.0699999999999985</v>
      </c>
      <c r="C193" s="1005" t="e">
        <f t="shared" si="531"/>
        <v>#REF!</v>
      </c>
      <c r="D193" s="997" t="s">
        <v>645</v>
      </c>
      <c r="E193" s="998"/>
      <c r="F193" s="999"/>
      <c r="G193" s="736" t="s">
        <v>261</v>
      </c>
      <c r="H193" s="959">
        <v>0.19</v>
      </c>
      <c r="I193" s="959"/>
      <c r="J193" s="959">
        <v>78</v>
      </c>
      <c r="K193" s="1000">
        <f t="shared" si="525"/>
        <v>14.82</v>
      </c>
      <c r="L193" s="959">
        <f t="shared" si="506"/>
        <v>74</v>
      </c>
      <c r="M193" s="1000">
        <f t="shared" si="526"/>
        <v>14.06</v>
      </c>
      <c r="N193" s="1000">
        <f t="shared" si="502"/>
        <v>0</v>
      </c>
      <c r="O193" s="1000">
        <f t="shared" si="527"/>
        <v>0</v>
      </c>
      <c r="P193" s="1000"/>
      <c r="Q193" s="1000">
        <f t="shared" si="528"/>
        <v>0</v>
      </c>
      <c r="R193" s="959">
        <f t="shared" si="503"/>
        <v>4</v>
      </c>
      <c r="S193" s="1000">
        <f t="shared" si="529"/>
        <v>0.76000000000000001</v>
      </c>
      <c r="T193" s="959"/>
      <c r="U193" s="1000">
        <f t="shared" si="530"/>
        <v>0</v>
      </c>
      <c r="V193" s="959"/>
    </row>
    <row r="194" ht="21" customHeight="1">
      <c r="B194" s="738">
        <f t="shared" si="524"/>
        <v>3.0799999999999983</v>
      </c>
      <c r="C194" s="1005" t="e">
        <f>+C188+1</f>
        <v>#REF!</v>
      </c>
      <c r="D194" s="997" t="s">
        <v>646</v>
      </c>
      <c r="E194" s="998"/>
      <c r="F194" s="999"/>
      <c r="G194" s="736" t="s">
        <v>261</v>
      </c>
      <c r="H194" s="959">
        <v>0.97999999999999998</v>
      </c>
      <c r="I194" s="959"/>
      <c r="J194" s="959">
        <v>156</v>
      </c>
      <c r="K194" s="1000">
        <f t="shared" si="525"/>
        <v>152.88</v>
      </c>
      <c r="L194" s="959">
        <f t="shared" si="506"/>
        <v>148</v>
      </c>
      <c r="M194" s="1000">
        <f t="shared" si="526"/>
        <v>145.03999999999999</v>
      </c>
      <c r="N194" s="1000">
        <f t="shared" si="502"/>
        <v>0</v>
      </c>
      <c r="O194" s="1000">
        <f t="shared" si="527"/>
        <v>0</v>
      </c>
      <c r="P194" s="1000"/>
      <c r="Q194" s="1000">
        <f t="shared" si="528"/>
        <v>0</v>
      </c>
      <c r="R194" s="959">
        <f t="shared" si="503"/>
        <v>8</v>
      </c>
      <c r="S194" s="1000">
        <f t="shared" si="529"/>
        <v>7.8399999999999999</v>
      </c>
      <c r="T194" s="959"/>
      <c r="U194" s="1000">
        <f t="shared" si="530"/>
        <v>0</v>
      </c>
      <c r="V194" s="959"/>
    </row>
    <row r="195" ht="21" customHeight="1">
      <c r="B195" s="738">
        <f t="shared" si="524"/>
        <v>3.0899999999999981</v>
      </c>
      <c r="C195" s="1005" t="e">
        <f t="shared" ref="C195:C196" si="532">+C190+1</f>
        <v>#REF!</v>
      </c>
      <c r="D195" s="997" t="s">
        <v>647</v>
      </c>
      <c r="E195" s="998"/>
      <c r="F195" s="999"/>
      <c r="G195" s="736" t="s">
        <v>261</v>
      </c>
      <c r="H195" s="959">
        <v>0.19</v>
      </c>
      <c r="I195" s="959"/>
      <c r="J195" s="959">
        <v>39</v>
      </c>
      <c r="K195" s="1000">
        <f t="shared" si="525"/>
        <v>7.4100000000000001</v>
      </c>
      <c r="L195" s="959">
        <f t="shared" si="506"/>
        <v>37</v>
      </c>
      <c r="M195" s="1000">
        <f t="shared" si="526"/>
        <v>7.0300000000000002</v>
      </c>
      <c r="N195" s="1000">
        <f t="shared" si="502"/>
        <v>0</v>
      </c>
      <c r="O195" s="1000">
        <f t="shared" si="527"/>
        <v>0</v>
      </c>
      <c r="P195" s="1000"/>
      <c r="Q195" s="1000">
        <f t="shared" si="528"/>
        <v>0</v>
      </c>
      <c r="R195" s="959">
        <f t="shared" si="503"/>
        <v>2</v>
      </c>
      <c r="S195" s="1000">
        <f t="shared" si="529"/>
        <v>0.38</v>
      </c>
      <c r="T195" s="959"/>
      <c r="U195" s="1000">
        <f t="shared" si="530"/>
        <v>0</v>
      </c>
      <c r="V195" s="959"/>
    </row>
    <row r="196" ht="21" customHeight="1">
      <c r="B196" s="738">
        <f t="shared" si="524"/>
        <v>3.0999999999999979</v>
      </c>
      <c r="C196" s="1005" t="e">
        <f t="shared" si="532"/>
        <v>#REF!</v>
      </c>
      <c r="D196" s="997" t="s">
        <v>648</v>
      </c>
      <c r="E196" s="998"/>
      <c r="F196" s="999"/>
      <c r="G196" s="736" t="s">
        <v>261</v>
      </c>
      <c r="H196" s="959">
        <v>0.12</v>
      </c>
      <c r="I196" s="959"/>
      <c r="J196" s="959">
        <v>39</v>
      </c>
      <c r="K196" s="1000">
        <f t="shared" si="525"/>
        <v>4.6799999999999997</v>
      </c>
      <c r="L196" s="959">
        <f t="shared" si="506"/>
        <v>37</v>
      </c>
      <c r="M196" s="1000">
        <f t="shared" si="526"/>
        <v>4.4400000000000004</v>
      </c>
      <c r="N196" s="1000">
        <f t="shared" si="502"/>
        <v>0</v>
      </c>
      <c r="O196" s="1000">
        <f t="shared" si="527"/>
        <v>0</v>
      </c>
      <c r="P196" s="1000"/>
      <c r="Q196" s="1000">
        <f t="shared" si="528"/>
        <v>0</v>
      </c>
      <c r="R196" s="959">
        <f t="shared" si="503"/>
        <v>2</v>
      </c>
      <c r="S196" s="1000">
        <f t="shared" si="529"/>
        <v>0.23999999999999999</v>
      </c>
      <c r="T196" s="959"/>
      <c r="U196" s="1000">
        <f t="shared" si="530"/>
        <v>0</v>
      </c>
      <c r="V196" s="959"/>
    </row>
    <row r="197" ht="21" customHeight="1">
      <c r="B197" s="738">
        <f t="shared" si="524"/>
        <v>3.1099999999999977</v>
      </c>
      <c r="C197" s="1005" t="e">
        <f t="shared" ref="C197:C198" si="533">+C191+1</f>
        <v>#REF!</v>
      </c>
      <c r="D197" s="997" t="s">
        <v>648</v>
      </c>
      <c r="E197" s="998"/>
      <c r="F197" s="999"/>
      <c r="G197" s="736" t="s">
        <v>261</v>
      </c>
      <c r="H197" s="959">
        <v>0.17999999999999999</v>
      </c>
      <c r="I197" s="959"/>
      <c r="J197" s="959">
        <v>39</v>
      </c>
      <c r="K197" s="1000">
        <f t="shared" si="525"/>
        <v>7.0199999999999996</v>
      </c>
      <c r="L197" s="959">
        <f t="shared" si="506"/>
        <v>37</v>
      </c>
      <c r="M197" s="1000">
        <f t="shared" si="526"/>
        <v>6.6600000000000001</v>
      </c>
      <c r="N197" s="1000">
        <f t="shared" si="502"/>
        <v>0</v>
      </c>
      <c r="O197" s="1000">
        <f t="shared" si="527"/>
        <v>0</v>
      </c>
      <c r="P197" s="1000"/>
      <c r="Q197" s="1000">
        <f t="shared" si="528"/>
        <v>0</v>
      </c>
      <c r="R197" s="959">
        <f t="shared" si="503"/>
        <v>2</v>
      </c>
      <c r="S197" s="1000">
        <f t="shared" si="529"/>
        <v>0.35999999999999999</v>
      </c>
      <c r="T197" s="959"/>
      <c r="U197" s="1000">
        <f t="shared" si="530"/>
        <v>0</v>
      </c>
      <c r="V197" s="959"/>
    </row>
    <row r="198" ht="21" customHeight="1">
      <c r="B198" s="738">
        <f t="shared" si="524"/>
        <v>3.1199999999999974</v>
      </c>
      <c r="C198" s="1005" t="e">
        <f t="shared" si="533"/>
        <v>#REF!</v>
      </c>
      <c r="D198" s="997" t="s">
        <v>649</v>
      </c>
      <c r="E198" s="998"/>
      <c r="F198" s="999"/>
      <c r="G198" s="803" t="s">
        <v>261</v>
      </c>
      <c r="H198" s="1241">
        <v>1.1599999999999999</v>
      </c>
      <c r="I198" s="1241"/>
      <c r="J198" s="1241">
        <v>78</v>
      </c>
      <c r="K198" s="1373">
        <f t="shared" si="525"/>
        <v>90.480000000000004</v>
      </c>
      <c r="L198" s="1241">
        <f t="shared" si="506"/>
        <v>74</v>
      </c>
      <c r="M198" s="1373">
        <f t="shared" si="526"/>
        <v>85.840000000000003</v>
      </c>
      <c r="N198" s="1373">
        <f t="shared" si="502"/>
        <v>0</v>
      </c>
      <c r="O198" s="1373">
        <f t="shared" si="527"/>
        <v>0</v>
      </c>
      <c r="P198" s="1373"/>
      <c r="Q198" s="1373">
        <f t="shared" si="528"/>
        <v>0</v>
      </c>
      <c r="R198" s="1241">
        <f t="shared" si="503"/>
        <v>4</v>
      </c>
      <c r="S198" s="1373">
        <f t="shared" si="529"/>
        <v>4.6399999999999997</v>
      </c>
      <c r="T198" s="1241"/>
      <c r="U198" s="1373">
        <f t="shared" si="530"/>
        <v>0</v>
      </c>
      <c r="V198" s="1241"/>
    </row>
    <row r="199" s="1063" customFormat="1" ht="21" customHeight="1">
      <c r="B199" s="740">
        <f t="shared" si="524"/>
        <v>3.1299999999999972</v>
      </c>
      <c r="C199" s="1371" t="e">
        <f>+#REF!+1</f>
        <v>#REF!</v>
      </c>
      <c r="D199" s="1372" t="s">
        <v>650</v>
      </c>
      <c r="E199" s="1095"/>
      <c r="F199" s="1096"/>
      <c r="G199" s="796" t="s">
        <v>261</v>
      </c>
      <c r="H199" s="1069"/>
      <c r="I199" s="1069">
        <f t="shared" ref="I199:I200" si="534">+H187</f>
        <v>10.58</v>
      </c>
      <c r="J199" s="1069"/>
      <c r="K199" s="1206">
        <f t="shared" si="525"/>
        <v>0</v>
      </c>
      <c r="L199" s="1069">
        <v>37</v>
      </c>
      <c r="M199" s="1206">
        <f t="shared" ref="M199:M200" si="535">+ROUND($I199*L199,2)</f>
        <v>391.45999999999998</v>
      </c>
      <c r="N199" s="1206"/>
      <c r="O199" s="1206">
        <f t="shared" si="527"/>
        <v>0</v>
      </c>
      <c r="P199" s="1206">
        <f t="shared" si="522"/>
        <v>37</v>
      </c>
      <c r="Q199" s="1206">
        <f t="shared" ref="Q199:Q200" si="536">+ROUND($I199*P199,2)</f>
        <v>391.45999999999998</v>
      </c>
      <c r="R199" s="1069">
        <f t="shared" si="503"/>
        <v>0</v>
      </c>
      <c r="S199" s="1206">
        <f t="shared" si="529"/>
        <v>0</v>
      </c>
      <c r="T199" s="1069"/>
      <c r="U199" s="1206">
        <f t="shared" si="530"/>
        <v>0</v>
      </c>
      <c r="V199" s="1069"/>
    </row>
    <row r="200" s="1063" customFormat="1" ht="21" customHeight="1">
      <c r="B200" s="740">
        <f t="shared" si="524"/>
        <v>3.139999999999997</v>
      </c>
      <c r="C200" s="1371" t="e">
        <f>+#REF!+1</f>
        <v>#REF!</v>
      </c>
      <c r="D200" s="1372" t="s">
        <v>651</v>
      </c>
      <c r="E200" s="1095"/>
      <c r="F200" s="1096"/>
      <c r="G200" s="744" t="s">
        <v>261</v>
      </c>
      <c r="H200" s="1075"/>
      <c r="I200" s="1075">
        <f t="shared" si="534"/>
        <v>3.7000000000000002</v>
      </c>
      <c r="J200" s="1075"/>
      <c r="K200" s="1374">
        <f t="shared" si="525"/>
        <v>0</v>
      </c>
      <c r="L200" s="1075">
        <v>37</v>
      </c>
      <c r="M200" s="1374">
        <f t="shared" si="535"/>
        <v>136.90000000000001</v>
      </c>
      <c r="N200" s="1374"/>
      <c r="O200" s="1374">
        <f t="shared" si="527"/>
        <v>0</v>
      </c>
      <c r="P200" s="1374">
        <f t="shared" si="522"/>
        <v>37</v>
      </c>
      <c r="Q200" s="1374">
        <f t="shared" si="536"/>
        <v>136.90000000000001</v>
      </c>
      <c r="R200" s="1075">
        <f t="shared" si="503"/>
        <v>0</v>
      </c>
      <c r="S200" s="1374">
        <f t="shared" si="529"/>
        <v>0</v>
      </c>
      <c r="T200" s="1075"/>
      <c r="U200" s="1374">
        <f t="shared" si="530"/>
        <v>0</v>
      </c>
      <c r="V200" s="1075"/>
    </row>
    <row r="201" ht="21" customHeight="1">
      <c r="B201" s="1009"/>
      <c r="C201" s="1010" t="e">
        <f>+#REF!+1</f>
        <v>#REF!</v>
      </c>
      <c r="D201" s="1021"/>
      <c r="E201" s="1054"/>
      <c r="F201" s="1013" t="str">
        <f>+"SUB-TOTAL   "&amp;B186&amp;":  "</f>
        <v xml:space="preserve">SUB-TOTAL   3:  </v>
      </c>
      <c r="G201" s="711"/>
      <c r="H201" s="993"/>
      <c r="I201" s="993"/>
      <c r="J201" s="993"/>
      <c r="K201" s="1014">
        <f>+SUM(K187:K200)</f>
        <v>960.56999999999994</v>
      </c>
      <c r="L201" s="993"/>
      <c r="M201" s="1014">
        <f>+SUM(M187:M200)</f>
        <v>911.31000000000006</v>
      </c>
      <c r="N201" s="994"/>
      <c r="O201" s="1014">
        <f>+SUM(O187:O200)</f>
        <v>0</v>
      </c>
      <c r="P201" s="994"/>
      <c r="Q201" s="1014">
        <f>+SUM(Q187:Q200)</f>
        <v>528.36000000000001</v>
      </c>
      <c r="R201" s="993"/>
      <c r="S201" s="1014">
        <f>+SUM(S187:S200)</f>
        <v>577.62000000000012</v>
      </c>
      <c r="T201" s="993"/>
      <c r="U201" s="1014">
        <f>+SUM(U187:U200)</f>
        <v>0</v>
      </c>
      <c r="V201" s="993"/>
    </row>
    <row r="202" ht="21" customHeight="1">
      <c r="B202" s="990">
        <f>+B186+1</f>
        <v>4</v>
      </c>
      <c r="C202" s="991" t="e">
        <f t="shared" si="504"/>
        <v>#REF!</v>
      </c>
      <c r="D202" s="1002" t="s">
        <v>652</v>
      </c>
      <c r="E202" s="1012"/>
      <c r="F202" s="1016"/>
      <c r="G202" s="751"/>
      <c r="H202" s="993"/>
      <c r="I202" s="993"/>
      <c r="J202" s="993"/>
      <c r="K202" s="994"/>
      <c r="L202" s="993"/>
      <c r="M202" s="994"/>
      <c r="N202" s="994"/>
      <c r="O202" s="994"/>
      <c r="P202" s="994"/>
      <c r="Q202" s="994"/>
      <c r="R202" s="993"/>
      <c r="S202" s="994"/>
      <c r="T202" s="993"/>
      <c r="U202" s="994"/>
      <c r="V202" s="993"/>
    </row>
    <row r="203" ht="21" customHeight="1">
      <c r="B203" s="1017">
        <f t="shared" ref="B203:B212" si="537">+B202+0.01</f>
        <v>4.0099999999999998</v>
      </c>
      <c r="C203" s="1018" t="e">
        <f t="shared" si="504"/>
        <v>#REF!</v>
      </c>
      <c r="D203" s="1019" t="s">
        <v>653</v>
      </c>
      <c r="E203" s="998"/>
      <c r="F203" s="999"/>
      <c r="G203" s="736" t="s">
        <v>261</v>
      </c>
      <c r="H203" s="959">
        <v>1.76</v>
      </c>
      <c r="I203" s="959"/>
      <c r="J203" s="959">
        <v>39</v>
      </c>
      <c r="K203" s="1000">
        <f t="shared" ref="K203:K212" si="538">+ROUND($H203*J203,2)</f>
        <v>68.640000000000001</v>
      </c>
      <c r="L203" s="959">
        <f t="shared" si="506"/>
        <v>0</v>
      </c>
      <c r="M203" s="1000">
        <f t="shared" ref="M203:M211" si="539">+ROUND($H203*L203,2)</f>
        <v>0</v>
      </c>
      <c r="N203" s="1000">
        <f t="shared" si="502"/>
        <v>0</v>
      </c>
      <c r="O203" s="1000">
        <f t="shared" ref="O203:O212" si="540">+ROUND($H203*N203,2)</f>
        <v>0</v>
      </c>
      <c r="P203" s="1000"/>
      <c r="Q203" s="1000">
        <f t="shared" ref="Q203:Q211" si="541">+ROUND($H203*P203,2)</f>
        <v>0</v>
      </c>
      <c r="R203" s="959">
        <f t="shared" si="503"/>
        <v>39</v>
      </c>
      <c r="S203" s="1000">
        <f t="shared" ref="S203:S212" si="542">+ROUND($H203*R203,2)</f>
        <v>68.640000000000001</v>
      </c>
      <c r="T203" s="959"/>
      <c r="U203" s="1000">
        <f t="shared" ref="U203:U212" si="543">+ROUND($H203*T203,2)</f>
        <v>0</v>
      </c>
      <c r="V203" s="959"/>
    </row>
    <row r="204" ht="21" customHeight="1">
      <c r="B204" s="1017">
        <f t="shared" si="537"/>
        <v>4.0199999999999996</v>
      </c>
      <c r="C204" s="1018" t="e">
        <f>+#REF!+1</f>
        <v>#REF!</v>
      </c>
      <c r="D204" s="1019" t="s">
        <v>654</v>
      </c>
      <c r="E204" s="998"/>
      <c r="F204" s="999"/>
      <c r="G204" s="736" t="s">
        <v>261</v>
      </c>
      <c r="H204" s="959">
        <v>4.9400000000000004</v>
      </c>
      <c r="I204" s="959"/>
      <c r="J204" s="959">
        <v>39</v>
      </c>
      <c r="K204" s="1000">
        <f t="shared" si="538"/>
        <v>192.66</v>
      </c>
      <c r="L204" s="959">
        <f t="shared" si="506"/>
        <v>37</v>
      </c>
      <c r="M204" s="1000">
        <f t="shared" si="539"/>
        <v>182.78</v>
      </c>
      <c r="N204" s="1000">
        <f t="shared" si="502"/>
        <v>0</v>
      </c>
      <c r="O204" s="1000">
        <f t="shared" si="540"/>
        <v>0</v>
      </c>
      <c r="P204" s="1000"/>
      <c r="Q204" s="1000">
        <f t="shared" si="541"/>
        <v>0</v>
      </c>
      <c r="R204" s="959">
        <f t="shared" si="503"/>
        <v>2</v>
      </c>
      <c r="S204" s="1000">
        <f t="shared" si="542"/>
        <v>9.8800000000000008</v>
      </c>
      <c r="T204" s="959"/>
      <c r="U204" s="1000">
        <f t="shared" si="543"/>
        <v>0</v>
      </c>
      <c r="V204" s="959"/>
    </row>
    <row r="205" ht="21" customHeight="1">
      <c r="B205" s="1017">
        <f t="shared" si="537"/>
        <v>4.0299999999999994</v>
      </c>
      <c r="C205" s="1018" t="e">
        <f t="shared" si="504"/>
        <v>#REF!</v>
      </c>
      <c r="D205" s="1019" t="s">
        <v>655</v>
      </c>
      <c r="E205" s="998"/>
      <c r="F205" s="999"/>
      <c r="G205" s="736" t="s">
        <v>306</v>
      </c>
      <c r="H205" s="959">
        <v>0.22</v>
      </c>
      <c r="I205" s="959"/>
      <c r="J205" s="959">
        <v>156</v>
      </c>
      <c r="K205" s="1000">
        <f t="shared" si="538"/>
        <v>34.32</v>
      </c>
      <c r="L205" s="959">
        <f t="shared" si="506"/>
        <v>148</v>
      </c>
      <c r="M205" s="1000">
        <f t="shared" si="539"/>
        <v>32.560000000000002</v>
      </c>
      <c r="N205" s="1000">
        <f t="shared" si="502"/>
        <v>0</v>
      </c>
      <c r="O205" s="1000">
        <f t="shared" si="540"/>
        <v>0</v>
      </c>
      <c r="P205" s="1000"/>
      <c r="Q205" s="1000">
        <f t="shared" si="541"/>
        <v>0</v>
      </c>
      <c r="R205" s="959">
        <f t="shared" si="503"/>
        <v>8</v>
      </c>
      <c r="S205" s="1000">
        <f t="shared" si="542"/>
        <v>1.76</v>
      </c>
      <c r="T205" s="959"/>
      <c r="U205" s="1000">
        <f t="shared" si="543"/>
        <v>0</v>
      </c>
      <c r="V205" s="959"/>
    </row>
    <row r="206" ht="21" customHeight="1">
      <c r="B206" s="1017">
        <f t="shared" si="537"/>
        <v>4.0399999999999991</v>
      </c>
      <c r="C206" s="1018" t="e">
        <f t="shared" si="504"/>
        <v>#REF!</v>
      </c>
      <c r="D206" s="1019" t="s">
        <v>634</v>
      </c>
      <c r="E206" s="1061"/>
      <c r="F206" s="1062"/>
      <c r="G206" s="736" t="s">
        <v>306</v>
      </c>
      <c r="H206" s="959">
        <v>0.34000000000000002</v>
      </c>
      <c r="I206" s="959"/>
      <c r="J206" s="959">
        <v>78</v>
      </c>
      <c r="K206" s="1000">
        <f t="shared" si="538"/>
        <v>26.52</v>
      </c>
      <c r="L206" s="959">
        <f t="shared" si="506"/>
        <v>74</v>
      </c>
      <c r="M206" s="1000">
        <f t="shared" si="539"/>
        <v>25.16</v>
      </c>
      <c r="N206" s="1000">
        <f t="shared" si="502"/>
        <v>0</v>
      </c>
      <c r="O206" s="1000">
        <f t="shared" si="540"/>
        <v>0</v>
      </c>
      <c r="P206" s="1375"/>
      <c r="Q206" s="1000">
        <f t="shared" si="541"/>
        <v>0</v>
      </c>
      <c r="R206" s="959">
        <f t="shared" si="503"/>
        <v>4</v>
      </c>
      <c r="S206" s="1000">
        <f t="shared" si="542"/>
        <v>1.3600000000000001</v>
      </c>
      <c r="T206" s="1376"/>
      <c r="U206" s="1000">
        <f t="shared" si="543"/>
        <v>0</v>
      </c>
      <c r="V206" s="1376"/>
    </row>
    <row r="207" ht="21" customHeight="1">
      <c r="B207" s="1017">
        <f t="shared" si="537"/>
        <v>4.0499999999999989</v>
      </c>
      <c r="C207" s="1018" t="e">
        <f t="shared" si="504"/>
        <v>#REF!</v>
      </c>
      <c r="D207" s="1019" t="s">
        <v>635</v>
      </c>
      <c r="E207" s="1059"/>
      <c r="F207" s="958"/>
      <c r="G207" s="736" t="s">
        <v>261</v>
      </c>
      <c r="H207" s="959">
        <v>0.23999999999999999</v>
      </c>
      <c r="I207" s="959"/>
      <c r="J207" s="959">
        <v>273</v>
      </c>
      <c r="K207" s="1000">
        <f t="shared" si="538"/>
        <v>65.519999999999996</v>
      </c>
      <c r="L207" s="959">
        <f t="shared" si="506"/>
        <v>259</v>
      </c>
      <c r="M207" s="1000">
        <f t="shared" si="539"/>
        <v>62.159999999999997</v>
      </c>
      <c r="N207" s="1000">
        <f t="shared" si="502"/>
        <v>0</v>
      </c>
      <c r="O207" s="1000">
        <f t="shared" si="540"/>
        <v>0</v>
      </c>
      <c r="P207" s="1000"/>
      <c r="Q207" s="1000">
        <f t="shared" si="541"/>
        <v>0</v>
      </c>
      <c r="R207" s="959">
        <f t="shared" si="503"/>
        <v>14</v>
      </c>
      <c r="S207" s="1000">
        <f t="shared" si="542"/>
        <v>3.3599999999999999</v>
      </c>
      <c r="T207" s="959"/>
      <c r="U207" s="1000">
        <f t="shared" si="543"/>
        <v>0</v>
      </c>
      <c r="V207" s="959"/>
    </row>
    <row r="208" ht="21" customHeight="1">
      <c r="B208" s="1017">
        <f t="shared" si="537"/>
        <v>4.0599999999999987</v>
      </c>
      <c r="C208" s="1018" t="e">
        <f>+C203+1</f>
        <v>#REF!</v>
      </c>
      <c r="D208" s="1019" t="s">
        <v>636</v>
      </c>
      <c r="E208" s="998"/>
      <c r="F208" s="999"/>
      <c r="G208" s="736" t="s">
        <v>261</v>
      </c>
      <c r="H208" s="959">
        <v>0.12</v>
      </c>
      <c r="I208" s="959"/>
      <c r="J208" s="959">
        <v>39</v>
      </c>
      <c r="K208" s="1000">
        <f t="shared" si="538"/>
        <v>4.6799999999999997</v>
      </c>
      <c r="L208" s="959">
        <f t="shared" si="506"/>
        <v>37</v>
      </c>
      <c r="M208" s="1000">
        <f t="shared" si="539"/>
        <v>4.4400000000000004</v>
      </c>
      <c r="N208" s="1000">
        <f t="shared" si="502"/>
        <v>0</v>
      </c>
      <c r="O208" s="1000">
        <f t="shared" si="540"/>
        <v>0</v>
      </c>
      <c r="P208" s="1000"/>
      <c r="Q208" s="1000">
        <f t="shared" si="541"/>
        <v>0</v>
      </c>
      <c r="R208" s="959">
        <f t="shared" si="503"/>
        <v>2</v>
      </c>
      <c r="S208" s="1000">
        <f t="shared" si="542"/>
        <v>0.23999999999999999</v>
      </c>
      <c r="T208" s="959"/>
      <c r="U208" s="1000">
        <f t="shared" si="543"/>
        <v>0</v>
      </c>
      <c r="V208" s="959"/>
    </row>
    <row r="209" ht="21" customHeight="1">
      <c r="B209" s="1017">
        <f t="shared" si="537"/>
        <v>4.0699999999999985</v>
      </c>
      <c r="C209" s="1018" t="e">
        <f t="shared" si="504"/>
        <v>#REF!</v>
      </c>
      <c r="D209" s="1019" t="s">
        <v>646</v>
      </c>
      <c r="E209" s="998"/>
      <c r="F209" s="999"/>
      <c r="G209" s="736" t="s">
        <v>261</v>
      </c>
      <c r="H209" s="959">
        <v>0.97999999999999998</v>
      </c>
      <c r="I209" s="959"/>
      <c r="J209" s="959">
        <v>156</v>
      </c>
      <c r="K209" s="1000">
        <f t="shared" si="538"/>
        <v>152.88</v>
      </c>
      <c r="L209" s="959">
        <f t="shared" si="506"/>
        <v>148</v>
      </c>
      <c r="M209" s="1000">
        <f t="shared" si="539"/>
        <v>145.03999999999999</v>
      </c>
      <c r="N209" s="1000">
        <f t="shared" si="502"/>
        <v>0</v>
      </c>
      <c r="O209" s="1000">
        <f t="shared" si="540"/>
        <v>0</v>
      </c>
      <c r="P209" s="1000"/>
      <c r="Q209" s="1000">
        <f t="shared" si="541"/>
        <v>0</v>
      </c>
      <c r="R209" s="959">
        <f t="shared" si="503"/>
        <v>8</v>
      </c>
      <c r="S209" s="1000">
        <f t="shared" si="542"/>
        <v>7.8399999999999999</v>
      </c>
      <c r="T209" s="959"/>
      <c r="U209" s="1000">
        <f t="shared" si="543"/>
        <v>0</v>
      </c>
      <c r="V209" s="959"/>
    </row>
    <row r="210" ht="21" customHeight="1">
      <c r="B210" s="1017">
        <f t="shared" si="537"/>
        <v>4.0799999999999983</v>
      </c>
      <c r="C210" s="1018" t="e">
        <f t="shared" si="504"/>
        <v>#REF!</v>
      </c>
      <c r="D210" s="1019" t="s">
        <v>656</v>
      </c>
      <c r="E210" s="1061"/>
      <c r="F210" s="1062"/>
      <c r="G210" s="736" t="s">
        <v>261</v>
      </c>
      <c r="H210" s="959">
        <v>0.19</v>
      </c>
      <c r="I210" s="959"/>
      <c r="J210" s="959">
        <v>78</v>
      </c>
      <c r="K210" s="1000">
        <f t="shared" si="538"/>
        <v>14.82</v>
      </c>
      <c r="L210" s="959">
        <f t="shared" si="506"/>
        <v>74</v>
      </c>
      <c r="M210" s="1000">
        <f t="shared" si="539"/>
        <v>14.06</v>
      </c>
      <c r="N210" s="1000">
        <f t="shared" si="502"/>
        <v>0</v>
      </c>
      <c r="O210" s="1000">
        <f t="shared" si="540"/>
        <v>0</v>
      </c>
      <c r="P210" s="1375"/>
      <c r="Q210" s="1000">
        <f t="shared" si="541"/>
        <v>0</v>
      </c>
      <c r="R210" s="959">
        <f t="shared" si="503"/>
        <v>4</v>
      </c>
      <c r="S210" s="1000">
        <f t="shared" si="542"/>
        <v>0.76000000000000001</v>
      </c>
      <c r="T210" s="1376"/>
      <c r="U210" s="1000">
        <f t="shared" si="543"/>
        <v>0</v>
      </c>
      <c r="V210" s="1376"/>
    </row>
    <row r="211" ht="21" customHeight="1">
      <c r="B211" s="1017">
        <f t="shared" si="537"/>
        <v>4.0899999999999981</v>
      </c>
      <c r="C211" s="1018" t="e">
        <f t="shared" si="504"/>
        <v>#REF!</v>
      </c>
      <c r="D211" s="1019" t="s">
        <v>648</v>
      </c>
      <c r="E211" s="1059"/>
      <c r="F211" s="958"/>
      <c r="G211" s="803" t="s">
        <v>306</v>
      </c>
      <c r="H211" s="1241">
        <v>0.17999999999999999</v>
      </c>
      <c r="I211" s="1241"/>
      <c r="J211" s="1241">
        <v>39</v>
      </c>
      <c r="K211" s="1373">
        <f t="shared" si="538"/>
        <v>7.0199999999999996</v>
      </c>
      <c r="L211" s="1241">
        <f t="shared" si="506"/>
        <v>37</v>
      </c>
      <c r="M211" s="1373">
        <f t="shared" si="539"/>
        <v>6.6600000000000001</v>
      </c>
      <c r="N211" s="1373">
        <f t="shared" si="502"/>
        <v>0</v>
      </c>
      <c r="O211" s="1373">
        <f t="shared" si="540"/>
        <v>0</v>
      </c>
      <c r="P211" s="1373"/>
      <c r="Q211" s="1373">
        <f t="shared" si="541"/>
        <v>0</v>
      </c>
      <c r="R211" s="1241">
        <f t="shared" si="503"/>
        <v>2</v>
      </c>
      <c r="S211" s="1373">
        <f t="shared" si="542"/>
        <v>0.35999999999999999</v>
      </c>
      <c r="T211" s="1241"/>
      <c r="U211" s="1373">
        <f t="shared" si="543"/>
        <v>0</v>
      </c>
      <c r="V211" s="1241"/>
    </row>
    <row r="212" s="1063" customFormat="1" ht="21" customHeight="1">
      <c r="B212" s="1064">
        <f t="shared" si="537"/>
        <v>4.0999999999999979</v>
      </c>
      <c r="C212" s="1065" t="e">
        <f t="shared" si="504"/>
        <v>#REF!</v>
      </c>
      <c r="D212" s="1066" t="s">
        <v>657</v>
      </c>
      <c r="E212" s="1095"/>
      <c r="F212" s="1096"/>
      <c r="G212" s="744" t="s">
        <v>261</v>
      </c>
      <c r="H212" s="1075"/>
      <c r="I212" s="1075">
        <f>+H203</f>
        <v>1.76</v>
      </c>
      <c r="J212" s="1075"/>
      <c r="K212" s="1374">
        <f t="shared" si="538"/>
        <v>0</v>
      </c>
      <c r="L212" s="1075">
        <v>37</v>
      </c>
      <c r="M212" s="1374">
        <f>+ROUND($I212*L212,2)</f>
        <v>65.120000000000005</v>
      </c>
      <c r="N212" s="1374">
        <f t="shared" si="502"/>
        <v>37</v>
      </c>
      <c r="O212" s="1374">
        <f t="shared" si="540"/>
        <v>0</v>
      </c>
      <c r="P212" s="1374">
        <f t="shared" si="522"/>
        <v>37</v>
      </c>
      <c r="Q212" s="1374">
        <f>+ROUND($I212*P212,2)</f>
        <v>65.120000000000005</v>
      </c>
      <c r="R212" s="1075">
        <f t="shared" si="503"/>
        <v>0</v>
      </c>
      <c r="S212" s="1374">
        <f t="shared" si="542"/>
        <v>0</v>
      </c>
      <c r="T212" s="1075"/>
      <c r="U212" s="1374">
        <f t="shared" si="543"/>
        <v>0</v>
      </c>
      <c r="V212" s="1075"/>
    </row>
    <row r="213" ht="21" customHeight="1">
      <c r="B213" s="1009"/>
      <c r="C213" s="1020" t="e">
        <f>+#REF!+1</f>
        <v>#REF!</v>
      </c>
      <c r="D213" s="1021"/>
      <c r="E213" s="754"/>
      <c r="F213" s="1013" t="str">
        <f>+"SUB-TOTAL   "&amp;B202&amp;":  "</f>
        <v xml:space="preserve">SUB-TOTAL   4:  </v>
      </c>
      <c r="G213" s="711"/>
      <c r="H213" s="993"/>
      <c r="I213" s="993"/>
      <c r="J213" s="993"/>
      <c r="K213" s="1014">
        <f>+SUM(K203:K212)</f>
        <v>567.06000000000006</v>
      </c>
      <c r="L213" s="993"/>
      <c r="M213" s="1014">
        <f>+SUM(M203:M212)</f>
        <v>537.98000000000002</v>
      </c>
      <c r="N213" s="993"/>
      <c r="O213" s="1014">
        <f>+SUM(O203:O212)</f>
        <v>0</v>
      </c>
      <c r="P213" s="993"/>
      <c r="Q213" s="1014">
        <f>+SUM(Q203:Q212)</f>
        <v>65.120000000000005</v>
      </c>
      <c r="R213" s="993"/>
      <c r="S213" s="1014">
        <f>+SUM(S203:S212)</f>
        <v>94.200000000000003</v>
      </c>
      <c r="T213" s="993"/>
      <c r="U213" s="1014">
        <f>+SUM(U203:U212)</f>
        <v>0</v>
      </c>
      <c r="V213" s="993"/>
    </row>
    <row r="214" ht="21" customHeight="1">
      <c r="B214" s="990">
        <f>+B202+1</f>
        <v>5</v>
      </c>
      <c r="C214" s="991" t="e">
        <f t="shared" si="504"/>
        <v>#REF!</v>
      </c>
      <c r="D214" s="1002" t="s">
        <v>658</v>
      </c>
      <c r="E214" s="1012"/>
      <c r="F214" s="1016"/>
      <c r="G214" s="751"/>
      <c r="H214" s="993"/>
      <c r="I214" s="993"/>
      <c r="J214" s="993"/>
      <c r="K214" s="993"/>
      <c r="L214" s="993"/>
      <c r="M214" s="993"/>
      <c r="N214" s="993"/>
      <c r="O214" s="993"/>
      <c r="P214" s="993"/>
      <c r="Q214" s="993"/>
      <c r="R214" s="993"/>
      <c r="S214" s="993"/>
      <c r="T214" s="993"/>
      <c r="U214" s="993"/>
      <c r="V214" s="993"/>
    </row>
    <row r="215" ht="21" customHeight="1">
      <c r="B215" s="1017">
        <f t="shared" ref="B215:B222" si="544">+B214+0.01</f>
        <v>5.0099999999999998</v>
      </c>
      <c r="C215" s="1018" t="e">
        <f t="shared" si="504"/>
        <v>#REF!</v>
      </c>
      <c r="D215" s="1019" t="s">
        <v>659</v>
      </c>
      <c r="E215" s="998"/>
      <c r="F215" s="999"/>
      <c r="G215" s="736" t="s">
        <v>261</v>
      </c>
      <c r="H215" s="959">
        <v>0.19</v>
      </c>
      <c r="I215" s="959"/>
      <c r="J215" s="959">
        <v>39</v>
      </c>
      <c r="K215" s="959">
        <f t="shared" ref="K215:K222" si="545">+ROUND($H215*J215,2)</f>
        <v>7.4100000000000001</v>
      </c>
      <c r="L215" s="959">
        <f t="shared" si="506"/>
        <v>37</v>
      </c>
      <c r="M215" s="959">
        <f t="shared" ref="M215:M222" si="546">+ROUND($H215*L215,2)</f>
        <v>7.0300000000000002</v>
      </c>
      <c r="N215" s="959">
        <f t="shared" si="502"/>
        <v>0</v>
      </c>
      <c r="O215" s="959">
        <f t="shared" ref="O215:O222" si="547">+ROUND($H215*N215,2)</f>
        <v>0</v>
      </c>
      <c r="P215" s="959"/>
      <c r="Q215" s="959">
        <f t="shared" ref="Q215:Q222" si="548">+ROUND($H215*P215,2)</f>
        <v>0</v>
      </c>
      <c r="R215" s="959">
        <f t="shared" si="503"/>
        <v>2</v>
      </c>
      <c r="S215" s="959">
        <f t="shared" ref="S215:S222" si="549">+ROUND($H215*R215,2)</f>
        <v>0.38</v>
      </c>
      <c r="T215" s="959"/>
      <c r="U215" s="959">
        <f t="shared" ref="U215:U222" si="550">+ROUND($H215*T215,2)</f>
        <v>0</v>
      </c>
      <c r="V215" s="959"/>
    </row>
    <row r="216" ht="21" customHeight="1">
      <c r="B216" s="1017">
        <f t="shared" si="544"/>
        <v>5.0199999999999996</v>
      </c>
      <c r="C216" s="1018" t="e">
        <f t="shared" si="504"/>
        <v>#REF!</v>
      </c>
      <c r="D216" s="1019" t="s">
        <v>660</v>
      </c>
      <c r="E216" s="998"/>
      <c r="F216" s="999"/>
      <c r="G216" s="736" t="s">
        <v>261</v>
      </c>
      <c r="H216" s="959">
        <v>0.20999999999999999</v>
      </c>
      <c r="I216" s="959"/>
      <c r="J216" s="959">
        <v>78</v>
      </c>
      <c r="K216" s="959">
        <f t="shared" si="545"/>
        <v>16.379999999999999</v>
      </c>
      <c r="L216" s="959">
        <f t="shared" si="506"/>
        <v>74</v>
      </c>
      <c r="M216" s="959">
        <f t="shared" si="546"/>
        <v>15.539999999999999</v>
      </c>
      <c r="N216" s="959">
        <f t="shared" si="502"/>
        <v>0</v>
      </c>
      <c r="O216" s="959">
        <f t="shared" si="547"/>
        <v>0</v>
      </c>
      <c r="P216" s="959"/>
      <c r="Q216" s="959">
        <f t="shared" si="548"/>
        <v>0</v>
      </c>
      <c r="R216" s="959">
        <f t="shared" si="503"/>
        <v>4</v>
      </c>
      <c r="S216" s="959">
        <f t="shared" si="549"/>
        <v>0.83999999999999997</v>
      </c>
      <c r="T216" s="959"/>
      <c r="U216" s="959">
        <f t="shared" si="550"/>
        <v>0</v>
      </c>
      <c r="V216" s="959"/>
    </row>
    <row r="217" ht="21" customHeight="1">
      <c r="B217" s="1017">
        <f t="shared" si="544"/>
        <v>5.0299999999999994</v>
      </c>
      <c r="C217" s="1018" t="e">
        <f t="shared" si="504"/>
        <v>#REF!</v>
      </c>
      <c r="D217" s="1019" t="s">
        <v>661</v>
      </c>
      <c r="E217" s="998"/>
      <c r="F217" s="999"/>
      <c r="G217" s="736" t="s">
        <v>261</v>
      </c>
      <c r="H217" s="959">
        <v>0.20000000000000001</v>
      </c>
      <c r="I217" s="959"/>
      <c r="J217" s="959">
        <v>39</v>
      </c>
      <c r="K217" s="959">
        <f t="shared" si="545"/>
        <v>7.7999999999999998</v>
      </c>
      <c r="L217" s="959">
        <f t="shared" si="506"/>
        <v>37</v>
      </c>
      <c r="M217" s="959">
        <f t="shared" si="546"/>
        <v>7.4000000000000004</v>
      </c>
      <c r="N217" s="959">
        <f t="shared" si="502"/>
        <v>0</v>
      </c>
      <c r="O217" s="959">
        <f t="shared" si="547"/>
        <v>0</v>
      </c>
      <c r="P217" s="959"/>
      <c r="Q217" s="959">
        <f t="shared" si="548"/>
        <v>0</v>
      </c>
      <c r="R217" s="959">
        <f t="shared" si="503"/>
        <v>2</v>
      </c>
      <c r="S217" s="959">
        <f t="shared" si="549"/>
        <v>0.40000000000000002</v>
      </c>
      <c r="T217" s="959"/>
      <c r="U217" s="959">
        <f t="shared" si="550"/>
        <v>0</v>
      </c>
      <c r="V217" s="959"/>
    </row>
    <row r="218" ht="21" customHeight="1">
      <c r="B218" s="1017">
        <f t="shared" si="544"/>
        <v>5.0399999999999991</v>
      </c>
      <c r="C218" s="1018" t="e">
        <f t="shared" si="504"/>
        <v>#REF!</v>
      </c>
      <c r="D218" s="1019" t="s">
        <v>662</v>
      </c>
      <c r="E218" s="998"/>
      <c r="F218" s="999"/>
      <c r="G218" s="736" t="s">
        <v>261</v>
      </c>
      <c r="H218" s="959">
        <v>0.11</v>
      </c>
      <c r="I218" s="959"/>
      <c r="J218" s="959">
        <v>195</v>
      </c>
      <c r="K218" s="959">
        <f t="shared" si="545"/>
        <v>21.449999999999999</v>
      </c>
      <c r="L218" s="959">
        <f t="shared" si="506"/>
        <v>185</v>
      </c>
      <c r="M218" s="959">
        <f t="shared" si="546"/>
        <v>20.350000000000001</v>
      </c>
      <c r="N218" s="959">
        <f t="shared" si="502"/>
        <v>0</v>
      </c>
      <c r="O218" s="959">
        <f t="shared" si="547"/>
        <v>0</v>
      </c>
      <c r="P218" s="959"/>
      <c r="Q218" s="959">
        <f t="shared" si="548"/>
        <v>0</v>
      </c>
      <c r="R218" s="959">
        <f t="shared" si="503"/>
        <v>10</v>
      </c>
      <c r="S218" s="959">
        <f t="shared" si="549"/>
        <v>1.1000000000000001</v>
      </c>
      <c r="T218" s="959"/>
      <c r="U218" s="959">
        <f t="shared" si="550"/>
        <v>0</v>
      </c>
      <c r="V218" s="959"/>
    </row>
    <row r="219" ht="21" customHeight="1">
      <c r="B219" s="1017">
        <f t="shared" si="544"/>
        <v>5.0499999999999989</v>
      </c>
      <c r="C219" s="1018" t="e">
        <f t="shared" si="504"/>
        <v>#REF!</v>
      </c>
      <c r="D219" s="1019" t="s">
        <v>663</v>
      </c>
      <c r="E219" s="998"/>
      <c r="F219" s="999"/>
      <c r="G219" s="736" t="s">
        <v>261</v>
      </c>
      <c r="H219" s="959">
        <v>0.17999999999999999</v>
      </c>
      <c r="I219" s="959"/>
      <c r="J219" s="959">
        <v>39</v>
      </c>
      <c r="K219" s="959">
        <f t="shared" si="545"/>
        <v>7.0199999999999996</v>
      </c>
      <c r="L219" s="959">
        <f t="shared" si="506"/>
        <v>37</v>
      </c>
      <c r="M219" s="959">
        <f t="shared" si="546"/>
        <v>6.6600000000000001</v>
      </c>
      <c r="N219" s="959">
        <f t="shared" si="502"/>
        <v>0</v>
      </c>
      <c r="O219" s="959">
        <f t="shared" si="547"/>
        <v>0</v>
      </c>
      <c r="P219" s="959"/>
      <c r="Q219" s="959">
        <f t="shared" si="548"/>
        <v>0</v>
      </c>
      <c r="R219" s="959">
        <f t="shared" si="503"/>
        <v>2</v>
      </c>
      <c r="S219" s="959">
        <f t="shared" si="549"/>
        <v>0.35999999999999999</v>
      </c>
      <c r="T219" s="959"/>
      <c r="U219" s="959">
        <f t="shared" si="550"/>
        <v>0</v>
      </c>
      <c r="V219" s="959"/>
    </row>
    <row r="220" ht="21" customHeight="1">
      <c r="B220" s="1017">
        <f t="shared" si="544"/>
        <v>5.0599999999999987</v>
      </c>
      <c r="C220" s="1018" t="e">
        <f t="shared" si="504"/>
        <v>#REF!</v>
      </c>
      <c r="D220" s="1019" t="s">
        <v>664</v>
      </c>
      <c r="E220" s="1061"/>
      <c r="F220" s="1062"/>
      <c r="G220" s="736" t="s">
        <v>261</v>
      </c>
      <c r="H220" s="959">
        <v>0.12</v>
      </c>
      <c r="I220" s="959"/>
      <c r="J220" s="959">
        <v>78</v>
      </c>
      <c r="K220" s="959">
        <f t="shared" si="545"/>
        <v>9.3599999999999994</v>
      </c>
      <c r="L220" s="959">
        <f t="shared" si="506"/>
        <v>74</v>
      </c>
      <c r="M220" s="959">
        <f t="shared" si="546"/>
        <v>8.8800000000000008</v>
      </c>
      <c r="N220" s="959">
        <f t="shared" si="502"/>
        <v>0</v>
      </c>
      <c r="O220" s="959">
        <f t="shared" si="547"/>
        <v>0</v>
      </c>
      <c r="P220" s="1376"/>
      <c r="Q220" s="959">
        <f t="shared" si="548"/>
        <v>0</v>
      </c>
      <c r="R220" s="959">
        <f t="shared" si="503"/>
        <v>4</v>
      </c>
      <c r="S220" s="959">
        <f t="shared" si="549"/>
        <v>0.47999999999999998</v>
      </c>
      <c r="T220" s="1376"/>
      <c r="U220" s="959">
        <f t="shared" si="550"/>
        <v>0</v>
      </c>
      <c r="V220" s="1376"/>
    </row>
    <row r="221" ht="21" customHeight="1">
      <c r="B221" s="1017">
        <f t="shared" si="544"/>
        <v>5.0699999999999985</v>
      </c>
      <c r="C221" s="1018" t="e">
        <f t="shared" si="504"/>
        <v>#REF!</v>
      </c>
      <c r="D221" s="1019" t="s">
        <v>665</v>
      </c>
      <c r="E221" s="1059"/>
      <c r="F221" s="958"/>
      <c r="G221" s="736" t="s">
        <v>261</v>
      </c>
      <c r="H221" s="959">
        <v>0.13</v>
      </c>
      <c r="I221" s="959"/>
      <c r="J221" s="959">
        <v>78</v>
      </c>
      <c r="K221" s="959">
        <f t="shared" si="545"/>
        <v>10.140000000000001</v>
      </c>
      <c r="L221" s="959">
        <f t="shared" si="506"/>
        <v>74</v>
      </c>
      <c r="M221" s="959">
        <f t="shared" si="546"/>
        <v>9.6199999999999992</v>
      </c>
      <c r="N221" s="959">
        <f t="shared" si="502"/>
        <v>0</v>
      </c>
      <c r="O221" s="959">
        <f t="shared" si="547"/>
        <v>0</v>
      </c>
      <c r="P221" s="959"/>
      <c r="Q221" s="959">
        <f t="shared" si="548"/>
        <v>0</v>
      </c>
      <c r="R221" s="959">
        <f t="shared" si="503"/>
        <v>4</v>
      </c>
      <c r="S221" s="959">
        <f t="shared" si="549"/>
        <v>0.52000000000000002</v>
      </c>
      <c r="T221" s="959"/>
      <c r="U221" s="959">
        <f t="shared" si="550"/>
        <v>0</v>
      </c>
      <c r="V221" s="959"/>
    </row>
    <row r="222" ht="21" customHeight="1">
      <c r="B222" s="1017">
        <f t="shared" si="544"/>
        <v>5.0799999999999983</v>
      </c>
      <c r="C222" s="1018" t="e">
        <f t="shared" si="504"/>
        <v>#REF!</v>
      </c>
      <c r="D222" s="1019" t="s">
        <v>666</v>
      </c>
      <c r="E222" s="998"/>
      <c r="F222" s="999"/>
      <c r="G222" s="752" t="s">
        <v>306</v>
      </c>
      <c r="H222" s="1006">
        <v>0.14000000000000001</v>
      </c>
      <c r="I222" s="1006"/>
      <c r="J222" s="1006">
        <v>195</v>
      </c>
      <c r="K222" s="1006">
        <f t="shared" si="545"/>
        <v>27.300000000000001</v>
      </c>
      <c r="L222" s="1006">
        <f t="shared" si="506"/>
        <v>185</v>
      </c>
      <c r="M222" s="1006">
        <f t="shared" si="546"/>
        <v>25.899999999999999</v>
      </c>
      <c r="N222" s="1006">
        <f t="shared" si="502"/>
        <v>0</v>
      </c>
      <c r="O222" s="1006">
        <f t="shared" si="547"/>
        <v>0</v>
      </c>
      <c r="P222" s="1006"/>
      <c r="Q222" s="1006">
        <f t="shared" si="548"/>
        <v>0</v>
      </c>
      <c r="R222" s="1006">
        <f t="shared" si="503"/>
        <v>10</v>
      </c>
      <c r="S222" s="1006">
        <f t="shared" si="549"/>
        <v>1.3999999999999999</v>
      </c>
      <c r="T222" s="1006"/>
      <c r="U222" s="1006">
        <f t="shared" si="550"/>
        <v>0</v>
      </c>
      <c r="V222" s="1006"/>
    </row>
    <row r="223" ht="21" customHeight="1">
      <c r="B223" s="1009"/>
      <c r="C223" s="1020" t="e">
        <f>+#REF!+1</f>
        <v>#REF!</v>
      </c>
      <c r="D223" s="1021"/>
      <c r="E223" s="1054"/>
      <c r="F223" s="983" t="str">
        <f>+"SUB-TOTAL   "&amp;B214&amp;":  "</f>
        <v xml:space="preserve">SUB-TOTAL   5:  </v>
      </c>
      <c r="G223" s="711"/>
      <c r="H223" s="993"/>
      <c r="I223" s="993"/>
      <c r="J223" s="993"/>
      <c r="K223" s="1014">
        <f>+SUM(K215:K222)</f>
        <v>106.86</v>
      </c>
      <c r="L223" s="993"/>
      <c r="M223" s="1014">
        <f>+SUM(M215:M222)</f>
        <v>101.38</v>
      </c>
      <c r="N223" s="993"/>
      <c r="O223" s="1014">
        <f>+SUM(O215:O222)</f>
        <v>0</v>
      </c>
      <c r="P223" s="993"/>
      <c r="Q223" s="1014">
        <f>+SUM(Q215:Q222)</f>
        <v>0</v>
      </c>
      <c r="R223" s="993"/>
      <c r="S223" s="1014">
        <f>+SUM(S215:S222)</f>
        <v>5.4800000000000004</v>
      </c>
      <c r="T223" s="993"/>
      <c r="U223" s="1014">
        <f>+SUM(U215:U222)</f>
        <v>0</v>
      </c>
      <c r="V223" s="993"/>
    </row>
    <row r="224" ht="21" customHeight="1">
      <c r="B224" s="990">
        <f>+B214+1</f>
        <v>6</v>
      </c>
      <c r="C224" s="1020" t="e">
        <f t="shared" si="504"/>
        <v>#REF!</v>
      </c>
      <c r="D224" s="1002" t="s">
        <v>667</v>
      </c>
      <c r="E224" s="1012"/>
      <c r="F224" s="1016"/>
      <c r="G224" s="711"/>
      <c r="H224" s="993"/>
      <c r="I224" s="993"/>
      <c r="J224" s="993"/>
      <c r="K224" s="993"/>
      <c r="L224" s="993"/>
      <c r="M224" s="993"/>
      <c r="N224" s="993"/>
      <c r="O224" s="993"/>
      <c r="P224" s="993"/>
      <c r="Q224" s="993"/>
      <c r="R224" s="993"/>
      <c r="S224" s="993"/>
      <c r="T224" s="993"/>
      <c r="U224" s="993"/>
      <c r="V224" s="993"/>
    </row>
    <row r="225" ht="21" customHeight="1">
      <c r="B225" s="1017">
        <f t="shared" ref="B225:B241" si="551">+B224+0.01</f>
        <v>6.0099999999999998</v>
      </c>
      <c r="C225" s="1377" t="e">
        <f>+C215+1</f>
        <v>#REF!</v>
      </c>
      <c r="D225" s="1019" t="s">
        <v>668</v>
      </c>
      <c r="E225" s="998"/>
      <c r="F225" s="999"/>
      <c r="G225" s="736" t="s">
        <v>306</v>
      </c>
      <c r="H225" s="959">
        <v>0.080000000000000002</v>
      </c>
      <c r="I225" s="959"/>
      <c r="J225" s="959">
        <v>1560</v>
      </c>
      <c r="K225" s="959">
        <f t="shared" ref="K225:K241" si="552">+ROUND($H225*J225,2)</f>
        <v>124.8</v>
      </c>
      <c r="L225" s="959">
        <f t="shared" si="506"/>
        <v>1480</v>
      </c>
      <c r="M225" s="959">
        <f t="shared" ref="M225:M241" si="553">+ROUND($H225*L225,2)</f>
        <v>118.40000000000001</v>
      </c>
      <c r="N225" s="959">
        <f t="shared" si="502"/>
        <v>0</v>
      </c>
      <c r="O225" s="959">
        <f t="shared" ref="O225:O241" si="554">+ROUND($H225*N225,2)</f>
        <v>0</v>
      </c>
      <c r="P225" s="959"/>
      <c r="Q225" s="959">
        <f t="shared" ref="Q225:Q241" si="555">+ROUND($H225*P225,2)</f>
        <v>0</v>
      </c>
      <c r="R225" s="959">
        <f t="shared" si="503"/>
        <v>80</v>
      </c>
      <c r="S225" s="959">
        <f t="shared" ref="S225:S241" si="556">+ROUND($H225*R225,2)</f>
        <v>6.4000000000000004</v>
      </c>
      <c r="T225" s="959"/>
      <c r="U225" s="959">
        <f t="shared" ref="U225:U241" si="557">+ROUND($H225*T225,2)</f>
        <v>0</v>
      </c>
      <c r="V225" s="959"/>
    </row>
    <row r="226" ht="21" customHeight="1">
      <c r="B226" s="1017">
        <f t="shared" si="551"/>
        <v>6.0199999999999996</v>
      </c>
      <c r="C226" s="1018" t="e">
        <f t="shared" si="504"/>
        <v>#REF!</v>
      </c>
      <c r="D226" s="1019" t="s">
        <v>669</v>
      </c>
      <c r="E226" s="998"/>
      <c r="F226" s="999"/>
      <c r="G226" s="736" t="s">
        <v>306</v>
      </c>
      <c r="H226" s="959">
        <v>0.10000000000000001</v>
      </c>
      <c r="I226" s="959"/>
      <c r="J226" s="959">
        <v>1170</v>
      </c>
      <c r="K226" s="959">
        <f t="shared" si="552"/>
        <v>117</v>
      </c>
      <c r="L226" s="959">
        <f t="shared" si="506"/>
        <v>1110</v>
      </c>
      <c r="M226" s="959">
        <f t="shared" si="553"/>
        <v>111</v>
      </c>
      <c r="N226" s="959">
        <f t="shared" si="502"/>
        <v>0</v>
      </c>
      <c r="O226" s="959">
        <f t="shared" si="554"/>
        <v>0</v>
      </c>
      <c r="P226" s="959"/>
      <c r="Q226" s="959">
        <f t="shared" si="555"/>
        <v>0</v>
      </c>
      <c r="R226" s="959">
        <f t="shared" si="503"/>
        <v>60</v>
      </c>
      <c r="S226" s="959">
        <f t="shared" si="556"/>
        <v>6</v>
      </c>
      <c r="T226" s="959"/>
      <c r="U226" s="959">
        <f t="shared" si="557"/>
        <v>0</v>
      </c>
      <c r="V226" s="959"/>
    </row>
    <row r="227" ht="21" customHeight="1">
      <c r="B227" s="1017">
        <f t="shared" si="551"/>
        <v>6.0299999999999994</v>
      </c>
      <c r="C227" s="1018" t="e">
        <f t="shared" si="504"/>
        <v>#REF!</v>
      </c>
      <c r="D227" s="1019" t="s">
        <v>670</v>
      </c>
      <c r="E227" s="998"/>
      <c r="F227" s="999"/>
      <c r="G227" s="736" t="s">
        <v>306</v>
      </c>
      <c r="H227" s="959">
        <v>0.10000000000000001</v>
      </c>
      <c r="I227" s="959"/>
      <c r="J227" s="959">
        <v>585</v>
      </c>
      <c r="K227" s="959">
        <f t="shared" si="552"/>
        <v>58.5</v>
      </c>
      <c r="L227" s="959">
        <f t="shared" si="506"/>
        <v>555</v>
      </c>
      <c r="M227" s="959">
        <f t="shared" si="553"/>
        <v>55.5</v>
      </c>
      <c r="N227" s="959">
        <f t="shared" si="502"/>
        <v>0</v>
      </c>
      <c r="O227" s="959">
        <f t="shared" si="554"/>
        <v>0</v>
      </c>
      <c r="P227" s="959"/>
      <c r="Q227" s="959">
        <f t="shared" si="555"/>
        <v>0</v>
      </c>
      <c r="R227" s="959">
        <f t="shared" si="503"/>
        <v>30</v>
      </c>
      <c r="S227" s="959">
        <f t="shared" si="556"/>
        <v>3</v>
      </c>
      <c r="T227" s="959"/>
      <c r="U227" s="959">
        <f t="shared" si="557"/>
        <v>0</v>
      </c>
      <c r="V227" s="959"/>
    </row>
    <row r="228" ht="21" customHeight="1">
      <c r="B228" s="1017">
        <f t="shared" si="551"/>
        <v>6.0399999999999991</v>
      </c>
      <c r="C228" s="1018" t="e">
        <f t="shared" si="504"/>
        <v>#REF!</v>
      </c>
      <c r="D228" s="1019" t="s">
        <v>671</v>
      </c>
      <c r="E228" s="998"/>
      <c r="F228" s="999"/>
      <c r="G228" s="736" t="s">
        <v>306</v>
      </c>
      <c r="H228" s="959">
        <v>0.17999999999999999</v>
      </c>
      <c r="I228" s="959"/>
      <c r="J228" s="959">
        <v>117</v>
      </c>
      <c r="K228" s="959">
        <f t="shared" si="552"/>
        <v>21.059999999999999</v>
      </c>
      <c r="L228" s="959">
        <f t="shared" si="506"/>
        <v>111</v>
      </c>
      <c r="M228" s="959">
        <f t="shared" si="553"/>
        <v>19.98</v>
      </c>
      <c r="N228" s="959">
        <f t="shared" ref="N228:N268" si="558">+IF($L228-$J228&gt;=0,$L228-$J228,0)</f>
        <v>0</v>
      </c>
      <c r="O228" s="959">
        <f t="shared" si="554"/>
        <v>0</v>
      </c>
      <c r="P228" s="959"/>
      <c r="Q228" s="959">
        <f t="shared" si="555"/>
        <v>0</v>
      </c>
      <c r="R228" s="959">
        <f t="shared" ref="R228:R268" si="559">+IF($L228-$J228&lt;=0,-$L228+$J228,0)</f>
        <v>6</v>
      </c>
      <c r="S228" s="959">
        <f t="shared" si="556"/>
        <v>1.0800000000000001</v>
      </c>
      <c r="T228" s="959"/>
      <c r="U228" s="959">
        <f t="shared" si="557"/>
        <v>0</v>
      </c>
      <c r="V228" s="959"/>
    </row>
    <row r="229" ht="21" customHeight="1">
      <c r="B229" s="1017">
        <f t="shared" si="551"/>
        <v>6.0499999999999989</v>
      </c>
      <c r="C229" s="1377" t="e">
        <f>+C219+1</f>
        <v>#REF!</v>
      </c>
      <c r="D229" s="1019" t="s">
        <v>672</v>
      </c>
      <c r="E229" s="998"/>
      <c r="F229" s="999"/>
      <c r="G229" s="736" t="s">
        <v>306</v>
      </c>
      <c r="H229" s="959">
        <v>0.17999999999999999</v>
      </c>
      <c r="I229" s="959"/>
      <c r="J229" s="959">
        <v>117</v>
      </c>
      <c r="K229" s="959">
        <f t="shared" si="552"/>
        <v>21.059999999999999</v>
      </c>
      <c r="L229" s="959">
        <f t="shared" si="506"/>
        <v>111</v>
      </c>
      <c r="M229" s="959">
        <f t="shared" si="553"/>
        <v>19.98</v>
      </c>
      <c r="N229" s="959">
        <f t="shared" si="558"/>
        <v>0</v>
      </c>
      <c r="O229" s="959">
        <f t="shared" si="554"/>
        <v>0</v>
      </c>
      <c r="P229" s="959"/>
      <c r="Q229" s="959">
        <f t="shared" si="555"/>
        <v>0</v>
      </c>
      <c r="R229" s="959">
        <f t="shared" si="559"/>
        <v>6</v>
      </c>
      <c r="S229" s="959">
        <f t="shared" si="556"/>
        <v>1.0800000000000001</v>
      </c>
      <c r="T229" s="959"/>
      <c r="U229" s="959">
        <f t="shared" si="557"/>
        <v>0</v>
      </c>
      <c r="V229" s="959"/>
    </row>
    <row r="230" ht="21" customHeight="1">
      <c r="B230" s="1017">
        <f t="shared" si="551"/>
        <v>6.0599999999999987</v>
      </c>
      <c r="C230" s="1018" t="e">
        <f t="shared" ref="C230:C261" si="560">+C229+1</f>
        <v>#REF!</v>
      </c>
      <c r="D230" s="1019" t="s">
        <v>673</v>
      </c>
      <c r="E230" s="998"/>
      <c r="F230" s="999"/>
      <c r="G230" s="736" t="s">
        <v>306</v>
      </c>
      <c r="H230" s="959">
        <v>0.070000000000000007</v>
      </c>
      <c r="I230" s="959"/>
      <c r="J230" s="959">
        <v>117</v>
      </c>
      <c r="K230" s="959">
        <f t="shared" si="552"/>
        <v>8.1899999999999995</v>
      </c>
      <c r="L230" s="959">
        <f t="shared" si="506"/>
        <v>111</v>
      </c>
      <c r="M230" s="959">
        <f t="shared" si="553"/>
        <v>7.7699999999999996</v>
      </c>
      <c r="N230" s="959">
        <f t="shared" si="558"/>
        <v>0</v>
      </c>
      <c r="O230" s="959">
        <f t="shared" si="554"/>
        <v>0</v>
      </c>
      <c r="P230" s="959"/>
      <c r="Q230" s="959">
        <f t="shared" si="555"/>
        <v>0</v>
      </c>
      <c r="R230" s="959">
        <f t="shared" si="559"/>
        <v>6</v>
      </c>
      <c r="S230" s="959">
        <f t="shared" si="556"/>
        <v>0.41999999999999998</v>
      </c>
      <c r="T230" s="959"/>
      <c r="U230" s="959">
        <f t="shared" si="557"/>
        <v>0</v>
      </c>
      <c r="V230" s="959"/>
    </row>
    <row r="231" ht="21" customHeight="1">
      <c r="B231" s="1017">
        <f t="shared" si="551"/>
        <v>6.0699999999999985</v>
      </c>
      <c r="C231" s="1018" t="e">
        <f t="shared" si="560"/>
        <v>#REF!</v>
      </c>
      <c r="D231" s="1019" t="s">
        <v>674</v>
      </c>
      <c r="E231" s="998"/>
      <c r="F231" s="999"/>
      <c r="G231" s="736" t="s">
        <v>306</v>
      </c>
      <c r="H231" s="959">
        <v>0.10000000000000001</v>
      </c>
      <c r="I231" s="959"/>
      <c r="J231" s="959">
        <v>117</v>
      </c>
      <c r="K231" s="959">
        <f t="shared" si="552"/>
        <v>11.699999999999999</v>
      </c>
      <c r="L231" s="959">
        <f t="shared" si="506"/>
        <v>111</v>
      </c>
      <c r="M231" s="959">
        <f t="shared" si="553"/>
        <v>11.1</v>
      </c>
      <c r="N231" s="959">
        <f t="shared" si="558"/>
        <v>0</v>
      </c>
      <c r="O231" s="959">
        <f t="shared" si="554"/>
        <v>0</v>
      </c>
      <c r="P231" s="959"/>
      <c r="Q231" s="959">
        <f t="shared" si="555"/>
        <v>0</v>
      </c>
      <c r="R231" s="959">
        <f t="shared" si="559"/>
        <v>6</v>
      </c>
      <c r="S231" s="959">
        <f t="shared" si="556"/>
        <v>0.59999999999999998</v>
      </c>
      <c r="T231" s="959"/>
      <c r="U231" s="959">
        <f t="shared" si="557"/>
        <v>0</v>
      </c>
      <c r="V231" s="959"/>
    </row>
    <row r="232" ht="21" customHeight="1">
      <c r="B232" s="1017">
        <f t="shared" si="551"/>
        <v>6.0799999999999983</v>
      </c>
      <c r="C232" s="1018" t="e">
        <f t="shared" si="560"/>
        <v>#REF!</v>
      </c>
      <c r="D232" s="1019" t="s">
        <v>316</v>
      </c>
      <c r="E232" s="998"/>
      <c r="F232" s="999"/>
      <c r="G232" s="736" t="s">
        <v>306</v>
      </c>
      <c r="H232" s="959">
        <v>0.17999999999999999</v>
      </c>
      <c r="I232" s="959"/>
      <c r="J232" s="959">
        <v>117</v>
      </c>
      <c r="K232" s="959">
        <f t="shared" si="552"/>
        <v>21.059999999999999</v>
      </c>
      <c r="L232" s="959">
        <f t="shared" si="506"/>
        <v>111</v>
      </c>
      <c r="M232" s="959">
        <f t="shared" si="553"/>
        <v>19.98</v>
      </c>
      <c r="N232" s="959">
        <f t="shared" si="558"/>
        <v>0</v>
      </c>
      <c r="O232" s="959">
        <f t="shared" si="554"/>
        <v>0</v>
      </c>
      <c r="P232" s="959"/>
      <c r="Q232" s="959">
        <f t="shared" si="555"/>
        <v>0</v>
      </c>
      <c r="R232" s="959">
        <f t="shared" si="559"/>
        <v>6</v>
      </c>
      <c r="S232" s="959">
        <f t="shared" si="556"/>
        <v>1.0800000000000001</v>
      </c>
      <c r="T232" s="959"/>
      <c r="U232" s="959">
        <f t="shared" si="557"/>
        <v>0</v>
      </c>
      <c r="V232" s="959"/>
    </row>
    <row r="233" ht="21" customHeight="1">
      <c r="B233" s="1017">
        <f t="shared" si="551"/>
        <v>6.0899999999999981</v>
      </c>
      <c r="C233" s="1377" t="e">
        <f>+#REF!+1</f>
        <v>#REF!</v>
      </c>
      <c r="D233" s="1019" t="s">
        <v>675</v>
      </c>
      <c r="E233" s="998"/>
      <c r="F233" s="999"/>
      <c r="G233" s="736" t="s">
        <v>306</v>
      </c>
      <c r="H233" s="959">
        <v>0.080000000000000002</v>
      </c>
      <c r="I233" s="959"/>
      <c r="J233" s="959">
        <v>156</v>
      </c>
      <c r="K233" s="959">
        <f t="shared" si="552"/>
        <v>12.48</v>
      </c>
      <c r="L233" s="959">
        <f t="shared" ref="L233:L248" si="561">+L82</f>
        <v>148</v>
      </c>
      <c r="M233" s="959">
        <f t="shared" si="553"/>
        <v>11.84</v>
      </c>
      <c r="N233" s="959">
        <f t="shared" si="558"/>
        <v>0</v>
      </c>
      <c r="O233" s="959">
        <f t="shared" si="554"/>
        <v>0</v>
      </c>
      <c r="P233" s="959"/>
      <c r="Q233" s="959">
        <f t="shared" si="555"/>
        <v>0</v>
      </c>
      <c r="R233" s="959">
        <f t="shared" si="559"/>
        <v>8</v>
      </c>
      <c r="S233" s="959">
        <f t="shared" si="556"/>
        <v>0.64000000000000001</v>
      </c>
      <c r="T233" s="959"/>
      <c r="U233" s="959">
        <f t="shared" si="557"/>
        <v>0</v>
      </c>
      <c r="V233" s="959"/>
    </row>
    <row r="234" ht="21" customHeight="1">
      <c r="B234" s="1017">
        <f t="shared" si="551"/>
        <v>6.0999999999999979</v>
      </c>
      <c r="C234" s="1018" t="e">
        <f t="shared" si="560"/>
        <v>#REF!</v>
      </c>
      <c r="D234" s="1019" t="s">
        <v>676</v>
      </c>
      <c r="E234" s="998"/>
      <c r="F234" s="999"/>
      <c r="G234" s="736" t="s">
        <v>306</v>
      </c>
      <c r="H234" s="959">
        <v>0.17999999999999999</v>
      </c>
      <c r="I234" s="959"/>
      <c r="J234" s="959">
        <v>39</v>
      </c>
      <c r="K234" s="959">
        <f t="shared" si="552"/>
        <v>7.0199999999999996</v>
      </c>
      <c r="L234" s="959">
        <f t="shared" si="561"/>
        <v>37</v>
      </c>
      <c r="M234" s="959">
        <f t="shared" si="553"/>
        <v>6.6600000000000001</v>
      </c>
      <c r="N234" s="959">
        <f t="shared" si="558"/>
        <v>0</v>
      </c>
      <c r="O234" s="959">
        <f t="shared" si="554"/>
        <v>0</v>
      </c>
      <c r="P234" s="959"/>
      <c r="Q234" s="959">
        <f t="shared" si="555"/>
        <v>0</v>
      </c>
      <c r="R234" s="959">
        <f t="shared" si="559"/>
        <v>2</v>
      </c>
      <c r="S234" s="959">
        <f t="shared" si="556"/>
        <v>0.35999999999999999</v>
      </c>
      <c r="T234" s="959"/>
      <c r="U234" s="959">
        <f t="shared" si="557"/>
        <v>0</v>
      </c>
      <c r="V234" s="959"/>
    </row>
    <row r="235" ht="21" customHeight="1">
      <c r="B235" s="1017">
        <f t="shared" si="551"/>
        <v>6.1099999999999977</v>
      </c>
      <c r="C235" s="1018" t="e">
        <f t="shared" si="560"/>
        <v>#REF!</v>
      </c>
      <c r="D235" s="1019" t="s">
        <v>677</v>
      </c>
      <c r="E235" s="998"/>
      <c r="F235" s="999"/>
      <c r="G235" s="736" t="s">
        <v>306</v>
      </c>
      <c r="H235" s="959">
        <v>0.080000000000000002</v>
      </c>
      <c r="I235" s="959"/>
      <c r="J235" s="959">
        <v>117</v>
      </c>
      <c r="K235" s="959">
        <f t="shared" si="552"/>
        <v>9.3599999999999994</v>
      </c>
      <c r="L235" s="959">
        <f t="shared" si="561"/>
        <v>111</v>
      </c>
      <c r="M235" s="959">
        <f t="shared" si="553"/>
        <v>8.8800000000000008</v>
      </c>
      <c r="N235" s="959">
        <f t="shared" si="558"/>
        <v>0</v>
      </c>
      <c r="O235" s="959">
        <f t="shared" si="554"/>
        <v>0</v>
      </c>
      <c r="P235" s="959"/>
      <c r="Q235" s="959">
        <f t="shared" si="555"/>
        <v>0</v>
      </c>
      <c r="R235" s="959">
        <f t="shared" si="559"/>
        <v>6</v>
      </c>
      <c r="S235" s="959">
        <f t="shared" si="556"/>
        <v>0.47999999999999998</v>
      </c>
      <c r="T235" s="959"/>
      <c r="U235" s="959">
        <f t="shared" si="557"/>
        <v>0</v>
      </c>
      <c r="V235" s="959"/>
    </row>
    <row r="236" ht="21" customHeight="1">
      <c r="B236" s="1017">
        <f t="shared" si="551"/>
        <v>6.1199999999999974</v>
      </c>
      <c r="C236" s="1018" t="e">
        <f t="shared" si="560"/>
        <v>#REF!</v>
      </c>
      <c r="D236" s="1019" t="s">
        <v>678</v>
      </c>
      <c r="E236" s="998"/>
      <c r="F236" s="999"/>
      <c r="G236" s="736" t="s">
        <v>306</v>
      </c>
      <c r="H236" s="959">
        <v>0.12</v>
      </c>
      <c r="I236" s="959"/>
      <c r="J236" s="959">
        <v>117</v>
      </c>
      <c r="K236" s="959">
        <f t="shared" si="552"/>
        <v>14.039999999999999</v>
      </c>
      <c r="L236" s="959">
        <f t="shared" si="561"/>
        <v>111</v>
      </c>
      <c r="M236" s="959">
        <f t="shared" si="553"/>
        <v>13.32</v>
      </c>
      <c r="N236" s="959">
        <f t="shared" si="558"/>
        <v>0</v>
      </c>
      <c r="O236" s="959">
        <f t="shared" si="554"/>
        <v>0</v>
      </c>
      <c r="P236" s="959"/>
      <c r="Q236" s="959">
        <f t="shared" si="555"/>
        <v>0</v>
      </c>
      <c r="R236" s="959">
        <f t="shared" si="559"/>
        <v>6</v>
      </c>
      <c r="S236" s="959">
        <f t="shared" si="556"/>
        <v>0.71999999999999997</v>
      </c>
      <c r="T236" s="959"/>
      <c r="U236" s="959">
        <f t="shared" si="557"/>
        <v>0</v>
      </c>
      <c r="V236" s="959"/>
    </row>
    <row r="237" ht="21" customHeight="1">
      <c r="B237" s="1017">
        <f t="shared" si="551"/>
        <v>6.1299999999999972</v>
      </c>
      <c r="C237" s="1377" t="e">
        <f>+C224+1</f>
        <v>#REF!</v>
      </c>
      <c r="D237" s="1019" t="s">
        <v>663</v>
      </c>
      <c r="E237" s="998"/>
      <c r="F237" s="999"/>
      <c r="G237" s="736" t="s">
        <v>306</v>
      </c>
      <c r="H237" s="959">
        <v>0.17999999999999999</v>
      </c>
      <c r="I237" s="959"/>
      <c r="J237" s="959">
        <v>390</v>
      </c>
      <c r="K237" s="959">
        <f t="shared" si="552"/>
        <v>70.200000000000003</v>
      </c>
      <c r="L237" s="959">
        <f t="shared" si="561"/>
        <v>370</v>
      </c>
      <c r="M237" s="959">
        <f t="shared" si="553"/>
        <v>66.599999999999994</v>
      </c>
      <c r="N237" s="959">
        <f t="shared" si="558"/>
        <v>0</v>
      </c>
      <c r="O237" s="959">
        <f t="shared" si="554"/>
        <v>0</v>
      </c>
      <c r="P237" s="959"/>
      <c r="Q237" s="959">
        <f t="shared" si="555"/>
        <v>0</v>
      </c>
      <c r="R237" s="959">
        <f t="shared" si="559"/>
        <v>20</v>
      </c>
      <c r="S237" s="959">
        <f t="shared" si="556"/>
        <v>3.6000000000000001</v>
      </c>
      <c r="T237" s="959"/>
      <c r="U237" s="959">
        <f t="shared" si="557"/>
        <v>0</v>
      </c>
      <c r="V237" s="959"/>
    </row>
    <row r="238" ht="21" customHeight="1">
      <c r="B238" s="1017">
        <f t="shared" si="551"/>
        <v>6.139999999999997</v>
      </c>
      <c r="C238" s="1018" t="e">
        <f t="shared" si="560"/>
        <v>#REF!</v>
      </c>
      <c r="D238" s="1019" t="s">
        <v>664</v>
      </c>
      <c r="E238" s="998"/>
      <c r="F238" s="999"/>
      <c r="G238" s="736" t="s">
        <v>306</v>
      </c>
      <c r="H238" s="959">
        <v>0.12</v>
      </c>
      <c r="I238" s="959"/>
      <c r="J238" s="959">
        <v>585</v>
      </c>
      <c r="K238" s="959">
        <f t="shared" si="552"/>
        <v>70.200000000000003</v>
      </c>
      <c r="L238" s="959">
        <f t="shared" si="561"/>
        <v>555</v>
      </c>
      <c r="M238" s="959">
        <f t="shared" si="553"/>
        <v>66.599999999999994</v>
      </c>
      <c r="N238" s="959">
        <f t="shared" si="558"/>
        <v>0</v>
      </c>
      <c r="O238" s="959">
        <f t="shared" si="554"/>
        <v>0</v>
      </c>
      <c r="P238" s="959"/>
      <c r="Q238" s="959">
        <f t="shared" si="555"/>
        <v>0</v>
      </c>
      <c r="R238" s="959">
        <f t="shared" si="559"/>
        <v>30</v>
      </c>
      <c r="S238" s="959">
        <f t="shared" si="556"/>
        <v>3.6000000000000001</v>
      </c>
      <c r="T238" s="959"/>
      <c r="U238" s="959">
        <f t="shared" si="557"/>
        <v>0</v>
      </c>
      <c r="V238" s="959"/>
    </row>
    <row r="239" ht="21" customHeight="1">
      <c r="B239" s="1017">
        <f t="shared" si="551"/>
        <v>6.1499999999999968</v>
      </c>
      <c r="C239" s="1018" t="e">
        <f t="shared" si="560"/>
        <v>#REF!</v>
      </c>
      <c r="D239" s="1019" t="s">
        <v>679</v>
      </c>
      <c r="E239" s="998"/>
      <c r="F239" s="999"/>
      <c r="G239" s="736" t="s">
        <v>306</v>
      </c>
      <c r="H239" s="959">
        <v>0.080000000000000002</v>
      </c>
      <c r="I239" s="959"/>
      <c r="J239" s="959">
        <v>1014</v>
      </c>
      <c r="K239" s="959">
        <f t="shared" si="552"/>
        <v>81.120000000000005</v>
      </c>
      <c r="L239" s="959">
        <f t="shared" si="561"/>
        <v>962</v>
      </c>
      <c r="M239" s="959">
        <f t="shared" si="553"/>
        <v>76.959999999999994</v>
      </c>
      <c r="N239" s="959">
        <f t="shared" si="558"/>
        <v>0</v>
      </c>
      <c r="O239" s="959">
        <f t="shared" si="554"/>
        <v>0</v>
      </c>
      <c r="P239" s="959"/>
      <c r="Q239" s="959">
        <f t="shared" si="555"/>
        <v>0</v>
      </c>
      <c r="R239" s="959">
        <f t="shared" si="559"/>
        <v>52</v>
      </c>
      <c r="S239" s="959">
        <f t="shared" si="556"/>
        <v>4.1600000000000001</v>
      </c>
      <c r="T239" s="959"/>
      <c r="U239" s="959">
        <f t="shared" si="557"/>
        <v>0</v>
      </c>
      <c r="V239" s="959"/>
    </row>
    <row r="240" ht="21" customHeight="1">
      <c r="B240" s="1017">
        <f t="shared" si="551"/>
        <v>6.1599999999999966</v>
      </c>
      <c r="C240" s="1018" t="e">
        <f t="shared" ref="C240:C241" si="562">+C238+1</f>
        <v>#REF!</v>
      </c>
      <c r="D240" s="1019" t="s">
        <v>680</v>
      </c>
      <c r="E240" s="998"/>
      <c r="F240" s="999"/>
      <c r="G240" s="736" t="s">
        <v>306</v>
      </c>
      <c r="H240" s="959">
        <v>0.080000000000000002</v>
      </c>
      <c r="I240" s="959"/>
      <c r="J240" s="959">
        <v>1755</v>
      </c>
      <c r="K240" s="959">
        <f t="shared" si="552"/>
        <v>140.40000000000001</v>
      </c>
      <c r="L240" s="959">
        <f t="shared" si="561"/>
        <v>1665</v>
      </c>
      <c r="M240" s="959">
        <f t="shared" si="553"/>
        <v>133.19999999999999</v>
      </c>
      <c r="N240" s="959">
        <f t="shared" si="558"/>
        <v>0</v>
      </c>
      <c r="O240" s="959">
        <f t="shared" si="554"/>
        <v>0</v>
      </c>
      <c r="P240" s="959"/>
      <c r="Q240" s="959">
        <f t="shared" si="555"/>
        <v>0</v>
      </c>
      <c r="R240" s="959">
        <f t="shared" si="559"/>
        <v>90</v>
      </c>
      <c r="S240" s="959">
        <f t="shared" si="556"/>
        <v>7.2000000000000002</v>
      </c>
      <c r="T240" s="959"/>
      <c r="U240" s="959">
        <f t="shared" si="557"/>
        <v>0</v>
      </c>
      <c r="V240" s="959"/>
    </row>
    <row r="241" ht="21" customHeight="1">
      <c r="B241" s="1017">
        <f t="shared" si="551"/>
        <v>6.1699999999999964</v>
      </c>
      <c r="C241" s="1018" t="e">
        <f t="shared" si="562"/>
        <v>#REF!</v>
      </c>
      <c r="D241" s="1019" t="s">
        <v>681</v>
      </c>
      <c r="E241" s="998"/>
      <c r="F241" s="999"/>
      <c r="G241" s="752" t="s">
        <v>306</v>
      </c>
      <c r="H241" s="1006">
        <v>0.070000000000000007</v>
      </c>
      <c r="I241" s="1006"/>
      <c r="J241" s="1006">
        <v>195</v>
      </c>
      <c r="K241" s="1006">
        <f t="shared" si="552"/>
        <v>13.65</v>
      </c>
      <c r="L241" s="1006">
        <f t="shared" si="561"/>
        <v>185</v>
      </c>
      <c r="M241" s="1006">
        <f t="shared" si="553"/>
        <v>12.949999999999999</v>
      </c>
      <c r="N241" s="1006">
        <f t="shared" si="558"/>
        <v>0</v>
      </c>
      <c r="O241" s="1006">
        <f t="shared" si="554"/>
        <v>0</v>
      </c>
      <c r="P241" s="1006"/>
      <c r="Q241" s="1006">
        <f t="shared" si="555"/>
        <v>0</v>
      </c>
      <c r="R241" s="1006">
        <f t="shared" si="559"/>
        <v>10</v>
      </c>
      <c r="S241" s="1006">
        <f t="shared" si="556"/>
        <v>0.69999999999999996</v>
      </c>
      <c r="T241" s="1006"/>
      <c r="U241" s="1006">
        <f t="shared" si="557"/>
        <v>0</v>
      </c>
      <c r="V241" s="1006"/>
    </row>
    <row r="242" ht="21" customHeight="1">
      <c r="B242" s="1009"/>
      <c r="C242" s="1010" t="e">
        <f>+C241+1</f>
        <v>#REF!</v>
      </c>
      <c r="D242" s="1011"/>
      <c r="E242" s="1012"/>
      <c r="F242" s="1013" t="str">
        <f>+"SUB-TOTAL   "&amp;B224&amp;":  "</f>
        <v xml:space="preserve">SUB-TOTAL   6:  </v>
      </c>
      <c r="G242" s="711"/>
      <c r="H242" s="993"/>
      <c r="I242" s="993"/>
      <c r="J242" s="993"/>
      <c r="K242" s="1055">
        <f>+SUM(K225:K241)</f>
        <v>801.84000000000003</v>
      </c>
      <c r="L242" s="993"/>
      <c r="M242" s="1055">
        <f>+SUM(M225:M241)</f>
        <v>760.72000000000003</v>
      </c>
      <c r="N242" s="1055"/>
      <c r="O242" s="1055">
        <f>+SUM(O225:O241)</f>
        <v>0</v>
      </c>
      <c r="P242" s="1055"/>
      <c r="Q242" s="1055">
        <f>+SUM(Q225:Q241)</f>
        <v>0</v>
      </c>
      <c r="R242" s="1055"/>
      <c r="S242" s="1055">
        <f>+SUM(S225:S241)</f>
        <v>41.120000000000012</v>
      </c>
      <c r="T242" s="1055"/>
      <c r="U242" s="1055">
        <f>+SUM(U225:U241)</f>
        <v>0</v>
      </c>
      <c r="V242" s="1055"/>
    </row>
    <row r="243" ht="21" customHeight="1">
      <c r="B243" s="990">
        <f>+B224+1</f>
        <v>7</v>
      </c>
      <c r="C243" s="1010" t="e">
        <f t="shared" si="560"/>
        <v>#REF!</v>
      </c>
      <c r="D243" s="1002" t="s">
        <v>682</v>
      </c>
      <c r="E243" s="1057"/>
      <c r="F243" s="1058"/>
      <c r="G243" s="711"/>
      <c r="H243" s="993"/>
      <c r="I243" s="993"/>
      <c r="J243" s="993"/>
      <c r="K243" s="1055"/>
      <c r="L243" s="993"/>
      <c r="M243" s="1055"/>
      <c r="N243" s="1055"/>
      <c r="O243" s="1055"/>
      <c r="P243" s="1055"/>
      <c r="Q243" s="1055"/>
      <c r="R243" s="1055"/>
      <c r="S243" s="1055"/>
      <c r="T243" s="1055"/>
      <c r="U243" s="1055"/>
      <c r="V243" s="1055"/>
    </row>
    <row r="244" ht="21" customHeight="1">
      <c r="B244" s="738">
        <f t="shared" ref="B244:B248" si="563">+B243+0.01</f>
        <v>7.0099999999999998</v>
      </c>
      <c r="C244" s="1005" t="e">
        <f t="shared" si="560"/>
        <v>#REF!</v>
      </c>
      <c r="D244" s="997" t="s">
        <v>683</v>
      </c>
      <c r="E244" s="1059"/>
      <c r="F244" s="958"/>
      <c r="G244" s="736" t="s">
        <v>261</v>
      </c>
      <c r="H244" s="959">
        <v>0.23999999999999999</v>
      </c>
      <c r="I244" s="959"/>
      <c r="J244" s="959">
        <v>585</v>
      </c>
      <c r="K244" s="959">
        <f t="shared" ref="K244:K248" si="564">+ROUND($H244*J244,2)</f>
        <v>140.40000000000001</v>
      </c>
      <c r="L244" s="959">
        <f t="shared" si="561"/>
        <v>555</v>
      </c>
      <c r="M244" s="959">
        <f t="shared" ref="M244:M248" si="565">+ROUND($H244*L244,2)</f>
        <v>133.19999999999999</v>
      </c>
      <c r="N244" s="959">
        <f t="shared" si="558"/>
        <v>0</v>
      </c>
      <c r="O244" s="959">
        <f t="shared" ref="O244:O248" si="566">+ROUND($H244*N244,2)</f>
        <v>0</v>
      </c>
      <c r="P244" s="959"/>
      <c r="Q244" s="959">
        <f t="shared" ref="Q244:Q248" si="567">+ROUND($H244*P244,2)</f>
        <v>0</v>
      </c>
      <c r="R244" s="959">
        <f t="shared" si="559"/>
        <v>30</v>
      </c>
      <c r="S244" s="959">
        <f t="shared" ref="S244:S248" si="568">+ROUND($H244*R244,2)</f>
        <v>7.2000000000000002</v>
      </c>
      <c r="T244" s="959"/>
      <c r="U244" s="959">
        <f t="shared" ref="U244:U248" si="569">+ROUND($H244*T244,2)</f>
        <v>0</v>
      </c>
      <c r="V244" s="959"/>
    </row>
    <row r="245" ht="21" customHeight="1">
      <c r="B245" s="738">
        <f t="shared" si="563"/>
        <v>7.0199999999999996</v>
      </c>
      <c r="C245" s="1005" t="e">
        <f t="shared" si="560"/>
        <v>#REF!</v>
      </c>
      <c r="D245" s="997" t="s">
        <v>548</v>
      </c>
      <c r="E245" s="998"/>
      <c r="F245" s="999"/>
      <c r="G245" s="736" t="s">
        <v>261</v>
      </c>
      <c r="H245" s="959">
        <v>0.34000000000000002</v>
      </c>
      <c r="I245" s="959"/>
      <c r="J245" s="959">
        <v>39</v>
      </c>
      <c r="K245" s="959">
        <f t="shared" si="564"/>
        <v>13.26</v>
      </c>
      <c r="L245" s="959">
        <f t="shared" si="561"/>
        <v>37</v>
      </c>
      <c r="M245" s="959">
        <f t="shared" si="565"/>
        <v>12.58</v>
      </c>
      <c r="N245" s="959">
        <f t="shared" si="558"/>
        <v>0</v>
      </c>
      <c r="O245" s="959">
        <f t="shared" si="566"/>
        <v>0</v>
      </c>
      <c r="P245" s="959"/>
      <c r="Q245" s="959">
        <f t="shared" si="567"/>
        <v>0</v>
      </c>
      <c r="R245" s="959">
        <f t="shared" si="559"/>
        <v>2</v>
      </c>
      <c r="S245" s="959">
        <f t="shared" si="568"/>
        <v>0.68000000000000005</v>
      </c>
      <c r="T245" s="959"/>
      <c r="U245" s="959">
        <f t="shared" si="569"/>
        <v>0</v>
      </c>
      <c r="V245" s="959"/>
    </row>
    <row r="246" ht="21" customHeight="1">
      <c r="B246" s="738">
        <f t="shared" si="563"/>
        <v>7.0299999999999994</v>
      </c>
      <c r="C246" s="1005" t="e">
        <f t="shared" si="560"/>
        <v>#REF!</v>
      </c>
      <c r="D246" s="997" t="s">
        <v>666</v>
      </c>
      <c r="E246" s="998"/>
      <c r="F246" s="999"/>
      <c r="G246" s="736" t="s">
        <v>261</v>
      </c>
      <c r="H246" s="959">
        <v>0.14000000000000001</v>
      </c>
      <c r="I246" s="959"/>
      <c r="J246" s="959">
        <v>195</v>
      </c>
      <c r="K246" s="959">
        <f t="shared" si="564"/>
        <v>27.300000000000001</v>
      </c>
      <c r="L246" s="959">
        <f t="shared" si="561"/>
        <v>185</v>
      </c>
      <c r="M246" s="959">
        <f t="shared" si="565"/>
        <v>25.899999999999999</v>
      </c>
      <c r="N246" s="959">
        <f t="shared" si="558"/>
        <v>0</v>
      </c>
      <c r="O246" s="959">
        <f t="shared" si="566"/>
        <v>0</v>
      </c>
      <c r="P246" s="959"/>
      <c r="Q246" s="959">
        <f t="shared" si="567"/>
        <v>0</v>
      </c>
      <c r="R246" s="959">
        <f t="shared" si="559"/>
        <v>10</v>
      </c>
      <c r="S246" s="959">
        <f t="shared" si="568"/>
        <v>1.3999999999999999</v>
      </c>
      <c r="T246" s="959"/>
      <c r="U246" s="959">
        <f t="shared" si="569"/>
        <v>0</v>
      </c>
      <c r="V246" s="959"/>
    </row>
    <row r="247" ht="21" customHeight="1">
      <c r="B247" s="738">
        <f t="shared" si="563"/>
        <v>7.0399999999999991</v>
      </c>
      <c r="C247" s="1005" t="e">
        <f t="shared" si="560"/>
        <v>#REF!</v>
      </c>
      <c r="D247" s="997" t="s">
        <v>631</v>
      </c>
      <c r="E247" s="998"/>
      <c r="F247" s="999"/>
      <c r="G247" s="736" t="s">
        <v>261</v>
      </c>
      <c r="H247" s="959">
        <v>0.97999999999999998</v>
      </c>
      <c r="I247" s="959"/>
      <c r="J247" s="959">
        <v>78</v>
      </c>
      <c r="K247" s="959">
        <f t="shared" si="564"/>
        <v>76.439999999999998</v>
      </c>
      <c r="L247" s="959">
        <f t="shared" si="561"/>
        <v>74</v>
      </c>
      <c r="M247" s="959">
        <f t="shared" si="565"/>
        <v>72.519999999999996</v>
      </c>
      <c r="N247" s="959">
        <f t="shared" si="558"/>
        <v>0</v>
      </c>
      <c r="O247" s="959">
        <f t="shared" si="566"/>
        <v>0</v>
      </c>
      <c r="P247" s="959"/>
      <c r="Q247" s="959">
        <f t="shared" si="567"/>
        <v>0</v>
      </c>
      <c r="R247" s="959">
        <f t="shared" si="559"/>
        <v>4</v>
      </c>
      <c r="S247" s="959">
        <f t="shared" si="568"/>
        <v>3.9199999999999999</v>
      </c>
      <c r="T247" s="959"/>
      <c r="U247" s="959">
        <f t="shared" si="569"/>
        <v>0</v>
      </c>
      <c r="V247" s="959"/>
    </row>
    <row r="248" ht="21" customHeight="1">
      <c r="B248" s="1017">
        <f t="shared" si="563"/>
        <v>7.0499999999999989</v>
      </c>
      <c r="C248" s="1018" t="e">
        <f t="shared" si="560"/>
        <v>#REF!</v>
      </c>
      <c r="D248" s="1019" t="s">
        <v>636</v>
      </c>
      <c r="E248" s="998"/>
      <c r="F248" s="999"/>
      <c r="G248" s="752" t="s">
        <v>261</v>
      </c>
      <c r="H248" s="1006">
        <v>0.12</v>
      </c>
      <c r="I248" s="1006"/>
      <c r="J248" s="1006">
        <v>39</v>
      </c>
      <c r="K248" s="1006">
        <f t="shared" si="564"/>
        <v>4.6799999999999997</v>
      </c>
      <c r="L248" s="1006">
        <f t="shared" si="561"/>
        <v>37</v>
      </c>
      <c r="M248" s="1006">
        <f t="shared" si="565"/>
        <v>4.4400000000000004</v>
      </c>
      <c r="N248" s="1006">
        <f t="shared" si="558"/>
        <v>0</v>
      </c>
      <c r="O248" s="1006">
        <f t="shared" si="566"/>
        <v>0</v>
      </c>
      <c r="P248" s="1006"/>
      <c r="Q248" s="1006">
        <f t="shared" si="567"/>
        <v>0</v>
      </c>
      <c r="R248" s="1006">
        <f t="shared" si="559"/>
        <v>2</v>
      </c>
      <c r="S248" s="1006">
        <f t="shared" si="568"/>
        <v>0.23999999999999999</v>
      </c>
      <c r="T248" s="1006"/>
      <c r="U248" s="1006">
        <f t="shared" si="569"/>
        <v>0</v>
      </c>
      <c r="V248" s="1006"/>
    </row>
    <row r="249" ht="21" customHeight="1">
      <c r="B249" s="1009"/>
      <c r="C249" s="1010" t="e">
        <f>+#REF!+1</f>
        <v>#REF!</v>
      </c>
      <c r="D249" s="1021"/>
      <c r="E249" s="1054"/>
      <c r="F249" s="1013" t="str">
        <f>+"SUB-TOTAL   "&amp;B243&amp;":  "</f>
        <v xml:space="preserve">SUB-TOTAL   7:  </v>
      </c>
      <c r="G249" s="711"/>
      <c r="H249" s="993"/>
      <c r="I249" s="993"/>
      <c r="J249" s="993"/>
      <c r="K249" s="1055">
        <f>+SUM(K244:K248)</f>
        <v>262.07999999999998</v>
      </c>
      <c r="L249" s="993"/>
      <c r="M249" s="1055">
        <f>+SUM(M244:M248)</f>
        <v>248.63999999999999</v>
      </c>
      <c r="N249" s="1055"/>
      <c r="O249" s="1055">
        <f>+SUM(O244:O248)</f>
        <v>0</v>
      </c>
      <c r="P249" s="1055"/>
      <c r="Q249" s="1055">
        <f>+SUM(Q244:Q248)</f>
        <v>0</v>
      </c>
      <c r="R249" s="1055"/>
      <c r="S249" s="1055">
        <f>+SUM(S244:S248)</f>
        <v>13.44</v>
      </c>
      <c r="T249" s="1055"/>
      <c r="U249" s="1055">
        <f>+SUM(U244:U248)</f>
        <v>0</v>
      </c>
      <c r="V249" s="1055"/>
    </row>
    <row r="250" ht="21" customHeight="1">
      <c r="B250" s="990">
        <f>+B243+1</f>
        <v>8</v>
      </c>
      <c r="C250" s="1010" t="e">
        <f t="shared" si="560"/>
        <v>#REF!</v>
      </c>
      <c r="D250" s="1002" t="s">
        <v>589</v>
      </c>
      <c r="E250" s="1012"/>
      <c r="F250" s="1016"/>
      <c r="G250" s="711"/>
      <c r="H250" s="993"/>
      <c r="I250" s="993"/>
      <c r="J250" s="993"/>
      <c r="K250" s="993"/>
      <c r="L250" s="993"/>
      <c r="M250" s="993"/>
      <c r="N250" s="993"/>
      <c r="O250" s="993"/>
      <c r="P250" s="993"/>
      <c r="Q250" s="993"/>
      <c r="R250" s="993"/>
      <c r="S250" s="993"/>
      <c r="T250" s="993"/>
      <c r="U250" s="993"/>
      <c r="V250" s="993"/>
    </row>
    <row r="251" ht="21" customHeight="1">
      <c r="B251" s="1017">
        <f t="shared" ref="B251:B261" si="570">+B250+0.01</f>
        <v>8.0099999999999998</v>
      </c>
      <c r="C251" s="1018" t="e">
        <f t="shared" si="560"/>
        <v>#REF!</v>
      </c>
      <c r="D251" s="1019" t="s">
        <v>359</v>
      </c>
      <c r="E251" s="998"/>
      <c r="F251" s="999"/>
      <c r="G251" s="736" t="s">
        <v>306</v>
      </c>
      <c r="H251" s="959">
        <v>2.5899999999999999</v>
      </c>
      <c r="I251" s="959"/>
      <c r="J251" s="959">
        <v>39</v>
      </c>
      <c r="K251" s="959">
        <f t="shared" ref="K251:K261" si="571">+ROUND($H251*J251,2)</f>
        <v>101.01000000000001</v>
      </c>
      <c r="L251" s="959">
        <f t="shared" ref="L251:L258" si="572">+L100</f>
        <v>37</v>
      </c>
      <c r="M251" s="959">
        <f t="shared" ref="M251:M258" si="573">+ROUND($H251*L251,2)</f>
        <v>95.829999999999998</v>
      </c>
      <c r="N251" s="959">
        <f t="shared" si="558"/>
        <v>0</v>
      </c>
      <c r="O251" s="959">
        <f t="shared" ref="O251:O261" si="574">+ROUND($H251*N251,2)</f>
        <v>0</v>
      </c>
      <c r="P251" s="959"/>
      <c r="Q251" s="959">
        <f t="shared" ref="Q251:Q258" si="575">+ROUND($H251*P251,2)</f>
        <v>0</v>
      </c>
      <c r="R251" s="959">
        <f t="shared" si="559"/>
        <v>2</v>
      </c>
      <c r="S251" s="959">
        <f t="shared" ref="S251:S261" si="576">+ROUND($H251*R251,2)</f>
        <v>5.1799999999999997</v>
      </c>
      <c r="T251" s="959"/>
      <c r="U251" s="959">
        <f t="shared" ref="U251:U261" si="577">+ROUND($H251*T251,2)</f>
        <v>0</v>
      </c>
      <c r="V251" s="959"/>
    </row>
    <row r="252" ht="21" customHeight="1">
      <c r="B252" s="1017">
        <f t="shared" si="570"/>
        <v>8.0199999999999996</v>
      </c>
      <c r="C252" s="1018" t="e">
        <f t="shared" si="560"/>
        <v>#REF!</v>
      </c>
      <c r="D252" s="1019" t="s">
        <v>684</v>
      </c>
      <c r="E252" s="998"/>
      <c r="F252" s="999"/>
      <c r="G252" s="736" t="s">
        <v>261</v>
      </c>
      <c r="H252" s="959">
        <v>0.19</v>
      </c>
      <c r="I252" s="959"/>
      <c r="J252" s="959">
        <v>234</v>
      </c>
      <c r="K252" s="959">
        <f t="shared" si="571"/>
        <v>44.460000000000001</v>
      </c>
      <c r="L252" s="959">
        <f t="shared" si="572"/>
        <v>222</v>
      </c>
      <c r="M252" s="959">
        <f t="shared" si="573"/>
        <v>42.18</v>
      </c>
      <c r="N252" s="959">
        <f t="shared" si="558"/>
        <v>0</v>
      </c>
      <c r="O252" s="959">
        <f t="shared" si="574"/>
        <v>0</v>
      </c>
      <c r="P252" s="959"/>
      <c r="Q252" s="959">
        <f t="shared" si="575"/>
        <v>0</v>
      </c>
      <c r="R252" s="959">
        <f t="shared" si="559"/>
        <v>12</v>
      </c>
      <c r="S252" s="959">
        <f t="shared" si="576"/>
        <v>2.2799999999999998</v>
      </c>
      <c r="T252" s="959"/>
      <c r="U252" s="959">
        <f t="shared" si="577"/>
        <v>0</v>
      </c>
      <c r="V252" s="959"/>
    </row>
    <row r="253" ht="21" customHeight="1">
      <c r="B253" s="1017">
        <f t="shared" si="570"/>
        <v>8.0299999999999994</v>
      </c>
      <c r="C253" s="1018" t="e">
        <f t="shared" si="560"/>
        <v>#REF!</v>
      </c>
      <c r="D253" s="1019" t="s">
        <v>685</v>
      </c>
      <c r="E253" s="1061"/>
      <c r="F253" s="1062"/>
      <c r="G253" s="736" t="s">
        <v>261</v>
      </c>
      <c r="H253" s="959">
        <v>0.12</v>
      </c>
      <c r="I253" s="959"/>
      <c r="J253" s="959">
        <v>78</v>
      </c>
      <c r="K253" s="959">
        <f t="shared" si="571"/>
        <v>9.3599999999999994</v>
      </c>
      <c r="L253" s="959">
        <f t="shared" si="572"/>
        <v>74</v>
      </c>
      <c r="M253" s="959">
        <f t="shared" si="573"/>
        <v>8.8800000000000008</v>
      </c>
      <c r="N253" s="959">
        <f t="shared" si="558"/>
        <v>0</v>
      </c>
      <c r="O253" s="959">
        <f t="shared" si="574"/>
        <v>0</v>
      </c>
      <c r="P253" s="1376"/>
      <c r="Q253" s="959">
        <f t="shared" si="575"/>
        <v>0</v>
      </c>
      <c r="R253" s="959">
        <f t="shared" si="559"/>
        <v>4</v>
      </c>
      <c r="S253" s="959">
        <f t="shared" si="576"/>
        <v>0.47999999999999998</v>
      </c>
      <c r="T253" s="1376"/>
      <c r="U253" s="959">
        <f t="shared" si="577"/>
        <v>0</v>
      </c>
      <c r="V253" s="1376"/>
    </row>
    <row r="254" ht="21" customHeight="1">
      <c r="B254" s="1017">
        <f t="shared" si="570"/>
        <v>8.0399999999999991</v>
      </c>
      <c r="C254" s="1018" t="e">
        <f t="shared" si="560"/>
        <v>#REF!</v>
      </c>
      <c r="D254" s="1019" t="s">
        <v>348</v>
      </c>
      <c r="E254" s="1059"/>
      <c r="F254" s="958"/>
      <c r="G254" s="736" t="s">
        <v>261</v>
      </c>
      <c r="H254" s="959">
        <v>0.20000000000000001</v>
      </c>
      <c r="I254" s="959"/>
      <c r="J254" s="959">
        <v>39</v>
      </c>
      <c r="K254" s="959">
        <f t="shared" si="571"/>
        <v>7.7999999999999998</v>
      </c>
      <c r="L254" s="959">
        <f t="shared" si="572"/>
        <v>37</v>
      </c>
      <c r="M254" s="959">
        <f t="shared" si="573"/>
        <v>7.4000000000000004</v>
      </c>
      <c r="N254" s="959">
        <f t="shared" si="558"/>
        <v>0</v>
      </c>
      <c r="O254" s="959">
        <f t="shared" si="574"/>
        <v>0</v>
      </c>
      <c r="P254" s="959"/>
      <c r="Q254" s="959">
        <f t="shared" si="575"/>
        <v>0</v>
      </c>
      <c r="R254" s="959">
        <f t="shared" si="559"/>
        <v>2</v>
      </c>
      <c r="S254" s="959">
        <f t="shared" si="576"/>
        <v>0.40000000000000002</v>
      </c>
      <c r="T254" s="959"/>
      <c r="U254" s="959">
        <f t="shared" si="577"/>
        <v>0</v>
      </c>
      <c r="V254" s="959"/>
    </row>
    <row r="255" ht="21" customHeight="1">
      <c r="B255" s="1017">
        <f t="shared" si="570"/>
        <v>8.0499999999999989</v>
      </c>
      <c r="C255" s="1018" t="e">
        <f t="shared" si="560"/>
        <v>#REF!</v>
      </c>
      <c r="D255" s="1019" t="s">
        <v>686</v>
      </c>
      <c r="E255" s="998"/>
      <c r="F255" s="999"/>
      <c r="G255" s="736" t="s">
        <v>261</v>
      </c>
      <c r="H255" s="959">
        <v>23.879999999999999</v>
      </c>
      <c r="I255" s="959"/>
      <c r="J255" s="959">
        <v>39</v>
      </c>
      <c r="K255" s="959">
        <f t="shared" si="571"/>
        <v>931.32000000000005</v>
      </c>
      <c r="L255" s="959">
        <f t="shared" si="572"/>
        <v>37</v>
      </c>
      <c r="M255" s="959">
        <f t="shared" si="573"/>
        <v>883.55999999999995</v>
      </c>
      <c r="N255" s="959">
        <f t="shared" si="558"/>
        <v>0</v>
      </c>
      <c r="O255" s="959">
        <f t="shared" si="574"/>
        <v>0</v>
      </c>
      <c r="P255" s="959"/>
      <c r="Q255" s="959">
        <f t="shared" si="575"/>
        <v>0</v>
      </c>
      <c r="R255" s="959">
        <f t="shared" si="559"/>
        <v>2</v>
      </c>
      <c r="S255" s="959">
        <f t="shared" si="576"/>
        <v>47.759999999999998</v>
      </c>
      <c r="T255" s="959"/>
      <c r="U255" s="959">
        <f t="shared" si="577"/>
        <v>0</v>
      </c>
      <c r="V255" s="959"/>
    </row>
    <row r="256" ht="21" customHeight="1">
      <c r="B256" s="1017">
        <f t="shared" si="570"/>
        <v>8.0599999999999987</v>
      </c>
      <c r="C256" s="1018" t="e">
        <f t="shared" si="560"/>
        <v>#REF!</v>
      </c>
      <c r="D256" s="1019" t="s">
        <v>687</v>
      </c>
      <c r="E256" s="998"/>
      <c r="F256" s="999"/>
      <c r="G256" s="736" t="s">
        <v>261</v>
      </c>
      <c r="H256" s="959">
        <v>0.62</v>
      </c>
      <c r="I256" s="959"/>
      <c r="J256" s="959">
        <v>39</v>
      </c>
      <c r="K256" s="959">
        <f t="shared" si="571"/>
        <v>24.18</v>
      </c>
      <c r="L256" s="959">
        <f t="shared" si="572"/>
        <v>37</v>
      </c>
      <c r="M256" s="959">
        <f t="shared" si="573"/>
        <v>22.940000000000001</v>
      </c>
      <c r="N256" s="959">
        <f t="shared" si="558"/>
        <v>0</v>
      </c>
      <c r="O256" s="959">
        <f t="shared" si="574"/>
        <v>0</v>
      </c>
      <c r="P256" s="959"/>
      <c r="Q256" s="959">
        <f t="shared" si="575"/>
        <v>0</v>
      </c>
      <c r="R256" s="959">
        <f t="shared" si="559"/>
        <v>2</v>
      </c>
      <c r="S256" s="959">
        <f t="shared" si="576"/>
        <v>1.24</v>
      </c>
      <c r="T256" s="959"/>
      <c r="U256" s="959">
        <f t="shared" si="577"/>
        <v>0</v>
      </c>
      <c r="V256" s="959"/>
    </row>
    <row r="257" ht="21" customHeight="1">
      <c r="B257" s="1017">
        <f t="shared" si="570"/>
        <v>8.0699999999999985</v>
      </c>
      <c r="C257" s="1018" t="e">
        <f t="shared" si="560"/>
        <v>#REF!</v>
      </c>
      <c r="D257" s="1019" t="s">
        <v>688</v>
      </c>
      <c r="E257" s="998"/>
      <c r="F257" s="999"/>
      <c r="G257" s="736" t="s">
        <v>261</v>
      </c>
      <c r="H257" s="959">
        <v>0.059999999999999998</v>
      </c>
      <c r="I257" s="959"/>
      <c r="J257" s="959">
        <v>39</v>
      </c>
      <c r="K257" s="959">
        <f t="shared" si="571"/>
        <v>2.3399999999999999</v>
      </c>
      <c r="L257" s="959">
        <f t="shared" si="572"/>
        <v>111</v>
      </c>
      <c r="M257" s="959">
        <f t="shared" si="573"/>
        <v>6.6600000000000001</v>
      </c>
      <c r="N257" s="959">
        <f t="shared" si="558"/>
        <v>72</v>
      </c>
      <c r="O257" s="959">
        <f t="shared" si="574"/>
        <v>4.3200000000000003</v>
      </c>
      <c r="P257" s="959"/>
      <c r="Q257" s="959">
        <f t="shared" si="575"/>
        <v>0</v>
      </c>
      <c r="R257" s="959">
        <f t="shared" si="559"/>
        <v>0</v>
      </c>
      <c r="S257" s="959">
        <f t="shared" si="576"/>
        <v>0</v>
      </c>
      <c r="T257" s="959"/>
      <c r="U257" s="959">
        <f t="shared" si="577"/>
        <v>0</v>
      </c>
      <c r="V257" s="959"/>
    </row>
    <row r="258" ht="21" customHeight="1">
      <c r="B258" s="1017">
        <f t="shared" si="570"/>
        <v>8.0799999999999983</v>
      </c>
      <c r="C258" s="1018" t="e">
        <f t="shared" si="560"/>
        <v>#REF!</v>
      </c>
      <c r="D258" s="1019" t="s">
        <v>689</v>
      </c>
      <c r="E258" s="998"/>
      <c r="F258" s="999"/>
      <c r="G258" s="803" t="s">
        <v>261</v>
      </c>
      <c r="H258" s="1241">
        <v>10.58</v>
      </c>
      <c r="I258" s="1241"/>
      <c r="J258" s="1241">
        <v>39</v>
      </c>
      <c r="K258" s="1241">
        <f t="shared" si="571"/>
        <v>412.62</v>
      </c>
      <c r="L258" s="1241">
        <f t="shared" si="572"/>
        <v>0</v>
      </c>
      <c r="M258" s="1241">
        <f t="shared" si="573"/>
        <v>0</v>
      </c>
      <c r="N258" s="1241">
        <f t="shared" si="558"/>
        <v>0</v>
      </c>
      <c r="O258" s="1241">
        <f t="shared" si="574"/>
        <v>0</v>
      </c>
      <c r="P258" s="1241"/>
      <c r="Q258" s="1241">
        <f t="shared" si="575"/>
        <v>0</v>
      </c>
      <c r="R258" s="1241">
        <f t="shared" si="559"/>
        <v>39</v>
      </c>
      <c r="S258" s="1241">
        <f t="shared" si="576"/>
        <v>412.62</v>
      </c>
      <c r="T258" s="1241"/>
      <c r="U258" s="1241">
        <f t="shared" si="577"/>
        <v>0</v>
      </c>
      <c r="V258" s="1241"/>
    </row>
    <row r="259" s="1063" customFormat="1" ht="21" customHeight="1">
      <c r="B259" s="1064">
        <f t="shared" si="570"/>
        <v>8.0899999999999981</v>
      </c>
      <c r="C259" s="1065" t="e">
        <f t="shared" si="560"/>
        <v>#REF!</v>
      </c>
      <c r="D259" s="1066" t="s">
        <v>369</v>
      </c>
      <c r="E259" s="1095"/>
      <c r="F259" s="1096"/>
      <c r="G259" s="796" t="s">
        <v>261</v>
      </c>
      <c r="H259" s="1069"/>
      <c r="I259" s="1069">
        <v>10.58</v>
      </c>
      <c r="J259" s="1069"/>
      <c r="K259" s="1069">
        <f t="shared" si="571"/>
        <v>0</v>
      </c>
      <c r="L259" s="1069">
        <f>+L255*4</f>
        <v>148</v>
      </c>
      <c r="M259" s="1069">
        <f t="shared" ref="M259:M261" si="578">+ROUND($I259*L259,2)</f>
        <v>1565.8399999999999</v>
      </c>
      <c r="N259" s="1069"/>
      <c r="O259" s="1069">
        <f t="shared" si="574"/>
        <v>0</v>
      </c>
      <c r="P259" s="1069">
        <f t="shared" ref="P236:P261" si="579">+L259</f>
        <v>148</v>
      </c>
      <c r="Q259" s="1069">
        <f t="shared" ref="Q259:Q261" si="580">+ROUND($I259*P259,2)</f>
        <v>1565.8399999999999</v>
      </c>
      <c r="R259" s="1069">
        <f t="shared" si="559"/>
        <v>0</v>
      </c>
      <c r="S259" s="1069">
        <f t="shared" si="576"/>
        <v>0</v>
      </c>
      <c r="T259" s="1069"/>
      <c r="U259" s="1069">
        <f t="shared" si="577"/>
        <v>0</v>
      </c>
      <c r="V259" s="1069"/>
      <c r="Z259" s="1385"/>
      <c r="AA259" s="1386"/>
      <c r="AB259" s="1379"/>
      <c r="AC259" s="1387"/>
      <c r="AD259" s="1381"/>
      <c r="AE259" s="1382"/>
      <c r="AF259" s="1383"/>
      <c r="AG259" s="1384"/>
    </row>
    <row r="260" s="1063" customFormat="1" ht="21" customHeight="1">
      <c r="B260" s="1064">
        <f t="shared" si="570"/>
        <v>8.0999999999999979</v>
      </c>
      <c r="C260" s="1065" t="e">
        <f t="shared" si="560"/>
        <v>#REF!</v>
      </c>
      <c r="D260" s="1066" t="s">
        <v>690</v>
      </c>
      <c r="E260" s="1095"/>
      <c r="F260" s="1096"/>
      <c r="G260" s="796" t="s">
        <v>261</v>
      </c>
      <c r="H260" s="1069"/>
      <c r="I260" s="1069">
        <f t="shared" ref="I260:I261" si="581">+H256</f>
        <v>0.62</v>
      </c>
      <c r="J260" s="1069"/>
      <c r="K260" s="1069">
        <f t="shared" si="571"/>
        <v>0</v>
      </c>
      <c r="L260" s="1069">
        <v>37</v>
      </c>
      <c r="M260" s="1069">
        <f t="shared" si="578"/>
        <v>22.940000000000001</v>
      </c>
      <c r="N260" s="1069"/>
      <c r="O260" s="1069">
        <f t="shared" si="574"/>
        <v>0</v>
      </c>
      <c r="P260" s="1069">
        <f t="shared" si="579"/>
        <v>37</v>
      </c>
      <c r="Q260" s="1069">
        <f t="shared" si="580"/>
        <v>22.940000000000001</v>
      </c>
      <c r="R260" s="1069">
        <f t="shared" si="559"/>
        <v>0</v>
      </c>
      <c r="S260" s="1069">
        <f t="shared" si="576"/>
        <v>0</v>
      </c>
      <c r="T260" s="1069"/>
      <c r="U260" s="1069">
        <f t="shared" si="577"/>
        <v>0</v>
      </c>
      <c r="V260" s="1069"/>
      <c r="Z260" s="1381"/>
      <c r="AA260" s="1382"/>
      <c r="AB260" s="1383"/>
      <c r="AC260" s="1380"/>
      <c r="AD260" s="1385"/>
      <c r="AE260" s="1386"/>
      <c r="AF260" s="1379"/>
      <c r="AG260" s="1387"/>
    </row>
    <row r="261" s="1063" customFormat="1" ht="21" customHeight="1">
      <c r="B261" s="1064">
        <f t="shared" si="570"/>
        <v>8.1099999999999977</v>
      </c>
      <c r="C261" s="1065" t="e">
        <f t="shared" si="560"/>
        <v>#REF!</v>
      </c>
      <c r="D261" s="1066" t="s">
        <v>691</v>
      </c>
      <c r="E261" s="1095"/>
      <c r="F261" s="1096"/>
      <c r="G261" s="744" t="s">
        <v>261</v>
      </c>
      <c r="H261" s="1075"/>
      <c r="I261" s="1075">
        <f t="shared" si="581"/>
        <v>0.059999999999999998</v>
      </c>
      <c r="J261" s="1075"/>
      <c r="K261" s="1075">
        <f t="shared" si="571"/>
        <v>0</v>
      </c>
      <c r="L261" s="1075">
        <v>37</v>
      </c>
      <c r="M261" s="1075">
        <f t="shared" si="578"/>
        <v>2.2200000000000002</v>
      </c>
      <c r="N261" s="1075"/>
      <c r="O261" s="1075">
        <f t="shared" si="574"/>
        <v>0</v>
      </c>
      <c r="P261" s="1075">
        <f t="shared" si="579"/>
        <v>37</v>
      </c>
      <c r="Q261" s="1075">
        <f t="shared" si="580"/>
        <v>2.2200000000000002</v>
      </c>
      <c r="R261" s="1075">
        <f t="shared" si="559"/>
        <v>0</v>
      </c>
      <c r="S261" s="1075">
        <f t="shared" si="576"/>
        <v>0</v>
      </c>
      <c r="T261" s="1075"/>
      <c r="U261" s="1075">
        <f t="shared" si="577"/>
        <v>0</v>
      </c>
      <c r="V261" s="1075"/>
      <c r="AB261" s="1388"/>
      <c r="AD261" s="1381"/>
      <c r="AE261" s="1382"/>
      <c r="AF261" s="1383"/>
      <c r="AG261" s="1384"/>
    </row>
    <row r="262" ht="21" customHeight="1">
      <c r="B262" s="1009"/>
      <c r="C262" s="1077" t="e">
        <f>+#REF!+1</f>
        <v>#REF!</v>
      </c>
      <c r="D262" s="1021"/>
      <c r="E262" s="1054"/>
      <c r="F262" s="1013" t="str">
        <f>+"SUB-TOTAL   "&amp;B250&amp;":  "</f>
        <v xml:space="preserve">SUB-TOTAL   8:  </v>
      </c>
      <c r="G262" s="711"/>
      <c r="H262" s="993"/>
      <c r="I262" s="984"/>
      <c r="J262" s="984"/>
      <c r="K262" s="1060">
        <f>+SUM(K251:K261)</f>
        <v>1533.0900000000001</v>
      </c>
      <c r="L262" s="984"/>
      <c r="M262" s="1060">
        <f>+SUM(M251:M261)</f>
        <v>2658.4499999999998</v>
      </c>
      <c r="N262" s="1060"/>
      <c r="O262" s="1060">
        <f>+SUM(O251:O261)</f>
        <v>4.3200000000000003</v>
      </c>
      <c r="P262" s="1060"/>
      <c r="Q262" s="1060">
        <f>+SUM(Q251:Q261)</f>
        <v>1591</v>
      </c>
      <c r="R262" s="1060"/>
      <c r="S262" s="1060">
        <f>+SUM(S251:S261)</f>
        <v>469.95999999999998</v>
      </c>
      <c r="T262" s="1060"/>
      <c r="U262" s="1060">
        <f>+SUM(U251:U261)</f>
        <v>0</v>
      </c>
      <c r="V262" s="1060"/>
    </row>
    <row r="263" ht="21" customHeight="1">
      <c r="B263" s="990">
        <f>+B250+1</f>
        <v>9</v>
      </c>
      <c r="C263" s="1077" t="e">
        <f t="shared" ref="C263:C268" si="582">+C262+1</f>
        <v>#REF!</v>
      </c>
      <c r="D263" s="1002" t="s">
        <v>692</v>
      </c>
      <c r="E263" s="1012"/>
      <c r="F263" s="1016"/>
      <c r="G263" s="711"/>
      <c r="H263" s="993"/>
      <c r="I263" s="993"/>
      <c r="J263" s="993"/>
      <c r="K263" s="993"/>
      <c r="L263" s="993"/>
      <c r="M263" s="993"/>
      <c r="N263" s="993"/>
      <c r="O263" s="993"/>
      <c r="P263" s="993"/>
      <c r="Q263" s="993"/>
      <c r="R263" s="993"/>
      <c r="S263" s="993"/>
      <c r="T263" s="993"/>
      <c r="U263" s="993"/>
      <c r="V263" s="1389"/>
    </row>
    <row r="264" ht="21" customHeight="1">
      <c r="B264" s="1017">
        <f t="shared" ref="B264:B268" si="583">+B263+0.01</f>
        <v>9.0099999999999998</v>
      </c>
      <c r="C264" s="1018" t="e">
        <f t="shared" si="582"/>
        <v>#REF!</v>
      </c>
      <c r="D264" s="1019" t="s">
        <v>693</v>
      </c>
      <c r="E264" s="998"/>
      <c r="F264" s="999"/>
      <c r="G264" s="736" t="s">
        <v>261</v>
      </c>
      <c r="H264" s="959">
        <v>0.12</v>
      </c>
      <c r="I264" s="959"/>
      <c r="J264" s="959">
        <v>195</v>
      </c>
      <c r="K264" s="959">
        <f t="shared" ref="K264:K268" si="584">+ROUND($H264*J264,2)</f>
        <v>23.399999999999999</v>
      </c>
      <c r="L264" s="959">
        <f t="shared" ref="L264:L268" si="585">+L113</f>
        <v>185</v>
      </c>
      <c r="M264" s="959">
        <f t="shared" ref="M264:M268" si="586">+ROUND($H264*L264,2)</f>
        <v>22.199999999999999</v>
      </c>
      <c r="N264" s="959">
        <f t="shared" si="558"/>
        <v>0</v>
      </c>
      <c r="O264" s="959">
        <f t="shared" ref="O264:O268" si="587">+ROUND($H264*N264,2)</f>
        <v>0</v>
      </c>
      <c r="P264" s="959"/>
      <c r="Q264" s="959">
        <f t="shared" ref="Q264:Q268" si="588">+ROUND($H264*P264,2)</f>
        <v>0</v>
      </c>
      <c r="R264" s="959">
        <f t="shared" si="559"/>
        <v>10</v>
      </c>
      <c r="S264" s="959">
        <f t="shared" ref="S264:S268" si="589">+ROUND($H264*R264,2)</f>
        <v>1.2</v>
      </c>
      <c r="T264" s="959"/>
      <c r="U264" s="959">
        <f t="shared" ref="U264:U268" si="590">+ROUND($H264*T264,2)</f>
        <v>0</v>
      </c>
      <c r="V264" s="959"/>
    </row>
    <row r="265" ht="21" customHeight="1">
      <c r="B265" s="1017">
        <f t="shared" si="583"/>
        <v>9.0199999999999996</v>
      </c>
      <c r="C265" s="1018" t="e">
        <f t="shared" si="582"/>
        <v>#REF!</v>
      </c>
      <c r="D265" s="1019" t="s">
        <v>694</v>
      </c>
      <c r="E265" s="998"/>
      <c r="F265" s="999"/>
      <c r="G265" s="736" t="s">
        <v>261</v>
      </c>
      <c r="H265" s="959">
        <v>0.16</v>
      </c>
      <c r="I265" s="959"/>
      <c r="J265" s="959">
        <v>39</v>
      </c>
      <c r="K265" s="959">
        <f t="shared" si="584"/>
        <v>6.2400000000000002</v>
      </c>
      <c r="L265" s="959">
        <f t="shared" si="585"/>
        <v>37</v>
      </c>
      <c r="M265" s="959">
        <f t="shared" si="586"/>
        <v>5.9199999999999999</v>
      </c>
      <c r="N265" s="959">
        <f t="shared" si="558"/>
        <v>0</v>
      </c>
      <c r="O265" s="959">
        <f t="shared" si="587"/>
        <v>0</v>
      </c>
      <c r="P265" s="959"/>
      <c r="Q265" s="959">
        <f t="shared" si="588"/>
        <v>0</v>
      </c>
      <c r="R265" s="959">
        <f t="shared" si="559"/>
        <v>2</v>
      </c>
      <c r="S265" s="959">
        <f t="shared" si="589"/>
        <v>0.32000000000000001</v>
      </c>
      <c r="T265" s="959"/>
      <c r="U265" s="959">
        <f t="shared" si="590"/>
        <v>0</v>
      </c>
      <c r="V265" s="959"/>
    </row>
    <row r="266" ht="21" customHeight="1">
      <c r="B266" s="1017">
        <f t="shared" si="583"/>
        <v>9.0299999999999994</v>
      </c>
      <c r="C266" s="1018" t="e">
        <f t="shared" si="582"/>
        <v>#REF!</v>
      </c>
      <c r="D266" s="1019" t="s">
        <v>603</v>
      </c>
      <c r="E266" s="1227"/>
      <c r="F266" s="1228"/>
      <c r="G266" s="736" t="s">
        <v>261</v>
      </c>
      <c r="H266" s="959">
        <v>0.01</v>
      </c>
      <c r="I266" s="959"/>
      <c r="J266" s="959">
        <v>39</v>
      </c>
      <c r="K266" s="959">
        <f t="shared" si="584"/>
        <v>0.39000000000000001</v>
      </c>
      <c r="L266" s="959">
        <f t="shared" si="585"/>
        <v>37</v>
      </c>
      <c r="M266" s="959">
        <f t="shared" si="586"/>
        <v>0.37</v>
      </c>
      <c r="N266" s="959">
        <f t="shared" si="558"/>
        <v>0</v>
      </c>
      <c r="O266" s="959">
        <f t="shared" si="587"/>
        <v>0</v>
      </c>
      <c r="P266" s="1390"/>
      <c r="Q266" s="959">
        <f t="shared" si="588"/>
        <v>0</v>
      </c>
      <c r="R266" s="959">
        <f t="shared" si="559"/>
        <v>2</v>
      </c>
      <c r="S266" s="959">
        <f t="shared" si="589"/>
        <v>0.02</v>
      </c>
      <c r="T266" s="1390"/>
      <c r="U266" s="959">
        <f t="shared" si="590"/>
        <v>0</v>
      </c>
      <c r="V266" s="1390"/>
    </row>
    <row r="267" s="1229" customFormat="1" ht="21" customHeight="1">
      <c r="A267" s="934"/>
      <c r="B267" s="1017">
        <f t="shared" si="583"/>
        <v>9.0399999999999991</v>
      </c>
      <c r="C267" s="1018" t="e">
        <f t="shared" si="582"/>
        <v>#REF!</v>
      </c>
      <c r="D267" s="1019" t="s">
        <v>695</v>
      </c>
      <c r="E267" s="1227"/>
      <c r="F267" s="1228"/>
      <c r="G267" s="736" t="s">
        <v>261</v>
      </c>
      <c r="H267" s="959">
        <v>0.080000000000000002</v>
      </c>
      <c r="I267" s="959"/>
      <c r="J267" s="959">
        <v>39</v>
      </c>
      <c r="K267" s="959">
        <f t="shared" si="584"/>
        <v>3.1200000000000001</v>
      </c>
      <c r="L267" s="959">
        <f t="shared" si="585"/>
        <v>37</v>
      </c>
      <c r="M267" s="959">
        <f t="shared" si="586"/>
        <v>2.96</v>
      </c>
      <c r="N267" s="959">
        <f t="shared" si="558"/>
        <v>0</v>
      </c>
      <c r="O267" s="959">
        <f t="shared" si="587"/>
        <v>0</v>
      </c>
      <c r="P267" s="1390"/>
      <c r="Q267" s="959">
        <f t="shared" si="588"/>
        <v>0</v>
      </c>
      <c r="R267" s="959">
        <f t="shared" si="559"/>
        <v>2</v>
      </c>
      <c r="S267" s="959">
        <f t="shared" si="589"/>
        <v>0.16</v>
      </c>
      <c r="T267" s="1390"/>
      <c r="U267" s="959">
        <f t="shared" si="590"/>
        <v>0</v>
      </c>
      <c r="V267" s="1390"/>
      <c r="AE267" s="1063"/>
    </row>
    <row r="268" ht="21" customHeight="1">
      <c r="B268" s="1017">
        <f t="shared" si="583"/>
        <v>9.0499999999999989</v>
      </c>
      <c r="C268" s="1018" t="e">
        <f t="shared" si="582"/>
        <v>#REF!</v>
      </c>
      <c r="D268" s="1019" t="s">
        <v>605</v>
      </c>
      <c r="E268" s="1227"/>
      <c r="F268" s="1228"/>
      <c r="G268" s="752" t="s">
        <v>261</v>
      </c>
      <c r="H268" s="1006">
        <v>0.040000000000000001</v>
      </c>
      <c r="I268" s="959"/>
      <c r="J268" s="959">
        <v>39</v>
      </c>
      <c r="K268" s="959">
        <f t="shared" si="584"/>
        <v>1.5600000000000001</v>
      </c>
      <c r="L268" s="959">
        <f t="shared" si="585"/>
        <v>74</v>
      </c>
      <c r="M268" s="959">
        <f t="shared" si="586"/>
        <v>2.96</v>
      </c>
      <c r="N268" s="959">
        <f t="shared" si="558"/>
        <v>35</v>
      </c>
      <c r="O268" s="959">
        <f t="shared" si="587"/>
        <v>1.3999999999999999</v>
      </c>
      <c r="P268" s="1390"/>
      <c r="Q268" s="959">
        <f t="shared" si="588"/>
        <v>0</v>
      </c>
      <c r="R268" s="959">
        <f t="shared" si="559"/>
        <v>0</v>
      </c>
      <c r="S268" s="959">
        <f t="shared" si="589"/>
        <v>0</v>
      </c>
      <c r="T268" s="1390"/>
      <c r="U268" s="959">
        <f t="shared" si="590"/>
        <v>0</v>
      </c>
      <c r="V268" s="1390"/>
    </row>
    <row r="269" ht="21" customHeight="1">
      <c r="B269" s="1009"/>
      <c r="C269" s="1010" t="e">
        <f>+#REF!+1</f>
        <v>#REF!</v>
      </c>
      <c r="D269" s="1021"/>
      <c r="E269" s="1078"/>
      <c r="F269" s="983" t="str">
        <f>+"SUB-TOTAL   "&amp;B263&amp;":  "</f>
        <v xml:space="preserve">SUB-TOTAL   9:  </v>
      </c>
      <c r="G269" s="711"/>
      <c r="H269" s="993"/>
      <c r="I269" s="984"/>
      <c r="J269" s="984"/>
      <c r="K269" s="1060">
        <f>+SUM(K264:K268)</f>
        <v>34.710000000000001</v>
      </c>
      <c r="L269" s="984"/>
      <c r="M269" s="1060">
        <f>+SUM(M264:M268)</f>
        <v>34.409999999999997</v>
      </c>
      <c r="N269" s="1060"/>
      <c r="O269" s="1060">
        <f>+SUM(O264:O268)</f>
        <v>1.3999999999999999</v>
      </c>
      <c r="P269" s="1060"/>
      <c r="Q269" s="1060">
        <f>+SUM(Q264:Q268)</f>
        <v>0</v>
      </c>
      <c r="R269" s="1060"/>
      <c r="S269" s="1060">
        <f>+SUM(S264:S268)</f>
        <v>1.7</v>
      </c>
      <c r="T269" s="1060"/>
      <c r="U269" s="1060">
        <f>+SUM(U264:U268)</f>
        <v>0</v>
      </c>
      <c r="V269" s="1060"/>
    </row>
    <row r="270" s="1128" customFormat="1" ht="45.75" customHeight="1">
      <c r="B270" s="1129"/>
      <c r="C270" s="1130" t="e">
        <f>+#REF!+1</f>
        <v>#REF!</v>
      </c>
      <c r="D270" s="1131" t="s">
        <v>393</v>
      </c>
      <c r="E270" s="1132"/>
      <c r="F270" s="1133"/>
      <c r="G270" s="1134"/>
      <c r="H270" s="1135"/>
      <c r="I270" s="1135"/>
      <c r="J270" s="1135"/>
      <c r="K270" s="1135">
        <f>+K171+K185+K201+K213+K223+K242+K249+K262+K269</f>
        <v>5558.6700000000001</v>
      </c>
      <c r="L270" s="1135"/>
      <c r="M270" s="1135">
        <f>+M171+M185+M201+M213+M223+M242+M249+M262+M269</f>
        <v>6557.1399999999994</v>
      </c>
      <c r="N270" s="1135"/>
      <c r="O270" s="1135">
        <f>+O171+O185+O201+O213+O223+O242+O249+O262+O269</f>
        <v>5.7200000000000006</v>
      </c>
      <c r="P270" s="1135"/>
      <c r="Q270" s="1135">
        <f>+Q171+Q185+Q201+Q213+Q223+Q242+Q249+Q262+Q269</f>
        <v>2262.5500000000002</v>
      </c>
      <c r="R270" s="1135"/>
      <c r="S270" s="1135">
        <f>+S171+S185+S201+S213+S223+S242+S249+S262+S269</f>
        <v>1269.8000000000002</v>
      </c>
      <c r="T270" s="1135"/>
      <c r="U270" s="1135">
        <f>+U171+U185+U201+U213+U223+U242+U249+U262+U269</f>
        <v>0</v>
      </c>
      <c r="V270" s="1135"/>
      <c r="AE270" s="1391"/>
    </row>
  </sheetData>
  <mergeCells count="20">
    <mergeCell ref="L13:L14"/>
    <mergeCell ref="M13:M14"/>
    <mergeCell ref="N13:O13"/>
    <mergeCell ref="P13:Q13"/>
    <mergeCell ref="R13:S13"/>
    <mergeCell ref="T13:U13"/>
    <mergeCell ref="B6:V7"/>
    <mergeCell ref="F8:V8"/>
    <mergeCell ref="B12:B15"/>
    <mergeCell ref="C12:F15"/>
    <mergeCell ref="G12:G15"/>
    <mergeCell ref="H12:H14"/>
    <mergeCell ref="I12:I14"/>
    <mergeCell ref="J12:K12"/>
    <mergeCell ref="L12:M12"/>
    <mergeCell ref="N12:Q12"/>
    <mergeCell ref="R12:U12"/>
    <mergeCell ref="V12:V15"/>
    <mergeCell ref="J13:J14"/>
    <mergeCell ref="K13:K14"/>
  </mergeCells>
  <printOptions headings="0" gridLines="0" horizontalCentered="1" verticalCentered="1"/>
  <pageMargins left="0.39370078740157477" right="0.39370078740157477" top="0.23622047244094491" bottom="0.23622047244094491" header="0" footer="0"/>
  <pageSetup paperSize="9" scale="50" fitToWidth="1" fitToHeight="1" pageOrder="overThenDown" orientation="landscape" usePrinterDefaults="1" blackAndWhite="0" draft="0" cellComments="none" useFirstPageNumber="0" errors="displayed" horizontalDpi="600" verticalDpi="600" copies="1"/>
  <headerFooter>
    <oddFooter>&amp;R&amp;P/&amp;N</oddFooter>
  </headerFooter>
  <rowBreaks count="6" manualBreakCount="6">
    <brk id="50" man="1" max="21" min="1"/>
    <brk id="91" man="1" max="21" min="1"/>
    <brk id="136" man="1" max="21" min="1"/>
    <brk id="166" man="1" max="21" min="1"/>
    <brk id="201" man="1" max="21" min="1"/>
    <brk id="242" man="1" max="21" mi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zoomScale="70" workbookViewId="0">
      <selection activeCell="D25" activeCellId="0" sqref="D25"/>
    </sheetView>
  </sheetViews>
  <sheetFormatPr baseColWidth="10" defaultColWidth="13.33203125" defaultRowHeight="13.199999999999999"/>
  <cols>
    <col customWidth="1" min="1" max="1" style="223" width="2"/>
    <col customWidth="1" min="2" max="2" style="223" width="8.33203125"/>
    <col customWidth="1" min="3" max="3" style="223" width="77.88671875"/>
    <col customWidth="1" min="4" max="10" style="223" width="19.6640625"/>
    <col customWidth="1" min="11" max="11" style="223" width="5.33203125"/>
    <col bestFit="1" customWidth="1" min="12" max="12" style="223" width="5.109375"/>
    <col bestFit="1" customWidth="1" min="13" max="13" style="223" width="6.6640625"/>
    <col customWidth="1" min="14" max="14" style="1242" width="20.33203125"/>
    <col min="15" max="16384" style="223" width="13.33203125"/>
  </cols>
  <sheetData>
    <row r="1" ht="6.75" customHeight="1"/>
    <row r="2">
      <c r="B2" s="1243"/>
      <c r="C2" s="1244"/>
      <c r="D2" s="1244"/>
      <c r="E2" s="1244"/>
      <c r="F2" s="1244"/>
      <c r="G2" s="1244"/>
      <c r="H2" s="1244"/>
      <c r="I2" s="1244"/>
      <c r="J2" s="1245"/>
    </row>
    <row r="3" ht="24.600000000000001">
      <c r="B3" s="1246" t="s">
        <v>608</v>
      </c>
      <c r="C3" s="1247"/>
      <c r="D3" s="1247"/>
      <c r="E3" s="1247"/>
      <c r="F3" s="1247"/>
      <c r="G3" s="1247"/>
      <c r="H3" s="1247"/>
      <c r="I3" s="1247"/>
      <c r="J3" s="1248"/>
    </row>
    <row r="4" ht="21.600000000000001">
      <c r="B4" s="1249"/>
      <c r="C4" s="1250"/>
      <c r="D4" s="1250"/>
      <c r="E4" s="1250"/>
      <c r="F4" s="1250"/>
      <c r="G4" s="1250"/>
      <c r="H4" s="1250"/>
      <c r="I4" s="1250"/>
      <c r="J4" s="1251"/>
    </row>
    <row r="5">
      <c r="B5" s="1252"/>
      <c r="C5" s="1253"/>
      <c r="D5" s="1253"/>
      <c r="E5" s="1253"/>
      <c r="F5" s="1253"/>
      <c r="G5" s="1253"/>
      <c r="H5" s="1253"/>
      <c r="I5" s="1253"/>
      <c r="J5" s="1254"/>
    </row>
    <row r="6" s="7" customFormat="1" ht="17.399999999999999">
      <c r="B6" s="1138"/>
      <c r="C6" s="1140" t="s">
        <v>400</v>
      </c>
      <c r="D6" s="1141"/>
      <c r="E6" s="1141"/>
      <c r="F6" s="1141"/>
      <c r="G6" s="1141"/>
      <c r="H6" s="1141"/>
      <c r="I6" s="1141"/>
      <c r="J6" s="1142"/>
    </row>
    <row r="7" s="7" customFormat="1" ht="58.5" customHeight="1">
      <c r="B7" s="1138"/>
      <c r="C7" s="1143" t="s">
        <v>401</v>
      </c>
      <c r="D7" s="1143"/>
      <c r="E7" s="1143"/>
      <c r="F7" s="1143"/>
      <c r="G7" s="1143"/>
      <c r="H7" s="1143"/>
      <c r="I7" s="1143"/>
      <c r="J7" s="1144"/>
    </row>
    <row r="8" s="7" customFormat="1" ht="21">
      <c r="B8" s="1138"/>
      <c r="C8" s="1145"/>
      <c r="D8" s="914"/>
      <c r="E8" s="914"/>
      <c r="F8" s="914"/>
      <c r="G8" s="914"/>
      <c r="H8" s="914"/>
      <c r="I8" s="914"/>
      <c r="J8" s="1139"/>
    </row>
    <row r="9" ht="17.399999999999999">
      <c r="B9" s="1256"/>
      <c r="C9" s="1257" t="s">
        <v>620</v>
      </c>
      <c r="D9" s="1258"/>
      <c r="E9" s="1258"/>
      <c r="F9" s="1258"/>
      <c r="G9" s="1258"/>
      <c r="H9" s="1258"/>
      <c r="I9" s="1258"/>
      <c r="J9" s="1259"/>
    </row>
    <row r="10" ht="17.399999999999999">
      <c r="B10" s="1256"/>
      <c r="C10" s="913" t="s">
        <v>402</v>
      </c>
      <c r="D10" s="1260">
        <f>+'RES- SFV'!H18</f>
        <v>325518.98999999999</v>
      </c>
      <c r="E10" s="1258"/>
      <c r="F10" s="1258"/>
      <c r="G10" s="1258"/>
      <c r="H10" s="1258"/>
      <c r="I10" s="1258"/>
      <c r="J10" s="1261"/>
      <c r="L10" s="1262"/>
      <c r="N10" s="1264" t="b">
        <f>D10=SUM(G13:G22)</f>
        <v>1</v>
      </c>
      <c r="O10" s="1263"/>
    </row>
    <row r="11" ht="13.800000000000001">
      <c r="B11" s="1256"/>
      <c r="C11" s="1258"/>
      <c r="D11" s="1258"/>
      <c r="E11" s="1258"/>
      <c r="F11" s="1258"/>
      <c r="G11" s="1258"/>
      <c r="H11" s="1258"/>
      <c r="I11" s="1258"/>
      <c r="J11" s="1259"/>
    </row>
    <row r="12" ht="28.199999999999999">
      <c r="B12" s="1265" t="s">
        <v>403</v>
      </c>
      <c r="C12" s="1266" t="s">
        <v>404</v>
      </c>
      <c r="D12" s="1267" t="s">
        <v>610</v>
      </c>
      <c r="E12" s="1266" t="s">
        <v>406</v>
      </c>
      <c r="F12" s="1268" t="s">
        <v>611</v>
      </c>
      <c r="G12" s="1266" t="s">
        <v>408</v>
      </c>
      <c r="H12" s="1266" t="s">
        <v>409</v>
      </c>
      <c r="I12" s="1269" t="s">
        <v>410</v>
      </c>
      <c r="J12" s="1270" t="s">
        <v>411</v>
      </c>
    </row>
    <row r="13" s="1258" customFormat="1" ht="20.25" customHeight="1">
      <c r="B13" s="1271">
        <v>1</v>
      </c>
      <c r="C13" s="1272" t="s">
        <v>625</v>
      </c>
      <c r="D13" s="1440" t="s">
        <v>739</v>
      </c>
      <c r="E13" s="1273" t="s">
        <v>740</v>
      </c>
      <c r="F13" s="1274" t="s">
        <v>740</v>
      </c>
      <c r="G13" s="1275">
        <f>+SFV!M20</f>
        <v>44108.07</v>
      </c>
      <c r="H13" s="1276">
        <f>ROUND(G13/$D$10,3)</f>
        <v>0.13600000000000001</v>
      </c>
      <c r="I13" s="1292">
        <f>ROUND(G13/SUM($G$13:$G$13),4)</f>
        <v>1</v>
      </c>
      <c r="J13" s="1278">
        <f>+ROUND(SUM(H13),3)</f>
        <v>0.13600000000000001</v>
      </c>
      <c r="N13" s="1279"/>
    </row>
    <row r="14" s="1258" customFormat="1" ht="20.25" customHeight="1">
      <c r="B14" s="1271"/>
      <c r="C14" s="1272"/>
      <c r="D14" s="1280"/>
      <c r="E14" s="1281"/>
      <c r="F14" s="1273"/>
      <c r="G14" s="1275"/>
      <c r="H14" s="1276"/>
      <c r="I14" s="1283"/>
      <c r="J14" s="1284"/>
      <c r="N14" s="1279"/>
    </row>
    <row r="15" ht="20.25" customHeight="1">
      <c r="B15" s="1285">
        <v>2</v>
      </c>
      <c r="C15" s="1286" t="s">
        <v>628</v>
      </c>
      <c r="D15" s="1287" t="s">
        <v>739</v>
      </c>
      <c r="E15" s="1288" t="s">
        <v>741</v>
      </c>
      <c r="F15" s="1289" t="s">
        <v>741</v>
      </c>
      <c r="G15" s="1290">
        <f>+SFV!M34</f>
        <v>39390.789999999994</v>
      </c>
      <c r="H15" s="1291">
        <f>ROUND(G15/$D$10,3)</f>
        <v>0.121</v>
      </c>
      <c r="I15" s="1292">
        <f>ROUND(G15/SUM($G$15:$G$16),4)</f>
        <v>1</v>
      </c>
      <c r="J15" s="1293">
        <f>+ROUND(SUM(H15:H16),3)</f>
        <v>0.121</v>
      </c>
      <c r="L15" s="1294"/>
      <c r="M15" s="1295"/>
      <c r="N15" s="1279"/>
    </row>
    <row r="16" ht="20.25" customHeight="1">
      <c r="B16" s="1296"/>
      <c r="C16" s="1297"/>
      <c r="D16" s="1441"/>
      <c r="E16" s="1282"/>
      <c r="F16" s="1299"/>
      <c r="G16" s="1300"/>
      <c r="H16" s="1301"/>
      <c r="I16" s="1302"/>
      <c r="J16" s="1303"/>
      <c r="L16" s="1294"/>
      <c r="M16" s="1304"/>
      <c r="N16" s="1279"/>
    </row>
    <row r="17" ht="20.25" customHeight="1">
      <c r="B17" s="1305">
        <v>3</v>
      </c>
      <c r="C17" s="1442" t="s">
        <v>742</v>
      </c>
      <c r="D17" s="1307" t="s">
        <v>739</v>
      </c>
      <c r="E17" s="1273" t="s">
        <v>743</v>
      </c>
      <c r="F17" s="1289" t="s">
        <v>743</v>
      </c>
      <c r="G17" s="1275">
        <f>+SFV!M50+SFV!M62+SFV!M72</f>
        <v>106639.17999999999</v>
      </c>
      <c r="H17" s="1276">
        <f>ROUND(G17/$D$10-0.001,3)</f>
        <v>0.32700000000000001</v>
      </c>
      <c r="I17" s="1308">
        <f t="shared" ref="I17:I19" si="591">ROUND(G17/SUM($G$17:$G$19),4)</f>
        <v>0.71830000000000005</v>
      </c>
      <c r="J17" s="1293">
        <f>+ROUND(SUM(H17:H19),3)</f>
        <v>0.45600000000000002</v>
      </c>
      <c r="L17" s="1309"/>
      <c r="M17" s="1310"/>
      <c r="N17" s="1279"/>
    </row>
    <row r="18" ht="20.25" customHeight="1">
      <c r="B18" s="1305"/>
      <c r="C18" s="1442" t="s">
        <v>744</v>
      </c>
      <c r="D18" s="1307" t="s">
        <v>422</v>
      </c>
      <c r="E18" s="1273" t="s">
        <v>745</v>
      </c>
      <c r="F18" s="1311"/>
      <c r="G18" s="1275">
        <f>+SFV!M91+SFV!M118</f>
        <v>28166.989999999998</v>
      </c>
      <c r="H18" s="1276">
        <f t="shared" ref="H18:H22" si="592">ROUND(G18/$D$10,3)</f>
        <v>0.086999999999999994</v>
      </c>
      <c r="I18" s="1308">
        <f t="shared" si="591"/>
        <v>0.18970000000000001</v>
      </c>
      <c r="J18" s="1312"/>
      <c r="L18" s="1294"/>
      <c r="M18" s="1304"/>
      <c r="N18" s="1279"/>
    </row>
    <row r="19" ht="20.25" customHeight="1">
      <c r="B19" s="1305"/>
      <c r="C19" s="1442" t="s">
        <v>746</v>
      </c>
      <c r="D19" s="1443" t="s">
        <v>432</v>
      </c>
      <c r="E19" s="1273" t="s">
        <v>434</v>
      </c>
      <c r="F19" s="1311"/>
      <c r="G19" s="1275">
        <f>+SFV!M98+SFV!M111</f>
        <v>13663.360000000002</v>
      </c>
      <c r="H19" s="1276">
        <f t="shared" si="592"/>
        <v>0.042000000000000003</v>
      </c>
      <c r="I19" s="1308">
        <f t="shared" si="591"/>
        <v>0.091999999999999998</v>
      </c>
      <c r="J19" s="1312"/>
      <c r="L19" s="1309"/>
      <c r="M19" s="1310"/>
      <c r="N19" s="1279"/>
    </row>
    <row r="20" ht="20.25" customHeight="1">
      <c r="B20" s="1285">
        <v>4</v>
      </c>
      <c r="C20" s="1286" t="s">
        <v>33</v>
      </c>
      <c r="D20" s="1315" t="s">
        <v>436</v>
      </c>
      <c r="E20" s="1289" t="s">
        <v>437</v>
      </c>
      <c r="F20" s="1289" t="s">
        <v>437</v>
      </c>
      <c r="G20" s="1290">
        <f>+SFV!M166</f>
        <v>49238.780000000006</v>
      </c>
      <c r="H20" s="1291">
        <f t="shared" si="592"/>
        <v>0.151</v>
      </c>
      <c r="I20" s="1292">
        <f t="shared" ref="I20:I21" si="593">ROUND(G20/($G$20+$G$21),4)</f>
        <v>0.88249999999999995</v>
      </c>
      <c r="J20" s="1293">
        <f>+ROUND(SUM(H20:H21),3)</f>
        <v>0.17100000000000001</v>
      </c>
      <c r="L20" s="1309"/>
      <c r="M20" s="1310"/>
      <c r="N20" s="1279"/>
    </row>
    <row r="21" ht="20.25" customHeight="1">
      <c r="B21" s="1296"/>
      <c r="C21" s="1297" t="s">
        <v>438</v>
      </c>
      <c r="D21" s="1316" t="s">
        <v>439</v>
      </c>
      <c r="E21" s="1282" t="s">
        <v>747</v>
      </c>
      <c r="F21" s="1282"/>
      <c r="G21" s="1300">
        <f>+SFV!M270</f>
        <v>6557.1399999999994</v>
      </c>
      <c r="H21" s="1301">
        <f t="shared" si="592"/>
        <v>0.02</v>
      </c>
      <c r="I21" s="1302">
        <f t="shared" si="593"/>
        <v>0.11749999999999999</v>
      </c>
      <c r="J21" s="1312"/>
      <c r="L21" s="1294"/>
      <c r="M21" s="1304"/>
      <c r="N21" s="1279"/>
    </row>
    <row r="22" ht="20.25" customHeight="1">
      <c r="B22" s="1317">
        <v>5</v>
      </c>
      <c r="C22" s="1318" t="s">
        <v>618</v>
      </c>
      <c r="D22" s="1319" t="s">
        <v>442</v>
      </c>
      <c r="E22" s="1320" t="s">
        <v>443</v>
      </c>
      <c r="F22" s="1321" t="s">
        <v>443</v>
      </c>
      <c r="G22" s="1322">
        <f>+'RES- SFV'!H16+'RES- SFV'!H17</f>
        <v>37754.68</v>
      </c>
      <c r="H22" s="1323">
        <f t="shared" si="592"/>
        <v>0.11600000000000001</v>
      </c>
      <c r="I22" s="1324">
        <f>+G22/(G22)</f>
        <v>1</v>
      </c>
      <c r="J22" s="1325">
        <f>+ROUND(SUM(H22),3)</f>
        <v>0.11600000000000001</v>
      </c>
      <c r="K22" s="1326"/>
      <c r="L22" s="1309"/>
      <c r="M22" s="1295"/>
      <c r="N22" s="1279"/>
    </row>
    <row r="23" ht="15">
      <c r="B23" s="1327"/>
      <c r="C23" s="1328"/>
      <c r="D23" s="1328"/>
      <c r="E23" s="1328"/>
      <c r="F23" s="1328"/>
      <c r="G23" s="1329"/>
      <c r="H23" s="1330">
        <f>SUM(H15:H22)</f>
        <v>0.8640000000000001</v>
      </c>
      <c r="I23" s="1331"/>
      <c r="J23" s="1332"/>
      <c r="N23" s="1444"/>
    </row>
    <row r="24" ht="17.399999999999999">
      <c r="B24" s="1334" t="s">
        <v>445</v>
      </c>
      <c r="C24" s="913" t="str">
        <f>J13&amp;" UGr/UGo + "&amp;J15&amp;" UCr/UCo + "&amp;J17&amp;" UAr/UAo+ "&amp;J20&amp;" Jr/Jo + "&amp;J22&amp;" GGr/GGo"</f>
        <v xml:space="preserve">0.136 UGr/UGo + 0.121 UCr/UCo + 0.456 UAr/UAo+ 0.171 Jr/Jo + 0.116 GGr/GGo</v>
      </c>
      <c r="D24" s="1257"/>
      <c r="E24" s="1257"/>
      <c r="F24" s="1257"/>
      <c r="G24" s="1335"/>
      <c r="H24" s="1336"/>
      <c r="I24" s="1337"/>
      <c r="J24" s="1338"/>
    </row>
    <row r="25" ht="13.800000000000001">
      <c r="B25" s="1339"/>
      <c r="C25" s="1340"/>
      <c r="D25" s="1340"/>
      <c r="E25" s="1340"/>
      <c r="F25" s="1340"/>
      <c r="G25" s="1340"/>
      <c r="H25" s="1340"/>
      <c r="I25" s="1340"/>
      <c r="J25" s="1341"/>
    </row>
    <row r="26" ht="8.4000000000000004" customHeight="1">
      <c r="B26" s="1256"/>
      <c r="C26" s="1258"/>
      <c r="D26" s="1258"/>
      <c r="E26" s="1258"/>
      <c r="F26" s="1258"/>
      <c r="G26" s="1258"/>
      <c r="H26" s="1258"/>
      <c r="I26" s="1258"/>
      <c r="J26" s="1342"/>
    </row>
    <row r="27">
      <c r="B27" s="1256" t="s">
        <v>178</v>
      </c>
      <c r="C27" s="1258"/>
      <c r="D27" s="1258"/>
      <c r="E27" s="1258"/>
      <c r="F27" s="1258"/>
      <c r="G27" s="1258"/>
      <c r="H27" s="1343"/>
      <c r="I27" s="1344"/>
      <c r="J27" s="1345"/>
    </row>
    <row r="28">
      <c r="B28" s="1256"/>
      <c r="C28" s="1258"/>
      <c r="D28" s="1258"/>
      <c r="E28" s="1258"/>
      <c r="F28" s="1258"/>
      <c r="G28" s="1258"/>
      <c r="H28" s="1343"/>
      <c r="I28" s="1346"/>
      <c r="J28" s="1345"/>
    </row>
    <row r="29" ht="13.800000000000001">
      <c r="B29" s="1347" t="s">
        <v>446</v>
      </c>
      <c r="C29" s="1348" t="s">
        <v>447</v>
      </c>
      <c r="D29" s="1348"/>
      <c r="E29" s="1348"/>
      <c r="F29" s="1348"/>
      <c r="G29" s="1258"/>
      <c r="H29" s="1343"/>
      <c r="I29" s="1344"/>
      <c r="J29" s="1345"/>
    </row>
    <row r="30" ht="13.800000000000001">
      <c r="B30" s="1347"/>
      <c r="C30" s="1348" t="s">
        <v>448</v>
      </c>
      <c r="D30" s="1348"/>
      <c r="E30" s="1348"/>
      <c r="F30" s="1348"/>
      <c r="G30" s="1258"/>
      <c r="H30" s="1343"/>
      <c r="I30" s="1344"/>
      <c r="J30" s="1345"/>
    </row>
    <row r="31" ht="13.800000000000001">
      <c r="B31" s="1347"/>
      <c r="C31" s="1348" t="s">
        <v>449</v>
      </c>
      <c r="D31" s="1258"/>
      <c r="E31" s="1258"/>
      <c r="F31" s="1258"/>
      <c r="G31" s="1258"/>
      <c r="H31" s="1343"/>
      <c r="I31" s="1344"/>
      <c r="J31" s="1345"/>
    </row>
    <row r="32" ht="13.800000000000001">
      <c r="B32" s="1347" t="s">
        <v>450</v>
      </c>
      <c r="C32" s="1348" t="s">
        <v>451</v>
      </c>
      <c r="D32" s="1348"/>
      <c r="E32" s="1348"/>
      <c r="F32" s="1348"/>
      <c r="G32" s="1258"/>
      <c r="H32" s="1343"/>
      <c r="I32" s="1344"/>
      <c r="J32" s="1342"/>
    </row>
    <row r="33" ht="13.800000000000001">
      <c r="B33" s="1347"/>
      <c r="C33" s="1348" t="s">
        <v>452</v>
      </c>
      <c r="D33" s="1258"/>
      <c r="E33" s="1258"/>
      <c r="F33" s="1258"/>
      <c r="G33" s="1258"/>
      <c r="H33" s="1343"/>
      <c r="I33" s="1349"/>
      <c r="J33" s="1342"/>
    </row>
    <row r="34" ht="14.4">
      <c r="B34" s="1350" t="s">
        <v>453</v>
      </c>
      <c r="C34" s="1351" t="s">
        <v>454</v>
      </c>
      <c r="D34" s="1351"/>
      <c r="E34" s="1340"/>
      <c r="F34" s="1340"/>
      <c r="G34" s="1340"/>
      <c r="H34" s="1352"/>
      <c r="I34" s="1352"/>
      <c r="J34" s="1353"/>
    </row>
    <row r="35">
      <c r="G35" s="1354"/>
      <c r="J35" s="1355"/>
    </row>
    <row r="36">
      <c r="G36" s="1356"/>
      <c r="H36" s="1357"/>
      <c r="I36" s="1357"/>
      <c r="J36" s="1357"/>
    </row>
    <row r="37">
      <c r="G37" s="1356"/>
    </row>
    <row r="39">
      <c r="G39" s="1356"/>
    </row>
    <row r="40">
      <c r="H40" s="1445" t="str">
        <f>+IF(SUM(H13:H22)=1,"ok","X")</f>
        <v>ok</v>
      </c>
      <c r="I40" s="1445" t="str">
        <f>+IF(SUM(I13:I22)=5,"ok","X")</f>
        <v>ok</v>
      </c>
      <c r="J40" s="1445" t="str">
        <f>+IF(SUM(J13:J22)=1,"ok","X")</f>
        <v>ok</v>
      </c>
    </row>
    <row r="47">
      <c r="J47" s="1309"/>
    </row>
  </sheetData>
  <mergeCells count="4">
    <mergeCell ref="C7:J7"/>
    <mergeCell ref="F15:F16"/>
    <mergeCell ref="F17:F19"/>
    <mergeCell ref="F20:F21"/>
  </mergeCells>
  <printOptions headings="0" gridLines="0" horizontalCentered="1" verticalCentered="1"/>
  <pageMargins left="0.39370078740157477" right="0.39370078740157477" top="0" bottom="0" header="0" footer="0"/>
  <pageSetup paperSize="9" scale="6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revision>7</cp:revision>
  <dcterms:created xsi:type="dcterms:W3CDTF">2021-08-31T22:47:22Z</dcterms:created>
  <dcterms:modified xsi:type="dcterms:W3CDTF">2025-11-28T02:03:05Z</dcterms:modified>
</cp:coreProperties>
</file>